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SummerMilkweed19Data\Albert_Pollinator_Data\"/>
    </mc:Choice>
  </mc:AlternateContent>
  <xr:revisionPtr revIDLastSave="0" documentId="13_ncr:1_{65BC9E96-8FC9-4BE5-BFDE-14CD59423E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ean Data" sheetId="5" r:id="rId1"/>
    <sheet name="Sheet1" sheetId="1" r:id="rId2"/>
    <sheet name="Sheet3" sheetId="6" r:id="rId3"/>
    <sheet name="Per Plant Observations" sheetId="3" r:id="rId4"/>
    <sheet name="Per Site Observations" sheetId="4" r:id="rId5"/>
    <sheet name="Sheet2" sheetId="2" r:id="rId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2" i="5" l="1"/>
  <c r="AI3" i="5"/>
  <c r="AI4" i="5"/>
  <c r="AI5" i="5"/>
  <c r="AI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3" i="5"/>
  <c r="AI74" i="5"/>
  <c r="AI75" i="5"/>
  <c r="AI76" i="5"/>
  <c r="AI77" i="5"/>
  <c r="AI78" i="5"/>
  <c r="AI79" i="5"/>
  <c r="AI80" i="5"/>
  <c r="AI81" i="5"/>
  <c r="AI82" i="5"/>
  <c r="AI83" i="5"/>
  <c r="AI84" i="5"/>
  <c r="AI85" i="5"/>
  <c r="AI86" i="5"/>
  <c r="AI87" i="5"/>
  <c r="AI88" i="5"/>
  <c r="AI89" i="5"/>
  <c r="AI90" i="5"/>
  <c r="AI91" i="5"/>
  <c r="AI92" i="5"/>
  <c r="AI93" i="5"/>
  <c r="AI94" i="5"/>
  <c r="AI95" i="5"/>
  <c r="AI96" i="5"/>
  <c r="AI97" i="5"/>
  <c r="AI98" i="5"/>
  <c r="AI99" i="5"/>
  <c r="AI100" i="5"/>
  <c r="AI101" i="5"/>
  <c r="AI102" i="5"/>
  <c r="AI103" i="5"/>
  <c r="AI104" i="5"/>
  <c r="AI105" i="5"/>
  <c r="AI106" i="5"/>
  <c r="AI107" i="5"/>
  <c r="AI108" i="5"/>
  <c r="AI109" i="5"/>
  <c r="AI110" i="5"/>
  <c r="AI111" i="5"/>
  <c r="AI112" i="5"/>
  <c r="AI113" i="5"/>
  <c r="AI114" i="5"/>
  <c r="AI115" i="5"/>
  <c r="AI116" i="5"/>
  <c r="AI117" i="5"/>
  <c r="AI118" i="5"/>
  <c r="AI119" i="5"/>
  <c r="AI120" i="5"/>
  <c r="AI121" i="5"/>
  <c r="AI122" i="5"/>
  <c r="AI123" i="5"/>
  <c r="AI124" i="5"/>
  <c r="AI125" i="5"/>
  <c r="AI126" i="5"/>
  <c r="AI127" i="5"/>
  <c r="AI128" i="5"/>
  <c r="AI129" i="5"/>
  <c r="AI130" i="5"/>
  <c r="AI131" i="5"/>
  <c r="AI132" i="5"/>
  <c r="AI133" i="5"/>
  <c r="AI134" i="5"/>
  <c r="AI135" i="5"/>
  <c r="AI136" i="5"/>
  <c r="AI137" i="5"/>
  <c r="AI138" i="5"/>
  <c r="AI139" i="5"/>
  <c r="AI140" i="5"/>
  <c r="AI141" i="5"/>
  <c r="AI142" i="5"/>
  <c r="AI143" i="5"/>
  <c r="AI144" i="5"/>
  <c r="AI145" i="5"/>
  <c r="AI146" i="5"/>
  <c r="AI147" i="5"/>
  <c r="AI148" i="5"/>
  <c r="AI149" i="5"/>
  <c r="AI150" i="5"/>
  <c r="AI151" i="5"/>
  <c r="AI152" i="5"/>
  <c r="AI153" i="5"/>
  <c r="AI154" i="5"/>
  <c r="AI155" i="5"/>
  <c r="AI156" i="5"/>
  <c r="AI157" i="5"/>
  <c r="AI158" i="5"/>
  <c r="AI159" i="5"/>
  <c r="AI160" i="5"/>
  <c r="AI161" i="5"/>
  <c r="AI162" i="5"/>
  <c r="AJ2" i="5"/>
  <c r="AJ3" i="5"/>
  <c r="AJ4" i="5"/>
  <c r="AJ5" i="5"/>
  <c r="AJ6" i="5"/>
  <c r="AJ7" i="5"/>
  <c r="AJ8" i="5"/>
  <c r="AJ9" i="5"/>
  <c r="AJ10" i="5"/>
  <c r="AJ11" i="5"/>
  <c r="AJ12" i="5"/>
  <c r="AJ13" i="5"/>
  <c r="AJ14" i="5"/>
  <c r="AJ15" i="5"/>
  <c r="AJ16" i="5"/>
  <c r="AJ17" i="5"/>
  <c r="AJ18" i="5"/>
  <c r="AJ19" i="5"/>
  <c r="AJ20" i="5"/>
  <c r="AJ21" i="5"/>
  <c r="AJ22" i="5"/>
  <c r="AJ23" i="5"/>
  <c r="AJ24" i="5"/>
  <c r="AJ25" i="5"/>
  <c r="AJ26" i="5"/>
  <c r="AJ27" i="5"/>
  <c r="AJ28" i="5"/>
  <c r="AJ29" i="5"/>
  <c r="AJ30" i="5"/>
  <c r="AJ31" i="5"/>
  <c r="AJ32" i="5"/>
  <c r="AJ33" i="5"/>
  <c r="AJ34" i="5"/>
  <c r="AJ35" i="5"/>
  <c r="AJ36" i="5"/>
  <c r="AJ37" i="5"/>
  <c r="AJ38" i="5"/>
  <c r="AJ39" i="5"/>
  <c r="AJ40" i="5"/>
  <c r="AJ41" i="5"/>
  <c r="AJ42" i="5"/>
  <c r="AJ43" i="5"/>
  <c r="AJ44" i="5"/>
  <c r="AJ45" i="5"/>
  <c r="AJ46" i="5"/>
  <c r="AJ47" i="5"/>
  <c r="AJ48" i="5"/>
  <c r="AJ49" i="5"/>
  <c r="AJ50" i="5"/>
  <c r="AJ51" i="5"/>
  <c r="AJ52" i="5"/>
  <c r="AJ53" i="5"/>
  <c r="AJ54" i="5"/>
  <c r="AJ55" i="5"/>
  <c r="AJ56" i="5"/>
  <c r="AJ57" i="5"/>
  <c r="AJ58" i="5"/>
  <c r="AJ59" i="5"/>
  <c r="AJ60" i="5"/>
  <c r="AJ61" i="5"/>
  <c r="AJ62" i="5"/>
  <c r="AJ63" i="5"/>
  <c r="AJ64" i="5"/>
  <c r="AJ65" i="5"/>
  <c r="AJ66" i="5"/>
  <c r="AJ67" i="5"/>
  <c r="AJ68" i="5"/>
  <c r="AJ69" i="5"/>
  <c r="AJ70" i="5"/>
  <c r="AJ71" i="5"/>
  <c r="AJ72" i="5"/>
  <c r="AJ73" i="5"/>
  <c r="AJ74" i="5"/>
  <c r="AJ75" i="5"/>
  <c r="AJ76" i="5"/>
  <c r="AJ77" i="5"/>
  <c r="AJ78" i="5"/>
  <c r="AJ79" i="5"/>
  <c r="AJ80" i="5"/>
  <c r="AJ81" i="5"/>
  <c r="AJ82" i="5"/>
  <c r="AJ83" i="5"/>
  <c r="AJ84" i="5"/>
  <c r="AJ85" i="5"/>
  <c r="AJ86" i="5"/>
  <c r="AJ87" i="5"/>
  <c r="AJ88" i="5"/>
  <c r="AJ89" i="5"/>
  <c r="AJ90" i="5"/>
  <c r="AJ91" i="5"/>
  <c r="AJ92" i="5"/>
  <c r="AJ93" i="5"/>
  <c r="AJ94" i="5"/>
  <c r="AJ95" i="5"/>
  <c r="AJ96" i="5"/>
  <c r="AJ97" i="5"/>
  <c r="AJ98" i="5"/>
  <c r="AJ99" i="5"/>
  <c r="AJ100" i="5"/>
  <c r="AJ101" i="5"/>
  <c r="AJ102" i="5"/>
  <c r="AJ103" i="5"/>
  <c r="AJ104" i="5"/>
  <c r="AJ105" i="5"/>
  <c r="AJ106" i="5"/>
  <c r="AJ107" i="5"/>
  <c r="AJ108" i="5"/>
  <c r="AJ109" i="5"/>
  <c r="AJ110" i="5"/>
  <c r="AJ111" i="5"/>
  <c r="AJ112" i="5"/>
  <c r="AJ113" i="5"/>
  <c r="AJ114" i="5"/>
  <c r="AJ115" i="5"/>
  <c r="AJ116" i="5"/>
  <c r="AJ117" i="5"/>
  <c r="AJ118" i="5"/>
  <c r="AJ119" i="5"/>
  <c r="AJ120" i="5"/>
  <c r="AJ121" i="5"/>
  <c r="AJ122" i="5"/>
  <c r="AJ123" i="5"/>
  <c r="AJ124" i="5"/>
  <c r="AJ125" i="5"/>
  <c r="AJ126" i="5"/>
  <c r="AJ127" i="5"/>
  <c r="AJ128" i="5"/>
  <c r="AJ129" i="5"/>
  <c r="AJ130" i="5"/>
  <c r="AJ131" i="5"/>
  <c r="AJ132" i="5"/>
  <c r="AJ133" i="5"/>
  <c r="AJ134" i="5"/>
  <c r="AJ135" i="5"/>
  <c r="AJ136" i="5"/>
  <c r="AJ137" i="5"/>
  <c r="AJ138" i="5"/>
  <c r="AJ139" i="5"/>
  <c r="AJ140" i="5"/>
  <c r="AJ141" i="5"/>
  <c r="AJ142" i="5"/>
  <c r="AJ143" i="5"/>
  <c r="AJ144" i="5"/>
  <c r="AJ145" i="5"/>
  <c r="AJ146" i="5"/>
  <c r="AJ147" i="5"/>
  <c r="AJ148" i="5"/>
  <c r="AJ149" i="5"/>
  <c r="AJ150" i="5"/>
  <c r="AJ151" i="5"/>
  <c r="AJ152" i="5"/>
  <c r="AJ153" i="5"/>
  <c r="AJ154" i="5"/>
  <c r="AJ155" i="5"/>
  <c r="AJ156" i="5"/>
  <c r="AJ157" i="5"/>
  <c r="AJ158" i="5"/>
  <c r="AJ159" i="5"/>
  <c r="AJ160" i="5"/>
  <c r="AJ161" i="5"/>
  <c r="AJ162" i="5"/>
  <c r="AL2" i="5"/>
  <c r="AM2" i="5"/>
  <c r="AL3" i="5"/>
  <c r="AM3" i="5"/>
  <c r="AL4" i="5"/>
  <c r="AM4" i="5"/>
  <c r="AL5" i="5"/>
  <c r="AM5" i="5"/>
  <c r="AL6" i="5"/>
  <c r="AM6" i="5"/>
  <c r="AL7" i="5"/>
  <c r="AM7" i="5"/>
  <c r="AL8" i="5"/>
  <c r="AM8" i="5"/>
  <c r="AL9" i="5"/>
  <c r="AM9" i="5"/>
  <c r="AL10" i="5"/>
  <c r="AM10" i="5"/>
  <c r="AL11" i="5"/>
  <c r="AM11" i="5"/>
  <c r="AL12" i="5"/>
  <c r="AM12" i="5"/>
  <c r="AL13" i="5"/>
  <c r="AM13" i="5"/>
  <c r="AL14" i="5"/>
  <c r="AM14" i="5"/>
  <c r="AL15" i="5"/>
  <c r="AM15" i="5"/>
  <c r="AL16" i="5"/>
  <c r="AM16" i="5"/>
  <c r="AL17" i="5"/>
  <c r="AM17" i="5"/>
  <c r="AL18" i="5"/>
  <c r="AM18" i="5"/>
  <c r="AL19" i="5"/>
  <c r="AM19" i="5"/>
  <c r="AL20" i="5"/>
  <c r="AM20" i="5"/>
  <c r="AL21" i="5"/>
  <c r="AM21" i="5"/>
  <c r="AL22" i="5"/>
  <c r="AM22" i="5"/>
  <c r="AL23" i="5"/>
  <c r="AM23" i="5"/>
  <c r="AL24" i="5"/>
  <c r="AM24" i="5"/>
  <c r="AL25" i="5"/>
  <c r="AM25" i="5"/>
  <c r="AL26" i="5"/>
  <c r="AM26" i="5"/>
  <c r="AL27" i="5"/>
  <c r="AM27" i="5"/>
  <c r="AL28" i="5"/>
  <c r="AM28" i="5"/>
  <c r="AL29" i="5"/>
  <c r="AM29" i="5"/>
  <c r="AL30" i="5"/>
  <c r="AM30" i="5"/>
  <c r="AL31" i="5"/>
  <c r="AM31" i="5"/>
  <c r="AL32" i="5"/>
  <c r="AM32" i="5"/>
  <c r="AL33" i="5"/>
  <c r="AM33" i="5"/>
  <c r="AL34" i="5"/>
  <c r="AM34" i="5"/>
  <c r="AL35" i="5"/>
  <c r="AM35" i="5"/>
  <c r="AL36" i="5"/>
  <c r="AM36" i="5"/>
  <c r="AL37" i="5"/>
  <c r="AM37" i="5"/>
  <c r="AL38" i="5"/>
  <c r="AM38" i="5"/>
  <c r="AL39" i="5"/>
  <c r="AM39" i="5"/>
  <c r="AL40" i="5"/>
  <c r="AM40" i="5"/>
  <c r="AL41" i="5"/>
  <c r="AM41" i="5"/>
  <c r="AL42" i="5"/>
  <c r="AM42" i="5"/>
  <c r="AL43" i="5"/>
  <c r="AM43" i="5"/>
  <c r="AL44" i="5"/>
  <c r="AM44" i="5"/>
  <c r="AL45" i="5"/>
  <c r="AM45" i="5"/>
  <c r="AL46" i="5"/>
  <c r="AM46" i="5"/>
  <c r="AL47" i="5"/>
  <c r="AM47" i="5"/>
  <c r="AL48" i="5"/>
  <c r="AM48" i="5"/>
  <c r="AL49" i="5"/>
  <c r="AM49" i="5"/>
  <c r="AL50" i="5"/>
  <c r="AM50" i="5"/>
  <c r="AL51" i="5"/>
  <c r="AM51" i="5"/>
  <c r="AL52" i="5"/>
  <c r="AM52" i="5"/>
  <c r="AL53" i="5"/>
  <c r="AM53" i="5"/>
  <c r="AL54" i="5"/>
  <c r="AM54" i="5"/>
  <c r="AL55" i="5"/>
  <c r="AM55" i="5"/>
  <c r="AL56" i="5"/>
  <c r="AM56" i="5"/>
  <c r="AL57" i="5"/>
  <c r="AM57" i="5"/>
  <c r="AL58" i="5"/>
  <c r="AM58" i="5"/>
  <c r="AL59" i="5"/>
  <c r="AM59" i="5"/>
  <c r="AL60" i="5"/>
  <c r="AM60" i="5"/>
  <c r="AL61" i="5"/>
  <c r="AM61" i="5"/>
  <c r="AL62" i="5"/>
  <c r="AM62" i="5"/>
  <c r="AL63" i="5"/>
  <c r="AM63" i="5"/>
  <c r="AL64" i="5"/>
  <c r="AM64" i="5"/>
  <c r="AL65" i="5"/>
  <c r="AM65" i="5"/>
  <c r="AL66" i="5"/>
  <c r="AM66" i="5"/>
  <c r="AL67" i="5"/>
  <c r="AM67" i="5"/>
  <c r="AL68" i="5"/>
  <c r="AM68" i="5"/>
  <c r="AL69" i="5"/>
  <c r="AM69" i="5"/>
  <c r="AL70" i="5"/>
  <c r="AM70" i="5"/>
  <c r="AL71" i="5"/>
  <c r="AM71" i="5"/>
  <c r="AL72" i="5"/>
  <c r="AM72" i="5"/>
  <c r="AL73" i="5"/>
  <c r="AM73" i="5"/>
  <c r="AL74" i="5"/>
  <c r="AM74" i="5"/>
  <c r="AL75" i="5"/>
  <c r="AM75" i="5"/>
  <c r="AL76" i="5"/>
  <c r="AM76" i="5"/>
  <c r="AL77" i="5"/>
  <c r="AM77" i="5"/>
  <c r="AL78" i="5"/>
  <c r="AM78" i="5"/>
  <c r="AL79" i="5"/>
  <c r="AM79" i="5"/>
  <c r="AL80" i="5"/>
  <c r="AM80" i="5"/>
  <c r="AL81" i="5"/>
  <c r="AM81" i="5"/>
  <c r="AL82" i="5"/>
  <c r="AM82" i="5"/>
  <c r="AL83" i="5"/>
  <c r="AM83" i="5"/>
  <c r="AL84" i="5"/>
  <c r="AM84" i="5"/>
  <c r="AL85" i="5"/>
  <c r="AM85" i="5"/>
  <c r="AL86" i="5"/>
  <c r="AM86" i="5"/>
  <c r="AL87" i="5"/>
  <c r="AM87" i="5"/>
  <c r="AL88" i="5"/>
  <c r="AM88" i="5"/>
  <c r="AL89" i="5"/>
  <c r="AM89" i="5"/>
  <c r="AL90" i="5"/>
  <c r="AM90" i="5"/>
  <c r="AL91" i="5"/>
  <c r="AM91" i="5"/>
  <c r="AL92" i="5"/>
  <c r="AM92" i="5"/>
  <c r="AL93" i="5"/>
  <c r="AM93" i="5"/>
  <c r="AL94" i="5"/>
  <c r="AM94" i="5"/>
  <c r="AL95" i="5"/>
  <c r="AM95" i="5"/>
  <c r="AL96" i="5"/>
  <c r="AM96" i="5"/>
  <c r="AL97" i="5"/>
  <c r="AM97" i="5"/>
  <c r="AL98" i="5"/>
  <c r="AM98" i="5"/>
  <c r="AL99" i="5"/>
  <c r="AM99" i="5"/>
  <c r="AL100" i="5"/>
  <c r="AM100" i="5"/>
  <c r="AL101" i="5"/>
  <c r="AM101" i="5"/>
  <c r="AL102" i="5"/>
  <c r="AM102" i="5"/>
  <c r="AL103" i="5"/>
  <c r="AM103" i="5"/>
  <c r="AL104" i="5"/>
  <c r="AM104" i="5"/>
  <c r="AL105" i="5"/>
  <c r="AM105" i="5"/>
  <c r="AL106" i="5"/>
  <c r="AM106" i="5"/>
  <c r="AL107" i="5"/>
  <c r="AM107" i="5"/>
  <c r="AL108" i="5"/>
  <c r="AM108" i="5"/>
  <c r="AL109" i="5"/>
  <c r="AM109" i="5"/>
  <c r="AL110" i="5"/>
  <c r="AM110" i="5"/>
  <c r="AL111" i="5"/>
  <c r="AM111" i="5"/>
  <c r="AL112" i="5"/>
  <c r="AM112" i="5"/>
  <c r="AL113" i="5"/>
  <c r="AM113" i="5"/>
  <c r="AL114" i="5"/>
  <c r="AM114" i="5"/>
  <c r="AL115" i="5"/>
  <c r="AM115" i="5"/>
  <c r="AL116" i="5"/>
  <c r="AM116" i="5"/>
  <c r="AL117" i="5"/>
  <c r="AM117" i="5"/>
  <c r="AL118" i="5"/>
  <c r="AM118" i="5"/>
  <c r="AL119" i="5"/>
  <c r="AM119" i="5"/>
  <c r="AL120" i="5"/>
  <c r="AM120" i="5"/>
  <c r="AL121" i="5"/>
  <c r="AM121" i="5"/>
  <c r="AL122" i="5"/>
  <c r="AM122" i="5"/>
  <c r="AL123" i="5"/>
  <c r="AM123" i="5"/>
  <c r="AL124" i="5"/>
  <c r="AM124" i="5"/>
  <c r="AL125" i="5"/>
  <c r="AM125" i="5"/>
  <c r="AL126" i="5"/>
  <c r="AM126" i="5"/>
  <c r="AL127" i="5"/>
  <c r="AM127" i="5"/>
  <c r="AL128" i="5"/>
  <c r="AM128" i="5"/>
  <c r="AL129" i="5"/>
  <c r="AM129" i="5"/>
  <c r="AL130" i="5"/>
  <c r="AM130" i="5"/>
  <c r="AL131" i="5"/>
  <c r="AM131" i="5"/>
  <c r="AL132" i="5"/>
  <c r="AM132" i="5"/>
  <c r="AL133" i="5"/>
  <c r="AM133" i="5"/>
  <c r="AL134" i="5"/>
  <c r="AM134" i="5"/>
  <c r="AL135" i="5"/>
  <c r="AM135" i="5"/>
  <c r="AL136" i="5"/>
  <c r="AM136" i="5"/>
  <c r="AL137" i="5"/>
  <c r="AM137" i="5"/>
  <c r="AL138" i="5"/>
  <c r="AM138" i="5"/>
  <c r="AL139" i="5"/>
  <c r="AM139" i="5"/>
  <c r="AL140" i="5"/>
  <c r="AM140" i="5"/>
  <c r="AL141" i="5"/>
  <c r="AM141" i="5"/>
  <c r="AL142" i="5"/>
  <c r="AM142" i="5"/>
  <c r="AL143" i="5"/>
  <c r="AM143" i="5"/>
  <c r="AL144" i="5"/>
  <c r="AM144" i="5"/>
  <c r="AL145" i="5"/>
  <c r="AM145" i="5"/>
  <c r="AL146" i="5"/>
  <c r="AM146" i="5"/>
  <c r="AL147" i="5"/>
  <c r="AM147" i="5"/>
  <c r="AL148" i="5"/>
  <c r="AM148" i="5"/>
  <c r="AL149" i="5"/>
  <c r="AM149" i="5"/>
  <c r="AL150" i="5"/>
  <c r="AM150" i="5"/>
  <c r="AL151" i="5"/>
  <c r="AM151" i="5"/>
  <c r="AL152" i="5"/>
  <c r="AM152" i="5"/>
  <c r="AL153" i="5"/>
  <c r="AM153" i="5"/>
  <c r="AL154" i="5"/>
  <c r="AM154" i="5"/>
  <c r="AL155" i="5"/>
  <c r="AM155" i="5"/>
  <c r="AL156" i="5"/>
  <c r="AM156" i="5"/>
  <c r="AL157" i="5"/>
  <c r="AM157" i="5"/>
  <c r="AL158" i="5"/>
  <c r="AM158" i="5"/>
  <c r="AL159" i="5"/>
  <c r="AM159" i="5"/>
  <c r="AL160" i="5"/>
  <c r="AM160" i="5"/>
  <c r="AL161" i="5"/>
  <c r="AM161" i="5"/>
  <c r="AL162" i="5"/>
  <c r="AM162" i="5"/>
  <c r="AF2" i="5"/>
  <c r="AG2" i="5"/>
  <c r="AF3" i="5"/>
  <c r="AG3" i="5"/>
  <c r="AF4" i="5"/>
  <c r="AG4" i="5"/>
  <c r="AF5" i="5"/>
  <c r="AG5" i="5"/>
  <c r="AF6" i="5"/>
  <c r="AG6" i="5"/>
  <c r="AF7" i="5"/>
  <c r="AG7" i="5"/>
  <c r="AF8" i="5"/>
  <c r="AG8" i="5"/>
  <c r="AF9" i="5"/>
  <c r="AG9" i="5"/>
  <c r="AF10" i="5"/>
  <c r="AG10" i="5"/>
  <c r="AF11" i="5"/>
  <c r="AG11" i="5"/>
  <c r="AF12" i="5"/>
  <c r="AG12" i="5"/>
  <c r="AF13" i="5"/>
  <c r="AG13" i="5"/>
  <c r="AF14" i="5"/>
  <c r="AG14" i="5"/>
  <c r="AF15" i="5"/>
  <c r="AG15" i="5"/>
  <c r="AF16" i="5"/>
  <c r="AG16" i="5"/>
  <c r="AF17" i="5"/>
  <c r="AG17" i="5"/>
  <c r="AF18" i="5"/>
  <c r="AG18" i="5"/>
  <c r="AF19" i="5"/>
  <c r="AG19" i="5"/>
  <c r="AF20" i="5"/>
  <c r="AG20" i="5"/>
  <c r="AF21" i="5"/>
  <c r="AG21" i="5"/>
  <c r="AF22" i="5"/>
  <c r="AG22" i="5"/>
  <c r="AF23" i="5"/>
  <c r="AG23" i="5"/>
  <c r="AF24" i="5"/>
  <c r="AG24" i="5"/>
  <c r="AF25" i="5"/>
  <c r="AG25" i="5"/>
  <c r="AF26" i="5"/>
  <c r="AG26" i="5"/>
  <c r="AF27" i="5"/>
  <c r="AG27" i="5"/>
  <c r="AF28" i="5"/>
  <c r="AG28" i="5"/>
  <c r="AF29" i="5"/>
  <c r="AG29" i="5"/>
  <c r="AF30" i="5"/>
  <c r="AG30" i="5"/>
  <c r="AF31" i="5"/>
  <c r="AG31" i="5"/>
  <c r="AF32" i="5"/>
  <c r="AG32" i="5"/>
  <c r="AF33" i="5"/>
  <c r="AG33" i="5"/>
  <c r="AF34" i="5"/>
  <c r="AG34" i="5"/>
  <c r="AF35" i="5"/>
  <c r="AG35" i="5"/>
  <c r="AF36" i="5"/>
  <c r="AG36" i="5"/>
  <c r="AF37" i="5"/>
  <c r="AG37" i="5"/>
  <c r="AF38" i="5"/>
  <c r="AG38" i="5"/>
  <c r="AF39" i="5"/>
  <c r="AG39" i="5"/>
  <c r="AF40" i="5"/>
  <c r="AG40" i="5"/>
  <c r="AF41" i="5"/>
  <c r="AG41" i="5"/>
  <c r="AF42" i="5"/>
  <c r="AG42" i="5"/>
  <c r="AF43" i="5"/>
  <c r="AG43" i="5"/>
  <c r="AF44" i="5"/>
  <c r="AG44" i="5"/>
  <c r="AF45" i="5"/>
  <c r="AG45" i="5"/>
  <c r="AF46" i="5"/>
  <c r="AG46" i="5"/>
  <c r="AF47" i="5"/>
  <c r="AG47" i="5"/>
  <c r="AF48" i="5"/>
  <c r="AG48" i="5"/>
  <c r="AF49" i="5"/>
  <c r="AG49" i="5"/>
  <c r="AF50" i="5"/>
  <c r="AG50" i="5"/>
  <c r="AF51" i="5"/>
  <c r="AG51" i="5"/>
  <c r="AF52" i="5"/>
  <c r="AG52" i="5"/>
  <c r="AF53" i="5"/>
  <c r="AG53" i="5"/>
  <c r="AF54" i="5"/>
  <c r="AG54" i="5"/>
  <c r="AF55" i="5"/>
  <c r="AG55" i="5"/>
  <c r="AF56" i="5"/>
  <c r="AG56" i="5"/>
  <c r="AF57" i="5"/>
  <c r="AG57" i="5"/>
  <c r="AF58" i="5"/>
  <c r="AG58" i="5"/>
  <c r="AF59" i="5"/>
  <c r="AG59" i="5"/>
  <c r="AF60" i="5"/>
  <c r="AG60" i="5"/>
  <c r="AF61" i="5"/>
  <c r="AG61" i="5"/>
  <c r="AF62" i="5"/>
  <c r="AG62" i="5"/>
  <c r="AF63" i="5"/>
  <c r="AG63" i="5"/>
  <c r="AF64" i="5"/>
  <c r="AG64" i="5"/>
  <c r="AF65" i="5"/>
  <c r="AG65" i="5"/>
  <c r="AF66" i="5"/>
  <c r="AG66" i="5"/>
  <c r="AF67" i="5"/>
  <c r="AG67" i="5"/>
  <c r="AF68" i="5"/>
  <c r="AG68" i="5"/>
  <c r="AF69" i="5"/>
  <c r="AG69" i="5"/>
  <c r="AF70" i="5"/>
  <c r="AG70" i="5"/>
  <c r="AF71" i="5"/>
  <c r="AG71" i="5"/>
  <c r="AF72" i="5"/>
  <c r="AG72" i="5"/>
  <c r="AF73" i="5"/>
  <c r="AG73" i="5"/>
  <c r="AF74" i="5"/>
  <c r="AG74" i="5"/>
  <c r="AF75" i="5"/>
  <c r="AG75" i="5"/>
  <c r="AF76" i="5"/>
  <c r="AG76" i="5"/>
  <c r="AF77" i="5"/>
  <c r="AG77" i="5"/>
  <c r="AF78" i="5"/>
  <c r="AG78" i="5"/>
  <c r="AF79" i="5"/>
  <c r="AG79" i="5"/>
  <c r="AF80" i="5"/>
  <c r="AG80" i="5"/>
  <c r="AF81" i="5"/>
  <c r="AG81" i="5"/>
  <c r="AF82" i="5"/>
  <c r="AG82" i="5"/>
  <c r="AF83" i="5"/>
  <c r="AG83" i="5"/>
  <c r="AF84" i="5"/>
  <c r="AG84" i="5"/>
  <c r="AF85" i="5"/>
  <c r="AG85" i="5"/>
  <c r="AF86" i="5"/>
  <c r="AG86" i="5"/>
  <c r="AF87" i="5"/>
  <c r="AG87" i="5"/>
  <c r="AF88" i="5"/>
  <c r="AG88" i="5"/>
  <c r="AF89" i="5"/>
  <c r="AG89" i="5"/>
  <c r="AF90" i="5"/>
  <c r="AG90" i="5"/>
  <c r="AF91" i="5"/>
  <c r="AG91" i="5"/>
  <c r="AF92" i="5"/>
  <c r="AG92" i="5"/>
  <c r="AF93" i="5"/>
  <c r="AG93" i="5"/>
  <c r="AF94" i="5"/>
  <c r="AG94" i="5"/>
  <c r="AF95" i="5"/>
  <c r="AG95" i="5"/>
  <c r="AF96" i="5"/>
  <c r="AG96" i="5"/>
  <c r="AF97" i="5"/>
  <c r="AG97" i="5"/>
  <c r="AF98" i="5"/>
  <c r="AG98" i="5"/>
  <c r="AF99" i="5"/>
  <c r="AG99" i="5"/>
  <c r="AF100" i="5"/>
  <c r="AG100" i="5"/>
  <c r="AF101" i="5"/>
  <c r="AG101" i="5"/>
  <c r="AF102" i="5"/>
  <c r="AG102" i="5"/>
  <c r="AF103" i="5"/>
  <c r="AG103" i="5"/>
  <c r="AF104" i="5"/>
  <c r="AG104" i="5"/>
  <c r="AF105" i="5"/>
  <c r="AG105" i="5"/>
  <c r="AF106" i="5"/>
  <c r="AG106" i="5"/>
  <c r="AF107" i="5"/>
  <c r="AG107" i="5"/>
  <c r="AF108" i="5"/>
  <c r="AG108" i="5"/>
  <c r="AF109" i="5"/>
  <c r="AG109" i="5"/>
  <c r="AF110" i="5"/>
  <c r="AG110" i="5"/>
  <c r="AF111" i="5"/>
  <c r="AG111" i="5"/>
  <c r="AF112" i="5"/>
  <c r="AG112" i="5"/>
  <c r="AF113" i="5"/>
  <c r="AG113" i="5"/>
  <c r="AF114" i="5"/>
  <c r="AG114" i="5"/>
  <c r="AF115" i="5"/>
  <c r="AG115" i="5"/>
  <c r="AF116" i="5"/>
  <c r="AG116" i="5"/>
  <c r="AF117" i="5"/>
  <c r="AG117" i="5"/>
  <c r="AF118" i="5"/>
  <c r="AG118" i="5"/>
  <c r="AF119" i="5"/>
  <c r="AG119" i="5"/>
  <c r="AF120" i="5"/>
  <c r="AG120" i="5"/>
  <c r="AF121" i="5"/>
  <c r="AG121" i="5"/>
  <c r="AF122" i="5"/>
  <c r="AG122" i="5"/>
  <c r="AF123" i="5"/>
  <c r="AG123" i="5"/>
  <c r="AF124" i="5"/>
  <c r="AG124" i="5"/>
  <c r="AF125" i="5"/>
  <c r="AG125" i="5"/>
  <c r="AF126" i="5"/>
  <c r="AG126" i="5"/>
  <c r="AF127" i="5"/>
  <c r="AG127" i="5"/>
  <c r="AF128" i="5"/>
  <c r="AG128" i="5"/>
  <c r="AF129" i="5"/>
  <c r="AG129" i="5"/>
  <c r="AF130" i="5"/>
  <c r="AG130" i="5"/>
  <c r="AF131" i="5"/>
  <c r="AG131" i="5"/>
  <c r="AF132" i="5"/>
  <c r="AG132" i="5"/>
  <c r="AF133" i="5"/>
  <c r="AG133" i="5"/>
  <c r="AF134" i="5"/>
  <c r="AG134" i="5"/>
  <c r="AF135" i="5"/>
  <c r="AG135" i="5"/>
  <c r="AF136" i="5"/>
  <c r="AG136" i="5"/>
  <c r="AF137" i="5"/>
  <c r="AG137" i="5"/>
  <c r="AF138" i="5"/>
  <c r="AG138" i="5"/>
  <c r="AF139" i="5"/>
  <c r="AG139" i="5"/>
  <c r="AF140" i="5"/>
  <c r="AG140" i="5"/>
  <c r="AF141" i="5"/>
  <c r="AG141" i="5"/>
  <c r="AF142" i="5"/>
  <c r="AG142" i="5"/>
  <c r="AF143" i="5"/>
  <c r="AG143" i="5"/>
  <c r="AF144" i="5"/>
  <c r="AG144" i="5"/>
  <c r="AF145" i="5"/>
  <c r="AG145" i="5"/>
  <c r="AF146" i="5"/>
  <c r="AG146" i="5"/>
  <c r="AF147" i="5"/>
  <c r="AG147" i="5"/>
  <c r="AF148" i="5"/>
  <c r="AG148" i="5"/>
  <c r="AF149" i="5"/>
  <c r="AG149" i="5"/>
  <c r="AF150" i="5"/>
  <c r="AG150" i="5"/>
  <c r="AF151" i="5"/>
  <c r="AG151" i="5"/>
  <c r="AF152" i="5"/>
  <c r="AG152" i="5"/>
  <c r="AF153" i="5"/>
  <c r="AG153" i="5"/>
  <c r="AF154" i="5"/>
  <c r="AG154" i="5"/>
  <c r="AF155" i="5"/>
  <c r="AG155" i="5"/>
  <c r="AF156" i="5"/>
  <c r="AG156" i="5"/>
  <c r="AF157" i="5"/>
  <c r="AG157" i="5"/>
  <c r="AF158" i="5"/>
  <c r="AG158" i="5"/>
  <c r="AF159" i="5"/>
  <c r="AG159" i="5"/>
  <c r="AF160" i="5"/>
  <c r="AG160" i="5"/>
  <c r="AF161" i="5"/>
  <c r="AG161" i="5"/>
  <c r="AF162" i="5"/>
  <c r="AG162" i="5"/>
  <c r="AC3" i="5"/>
  <c r="AD3" i="5"/>
  <c r="AC4" i="5"/>
  <c r="AD4" i="5"/>
  <c r="AC5" i="5"/>
  <c r="AD5" i="5"/>
  <c r="AC6" i="5"/>
  <c r="AD6" i="5"/>
  <c r="AC7" i="5"/>
  <c r="AD7" i="5"/>
  <c r="AC8" i="5"/>
  <c r="AD8" i="5"/>
  <c r="AC9" i="5"/>
  <c r="AD9" i="5"/>
  <c r="AC10" i="5"/>
  <c r="AD10" i="5"/>
  <c r="AC11" i="5"/>
  <c r="AD11" i="5"/>
  <c r="AC12" i="5"/>
  <c r="AD12" i="5"/>
  <c r="AC13" i="5"/>
  <c r="AD13" i="5"/>
  <c r="AC14" i="5"/>
  <c r="AD14" i="5"/>
  <c r="AC15" i="5"/>
  <c r="AD15" i="5"/>
  <c r="AC16" i="5"/>
  <c r="AD16" i="5"/>
  <c r="AC17" i="5"/>
  <c r="AD17" i="5"/>
  <c r="AC18" i="5"/>
  <c r="AD18" i="5"/>
  <c r="AC19" i="5"/>
  <c r="AD19" i="5"/>
  <c r="AC20" i="5"/>
  <c r="AD20" i="5"/>
  <c r="AC21" i="5"/>
  <c r="AD21" i="5"/>
  <c r="AC22" i="5"/>
  <c r="AD22" i="5"/>
  <c r="AC23" i="5"/>
  <c r="AD23" i="5"/>
  <c r="AC24" i="5"/>
  <c r="AD24" i="5"/>
  <c r="AC25" i="5"/>
  <c r="AD25" i="5"/>
  <c r="AC26" i="5"/>
  <c r="AD26" i="5"/>
  <c r="AC27" i="5"/>
  <c r="AD27" i="5"/>
  <c r="AC28" i="5"/>
  <c r="AD28" i="5"/>
  <c r="AC29" i="5"/>
  <c r="AD29" i="5"/>
  <c r="AC30" i="5"/>
  <c r="AD30" i="5"/>
  <c r="AC31" i="5"/>
  <c r="AD31" i="5"/>
  <c r="AC32" i="5"/>
  <c r="AD32" i="5"/>
  <c r="AC33" i="5"/>
  <c r="AD33" i="5"/>
  <c r="AC34" i="5"/>
  <c r="AD34" i="5"/>
  <c r="AC35" i="5"/>
  <c r="AD35" i="5"/>
  <c r="AC36" i="5"/>
  <c r="AD36" i="5"/>
  <c r="AC37" i="5"/>
  <c r="AD37" i="5"/>
  <c r="AC38" i="5"/>
  <c r="AD38" i="5"/>
  <c r="AC39" i="5"/>
  <c r="AD39" i="5"/>
  <c r="AC40" i="5"/>
  <c r="AD40" i="5"/>
  <c r="AC41" i="5"/>
  <c r="AD41" i="5"/>
  <c r="AC42" i="5"/>
  <c r="AD42" i="5"/>
  <c r="AC43" i="5"/>
  <c r="AD43" i="5"/>
  <c r="AC44" i="5"/>
  <c r="AD44" i="5"/>
  <c r="AC45" i="5"/>
  <c r="AD45" i="5"/>
  <c r="AC46" i="5"/>
  <c r="AD46" i="5"/>
  <c r="AC47" i="5"/>
  <c r="AD47" i="5"/>
  <c r="AC48" i="5"/>
  <c r="AD48" i="5"/>
  <c r="AC49" i="5"/>
  <c r="AD49" i="5"/>
  <c r="AC50" i="5"/>
  <c r="AD50" i="5"/>
  <c r="AC51" i="5"/>
  <c r="AD51" i="5"/>
  <c r="AC52" i="5"/>
  <c r="AD52" i="5"/>
  <c r="AC53" i="5"/>
  <c r="AD53" i="5"/>
  <c r="AC54" i="5"/>
  <c r="AD54" i="5"/>
  <c r="AC55" i="5"/>
  <c r="AD55" i="5"/>
  <c r="AC56" i="5"/>
  <c r="AD56" i="5"/>
  <c r="AC57" i="5"/>
  <c r="AD57" i="5"/>
  <c r="AC58" i="5"/>
  <c r="AD58" i="5"/>
  <c r="AC59" i="5"/>
  <c r="AD59" i="5"/>
  <c r="AC60" i="5"/>
  <c r="AD60" i="5"/>
  <c r="AC61" i="5"/>
  <c r="AD61" i="5"/>
  <c r="AC62" i="5"/>
  <c r="AD62" i="5"/>
  <c r="AC63" i="5"/>
  <c r="AD63" i="5"/>
  <c r="AC64" i="5"/>
  <c r="AD64" i="5"/>
  <c r="AC65" i="5"/>
  <c r="AD65" i="5"/>
  <c r="AC66" i="5"/>
  <c r="AD66" i="5"/>
  <c r="AC67" i="5"/>
  <c r="AD67" i="5"/>
  <c r="AC68" i="5"/>
  <c r="AD68" i="5"/>
  <c r="AC69" i="5"/>
  <c r="AD69" i="5"/>
  <c r="AC70" i="5"/>
  <c r="AD70" i="5"/>
  <c r="AC71" i="5"/>
  <c r="AD71" i="5"/>
  <c r="AC72" i="5"/>
  <c r="AD72" i="5"/>
  <c r="AC73" i="5"/>
  <c r="AD73" i="5"/>
  <c r="AC74" i="5"/>
  <c r="AD74" i="5"/>
  <c r="AC75" i="5"/>
  <c r="AD75" i="5"/>
  <c r="AC76" i="5"/>
  <c r="AD76" i="5"/>
  <c r="AC77" i="5"/>
  <c r="AD77" i="5"/>
  <c r="AC78" i="5"/>
  <c r="AD78" i="5"/>
  <c r="AC79" i="5"/>
  <c r="AD79" i="5"/>
  <c r="AC80" i="5"/>
  <c r="AD80" i="5"/>
  <c r="AC81" i="5"/>
  <c r="AD81" i="5"/>
  <c r="AC82" i="5"/>
  <c r="AD82" i="5"/>
  <c r="AC83" i="5"/>
  <c r="AD83" i="5"/>
  <c r="AC84" i="5"/>
  <c r="AD84" i="5"/>
  <c r="AC85" i="5"/>
  <c r="AD85" i="5"/>
  <c r="AC86" i="5"/>
  <c r="AD86" i="5"/>
  <c r="AC87" i="5"/>
  <c r="AD87" i="5"/>
  <c r="AC88" i="5"/>
  <c r="AD88" i="5"/>
  <c r="AC89" i="5"/>
  <c r="AD89" i="5"/>
  <c r="AC90" i="5"/>
  <c r="AD90" i="5"/>
  <c r="AC91" i="5"/>
  <c r="AD91" i="5"/>
  <c r="AC92" i="5"/>
  <c r="AD92" i="5"/>
  <c r="AC93" i="5"/>
  <c r="AD93" i="5"/>
  <c r="AC94" i="5"/>
  <c r="AD94" i="5"/>
  <c r="AC95" i="5"/>
  <c r="AD95" i="5"/>
  <c r="AC96" i="5"/>
  <c r="AD96" i="5"/>
  <c r="AC97" i="5"/>
  <c r="AD97" i="5"/>
  <c r="AC98" i="5"/>
  <c r="AD98" i="5"/>
  <c r="AC99" i="5"/>
  <c r="AD99" i="5"/>
  <c r="AC100" i="5"/>
  <c r="AD100" i="5"/>
  <c r="AC101" i="5"/>
  <c r="AD101" i="5"/>
  <c r="AC102" i="5"/>
  <c r="AD102" i="5"/>
  <c r="AC103" i="5"/>
  <c r="AD103" i="5"/>
  <c r="AC104" i="5"/>
  <c r="AD104" i="5"/>
  <c r="AC105" i="5"/>
  <c r="AD105" i="5"/>
  <c r="AC106" i="5"/>
  <c r="AD106" i="5"/>
  <c r="AC107" i="5"/>
  <c r="AD107" i="5"/>
  <c r="AC108" i="5"/>
  <c r="AD108" i="5"/>
  <c r="AC109" i="5"/>
  <c r="AD109" i="5"/>
  <c r="AC110" i="5"/>
  <c r="AD110" i="5"/>
  <c r="AC111" i="5"/>
  <c r="AD111" i="5"/>
  <c r="AC112" i="5"/>
  <c r="AD112" i="5"/>
  <c r="AC113" i="5"/>
  <c r="AD113" i="5"/>
  <c r="AC114" i="5"/>
  <c r="AD114" i="5"/>
  <c r="AC115" i="5"/>
  <c r="AD115" i="5"/>
  <c r="AC116" i="5"/>
  <c r="AD116" i="5"/>
  <c r="AC117" i="5"/>
  <c r="AD117" i="5"/>
  <c r="AC118" i="5"/>
  <c r="AD118" i="5"/>
  <c r="AC119" i="5"/>
  <c r="AD119" i="5"/>
  <c r="AC120" i="5"/>
  <c r="AD120" i="5"/>
  <c r="AC121" i="5"/>
  <c r="AD121" i="5"/>
  <c r="AC122" i="5"/>
  <c r="AD122" i="5"/>
  <c r="AC123" i="5"/>
  <c r="AD123" i="5"/>
  <c r="AC124" i="5"/>
  <c r="AD124" i="5"/>
  <c r="AC125" i="5"/>
  <c r="AD125" i="5"/>
  <c r="AC126" i="5"/>
  <c r="AD126" i="5"/>
  <c r="AC127" i="5"/>
  <c r="AD127" i="5"/>
  <c r="AC128" i="5"/>
  <c r="AD128" i="5"/>
  <c r="AC129" i="5"/>
  <c r="AD129" i="5"/>
  <c r="AC130" i="5"/>
  <c r="AD130" i="5"/>
  <c r="AC131" i="5"/>
  <c r="AD131" i="5"/>
  <c r="AC132" i="5"/>
  <c r="AD132" i="5"/>
  <c r="AC133" i="5"/>
  <c r="AD133" i="5"/>
  <c r="AC134" i="5"/>
  <c r="AD134" i="5"/>
  <c r="AC135" i="5"/>
  <c r="AD135" i="5"/>
  <c r="AC136" i="5"/>
  <c r="AD136" i="5"/>
  <c r="AC137" i="5"/>
  <c r="AD137" i="5"/>
  <c r="AC138" i="5"/>
  <c r="AD138" i="5"/>
  <c r="AC139" i="5"/>
  <c r="AD139" i="5"/>
  <c r="AC140" i="5"/>
  <c r="AD140" i="5"/>
  <c r="AC141" i="5"/>
  <c r="AD141" i="5"/>
  <c r="AC142" i="5"/>
  <c r="AD142" i="5"/>
  <c r="AC143" i="5"/>
  <c r="AD143" i="5"/>
  <c r="AC144" i="5"/>
  <c r="AD144" i="5"/>
  <c r="AC145" i="5"/>
  <c r="AD145" i="5"/>
  <c r="AC146" i="5"/>
  <c r="AD146" i="5"/>
  <c r="AC147" i="5"/>
  <c r="AD147" i="5"/>
  <c r="AC148" i="5"/>
  <c r="AD148" i="5"/>
  <c r="AC149" i="5"/>
  <c r="AD149" i="5"/>
  <c r="AC150" i="5"/>
  <c r="AD150" i="5"/>
  <c r="AC151" i="5"/>
  <c r="AD151" i="5"/>
  <c r="AC152" i="5"/>
  <c r="AD152" i="5"/>
  <c r="AC153" i="5"/>
  <c r="AD153" i="5"/>
  <c r="AC154" i="5"/>
  <c r="AD154" i="5"/>
  <c r="AC155" i="5"/>
  <c r="AD155" i="5"/>
  <c r="AC156" i="5"/>
  <c r="AD156" i="5"/>
  <c r="AC157" i="5"/>
  <c r="AD157" i="5"/>
  <c r="AC158" i="5"/>
  <c r="AD158" i="5"/>
  <c r="AC159" i="5"/>
  <c r="AD159" i="5"/>
  <c r="AC160" i="5"/>
  <c r="AD160" i="5"/>
  <c r="AC161" i="5"/>
  <c r="AD161" i="5"/>
  <c r="AC162" i="5"/>
  <c r="AD162" i="5"/>
  <c r="AC2" i="5"/>
  <c r="AD2" i="5"/>
  <c r="Z2" i="5"/>
  <c r="AA2" i="5"/>
  <c r="Z3" i="5"/>
  <c r="AA3" i="5"/>
  <c r="Z4" i="5"/>
  <c r="AA4" i="5"/>
  <c r="Z5" i="5"/>
  <c r="AA5" i="5"/>
  <c r="Z6" i="5"/>
  <c r="AA6" i="5"/>
  <c r="Z7" i="5"/>
  <c r="AA7" i="5"/>
  <c r="Z8" i="5"/>
  <c r="AA8" i="5"/>
  <c r="Z9" i="5"/>
  <c r="AA9" i="5"/>
  <c r="Z10" i="5"/>
  <c r="AA10" i="5"/>
  <c r="Z11" i="5"/>
  <c r="AA11" i="5"/>
  <c r="Z12" i="5"/>
  <c r="AA12" i="5"/>
  <c r="Z13" i="5"/>
  <c r="AA13" i="5"/>
  <c r="Z14" i="5"/>
  <c r="AA14" i="5"/>
  <c r="Z15" i="5"/>
  <c r="AA15" i="5"/>
  <c r="Z16" i="5"/>
  <c r="AA16" i="5"/>
  <c r="Z17" i="5"/>
  <c r="AA17" i="5"/>
  <c r="Z18" i="5"/>
  <c r="AA18" i="5"/>
  <c r="Z19" i="5"/>
  <c r="AA19" i="5"/>
  <c r="Z20" i="5"/>
  <c r="AA20" i="5"/>
  <c r="Z21" i="5"/>
  <c r="AA21" i="5"/>
  <c r="Z22" i="5"/>
  <c r="AA22" i="5"/>
  <c r="Z23" i="5"/>
  <c r="AA23" i="5"/>
  <c r="Z24" i="5"/>
  <c r="AA24" i="5"/>
  <c r="Z25" i="5"/>
  <c r="AA25" i="5"/>
  <c r="Z26" i="5"/>
  <c r="AA26" i="5"/>
  <c r="Z27" i="5"/>
  <c r="AA27" i="5"/>
  <c r="Z28" i="5"/>
  <c r="AA28" i="5"/>
  <c r="Z29" i="5"/>
  <c r="AA29" i="5"/>
  <c r="Z30" i="5"/>
  <c r="AA30" i="5"/>
  <c r="Z31" i="5"/>
  <c r="AA31" i="5"/>
  <c r="Z32" i="5"/>
  <c r="AA32" i="5"/>
  <c r="Z33" i="5"/>
  <c r="AA33" i="5"/>
  <c r="Z34" i="5"/>
  <c r="AA34" i="5"/>
  <c r="Z35" i="5"/>
  <c r="AA35" i="5"/>
  <c r="Z36" i="5"/>
  <c r="AA36" i="5"/>
  <c r="Z37" i="5"/>
  <c r="AA37" i="5"/>
  <c r="Z38" i="5"/>
  <c r="AA38" i="5"/>
  <c r="Z39" i="5"/>
  <c r="AA39" i="5"/>
  <c r="Z40" i="5"/>
  <c r="AA40" i="5"/>
  <c r="Z41" i="5"/>
  <c r="AA41" i="5"/>
  <c r="Z42" i="5"/>
  <c r="AA42" i="5"/>
  <c r="Z43" i="5"/>
  <c r="AA43" i="5"/>
  <c r="Z44" i="5"/>
  <c r="AA44" i="5"/>
  <c r="Z45" i="5"/>
  <c r="AA45" i="5"/>
  <c r="Z46" i="5"/>
  <c r="AA46" i="5"/>
  <c r="Z47" i="5"/>
  <c r="AA47" i="5"/>
  <c r="Z48" i="5"/>
  <c r="AA48" i="5"/>
  <c r="Z49" i="5"/>
  <c r="AA49" i="5"/>
  <c r="Z50" i="5"/>
  <c r="AA50" i="5"/>
  <c r="Z51" i="5"/>
  <c r="AA51" i="5"/>
  <c r="Z52" i="5"/>
  <c r="AA52" i="5"/>
  <c r="Z53" i="5"/>
  <c r="AA53" i="5"/>
  <c r="Z54" i="5"/>
  <c r="AA54" i="5"/>
  <c r="Z55" i="5"/>
  <c r="AA55" i="5"/>
  <c r="Z56" i="5"/>
  <c r="AA56" i="5"/>
  <c r="Z57" i="5"/>
  <c r="AA57" i="5"/>
  <c r="Z58" i="5"/>
  <c r="AA58" i="5"/>
  <c r="Z59" i="5"/>
  <c r="AA59" i="5"/>
  <c r="Z60" i="5"/>
  <c r="AA60" i="5"/>
  <c r="Z61" i="5"/>
  <c r="AA61" i="5"/>
  <c r="Z62" i="5"/>
  <c r="AA62" i="5"/>
  <c r="Z63" i="5"/>
  <c r="AA63" i="5"/>
  <c r="Z64" i="5"/>
  <c r="AA64" i="5"/>
  <c r="Z65" i="5"/>
  <c r="AA65" i="5"/>
  <c r="Z66" i="5"/>
  <c r="AA66" i="5"/>
  <c r="Z67" i="5"/>
  <c r="AA67" i="5"/>
  <c r="Z68" i="5"/>
  <c r="AA68" i="5"/>
  <c r="Z69" i="5"/>
  <c r="AA69" i="5"/>
  <c r="Z70" i="5"/>
  <c r="AA70" i="5"/>
  <c r="Z71" i="5"/>
  <c r="AA71" i="5"/>
  <c r="Z72" i="5"/>
  <c r="AA72" i="5"/>
  <c r="Z73" i="5"/>
  <c r="AA73" i="5"/>
  <c r="Z74" i="5"/>
  <c r="AA74" i="5"/>
  <c r="Z75" i="5"/>
  <c r="AA75" i="5"/>
  <c r="Z76" i="5"/>
  <c r="AA76" i="5"/>
  <c r="Z77" i="5"/>
  <c r="AA77" i="5"/>
  <c r="Z78" i="5"/>
  <c r="AA78" i="5"/>
  <c r="Z79" i="5"/>
  <c r="AA79" i="5"/>
  <c r="Z80" i="5"/>
  <c r="AA80" i="5"/>
  <c r="Z81" i="5"/>
  <c r="AA81" i="5"/>
  <c r="Z82" i="5"/>
  <c r="AA82" i="5"/>
  <c r="Z83" i="5"/>
  <c r="AA83" i="5"/>
  <c r="Z84" i="5"/>
  <c r="AA84" i="5"/>
  <c r="Z85" i="5"/>
  <c r="AA85" i="5"/>
  <c r="Z86" i="5"/>
  <c r="AA86" i="5"/>
  <c r="Z87" i="5"/>
  <c r="AA87" i="5"/>
  <c r="Z88" i="5"/>
  <c r="AA88" i="5"/>
  <c r="Z89" i="5"/>
  <c r="AA89" i="5"/>
  <c r="Z90" i="5"/>
  <c r="AA90" i="5"/>
  <c r="Z91" i="5"/>
  <c r="AA91" i="5"/>
  <c r="Z92" i="5"/>
  <c r="AA92" i="5"/>
  <c r="Z93" i="5"/>
  <c r="AA93" i="5"/>
  <c r="Z94" i="5"/>
  <c r="AA94" i="5"/>
  <c r="Z95" i="5"/>
  <c r="AA95" i="5"/>
  <c r="Z96" i="5"/>
  <c r="AA96" i="5"/>
  <c r="Z97" i="5"/>
  <c r="AA97" i="5"/>
  <c r="Z98" i="5"/>
  <c r="AA98" i="5"/>
  <c r="Z99" i="5"/>
  <c r="AA99" i="5"/>
  <c r="Z100" i="5"/>
  <c r="AA100" i="5"/>
  <c r="Z101" i="5"/>
  <c r="AA101" i="5"/>
  <c r="Z102" i="5"/>
  <c r="AA102" i="5"/>
  <c r="Z103" i="5"/>
  <c r="AA103" i="5"/>
  <c r="Z104" i="5"/>
  <c r="AA104" i="5"/>
  <c r="Z105" i="5"/>
  <c r="AA105" i="5"/>
  <c r="Z106" i="5"/>
  <c r="AA106" i="5"/>
  <c r="Z107" i="5"/>
  <c r="AA107" i="5"/>
  <c r="Z108" i="5"/>
  <c r="AA108" i="5"/>
  <c r="Z109" i="5"/>
  <c r="AA109" i="5"/>
  <c r="Z110" i="5"/>
  <c r="AA110" i="5"/>
  <c r="Z111" i="5"/>
  <c r="AA111" i="5"/>
  <c r="Z112" i="5"/>
  <c r="AA112" i="5"/>
  <c r="Z113" i="5"/>
  <c r="AA113" i="5"/>
  <c r="Z114" i="5"/>
  <c r="AA114" i="5"/>
  <c r="Z115" i="5"/>
  <c r="AA115" i="5"/>
  <c r="Z116" i="5"/>
  <c r="AA116" i="5"/>
  <c r="Z117" i="5"/>
  <c r="AA117" i="5"/>
  <c r="Z118" i="5"/>
  <c r="AA118" i="5"/>
  <c r="Z119" i="5"/>
  <c r="AA119" i="5"/>
  <c r="Z120" i="5"/>
  <c r="AA120" i="5"/>
  <c r="Z121" i="5"/>
  <c r="AA121" i="5"/>
  <c r="Z122" i="5"/>
  <c r="AA122" i="5"/>
  <c r="Z123" i="5"/>
  <c r="AA123" i="5"/>
  <c r="Z124" i="5"/>
  <c r="AA124" i="5"/>
  <c r="Z125" i="5"/>
  <c r="AA125" i="5"/>
  <c r="Z126" i="5"/>
  <c r="AA126" i="5"/>
  <c r="Z127" i="5"/>
  <c r="AA127" i="5"/>
  <c r="Z128" i="5"/>
  <c r="AA128" i="5"/>
  <c r="Z129" i="5"/>
  <c r="AA129" i="5"/>
  <c r="Z130" i="5"/>
  <c r="AA130" i="5"/>
  <c r="Z131" i="5"/>
  <c r="AA131" i="5"/>
  <c r="Z132" i="5"/>
  <c r="AA132" i="5"/>
  <c r="Z133" i="5"/>
  <c r="AA133" i="5"/>
  <c r="Z134" i="5"/>
  <c r="AA134" i="5"/>
  <c r="Z135" i="5"/>
  <c r="AA135" i="5"/>
  <c r="Z136" i="5"/>
  <c r="AA136" i="5"/>
  <c r="Z137" i="5"/>
  <c r="AA137" i="5"/>
  <c r="Z138" i="5"/>
  <c r="AA138" i="5"/>
  <c r="Z139" i="5"/>
  <c r="AA139" i="5"/>
  <c r="Z140" i="5"/>
  <c r="AA140" i="5"/>
  <c r="Z141" i="5"/>
  <c r="AA141" i="5"/>
  <c r="Z142" i="5"/>
  <c r="AA142" i="5"/>
  <c r="Z143" i="5"/>
  <c r="AA143" i="5"/>
  <c r="Z144" i="5"/>
  <c r="AA144" i="5"/>
  <c r="Z145" i="5"/>
  <c r="AA145" i="5"/>
  <c r="Z146" i="5"/>
  <c r="AA146" i="5"/>
  <c r="Z147" i="5"/>
  <c r="AA147" i="5"/>
  <c r="Z148" i="5"/>
  <c r="AA148" i="5"/>
  <c r="Z149" i="5"/>
  <c r="AA149" i="5"/>
  <c r="Z150" i="5"/>
  <c r="AA150" i="5"/>
  <c r="Z151" i="5"/>
  <c r="AA151" i="5"/>
  <c r="Z152" i="5"/>
  <c r="AA152" i="5"/>
  <c r="Z153" i="5"/>
  <c r="AA153" i="5"/>
  <c r="Z154" i="5"/>
  <c r="AA154" i="5"/>
  <c r="Z155" i="5"/>
  <c r="AA155" i="5"/>
  <c r="Z156" i="5"/>
  <c r="AA156" i="5"/>
  <c r="Z157" i="5"/>
  <c r="AA157" i="5"/>
  <c r="Z158" i="5"/>
  <c r="AA158" i="5"/>
  <c r="Z159" i="5"/>
  <c r="AA159" i="5"/>
  <c r="Z160" i="5"/>
  <c r="AA160" i="5"/>
  <c r="Z161" i="5"/>
  <c r="AA161" i="5"/>
  <c r="Z162" i="5"/>
  <c r="AA162" i="5"/>
  <c r="W2" i="5"/>
  <c r="X2" i="5"/>
  <c r="W3" i="5"/>
  <c r="X3" i="5"/>
  <c r="W4" i="5"/>
  <c r="X4" i="5"/>
  <c r="W5" i="5"/>
  <c r="X5" i="5"/>
  <c r="W6" i="5"/>
  <c r="X6" i="5"/>
  <c r="W7" i="5"/>
  <c r="X7" i="5"/>
  <c r="W8" i="5"/>
  <c r="X8" i="5"/>
  <c r="W9" i="5"/>
  <c r="X9" i="5"/>
  <c r="W10" i="5"/>
  <c r="X10" i="5"/>
  <c r="W11" i="5"/>
  <c r="X11" i="5"/>
  <c r="W12" i="5"/>
  <c r="X12" i="5"/>
  <c r="W13" i="5"/>
  <c r="X13" i="5"/>
  <c r="W14" i="5"/>
  <c r="X14" i="5"/>
  <c r="W15" i="5"/>
  <c r="X15" i="5"/>
  <c r="W16" i="5"/>
  <c r="X16" i="5"/>
  <c r="W17" i="5"/>
  <c r="X17" i="5"/>
  <c r="W18" i="5"/>
  <c r="X18" i="5"/>
  <c r="W19" i="5"/>
  <c r="X19" i="5"/>
  <c r="W20" i="5"/>
  <c r="X20" i="5"/>
  <c r="W21" i="5"/>
  <c r="X21" i="5"/>
  <c r="W22" i="5"/>
  <c r="X22" i="5"/>
  <c r="W23" i="5"/>
  <c r="X23" i="5"/>
  <c r="W24" i="5"/>
  <c r="X24" i="5"/>
  <c r="W25" i="5"/>
  <c r="X25" i="5"/>
  <c r="W26" i="5"/>
  <c r="X26" i="5"/>
  <c r="W27" i="5"/>
  <c r="X27" i="5"/>
  <c r="W28" i="5"/>
  <c r="X28" i="5"/>
  <c r="W29" i="5"/>
  <c r="X29" i="5"/>
  <c r="W30" i="5"/>
  <c r="X30" i="5"/>
  <c r="W31" i="5"/>
  <c r="X31" i="5"/>
  <c r="W32" i="5"/>
  <c r="X32" i="5"/>
  <c r="W33" i="5"/>
  <c r="X33" i="5"/>
  <c r="W34" i="5"/>
  <c r="X34" i="5"/>
  <c r="W35" i="5"/>
  <c r="X35" i="5"/>
  <c r="W36" i="5"/>
  <c r="X36" i="5"/>
  <c r="W37" i="5"/>
  <c r="X37" i="5"/>
  <c r="W38" i="5"/>
  <c r="X38" i="5"/>
  <c r="W39" i="5"/>
  <c r="X39" i="5"/>
  <c r="W40" i="5"/>
  <c r="X40" i="5"/>
  <c r="W41" i="5"/>
  <c r="X41" i="5"/>
  <c r="W42" i="5"/>
  <c r="X42" i="5"/>
  <c r="W43" i="5"/>
  <c r="X43" i="5"/>
  <c r="W44" i="5"/>
  <c r="X44" i="5"/>
  <c r="W45" i="5"/>
  <c r="X45" i="5"/>
  <c r="W46" i="5"/>
  <c r="X46" i="5"/>
  <c r="W47" i="5"/>
  <c r="X47" i="5"/>
  <c r="W48" i="5"/>
  <c r="X48" i="5"/>
  <c r="W49" i="5"/>
  <c r="X49" i="5"/>
  <c r="W50" i="5"/>
  <c r="X50" i="5"/>
  <c r="W51" i="5"/>
  <c r="X51" i="5"/>
  <c r="W52" i="5"/>
  <c r="X52" i="5"/>
  <c r="W53" i="5"/>
  <c r="X53" i="5"/>
  <c r="W54" i="5"/>
  <c r="X54" i="5"/>
  <c r="W55" i="5"/>
  <c r="X55" i="5"/>
  <c r="W56" i="5"/>
  <c r="X56" i="5"/>
  <c r="W57" i="5"/>
  <c r="X57" i="5"/>
  <c r="W58" i="5"/>
  <c r="X58" i="5"/>
  <c r="W59" i="5"/>
  <c r="X59" i="5"/>
  <c r="W60" i="5"/>
  <c r="X60" i="5"/>
  <c r="W61" i="5"/>
  <c r="X61" i="5"/>
  <c r="W62" i="5"/>
  <c r="X62" i="5"/>
  <c r="W63" i="5"/>
  <c r="X63" i="5"/>
  <c r="W64" i="5"/>
  <c r="X64" i="5"/>
  <c r="W65" i="5"/>
  <c r="X65" i="5"/>
  <c r="W66" i="5"/>
  <c r="X66" i="5"/>
  <c r="W67" i="5"/>
  <c r="X67" i="5"/>
  <c r="W68" i="5"/>
  <c r="X68" i="5"/>
  <c r="W69" i="5"/>
  <c r="X69" i="5"/>
  <c r="W70" i="5"/>
  <c r="X70" i="5"/>
  <c r="W71" i="5"/>
  <c r="X71" i="5"/>
  <c r="W72" i="5"/>
  <c r="X72" i="5"/>
  <c r="W73" i="5"/>
  <c r="X73" i="5"/>
  <c r="W74" i="5"/>
  <c r="X74" i="5"/>
  <c r="W75" i="5"/>
  <c r="X75" i="5"/>
  <c r="W76" i="5"/>
  <c r="X76" i="5"/>
  <c r="W77" i="5"/>
  <c r="X77" i="5"/>
  <c r="W78" i="5"/>
  <c r="X78" i="5"/>
  <c r="W79" i="5"/>
  <c r="X79" i="5"/>
  <c r="W80" i="5"/>
  <c r="X80" i="5"/>
  <c r="W81" i="5"/>
  <c r="X81" i="5"/>
  <c r="W82" i="5"/>
  <c r="X82" i="5"/>
  <c r="W83" i="5"/>
  <c r="X83" i="5"/>
  <c r="W84" i="5"/>
  <c r="X84" i="5"/>
  <c r="W85" i="5"/>
  <c r="X85" i="5"/>
  <c r="W86" i="5"/>
  <c r="X86" i="5"/>
  <c r="W87" i="5"/>
  <c r="X87" i="5"/>
  <c r="W88" i="5"/>
  <c r="X88" i="5"/>
  <c r="W89" i="5"/>
  <c r="X89" i="5"/>
  <c r="W90" i="5"/>
  <c r="X90" i="5"/>
  <c r="W91" i="5"/>
  <c r="X91" i="5"/>
  <c r="W92" i="5"/>
  <c r="X92" i="5"/>
  <c r="W93" i="5"/>
  <c r="X93" i="5"/>
  <c r="W94" i="5"/>
  <c r="X94" i="5"/>
  <c r="W95" i="5"/>
  <c r="X95" i="5"/>
  <c r="W96" i="5"/>
  <c r="X96" i="5"/>
  <c r="W97" i="5"/>
  <c r="X97" i="5"/>
  <c r="W98" i="5"/>
  <c r="X98" i="5"/>
  <c r="W99" i="5"/>
  <c r="X99" i="5"/>
  <c r="W100" i="5"/>
  <c r="X100" i="5"/>
  <c r="W101" i="5"/>
  <c r="X101" i="5"/>
  <c r="W102" i="5"/>
  <c r="X102" i="5"/>
  <c r="W103" i="5"/>
  <c r="X103" i="5"/>
  <c r="W104" i="5"/>
  <c r="X104" i="5"/>
  <c r="W105" i="5"/>
  <c r="X105" i="5"/>
  <c r="W106" i="5"/>
  <c r="X106" i="5"/>
  <c r="W107" i="5"/>
  <c r="X107" i="5"/>
  <c r="W108" i="5"/>
  <c r="X108" i="5"/>
  <c r="W109" i="5"/>
  <c r="X109" i="5"/>
  <c r="W110" i="5"/>
  <c r="X110" i="5"/>
  <c r="W111" i="5"/>
  <c r="X111" i="5"/>
  <c r="W112" i="5"/>
  <c r="X112" i="5"/>
  <c r="W113" i="5"/>
  <c r="X113" i="5"/>
  <c r="W114" i="5"/>
  <c r="X114" i="5"/>
  <c r="W115" i="5"/>
  <c r="X115" i="5"/>
  <c r="W116" i="5"/>
  <c r="X116" i="5"/>
  <c r="W117" i="5"/>
  <c r="X117" i="5"/>
  <c r="W118" i="5"/>
  <c r="X118" i="5"/>
  <c r="W119" i="5"/>
  <c r="X119" i="5"/>
  <c r="W120" i="5"/>
  <c r="X120" i="5"/>
  <c r="W121" i="5"/>
  <c r="X121" i="5"/>
  <c r="W122" i="5"/>
  <c r="X122" i="5"/>
  <c r="W123" i="5"/>
  <c r="X123" i="5"/>
  <c r="W124" i="5"/>
  <c r="X124" i="5"/>
  <c r="W125" i="5"/>
  <c r="X125" i="5"/>
  <c r="W126" i="5"/>
  <c r="X126" i="5"/>
  <c r="W127" i="5"/>
  <c r="X127" i="5"/>
  <c r="W128" i="5"/>
  <c r="X128" i="5"/>
  <c r="W129" i="5"/>
  <c r="X129" i="5"/>
  <c r="W130" i="5"/>
  <c r="X130" i="5"/>
  <c r="W131" i="5"/>
  <c r="X131" i="5"/>
  <c r="W132" i="5"/>
  <c r="X132" i="5"/>
  <c r="W133" i="5"/>
  <c r="X133" i="5"/>
  <c r="W134" i="5"/>
  <c r="X134" i="5"/>
  <c r="W135" i="5"/>
  <c r="X135" i="5"/>
  <c r="W136" i="5"/>
  <c r="X136" i="5"/>
  <c r="W137" i="5"/>
  <c r="X137" i="5"/>
  <c r="W138" i="5"/>
  <c r="X138" i="5"/>
  <c r="W139" i="5"/>
  <c r="X139" i="5"/>
  <c r="W140" i="5"/>
  <c r="X140" i="5"/>
  <c r="W141" i="5"/>
  <c r="X141" i="5"/>
  <c r="W142" i="5"/>
  <c r="X142" i="5"/>
  <c r="W143" i="5"/>
  <c r="X143" i="5"/>
  <c r="W144" i="5"/>
  <c r="X144" i="5"/>
  <c r="W145" i="5"/>
  <c r="X145" i="5"/>
  <c r="W146" i="5"/>
  <c r="X146" i="5"/>
  <c r="W147" i="5"/>
  <c r="X147" i="5"/>
  <c r="W148" i="5"/>
  <c r="X148" i="5"/>
  <c r="W149" i="5"/>
  <c r="X149" i="5"/>
  <c r="W150" i="5"/>
  <c r="X150" i="5"/>
  <c r="W151" i="5"/>
  <c r="X151" i="5"/>
  <c r="W152" i="5"/>
  <c r="X152" i="5"/>
  <c r="W153" i="5"/>
  <c r="X153" i="5"/>
  <c r="W154" i="5"/>
  <c r="X154" i="5"/>
  <c r="W155" i="5"/>
  <c r="X155" i="5"/>
  <c r="W156" i="5"/>
  <c r="X156" i="5"/>
  <c r="W157" i="5"/>
  <c r="X157" i="5"/>
  <c r="W158" i="5"/>
  <c r="X158" i="5"/>
  <c r="W159" i="5"/>
  <c r="X159" i="5"/>
  <c r="W160" i="5"/>
  <c r="X160" i="5"/>
  <c r="W161" i="5"/>
  <c r="X161" i="5"/>
  <c r="W162" i="5"/>
  <c r="X162" i="5"/>
  <c r="CG2" i="3"/>
  <c r="CC2" i="3"/>
  <c r="CF2" i="3"/>
  <c r="CB2" i="3"/>
  <c r="CE2" i="3"/>
  <c r="CA2" i="3"/>
  <c r="CG3" i="3"/>
  <c r="CC3" i="3"/>
  <c r="CG4" i="3"/>
  <c r="CC4" i="3"/>
  <c r="CG5" i="3"/>
  <c r="CC5" i="3"/>
  <c r="CG6" i="3"/>
  <c r="CC6" i="3"/>
  <c r="CG7" i="3"/>
  <c r="CC7" i="3"/>
  <c r="CG8" i="3"/>
  <c r="CC8" i="3"/>
  <c r="CG9" i="3"/>
  <c r="CC9" i="3"/>
  <c r="CG10" i="3"/>
  <c r="CC10" i="3"/>
  <c r="CG11" i="3"/>
  <c r="CC11" i="3"/>
  <c r="CG12" i="3"/>
  <c r="CC12" i="3"/>
  <c r="CG13" i="3"/>
  <c r="CC13" i="3"/>
  <c r="CG14" i="3"/>
  <c r="CC14" i="3"/>
  <c r="CG15" i="3"/>
  <c r="CC15" i="3"/>
  <c r="CG16" i="3"/>
  <c r="CC16" i="3"/>
  <c r="CG17" i="3"/>
  <c r="CC17" i="3"/>
  <c r="CG18" i="3"/>
  <c r="CC18" i="3"/>
  <c r="CG19" i="3"/>
  <c r="CC19" i="3"/>
  <c r="CG20" i="3"/>
  <c r="CC20" i="3"/>
  <c r="CG21" i="3"/>
  <c r="CC21" i="3"/>
  <c r="CG22" i="3"/>
  <c r="CC22" i="3"/>
  <c r="CG23" i="3"/>
  <c r="CC23" i="3"/>
  <c r="CG24" i="3"/>
  <c r="CC24" i="3"/>
  <c r="CG25" i="3"/>
  <c r="CC25" i="3"/>
  <c r="CG26" i="3"/>
  <c r="CC26" i="3"/>
  <c r="CG27" i="3"/>
  <c r="CC27" i="3"/>
  <c r="CG28" i="3"/>
  <c r="CC28" i="3"/>
  <c r="CG29" i="3"/>
  <c r="CC29" i="3"/>
  <c r="CG30" i="3"/>
  <c r="CC30" i="3"/>
  <c r="CG31" i="3"/>
  <c r="CC31" i="3"/>
  <c r="CG32" i="3"/>
  <c r="CC32" i="3"/>
  <c r="CG33" i="3"/>
  <c r="CC33" i="3"/>
  <c r="CG34" i="3"/>
  <c r="CC34" i="3"/>
  <c r="CG35" i="3"/>
  <c r="CC35" i="3"/>
  <c r="CG36" i="3"/>
  <c r="CC36" i="3"/>
  <c r="CG37" i="3"/>
  <c r="CC37" i="3"/>
  <c r="CG38" i="3"/>
  <c r="CC38" i="3"/>
  <c r="CG39" i="3"/>
  <c r="CC39" i="3"/>
  <c r="CG40" i="3"/>
  <c r="CC40" i="3"/>
  <c r="CG41" i="3"/>
  <c r="CC41" i="3"/>
  <c r="CG42" i="3"/>
  <c r="CC42" i="3"/>
  <c r="CG43" i="3"/>
  <c r="CC43" i="3"/>
  <c r="CG44" i="3"/>
  <c r="CC44" i="3"/>
  <c r="CG45" i="3"/>
  <c r="CC45" i="3"/>
  <c r="CG46" i="3"/>
  <c r="CC46" i="3"/>
  <c r="CG47" i="3"/>
  <c r="CC47" i="3"/>
  <c r="CG48" i="3"/>
  <c r="CC48" i="3"/>
  <c r="CG49" i="3"/>
  <c r="CC49" i="3"/>
  <c r="CG50" i="3"/>
  <c r="CC50" i="3"/>
  <c r="CG51" i="3"/>
  <c r="CC51" i="3"/>
  <c r="CG52" i="3"/>
  <c r="CC52" i="3"/>
  <c r="CG53" i="3"/>
  <c r="CC53" i="3"/>
  <c r="CG54" i="3"/>
  <c r="CC54" i="3"/>
  <c r="CG55" i="3"/>
  <c r="CC55" i="3"/>
  <c r="CG56" i="3"/>
  <c r="CC56" i="3"/>
  <c r="CG57" i="3"/>
  <c r="CC57" i="3"/>
  <c r="CG58" i="3"/>
  <c r="CC58" i="3"/>
  <c r="CG59" i="3"/>
  <c r="CC59" i="3"/>
  <c r="CG60" i="3"/>
  <c r="CC60" i="3"/>
  <c r="CG61" i="3"/>
  <c r="CC61" i="3"/>
  <c r="CG62" i="3"/>
  <c r="CC62" i="3"/>
  <c r="CG63" i="3"/>
  <c r="CC63" i="3"/>
  <c r="CG64" i="3"/>
  <c r="CC64" i="3"/>
  <c r="CG65" i="3"/>
  <c r="CC65" i="3"/>
  <c r="CG66" i="3"/>
  <c r="CC66" i="3"/>
  <c r="CG67" i="3"/>
  <c r="CC67" i="3"/>
  <c r="CG68" i="3"/>
  <c r="CC68" i="3"/>
  <c r="CG69" i="3"/>
  <c r="CC69" i="3"/>
  <c r="CG70" i="3"/>
  <c r="CC70" i="3"/>
  <c r="CG71" i="3"/>
  <c r="CC71" i="3"/>
  <c r="CG72" i="3"/>
  <c r="CC72" i="3"/>
  <c r="CG73" i="3"/>
  <c r="CC73" i="3"/>
  <c r="CG74" i="3"/>
  <c r="CC74" i="3"/>
  <c r="CG75" i="3"/>
  <c r="CC75" i="3"/>
  <c r="CG76" i="3"/>
  <c r="CC76" i="3"/>
  <c r="CG77" i="3"/>
  <c r="CC77" i="3"/>
  <c r="CG78" i="3"/>
  <c r="CC78" i="3"/>
  <c r="CG79" i="3"/>
  <c r="CC79" i="3"/>
  <c r="CG80" i="3"/>
  <c r="CC80" i="3"/>
  <c r="CG81" i="3"/>
  <c r="CC81" i="3"/>
  <c r="CG82" i="3"/>
  <c r="CC82" i="3"/>
  <c r="CG83" i="3"/>
  <c r="CC83" i="3"/>
  <c r="CG84" i="3"/>
  <c r="CC84" i="3"/>
  <c r="CG85" i="3"/>
  <c r="CC85" i="3"/>
  <c r="CG86" i="3"/>
  <c r="CC86" i="3"/>
  <c r="CG87" i="3"/>
  <c r="CC87" i="3"/>
  <c r="CG88" i="3"/>
  <c r="CC88" i="3"/>
  <c r="CG89" i="3"/>
  <c r="CC89" i="3"/>
  <c r="CG90" i="3"/>
  <c r="CC90" i="3"/>
  <c r="CG91" i="3"/>
  <c r="CC91" i="3"/>
  <c r="CG92" i="3"/>
  <c r="CC92" i="3"/>
  <c r="CG93" i="3"/>
  <c r="CC93" i="3"/>
  <c r="CG94" i="3"/>
  <c r="CC94" i="3"/>
  <c r="CG95" i="3"/>
  <c r="CC95" i="3"/>
  <c r="CG96" i="3"/>
  <c r="CC96" i="3"/>
  <c r="CG97" i="3"/>
  <c r="CC97" i="3"/>
  <c r="CG98" i="3"/>
  <c r="CC98" i="3"/>
  <c r="CG99" i="3"/>
  <c r="CC99" i="3"/>
  <c r="CG100" i="3"/>
  <c r="CC100" i="3"/>
  <c r="CG101" i="3"/>
  <c r="CC101" i="3"/>
  <c r="CG102" i="3"/>
  <c r="CC102" i="3"/>
  <c r="CG103" i="3"/>
  <c r="CC103" i="3"/>
  <c r="CG104" i="3"/>
  <c r="CC104" i="3"/>
  <c r="CG105" i="3"/>
  <c r="CC105" i="3"/>
  <c r="CG106" i="3"/>
  <c r="CC106" i="3"/>
  <c r="CG107" i="3"/>
  <c r="CC107" i="3"/>
  <c r="CG108" i="3"/>
  <c r="CC108" i="3"/>
  <c r="CG109" i="3"/>
  <c r="CC109" i="3"/>
  <c r="CG110" i="3"/>
  <c r="CC110" i="3"/>
  <c r="CG111" i="3"/>
  <c r="CC111" i="3"/>
  <c r="CG112" i="3"/>
  <c r="CC112" i="3"/>
  <c r="CG113" i="3"/>
  <c r="CC113" i="3"/>
  <c r="CG114" i="3"/>
  <c r="CC114" i="3"/>
  <c r="CG115" i="3"/>
  <c r="CC115" i="3"/>
  <c r="CG116" i="3"/>
  <c r="CC116" i="3"/>
  <c r="CG117" i="3"/>
  <c r="CC117" i="3"/>
  <c r="CG118" i="3"/>
  <c r="CC118" i="3"/>
  <c r="CG119" i="3"/>
  <c r="CC119" i="3"/>
  <c r="CG120" i="3"/>
  <c r="CC120" i="3"/>
  <c r="CG121" i="3"/>
  <c r="CC121" i="3"/>
  <c r="CG122" i="3"/>
  <c r="CC122" i="3"/>
  <c r="CG123" i="3"/>
  <c r="CC123" i="3"/>
  <c r="CG124" i="3"/>
  <c r="CC124" i="3"/>
  <c r="CG125" i="3"/>
  <c r="CC125" i="3"/>
  <c r="CG126" i="3"/>
  <c r="CC126" i="3"/>
  <c r="CG127" i="3"/>
  <c r="CC127" i="3"/>
  <c r="CG128" i="3"/>
  <c r="CC128" i="3"/>
  <c r="CG129" i="3"/>
  <c r="CC129" i="3"/>
  <c r="CG130" i="3"/>
  <c r="CC130" i="3"/>
  <c r="CG131" i="3"/>
  <c r="CC131" i="3"/>
  <c r="CG132" i="3"/>
  <c r="CC132" i="3"/>
  <c r="CG133" i="3"/>
  <c r="CC133" i="3"/>
  <c r="CG134" i="3"/>
  <c r="CC134" i="3"/>
  <c r="CG135" i="3"/>
  <c r="CC135" i="3"/>
  <c r="CG136" i="3"/>
  <c r="CC136" i="3"/>
  <c r="CG137" i="3"/>
  <c r="CC137" i="3"/>
  <c r="CG138" i="3"/>
  <c r="CC138" i="3"/>
  <c r="CG139" i="3"/>
  <c r="CC139" i="3"/>
  <c r="CG140" i="3"/>
  <c r="CC140" i="3"/>
  <c r="CG141" i="3"/>
  <c r="CC141" i="3"/>
  <c r="CG142" i="3"/>
  <c r="CC142" i="3"/>
  <c r="CG143" i="3"/>
  <c r="CC143" i="3"/>
  <c r="CG144" i="3"/>
  <c r="CC144" i="3"/>
  <c r="CG145" i="3"/>
  <c r="CC145" i="3"/>
  <c r="CG146" i="3"/>
  <c r="CC146" i="3"/>
  <c r="CG147" i="3"/>
  <c r="CC147" i="3"/>
  <c r="CG148" i="3"/>
  <c r="CC148" i="3"/>
  <c r="CG149" i="3"/>
  <c r="CC149" i="3"/>
  <c r="CG150" i="3"/>
  <c r="CC150" i="3"/>
  <c r="CG151" i="3"/>
  <c r="CC151" i="3"/>
  <c r="CG152" i="3"/>
  <c r="CC152" i="3"/>
  <c r="CG153" i="3"/>
  <c r="CC153" i="3"/>
  <c r="CG154" i="3"/>
  <c r="CC154" i="3"/>
  <c r="CG155" i="3"/>
  <c r="CC155" i="3"/>
  <c r="CG156" i="3"/>
  <c r="CC156" i="3"/>
  <c r="CG157" i="3"/>
  <c r="CC157" i="3"/>
  <c r="CG158" i="3"/>
  <c r="CC158" i="3"/>
  <c r="CG159" i="3"/>
  <c r="CC159" i="3"/>
  <c r="CG160" i="3"/>
  <c r="CC160" i="3"/>
  <c r="CG161" i="3"/>
  <c r="CC161" i="3"/>
  <c r="CG162" i="3"/>
  <c r="CC162" i="3"/>
  <c r="CG163" i="3"/>
  <c r="CC163" i="3"/>
  <c r="CG164" i="3"/>
  <c r="CC164" i="3"/>
  <c r="CG165" i="3"/>
  <c r="CC165" i="3"/>
  <c r="CG166" i="3"/>
  <c r="CC166" i="3"/>
  <c r="CG167" i="3"/>
  <c r="CC167" i="3"/>
  <c r="CG168" i="3"/>
  <c r="CC168" i="3"/>
  <c r="CG169" i="3"/>
  <c r="CC169" i="3"/>
  <c r="CG170" i="3"/>
  <c r="CC170" i="3"/>
  <c r="CG171" i="3"/>
  <c r="CC171" i="3"/>
  <c r="CG172" i="3"/>
  <c r="CC172" i="3"/>
  <c r="CG173" i="3"/>
  <c r="CC173" i="3"/>
  <c r="CG174" i="3"/>
  <c r="CC174" i="3"/>
  <c r="CG175" i="3"/>
  <c r="CC175" i="3"/>
  <c r="CG176" i="3"/>
  <c r="CC176" i="3"/>
  <c r="CG177" i="3"/>
  <c r="CC177" i="3"/>
  <c r="CG178" i="3"/>
  <c r="CC178" i="3"/>
  <c r="CG179" i="3"/>
  <c r="CC179" i="3"/>
  <c r="CG180" i="3"/>
  <c r="CC180" i="3"/>
  <c r="CG181" i="3"/>
  <c r="CC181" i="3"/>
  <c r="CG182" i="3"/>
  <c r="CC182" i="3"/>
  <c r="CG183" i="3"/>
  <c r="CC183" i="3"/>
  <c r="CG184" i="3"/>
  <c r="CC184" i="3"/>
  <c r="CG185" i="3"/>
  <c r="CC185" i="3"/>
  <c r="CG186" i="3"/>
  <c r="CC186" i="3"/>
  <c r="CG187" i="3"/>
  <c r="CC187" i="3"/>
  <c r="CG188" i="3"/>
  <c r="CC188" i="3"/>
  <c r="CG189" i="3"/>
  <c r="CC189" i="3"/>
  <c r="CG190" i="3"/>
  <c r="CC190" i="3"/>
  <c r="CG191" i="3"/>
  <c r="CC191" i="3"/>
  <c r="CG192" i="3"/>
  <c r="CC192" i="3"/>
  <c r="CG193" i="3"/>
  <c r="CC193" i="3"/>
  <c r="CF3" i="3"/>
  <c r="CB3" i="3"/>
  <c r="CF4" i="3"/>
  <c r="CB4" i="3"/>
  <c r="CF5" i="3"/>
  <c r="CB5" i="3"/>
  <c r="CF6" i="3"/>
  <c r="CB6" i="3"/>
  <c r="CF7" i="3"/>
  <c r="CB7" i="3"/>
  <c r="CF8" i="3"/>
  <c r="CB8" i="3"/>
  <c r="CF9" i="3"/>
  <c r="CB9" i="3"/>
  <c r="CF10" i="3"/>
  <c r="CB10" i="3"/>
  <c r="CF11" i="3"/>
  <c r="CB11" i="3"/>
  <c r="CF12" i="3"/>
  <c r="CB12" i="3"/>
  <c r="CF13" i="3"/>
  <c r="CB13" i="3"/>
  <c r="CF14" i="3"/>
  <c r="CB14" i="3"/>
  <c r="CF15" i="3"/>
  <c r="CB15" i="3"/>
  <c r="CF16" i="3"/>
  <c r="CB16" i="3"/>
  <c r="CF17" i="3"/>
  <c r="CB17" i="3"/>
  <c r="CF18" i="3"/>
  <c r="CB18" i="3"/>
  <c r="CF19" i="3"/>
  <c r="CB19" i="3"/>
  <c r="CF20" i="3"/>
  <c r="CB20" i="3"/>
  <c r="CF21" i="3"/>
  <c r="CB21" i="3"/>
  <c r="CF22" i="3"/>
  <c r="CB22" i="3"/>
  <c r="CF23" i="3"/>
  <c r="CB23" i="3"/>
  <c r="CF24" i="3"/>
  <c r="CB24" i="3"/>
  <c r="CF25" i="3"/>
  <c r="CB25" i="3"/>
  <c r="CF26" i="3"/>
  <c r="CB26" i="3"/>
  <c r="CF27" i="3"/>
  <c r="CB27" i="3"/>
  <c r="CF28" i="3"/>
  <c r="CB28" i="3"/>
  <c r="CF29" i="3"/>
  <c r="CB29" i="3"/>
  <c r="CF30" i="3"/>
  <c r="CB30" i="3"/>
  <c r="CF31" i="3"/>
  <c r="CB31" i="3"/>
  <c r="CF32" i="3"/>
  <c r="CB32" i="3"/>
  <c r="CF33" i="3"/>
  <c r="CB33" i="3"/>
  <c r="CF34" i="3"/>
  <c r="CB34" i="3"/>
  <c r="CF35" i="3"/>
  <c r="CB35" i="3"/>
  <c r="CF36" i="3"/>
  <c r="CB36" i="3"/>
  <c r="CF37" i="3"/>
  <c r="CB37" i="3"/>
  <c r="CF38" i="3"/>
  <c r="CB38" i="3"/>
  <c r="CF39" i="3"/>
  <c r="CB39" i="3"/>
  <c r="CF40" i="3"/>
  <c r="CB40" i="3"/>
  <c r="CF41" i="3"/>
  <c r="CB41" i="3"/>
  <c r="CF42" i="3"/>
  <c r="CB42" i="3"/>
  <c r="CF43" i="3"/>
  <c r="CB43" i="3"/>
  <c r="CF44" i="3"/>
  <c r="CB44" i="3"/>
  <c r="CF45" i="3"/>
  <c r="CB45" i="3"/>
  <c r="CF46" i="3"/>
  <c r="CB46" i="3"/>
  <c r="CF47" i="3"/>
  <c r="CB47" i="3"/>
  <c r="CF48" i="3"/>
  <c r="CB48" i="3"/>
  <c r="CF49" i="3"/>
  <c r="CB49" i="3"/>
  <c r="CF50" i="3"/>
  <c r="CB50" i="3"/>
  <c r="CF51" i="3"/>
  <c r="CB51" i="3"/>
  <c r="CF52" i="3"/>
  <c r="CB52" i="3"/>
  <c r="CF53" i="3"/>
  <c r="CB53" i="3"/>
  <c r="CF54" i="3"/>
  <c r="CB54" i="3"/>
  <c r="CF55" i="3"/>
  <c r="CB55" i="3"/>
  <c r="CF56" i="3"/>
  <c r="CB56" i="3"/>
  <c r="CF57" i="3"/>
  <c r="CB57" i="3"/>
  <c r="CF58" i="3"/>
  <c r="CB58" i="3"/>
  <c r="CF59" i="3"/>
  <c r="CB59" i="3"/>
  <c r="CF60" i="3"/>
  <c r="CB60" i="3"/>
  <c r="CF61" i="3"/>
  <c r="CB61" i="3"/>
  <c r="CF62" i="3"/>
  <c r="CB62" i="3"/>
  <c r="CF63" i="3"/>
  <c r="CB63" i="3"/>
  <c r="CF64" i="3"/>
  <c r="CB64" i="3"/>
  <c r="CF65" i="3"/>
  <c r="CB65" i="3"/>
  <c r="CF66" i="3"/>
  <c r="CB66" i="3"/>
  <c r="CF67" i="3"/>
  <c r="CB67" i="3"/>
  <c r="CF68" i="3"/>
  <c r="CB68" i="3"/>
  <c r="CF69" i="3"/>
  <c r="CB69" i="3"/>
  <c r="CF70" i="3"/>
  <c r="CB70" i="3"/>
  <c r="CF71" i="3"/>
  <c r="CB71" i="3"/>
  <c r="CF72" i="3"/>
  <c r="CB72" i="3"/>
  <c r="CF73" i="3"/>
  <c r="CB73" i="3"/>
  <c r="CF74" i="3"/>
  <c r="CB74" i="3"/>
  <c r="CF75" i="3"/>
  <c r="CB75" i="3"/>
  <c r="CF76" i="3"/>
  <c r="CB76" i="3"/>
  <c r="CF77" i="3"/>
  <c r="CB77" i="3"/>
  <c r="CF78" i="3"/>
  <c r="CB78" i="3"/>
  <c r="CF79" i="3"/>
  <c r="CB79" i="3"/>
  <c r="CF80" i="3"/>
  <c r="CB80" i="3"/>
  <c r="CF81" i="3"/>
  <c r="CB81" i="3"/>
  <c r="CF82" i="3"/>
  <c r="CB82" i="3"/>
  <c r="CF83" i="3"/>
  <c r="CB83" i="3"/>
  <c r="CF84" i="3"/>
  <c r="CB84" i="3"/>
  <c r="CF85" i="3"/>
  <c r="CB85" i="3"/>
  <c r="CF86" i="3"/>
  <c r="CB86" i="3"/>
  <c r="CF87" i="3"/>
  <c r="CB87" i="3"/>
  <c r="CF88" i="3"/>
  <c r="CB88" i="3"/>
  <c r="CF89" i="3"/>
  <c r="CB89" i="3"/>
  <c r="CF90" i="3"/>
  <c r="CB90" i="3"/>
  <c r="CF91" i="3"/>
  <c r="CB91" i="3"/>
  <c r="CF92" i="3"/>
  <c r="CB92" i="3"/>
  <c r="CF93" i="3"/>
  <c r="CB93" i="3"/>
  <c r="CF94" i="3"/>
  <c r="CB94" i="3"/>
  <c r="CF95" i="3"/>
  <c r="CB95" i="3"/>
  <c r="CF96" i="3"/>
  <c r="CB96" i="3"/>
  <c r="CF97" i="3"/>
  <c r="CB97" i="3"/>
  <c r="CF98" i="3"/>
  <c r="CB98" i="3"/>
  <c r="CF99" i="3"/>
  <c r="CB99" i="3"/>
  <c r="CF100" i="3"/>
  <c r="CB100" i="3"/>
  <c r="CF101" i="3"/>
  <c r="CB101" i="3"/>
  <c r="CF102" i="3"/>
  <c r="CB102" i="3"/>
  <c r="CF103" i="3"/>
  <c r="CB103" i="3"/>
  <c r="CF104" i="3"/>
  <c r="CB104" i="3"/>
  <c r="CF105" i="3"/>
  <c r="CB105" i="3"/>
  <c r="CF106" i="3"/>
  <c r="CB106" i="3"/>
  <c r="CF107" i="3"/>
  <c r="CB107" i="3"/>
  <c r="CF108" i="3"/>
  <c r="CB108" i="3"/>
  <c r="CF109" i="3"/>
  <c r="CB109" i="3"/>
  <c r="CF110" i="3"/>
  <c r="CB110" i="3"/>
  <c r="CF111" i="3"/>
  <c r="CB111" i="3"/>
  <c r="CF112" i="3"/>
  <c r="CB112" i="3"/>
  <c r="CF113" i="3"/>
  <c r="CB113" i="3"/>
  <c r="CF114" i="3"/>
  <c r="CB114" i="3"/>
  <c r="CF115" i="3"/>
  <c r="CB115" i="3"/>
  <c r="CF116" i="3"/>
  <c r="CB116" i="3"/>
  <c r="CF117" i="3"/>
  <c r="CB117" i="3"/>
  <c r="CF118" i="3"/>
  <c r="CB118" i="3"/>
  <c r="CF119" i="3"/>
  <c r="CB119" i="3"/>
  <c r="CF120" i="3"/>
  <c r="CB120" i="3"/>
  <c r="CF121" i="3"/>
  <c r="CB121" i="3"/>
  <c r="CF122" i="3"/>
  <c r="CB122" i="3"/>
  <c r="CF123" i="3"/>
  <c r="CB123" i="3"/>
  <c r="CF124" i="3"/>
  <c r="CB124" i="3"/>
  <c r="CF125" i="3"/>
  <c r="CB125" i="3"/>
  <c r="CF126" i="3"/>
  <c r="CB126" i="3"/>
  <c r="CF127" i="3"/>
  <c r="CB127" i="3"/>
  <c r="CF128" i="3"/>
  <c r="CB128" i="3"/>
  <c r="CF129" i="3"/>
  <c r="CB129" i="3"/>
  <c r="CF130" i="3"/>
  <c r="CB130" i="3"/>
  <c r="CF131" i="3"/>
  <c r="CB131" i="3"/>
  <c r="CF132" i="3"/>
  <c r="CB132" i="3"/>
  <c r="CF133" i="3"/>
  <c r="CB133" i="3"/>
  <c r="CF134" i="3"/>
  <c r="CB134" i="3"/>
  <c r="CF135" i="3"/>
  <c r="CB135" i="3"/>
  <c r="CF136" i="3"/>
  <c r="CB136" i="3"/>
  <c r="CF137" i="3"/>
  <c r="CB137" i="3"/>
  <c r="CF138" i="3"/>
  <c r="CB138" i="3"/>
  <c r="CF139" i="3"/>
  <c r="CB139" i="3"/>
  <c r="CF140" i="3"/>
  <c r="CB140" i="3"/>
  <c r="CF141" i="3"/>
  <c r="CB141" i="3"/>
  <c r="CF142" i="3"/>
  <c r="CB142" i="3"/>
  <c r="CF143" i="3"/>
  <c r="CB143" i="3"/>
  <c r="CF144" i="3"/>
  <c r="CB144" i="3"/>
  <c r="CF145" i="3"/>
  <c r="CB145" i="3"/>
  <c r="CF146" i="3"/>
  <c r="CB146" i="3"/>
  <c r="CF147" i="3"/>
  <c r="CB147" i="3"/>
  <c r="CF148" i="3"/>
  <c r="CB148" i="3"/>
  <c r="CF149" i="3"/>
  <c r="CB149" i="3"/>
  <c r="CF150" i="3"/>
  <c r="CB150" i="3"/>
  <c r="CF151" i="3"/>
  <c r="CB151" i="3"/>
  <c r="CF152" i="3"/>
  <c r="CB152" i="3"/>
  <c r="CF153" i="3"/>
  <c r="CB153" i="3"/>
  <c r="CF154" i="3"/>
  <c r="CB154" i="3"/>
  <c r="CF155" i="3"/>
  <c r="CB155" i="3"/>
  <c r="CF156" i="3"/>
  <c r="CB156" i="3"/>
  <c r="CF157" i="3"/>
  <c r="CB157" i="3"/>
  <c r="CF158" i="3"/>
  <c r="CB158" i="3"/>
  <c r="CF159" i="3"/>
  <c r="CB159" i="3"/>
  <c r="CF160" i="3"/>
  <c r="CB160" i="3"/>
  <c r="CF161" i="3"/>
  <c r="CB161" i="3"/>
  <c r="CF162" i="3"/>
  <c r="CB162" i="3"/>
  <c r="CF163" i="3"/>
  <c r="CB163" i="3"/>
  <c r="CF164" i="3"/>
  <c r="CB164" i="3"/>
  <c r="CF165" i="3"/>
  <c r="CB165" i="3"/>
  <c r="CF166" i="3"/>
  <c r="CB166" i="3"/>
  <c r="CF167" i="3"/>
  <c r="CB167" i="3"/>
  <c r="CF168" i="3"/>
  <c r="CB168" i="3"/>
  <c r="CF169" i="3"/>
  <c r="CB169" i="3"/>
  <c r="CF170" i="3"/>
  <c r="CB170" i="3"/>
  <c r="CF171" i="3"/>
  <c r="CB171" i="3"/>
  <c r="CF172" i="3"/>
  <c r="CB172" i="3"/>
  <c r="CF173" i="3"/>
  <c r="CB173" i="3"/>
  <c r="CF174" i="3"/>
  <c r="CB174" i="3"/>
  <c r="CF175" i="3"/>
  <c r="CB175" i="3"/>
  <c r="CF176" i="3"/>
  <c r="CB176" i="3"/>
  <c r="CF177" i="3"/>
  <c r="CB177" i="3"/>
  <c r="CF178" i="3"/>
  <c r="CB178" i="3"/>
  <c r="CF179" i="3"/>
  <c r="CB179" i="3"/>
  <c r="CF180" i="3"/>
  <c r="CB180" i="3"/>
  <c r="CF181" i="3"/>
  <c r="CB181" i="3"/>
  <c r="CF182" i="3"/>
  <c r="CB182" i="3"/>
  <c r="CF183" i="3"/>
  <c r="CB183" i="3"/>
  <c r="CF184" i="3"/>
  <c r="CB184" i="3"/>
  <c r="CF185" i="3"/>
  <c r="CB185" i="3"/>
  <c r="CF186" i="3"/>
  <c r="CB186" i="3"/>
  <c r="CF187" i="3"/>
  <c r="CB187" i="3"/>
  <c r="CF188" i="3"/>
  <c r="CB188" i="3"/>
  <c r="CF189" i="3"/>
  <c r="CB189" i="3"/>
  <c r="CF190" i="3"/>
  <c r="CB190" i="3"/>
  <c r="CF191" i="3"/>
  <c r="CB191" i="3"/>
  <c r="CF192" i="3"/>
  <c r="CB192" i="3"/>
  <c r="CF193" i="3"/>
  <c r="CB193" i="3"/>
  <c r="CE5" i="3"/>
  <c r="CA5" i="3"/>
  <c r="CE6" i="3"/>
  <c r="CA6" i="3"/>
  <c r="CE7" i="3"/>
  <c r="CA7" i="3"/>
  <c r="CE8" i="3"/>
  <c r="CA8" i="3"/>
  <c r="CE9" i="3"/>
  <c r="CA9" i="3"/>
  <c r="CE10" i="3"/>
  <c r="CA10" i="3"/>
  <c r="CE11" i="3"/>
  <c r="CA11" i="3"/>
  <c r="CE12" i="3"/>
  <c r="CA12" i="3"/>
  <c r="CE13" i="3"/>
  <c r="CA13" i="3"/>
  <c r="CE14" i="3"/>
  <c r="CA14" i="3"/>
  <c r="CE15" i="3"/>
  <c r="CA15" i="3"/>
  <c r="CE16" i="3"/>
  <c r="CA16" i="3"/>
  <c r="CE17" i="3"/>
  <c r="CA17" i="3"/>
  <c r="CE18" i="3"/>
  <c r="CA18" i="3"/>
  <c r="CE19" i="3"/>
  <c r="CA19" i="3"/>
  <c r="CE20" i="3"/>
  <c r="CA20" i="3"/>
  <c r="CE21" i="3"/>
  <c r="CA21" i="3"/>
  <c r="CE22" i="3"/>
  <c r="CA22" i="3"/>
  <c r="CE23" i="3"/>
  <c r="CA23" i="3"/>
  <c r="CE24" i="3"/>
  <c r="CA24" i="3"/>
  <c r="CE25" i="3"/>
  <c r="CA25" i="3"/>
  <c r="CE26" i="3"/>
  <c r="CA26" i="3"/>
  <c r="CE27" i="3"/>
  <c r="CA27" i="3"/>
  <c r="CE28" i="3"/>
  <c r="CA28" i="3"/>
  <c r="CE29" i="3"/>
  <c r="CA29" i="3"/>
  <c r="CE30" i="3"/>
  <c r="CA30" i="3"/>
  <c r="CE31" i="3"/>
  <c r="CA31" i="3"/>
  <c r="CE32" i="3"/>
  <c r="CA32" i="3"/>
  <c r="CE33" i="3"/>
  <c r="CA33" i="3"/>
  <c r="CE34" i="3"/>
  <c r="CA34" i="3"/>
  <c r="CE35" i="3"/>
  <c r="CA35" i="3"/>
  <c r="CE36" i="3"/>
  <c r="CA36" i="3"/>
  <c r="CE37" i="3"/>
  <c r="CA37" i="3"/>
  <c r="CE38" i="3"/>
  <c r="CA38" i="3"/>
  <c r="CE39" i="3"/>
  <c r="CA39" i="3"/>
  <c r="CE40" i="3"/>
  <c r="CA40" i="3"/>
  <c r="CE41" i="3"/>
  <c r="CA41" i="3"/>
  <c r="CE42" i="3"/>
  <c r="CA42" i="3"/>
  <c r="CE43" i="3"/>
  <c r="CA43" i="3"/>
  <c r="CE44" i="3"/>
  <c r="CA44" i="3"/>
  <c r="CE45" i="3"/>
  <c r="CA45" i="3"/>
  <c r="CE46" i="3"/>
  <c r="CA46" i="3"/>
  <c r="CE47" i="3"/>
  <c r="CA47" i="3"/>
  <c r="CE48" i="3"/>
  <c r="CA48" i="3"/>
  <c r="CE49" i="3"/>
  <c r="CA49" i="3"/>
  <c r="CE50" i="3"/>
  <c r="CA50" i="3"/>
  <c r="CE51" i="3"/>
  <c r="CA51" i="3"/>
  <c r="CE52" i="3"/>
  <c r="CA52" i="3"/>
  <c r="CE53" i="3"/>
  <c r="CA53" i="3"/>
  <c r="CE54" i="3"/>
  <c r="CA54" i="3"/>
  <c r="CE55" i="3"/>
  <c r="CA55" i="3"/>
  <c r="CE56" i="3"/>
  <c r="CA56" i="3"/>
  <c r="CE57" i="3"/>
  <c r="CA57" i="3"/>
  <c r="CE58" i="3"/>
  <c r="CA58" i="3"/>
  <c r="CE59" i="3"/>
  <c r="CA59" i="3"/>
  <c r="CE60" i="3"/>
  <c r="CA60" i="3"/>
  <c r="CE61" i="3"/>
  <c r="CA61" i="3"/>
  <c r="CE62" i="3"/>
  <c r="CA62" i="3"/>
  <c r="CE63" i="3"/>
  <c r="CA63" i="3"/>
  <c r="CE64" i="3"/>
  <c r="CA64" i="3"/>
  <c r="CE65" i="3"/>
  <c r="CA65" i="3"/>
  <c r="CE66" i="3"/>
  <c r="CA66" i="3"/>
  <c r="CE67" i="3"/>
  <c r="CA67" i="3"/>
  <c r="CE68" i="3"/>
  <c r="CA68" i="3"/>
  <c r="CE69" i="3"/>
  <c r="CA69" i="3"/>
  <c r="CE70" i="3"/>
  <c r="CA70" i="3"/>
  <c r="CE71" i="3"/>
  <c r="CA71" i="3"/>
  <c r="CE72" i="3"/>
  <c r="CA72" i="3"/>
  <c r="CE73" i="3"/>
  <c r="CA73" i="3"/>
  <c r="CE74" i="3"/>
  <c r="CA74" i="3"/>
  <c r="CE75" i="3"/>
  <c r="CA75" i="3"/>
  <c r="CE76" i="3"/>
  <c r="CA76" i="3"/>
  <c r="CE77" i="3"/>
  <c r="CA77" i="3"/>
  <c r="CE78" i="3"/>
  <c r="CA78" i="3"/>
  <c r="CE79" i="3"/>
  <c r="CA79" i="3"/>
  <c r="CE80" i="3"/>
  <c r="CA80" i="3"/>
  <c r="CE81" i="3"/>
  <c r="CA81" i="3"/>
  <c r="CE82" i="3"/>
  <c r="CA82" i="3"/>
  <c r="CE83" i="3"/>
  <c r="CA83" i="3"/>
  <c r="CE84" i="3"/>
  <c r="CA84" i="3"/>
  <c r="CE85" i="3"/>
  <c r="CA85" i="3"/>
  <c r="CE86" i="3"/>
  <c r="CA86" i="3"/>
  <c r="CE87" i="3"/>
  <c r="CA87" i="3"/>
  <c r="CE88" i="3"/>
  <c r="CA88" i="3"/>
  <c r="CE89" i="3"/>
  <c r="CA89" i="3"/>
  <c r="CE90" i="3"/>
  <c r="CA90" i="3"/>
  <c r="CE91" i="3"/>
  <c r="CA91" i="3"/>
  <c r="CE92" i="3"/>
  <c r="CA92" i="3"/>
  <c r="CE93" i="3"/>
  <c r="CA93" i="3"/>
  <c r="CE94" i="3"/>
  <c r="CA94" i="3"/>
  <c r="CE95" i="3"/>
  <c r="CA95" i="3"/>
  <c r="CE96" i="3"/>
  <c r="CA96" i="3"/>
  <c r="CE97" i="3"/>
  <c r="CA97" i="3"/>
  <c r="CE98" i="3"/>
  <c r="CA98" i="3"/>
  <c r="CE99" i="3"/>
  <c r="CA99" i="3"/>
  <c r="CE100" i="3"/>
  <c r="CA100" i="3"/>
  <c r="CE101" i="3"/>
  <c r="CA101" i="3"/>
  <c r="CE102" i="3"/>
  <c r="CA102" i="3"/>
  <c r="CE103" i="3"/>
  <c r="CA103" i="3"/>
  <c r="CE104" i="3"/>
  <c r="CA104" i="3"/>
  <c r="CE105" i="3"/>
  <c r="CA105" i="3"/>
  <c r="CE106" i="3"/>
  <c r="CA106" i="3"/>
  <c r="CE107" i="3"/>
  <c r="CA107" i="3"/>
  <c r="CE108" i="3"/>
  <c r="CA108" i="3"/>
  <c r="CE109" i="3"/>
  <c r="CA109" i="3"/>
  <c r="CE110" i="3"/>
  <c r="CA110" i="3"/>
  <c r="CE111" i="3"/>
  <c r="CA111" i="3"/>
  <c r="CE112" i="3"/>
  <c r="CA112" i="3"/>
  <c r="CE113" i="3"/>
  <c r="CA113" i="3"/>
  <c r="CE114" i="3"/>
  <c r="CA114" i="3"/>
  <c r="CE115" i="3"/>
  <c r="CA115" i="3"/>
  <c r="CE116" i="3"/>
  <c r="CA116" i="3"/>
  <c r="CE117" i="3"/>
  <c r="CA117" i="3"/>
  <c r="CE118" i="3"/>
  <c r="CA118" i="3"/>
  <c r="CE119" i="3"/>
  <c r="CA119" i="3"/>
  <c r="CE120" i="3"/>
  <c r="CA120" i="3"/>
  <c r="CE121" i="3"/>
  <c r="CA121" i="3"/>
  <c r="CE122" i="3"/>
  <c r="CA122" i="3"/>
  <c r="CE123" i="3"/>
  <c r="CA123" i="3"/>
  <c r="CE124" i="3"/>
  <c r="CA124" i="3"/>
  <c r="CE125" i="3"/>
  <c r="CA125" i="3"/>
  <c r="CE126" i="3"/>
  <c r="CA126" i="3"/>
  <c r="CE127" i="3"/>
  <c r="CA127" i="3"/>
  <c r="CE128" i="3"/>
  <c r="CA128" i="3"/>
  <c r="CE129" i="3"/>
  <c r="CA129" i="3"/>
  <c r="CE130" i="3"/>
  <c r="CA130" i="3"/>
  <c r="CE131" i="3"/>
  <c r="CA131" i="3"/>
  <c r="CE132" i="3"/>
  <c r="CA132" i="3"/>
  <c r="CE133" i="3"/>
  <c r="CA133" i="3"/>
  <c r="CE134" i="3"/>
  <c r="CA134" i="3"/>
  <c r="CE135" i="3"/>
  <c r="CA135" i="3"/>
  <c r="CE136" i="3"/>
  <c r="CA136" i="3"/>
  <c r="CE137" i="3"/>
  <c r="CA137" i="3"/>
  <c r="CE138" i="3"/>
  <c r="CA138" i="3"/>
  <c r="CE139" i="3"/>
  <c r="CA139" i="3"/>
  <c r="CE140" i="3"/>
  <c r="CA140" i="3"/>
  <c r="CE141" i="3"/>
  <c r="CA141" i="3"/>
  <c r="CE142" i="3"/>
  <c r="CA142" i="3"/>
  <c r="CE143" i="3"/>
  <c r="CA143" i="3"/>
  <c r="CE144" i="3"/>
  <c r="CA144" i="3"/>
  <c r="CE145" i="3"/>
  <c r="CA145" i="3"/>
  <c r="CE146" i="3"/>
  <c r="CA146" i="3"/>
  <c r="CE147" i="3"/>
  <c r="CA147" i="3"/>
  <c r="CE148" i="3"/>
  <c r="CA148" i="3"/>
  <c r="CE149" i="3"/>
  <c r="CA149" i="3"/>
  <c r="CE150" i="3"/>
  <c r="CA150" i="3"/>
  <c r="CE151" i="3"/>
  <c r="CA151" i="3"/>
  <c r="CE152" i="3"/>
  <c r="CA152" i="3"/>
  <c r="CE153" i="3"/>
  <c r="CA153" i="3"/>
  <c r="CE154" i="3"/>
  <c r="CA154" i="3"/>
  <c r="CE155" i="3"/>
  <c r="CA155" i="3"/>
  <c r="CE156" i="3"/>
  <c r="CA156" i="3"/>
  <c r="CE157" i="3"/>
  <c r="CA157" i="3"/>
  <c r="CE158" i="3"/>
  <c r="CA158" i="3"/>
  <c r="CE159" i="3"/>
  <c r="CA159" i="3"/>
  <c r="CE160" i="3"/>
  <c r="CA160" i="3"/>
  <c r="CE161" i="3"/>
  <c r="CA161" i="3"/>
  <c r="CE162" i="3"/>
  <c r="CA162" i="3"/>
  <c r="CE163" i="3"/>
  <c r="CA163" i="3"/>
  <c r="CE164" i="3"/>
  <c r="CA164" i="3"/>
  <c r="CE165" i="3"/>
  <c r="CA165" i="3"/>
  <c r="CE166" i="3"/>
  <c r="CA166" i="3"/>
  <c r="CE167" i="3"/>
  <c r="CA167" i="3"/>
  <c r="CE168" i="3"/>
  <c r="CA168" i="3"/>
  <c r="CE169" i="3"/>
  <c r="CA169" i="3"/>
  <c r="CE170" i="3"/>
  <c r="CA170" i="3"/>
  <c r="CE171" i="3"/>
  <c r="CA171" i="3"/>
  <c r="CE172" i="3"/>
  <c r="CA172" i="3"/>
  <c r="CE173" i="3"/>
  <c r="CA173" i="3"/>
  <c r="CE174" i="3"/>
  <c r="CA174" i="3"/>
  <c r="CE175" i="3"/>
  <c r="CA175" i="3"/>
  <c r="CE176" i="3"/>
  <c r="CA176" i="3"/>
  <c r="CE177" i="3"/>
  <c r="CA177" i="3"/>
  <c r="CE178" i="3"/>
  <c r="CA178" i="3"/>
  <c r="CE179" i="3"/>
  <c r="CA179" i="3"/>
  <c r="CE180" i="3"/>
  <c r="CA180" i="3"/>
  <c r="CE181" i="3"/>
  <c r="CA181" i="3"/>
  <c r="CE182" i="3"/>
  <c r="CA182" i="3"/>
  <c r="CE183" i="3"/>
  <c r="CA183" i="3"/>
  <c r="CE184" i="3"/>
  <c r="CA184" i="3"/>
  <c r="CE185" i="3"/>
  <c r="CA185" i="3"/>
  <c r="CE186" i="3"/>
  <c r="CA186" i="3"/>
  <c r="CE187" i="3"/>
  <c r="CA187" i="3"/>
  <c r="CE188" i="3"/>
  <c r="CA188" i="3"/>
  <c r="CE189" i="3"/>
  <c r="CA189" i="3"/>
  <c r="CE190" i="3"/>
  <c r="CA190" i="3"/>
  <c r="CE191" i="3"/>
  <c r="CA191" i="3"/>
  <c r="CE192" i="3"/>
  <c r="CA192" i="3"/>
  <c r="CE193" i="3"/>
  <c r="CA193" i="3"/>
  <c r="CE3" i="3"/>
  <c r="CA3" i="3"/>
  <c r="CE4" i="3"/>
  <c r="CA4" i="3"/>
  <c r="BY2" i="3"/>
  <c r="BY3" i="3"/>
  <c r="BW3" i="3"/>
  <c r="BU2" i="3"/>
  <c r="BQ3" i="3"/>
  <c r="BS3" i="3"/>
  <c r="BT3" i="3"/>
  <c r="BQ4" i="3"/>
  <c r="BS4" i="3"/>
  <c r="BT4" i="3"/>
  <c r="BQ5" i="3"/>
  <c r="BS5" i="3"/>
  <c r="BT5" i="3"/>
  <c r="BQ6" i="3"/>
  <c r="BS6" i="3"/>
  <c r="BT6" i="3"/>
  <c r="BQ7" i="3"/>
  <c r="BS7" i="3"/>
  <c r="BT7" i="3"/>
  <c r="BQ8" i="3"/>
  <c r="BS8" i="3"/>
  <c r="BT8" i="3"/>
  <c r="BQ9" i="3"/>
  <c r="BS9" i="3"/>
  <c r="BT9" i="3"/>
  <c r="BQ10" i="3"/>
  <c r="BS10" i="3"/>
  <c r="BT10" i="3"/>
  <c r="BQ11" i="3"/>
  <c r="BS11" i="3"/>
  <c r="BT11" i="3"/>
  <c r="BQ12" i="3"/>
  <c r="BS12" i="3"/>
  <c r="BT12" i="3"/>
  <c r="BQ13" i="3"/>
  <c r="BS13" i="3"/>
  <c r="BT13" i="3"/>
  <c r="BQ14" i="3"/>
  <c r="BS14" i="3"/>
  <c r="BT14" i="3"/>
  <c r="BQ15" i="3"/>
  <c r="BS15" i="3"/>
  <c r="BT15" i="3"/>
  <c r="BQ16" i="3"/>
  <c r="BS16" i="3"/>
  <c r="BT16" i="3"/>
  <c r="BQ17" i="3"/>
  <c r="BS17" i="3"/>
  <c r="BT17" i="3"/>
  <c r="BQ18" i="3"/>
  <c r="BS18" i="3"/>
  <c r="BT18" i="3"/>
  <c r="BQ19" i="3"/>
  <c r="BS19" i="3"/>
  <c r="BT19" i="3"/>
  <c r="BQ20" i="3"/>
  <c r="BS20" i="3"/>
  <c r="BT20" i="3"/>
  <c r="BQ21" i="3"/>
  <c r="BS21" i="3"/>
  <c r="BT21" i="3"/>
  <c r="BQ22" i="3"/>
  <c r="BS22" i="3"/>
  <c r="BT22" i="3"/>
  <c r="BQ23" i="3"/>
  <c r="BS23" i="3"/>
  <c r="BT23" i="3"/>
  <c r="BQ24" i="3"/>
  <c r="BS24" i="3"/>
  <c r="BT24" i="3"/>
  <c r="BQ25" i="3"/>
  <c r="BS25" i="3"/>
  <c r="BT25" i="3"/>
  <c r="BQ26" i="3"/>
  <c r="BS26" i="3"/>
  <c r="BT26" i="3"/>
  <c r="BQ27" i="3"/>
  <c r="BS27" i="3"/>
  <c r="BT27" i="3"/>
  <c r="BQ28" i="3"/>
  <c r="BS28" i="3"/>
  <c r="BT28" i="3"/>
  <c r="BQ29" i="3"/>
  <c r="BS29" i="3"/>
  <c r="BT29" i="3"/>
  <c r="BQ30" i="3"/>
  <c r="BS30" i="3"/>
  <c r="BT30" i="3"/>
  <c r="BQ31" i="3"/>
  <c r="BS31" i="3"/>
  <c r="BT31" i="3"/>
  <c r="BQ32" i="3"/>
  <c r="BS32" i="3"/>
  <c r="BT32" i="3"/>
  <c r="BQ33" i="3"/>
  <c r="BS33" i="3"/>
  <c r="BT33" i="3"/>
  <c r="BQ34" i="3"/>
  <c r="BS34" i="3"/>
  <c r="BT34" i="3"/>
  <c r="BQ35" i="3"/>
  <c r="BS35" i="3"/>
  <c r="BT35" i="3"/>
  <c r="BQ36" i="3"/>
  <c r="BS36" i="3"/>
  <c r="BT36" i="3"/>
  <c r="BQ37" i="3"/>
  <c r="BS37" i="3"/>
  <c r="BT37" i="3"/>
  <c r="BQ38" i="3"/>
  <c r="BS38" i="3"/>
  <c r="BT38" i="3"/>
  <c r="BQ39" i="3"/>
  <c r="BS39" i="3"/>
  <c r="BT39" i="3"/>
  <c r="BQ40" i="3"/>
  <c r="BS40" i="3"/>
  <c r="BT40" i="3"/>
  <c r="BQ41" i="3"/>
  <c r="BS41" i="3"/>
  <c r="BT41" i="3"/>
  <c r="BQ42" i="3"/>
  <c r="BS42" i="3"/>
  <c r="BT42" i="3"/>
  <c r="BQ43" i="3"/>
  <c r="BS43" i="3"/>
  <c r="BT43" i="3"/>
  <c r="BQ44" i="3"/>
  <c r="BS44" i="3"/>
  <c r="BT44" i="3"/>
  <c r="BQ45" i="3"/>
  <c r="BS45" i="3"/>
  <c r="BT45" i="3"/>
  <c r="BQ46" i="3"/>
  <c r="BS46" i="3"/>
  <c r="BT46" i="3"/>
  <c r="BQ47" i="3"/>
  <c r="BS47" i="3"/>
  <c r="BT47" i="3"/>
  <c r="BQ48" i="3"/>
  <c r="BS48" i="3"/>
  <c r="BT48" i="3"/>
  <c r="BQ49" i="3"/>
  <c r="BS49" i="3"/>
  <c r="BT49" i="3"/>
  <c r="BQ50" i="3"/>
  <c r="BS50" i="3"/>
  <c r="BT50" i="3"/>
  <c r="BQ51" i="3"/>
  <c r="BS51" i="3"/>
  <c r="BT51" i="3"/>
  <c r="BQ52" i="3"/>
  <c r="BS52" i="3"/>
  <c r="BT52" i="3"/>
  <c r="BQ53" i="3"/>
  <c r="BS53" i="3"/>
  <c r="BT53" i="3"/>
  <c r="BQ54" i="3"/>
  <c r="BS54" i="3"/>
  <c r="BT54" i="3"/>
  <c r="BQ55" i="3"/>
  <c r="BS55" i="3"/>
  <c r="BT55" i="3"/>
  <c r="BQ56" i="3"/>
  <c r="BS56" i="3"/>
  <c r="BT56" i="3"/>
  <c r="BQ57" i="3"/>
  <c r="BS57" i="3"/>
  <c r="BT57" i="3"/>
  <c r="BQ58" i="3"/>
  <c r="BS58" i="3"/>
  <c r="BT58" i="3"/>
  <c r="BQ59" i="3"/>
  <c r="BS59" i="3"/>
  <c r="BT59" i="3"/>
  <c r="BQ60" i="3"/>
  <c r="BS60" i="3"/>
  <c r="BT60" i="3"/>
  <c r="BQ61" i="3"/>
  <c r="BS61" i="3"/>
  <c r="BT61" i="3"/>
  <c r="BQ62" i="3"/>
  <c r="BS62" i="3"/>
  <c r="BT62" i="3"/>
  <c r="BQ63" i="3"/>
  <c r="BS63" i="3"/>
  <c r="BT63" i="3"/>
  <c r="BQ64" i="3"/>
  <c r="BS64" i="3"/>
  <c r="BT64" i="3"/>
  <c r="BQ65" i="3"/>
  <c r="BS65" i="3"/>
  <c r="BT65" i="3"/>
  <c r="BQ66" i="3"/>
  <c r="BS66" i="3"/>
  <c r="BT66" i="3"/>
  <c r="BQ67" i="3"/>
  <c r="BS67" i="3"/>
  <c r="BT67" i="3"/>
  <c r="BQ68" i="3"/>
  <c r="BS68" i="3"/>
  <c r="BT68" i="3"/>
  <c r="BQ69" i="3"/>
  <c r="BS69" i="3"/>
  <c r="BT69" i="3"/>
  <c r="BQ70" i="3"/>
  <c r="BS70" i="3"/>
  <c r="BT70" i="3"/>
  <c r="BQ71" i="3"/>
  <c r="BS71" i="3"/>
  <c r="BT71" i="3"/>
  <c r="BQ72" i="3"/>
  <c r="BS72" i="3"/>
  <c r="BT72" i="3"/>
  <c r="BQ73" i="3"/>
  <c r="BS73" i="3"/>
  <c r="BT73" i="3"/>
  <c r="BQ74" i="3"/>
  <c r="BS74" i="3"/>
  <c r="BT74" i="3"/>
  <c r="BQ75" i="3"/>
  <c r="BS75" i="3"/>
  <c r="BT75" i="3"/>
  <c r="BQ76" i="3"/>
  <c r="BS76" i="3"/>
  <c r="BT76" i="3"/>
  <c r="BQ77" i="3"/>
  <c r="BS77" i="3"/>
  <c r="BT77" i="3"/>
  <c r="BQ78" i="3"/>
  <c r="BS78" i="3"/>
  <c r="BT78" i="3"/>
  <c r="BQ79" i="3"/>
  <c r="BS79" i="3"/>
  <c r="BT79" i="3"/>
  <c r="BQ80" i="3"/>
  <c r="BS80" i="3"/>
  <c r="BT80" i="3"/>
  <c r="BQ81" i="3"/>
  <c r="BS81" i="3"/>
  <c r="BT81" i="3"/>
  <c r="BQ82" i="3"/>
  <c r="BS82" i="3"/>
  <c r="BT82" i="3"/>
  <c r="BQ83" i="3"/>
  <c r="BS83" i="3"/>
  <c r="BT83" i="3"/>
  <c r="BQ84" i="3"/>
  <c r="BS84" i="3"/>
  <c r="BT84" i="3"/>
  <c r="BQ85" i="3"/>
  <c r="BS85" i="3"/>
  <c r="BT85" i="3"/>
  <c r="BQ86" i="3"/>
  <c r="BS86" i="3"/>
  <c r="BT86" i="3"/>
  <c r="BQ87" i="3"/>
  <c r="BS87" i="3"/>
  <c r="BT87" i="3"/>
  <c r="BQ88" i="3"/>
  <c r="BS88" i="3"/>
  <c r="BT88" i="3"/>
  <c r="BQ89" i="3"/>
  <c r="BS89" i="3"/>
  <c r="BT89" i="3"/>
  <c r="BQ90" i="3"/>
  <c r="BS90" i="3"/>
  <c r="BT90" i="3"/>
  <c r="BQ91" i="3"/>
  <c r="BS91" i="3"/>
  <c r="BT91" i="3"/>
  <c r="BQ92" i="3"/>
  <c r="BS92" i="3"/>
  <c r="BT92" i="3"/>
  <c r="BQ93" i="3"/>
  <c r="BS93" i="3"/>
  <c r="BT93" i="3"/>
  <c r="BQ94" i="3"/>
  <c r="BS94" i="3"/>
  <c r="BT94" i="3"/>
  <c r="BQ95" i="3"/>
  <c r="BS95" i="3"/>
  <c r="BT95" i="3"/>
  <c r="BQ96" i="3"/>
  <c r="BS96" i="3"/>
  <c r="BT96" i="3"/>
  <c r="BQ97" i="3"/>
  <c r="BS97" i="3"/>
  <c r="BT97" i="3"/>
  <c r="BQ98" i="3"/>
  <c r="BS98" i="3"/>
  <c r="BT98" i="3"/>
  <c r="BQ99" i="3"/>
  <c r="BS99" i="3"/>
  <c r="BT99" i="3"/>
  <c r="BQ100" i="3"/>
  <c r="BS100" i="3"/>
  <c r="BT100" i="3"/>
  <c r="BQ101" i="3"/>
  <c r="BS101" i="3"/>
  <c r="BT101" i="3"/>
  <c r="BQ102" i="3"/>
  <c r="BS102" i="3"/>
  <c r="BT102" i="3"/>
  <c r="BQ103" i="3"/>
  <c r="BS103" i="3"/>
  <c r="BT103" i="3"/>
  <c r="BQ104" i="3"/>
  <c r="BS104" i="3"/>
  <c r="BT104" i="3"/>
  <c r="BQ105" i="3"/>
  <c r="BS105" i="3"/>
  <c r="BT105" i="3"/>
  <c r="BQ106" i="3"/>
  <c r="BS106" i="3"/>
  <c r="BT106" i="3"/>
  <c r="BQ107" i="3"/>
  <c r="BS107" i="3"/>
  <c r="BT107" i="3"/>
  <c r="BQ108" i="3"/>
  <c r="BS108" i="3"/>
  <c r="BT108" i="3"/>
  <c r="BQ109" i="3"/>
  <c r="BS109" i="3"/>
  <c r="BT109" i="3"/>
  <c r="BQ110" i="3"/>
  <c r="BS110" i="3"/>
  <c r="BT110" i="3"/>
  <c r="BQ111" i="3"/>
  <c r="BS111" i="3"/>
  <c r="BT111" i="3"/>
  <c r="BQ112" i="3"/>
  <c r="BS112" i="3"/>
  <c r="BT112" i="3"/>
  <c r="BQ113" i="3"/>
  <c r="BS113" i="3"/>
  <c r="BT113" i="3"/>
  <c r="BQ114" i="3"/>
  <c r="BS114" i="3"/>
  <c r="BT114" i="3"/>
  <c r="BQ115" i="3"/>
  <c r="BS115" i="3"/>
  <c r="BT115" i="3"/>
  <c r="BQ116" i="3"/>
  <c r="BS116" i="3"/>
  <c r="BT116" i="3"/>
  <c r="BQ117" i="3"/>
  <c r="BS117" i="3"/>
  <c r="BT117" i="3"/>
  <c r="BQ118" i="3"/>
  <c r="BS118" i="3"/>
  <c r="BT118" i="3"/>
  <c r="BQ119" i="3"/>
  <c r="BS119" i="3"/>
  <c r="BT119" i="3"/>
  <c r="BQ120" i="3"/>
  <c r="BS120" i="3"/>
  <c r="BT120" i="3"/>
  <c r="BQ121" i="3"/>
  <c r="BS121" i="3"/>
  <c r="BT121" i="3"/>
  <c r="BQ122" i="3"/>
  <c r="BS122" i="3"/>
  <c r="BT122" i="3"/>
  <c r="BQ123" i="3"/>
  <c r="BS123" i="3"/>
  <c r="BT123" i="3"/>
  <c r="BQ124" i="3"/>
  <c r="BS124" i="3"/>
  <c r="BT124" i="3"/>
  <c r="BQ125" i="3"/>
  <c r="BS125" i="3"/>
  <c r="BT125" i="3"/>
  <c r="BQ126" i="3"/>
  <c r="BS126" i="3"/>
  <c r="BT126" i="3"/>
  <c r="BQ127" i="3"/>
  <c r="BS127" i="3"/>
  <c r="BT127" i="3"/>
  <c r="BQ128" i="3"/>
  <c r="BS128" i="3"/>
  <c r="BT128" i="3"/>
  <c r="BQ129" i="3"/>
  <c r="BS129" i="3"/>
  <c r="BT129" i="3"/>
  <c r="BQ130" i="3"/>
  <c r="BS130" i="3"/>
  <c r="BT130" i="3"/>
  <c r="BQ131" i="3"/>
  <c r="BS131" i="3"/>
  <c r="BT131" i="3"/>
  <c r="BQ132" i="3"/>
  <c r="BS132" i="3"/>
  <c r="BT132" i="3"/>
  <c r="BQ133" i="3"/>
  <c r="BS133" i="3"/>
  <c r="BT133" i="3"/>
  <c r="BQ134" i="3"/>
  <c r="BS134" i="3"/>
  <c r="BT134" i="3"/>
  <c r="BQ135" i="3"/>
  <c r="BS135" i="3"/>
  <c r="BT135" i="3"/>
  <c r="BQ136" i="3"/>
  <c r="BS136" i="3"/>
  <c r="BT136" i="3"/>
  <c r="BQ137" i="3"/>
  <c r="BS137" i="3"/>
  <c r="BT137" i="3"/>
  <c r="BQ138" i="3"/>
  <c r="BS138" i="3"/>
  <c r="BT138" i="3"/>
  <c r="BQ139" i="3"/>
  <c r="BS139" i="3"/>
  <c r="BT139" i="3"/>
  <c r="BQ140" i="3"/>
  <c r="BS140" i="3"/>
  <c r="BT140" i="3"/>
  <c r="BQ141" i="3"/>
  <c r="BS141" i="3"/>
  <c r="BT141" i="3"/>
  <c r="BQ142" i="3"/>
  <c r="BS142" i="3"/>
  <c r="BT142" i="3"/>
  <c r="BQ143" i="3"/>
  <c r="BS143" i="3"/>
  <c r="BT143" i="3"/>
  <c r="BQ144" i="3"/>
  <c r="BS144" i="3"/>
  <c r="BT144" i="3"/>
  <c r="BQ145" i="3"/>
  <c r="BS145" i="3"/>
  <c r="BT145" i="3"/>
  <c r="BQ146" i="3"/>
  <c r="BS146" i="3"/>
  <c r="BT146" i="3"/>
  <c r="BQ147" i="3"/>
  <c r="BS147" i="3"/>
  <c r="BT147" i="3"/>
  <c r="BQ148" i="3"/>
  <c r="BS148" i="3"/>
  <c r="BT148" i="3"/>
  <c r="BQ149" i="3"/>
  <c r="BS149" i="3"/>
  <c r="BT149" i="3"/>
  <c r="BQ150" i="3"/>
  <c r="BS150" i="3"/>
  <c r="BT150" i="3"/>
  <c r="BQ151" i="3"/>
  <c r="BS151" i="3"/>
  <c r="BT151" i="3"/>
  <c r="BQ152" i="3"/>
  <c r="BS152" i="3"/>
  <c r="BT152" i="3"/>
  <c r="BQ153" i="3"/>
  <c r="BS153" i="3"/>
  <c r="BT153" i="3"/>
  <c r="BQ154" i="3"/>
  <c r="BS154" i="3"/>
  <c r="BT154" i="3"/>
  <c r="BQ155" i="3"/>
  <c r="BS155" i="3"/>
  <c r="BT155" i="3"/>
  <c r="BQ156" i="3"/>
  <c r="BS156" i="3"/>
  <c r="BT156" i="3"/>
  <c r="BQ157" i="3"/>
  <c r="BS157" i="3"/>
  <c r="BT157" i="3"/>
  <c r="BQ158" i="3"/>
  <c r="BS158" i="3"/>
  <c r="BT158" i="3"/>
  <c r="BQ159" i="3"/>
  <c r="BS159" i="3"/>
  <c r="BT159" i="3"/>
  <c r="BQ160" i="3"/>
  <c r="BS160" i="3"/>
  <c r="BT160" i="3"/>
  <c r="BQ161" i="3"/>
  <c r="BS161" i="3"/>
  <c r="BT161" i="3"/>
  <c r="BQ162" i="3"/>
  <c r="BS162" i="3"/>
  <c r="BT162" i="3"/>
  <c r="BQ163" i="3"/>
  <c r="BS163" i="3"/>
  <c r="BT163" i="3"/>
  <c r="BQ164" i="3"/>
  <c r="BS164" i="3"/>
  <c r="BT164" i="3"/>
  <c r="BQ165" i="3"/>
  <c r="BS165" i="3"/>
  <c r="BT165" i="3"/>
  <c r="BQ166" i="3"/>
  <c r="BS166" i="3"/>
  <c r="BT166" i="3"/>
  <c r="BQ167" i="3"/>
  <c r="BS167" i="3"/>
  <c r="BT167" i="3"/>
  <c r="BQ168" i="3"/>
  <c r="BS168" i="3"/>
  <c r="BT168" i="3"/>
  <c r="BQ169" i="3"/>
  <c r="BS169" i="3"/>
  <c r="BT169" i="3"/>
  <c r="BQ170" i="3"/>
  <c r="BS170" i="3"/>
  <c r="BT170" i="3"/>
  <c r="BQ171" i="3"/>
  <c r="BS171" i="3"/>
  <c r="BT171" i="3"/>
  <c r="BQ172" i="3"/>
  <c r="BS172" i="3"/>
  <c r="BT172" i="3"/>
  <c r="BQ173" i="3"/>
  <c r="BS173" i="3"/>
  <c r="BT173" i="3"/>
  <c r="BQ174" i="3"/>
  <c r="BS174" i="3"/>
  <c r="BT174" i="3"/>
  <c r="BQ175" i="3"/>
  <c r="BS175" i="3"/>
  <c r="BT175" i="3"/>
  <c r="BQ176" i="3"/>
  <c r="BS176" i="3"/>
  <c r="BT176" i="3"/>
  <c r="BQ177" i="3"/>
  <c r="BS177" i="3"/>
  <c r="BT177" i="3"/>
  <c r="BQ178" i="3"/>
  <c r="BS178" i="3"/>
  <c r="BT178" i="3"/>
  <c r="BQ179" i="3"/>
  <c r="BS179" i="3"/>
  <c r="BT179" i="3"/>
  <c r="BQ180" i="3"/>
  <c r="BS180" i="3"/>
  <c r="BT180" i="3"/>
  <c r="BQ181" i="3"/>
  <c r="BS181" i="3"/>
  <c r="BT181" i="3"/>
  <c r="BQ182" i="3"/>
  <c r="BS182" i="3"/>
  <c r="BT182" i="3"/>
  <c r="BQ183" i="3"/>
  <c r="BS183" i="3"/>
  <c r="BT183" i="3"/>
  <c r="BQ184" i="3"/>
  <c r="BS184" i="3"/>
  <c r="BT184" i="3"/>
  <c r="BQ185" i="3"/>
  <c r="BS185" i="3"/>
  <c r="BT185" i="3"/>
  <c r="BQ186" i="3"/>
  <c r="BS186" i="3"/>
  <c r="BT186" i="3"/>
  <c r="BQ187" i="3"/>
  <c r="BS187" i="3"/>
  <c r="BT187" i="3"/>
  <c r="BQ188" i="3"/>
  <c r="BS188" i="3"/>
  <c r="BT188" i="3"/>
  <c r="BQ189" i="3"/>
  <c r="BS189" i="3"/>
  <c r="BT189" i="3"/>
  <c r="BQ190" i="3"/>
  <c r="BS190" i="3"/>
  <c r="BT190" i="3"/>
  <c r="BQ191" i="3"/>
  <c r="BS191" i="3"/>
  <c r="BT191" i="3"/>
  <c r="BQ192" i="3"/>
  <c r="BS192" i="3"/>
  <c r="BT192" i="3"/>
  <c r="BQ193" i="3"/>
  <c r="BS193" i="3"/>
  <c r="BT193" i="3"/>
  <c r="BQ2" i="3"/>
  <c r="BS2" i="3"/>
  <c r="BT2" i="3"/>
  <c r="BR2" i="3"/>
  <c r="BP2" i="3"/>
  <c r="BO2" i="3"/>
  <c r="BN2" i="3"/>
  <c r="BM3" i="3"/>
  <c r="BM4" i="3"/>
  <c r="BM5" i="3"/>
  <c r="BM6" i="3"/>
  <c r="BM7" i="3"/>
  <c r="BM8" i="3"/>
  <c r="BM9" i="3"/>
  <c r="BM10" i="3"/>
  <c r="BM11" i="3"/>
  <c r="BM12" i="3"/>
  <c r="BM13" i="3"/>
  <c r="BM14" i="3"/>
  <c r="BM15" i="3"/>
  <c r="BM16" i="3"/>
  <c r="BM17" i="3"/>
  <c r="BM18" i="3"/>
  <c r="BM19" i="3"/>
  <c r="BM20" i="3"/>
  <c r="BM21" i="3"/>
  <c r="BM22" i="3"/>
  <c r="BM23" i="3"/>
  <c r="BM24" i="3"/>
  <c r="BM25" i="3"/>
  <c r="BM26" i="3"/>
  <c r="BM27" i="3"/>
  <c r="BM28" i="3"/>
  <c r="BM29" i="3"/>
  <c r="BM30" i="3"/>
  <c r="BM31" i="3"/>
  <c r="BM32" i="3"/>
  <c r="BM33" i="3"/>
  <c r="BM34" i="3"/>
  <c r="BM35" i="3"/>
  <c r="BM36" i="3"/>
  <c r="BM37" i="3"/>
  <c r="BM38" i="3"/>
  <c r="BM39" i="3"/>
  <c r="BM40" i="3"/>
  <c r="BM41" i="3"/>
  <c r="BM42" i="3"/>
  <c r="BM43" i="3"/>
  <c r="BM44" i="3"/>
  <c r="BM45" i="3"/>
  <c r="BM46" i="3"/>
  <c r="BM47" i="3"/>
  <c r="BM48" i="3"/>
  <c r="BM49" i="3"/>
  <c r="BM50" i="3"/>
  <c r="BM51" i="3"/>
  <c r="BM52" i="3"/>
  <c r="BM53" i="3"/>
  <c r="BM54" i="3"/>
  <c r="BM55" i="3"/>
  <c r="BM56" i="3"/>
  <c r="BM57" i="3"/>
  <c r="BM58" i="3"/>
  <c r="BM59" i="3"/>
  <c r="BM60" i="3"/>
  <c r="BM61" i="3"/>
  <c r="BM62" i="3"/>
  <c r="BM63" i="3"/>
  <c r="BM64" i="3"/>
  <c r="BM65" i="3"/>
  <c r="BM66" i="3"/>
  <c r="BM67" i="3"/>
  <c r="BM68" i="3"/>
  <c r="BM69" i="3"/>
  <c r="BM70" i="3"/>
  <c r="BM71" i="3"/>
  <c r="BM72" i="3"/>
  <c r="BM73" i="3"/>
  <c r="BM74" i="3"/>
  <c r="BM75" i="3"/>
  <c r="BM76" i="3"/>
  <c r="BM77" i="3"/>
  <c r="BM78" i="3"/>
  <c r="BM79" i="3"/>
  <c r="BM80" i="3"/>
  <c r="BM81" i="3"/>
  <c r="BM82" i="3"/>
  <c r="BM83" i="3"/>
  <c r="BM84" i="3"/>
  <c r="BM85" i="3"/>
  <c r="BM86" i="3"/>
  <c r="BM87" i="3"/>
  <c r="BM88" i="3"/>
  <c r="BM89" i="3"/>
  <c r="BM90" i="3"/>
  <c r="BM91" i="3"/>
  <c r="BM92" i="3"/>
  <c r="BM93" i="3"/>
  <c r="BM94" i="3"/>
  <c r="BM95" i="3"/>
  <c r="BM96" i="3"/>
  <c r="BM97" i="3"/>
  <c r="BM98" i="3"/>
  <c r="BM99" i="3"/>
  <c r="BM100" i="3"/>
  <c r="BM101" i="3"/>
  <c r="BM102" i="3"/>
  <c r="BM103" i="3"/>
  <c r="BM104" i="3"/>
  <c r="BM105" i="3"/>
  <c r="BM106" i="3"/>
  <c r="BM107" i="3"/>
  <c r="BM108" i="3"/>
  <c r="BM109" i="3"/>
  <c r="BM110" i="3"/>
  <c r="BM111" i="3"/>
  <c r="BM112" i="3"/>
  <c r="BM113" i="3"/>
  <c r="BM114" i="3"/>
  <c r="BM115" i="3"/>
  <c r="BM116" i="3"/>
  <c r="BM117" i="3"/>
  <c r="BM118" i="3"/>
  <c r="BM119" i="3"/>
  <c r="BM120" i="3"/>
  <c r="BM121" i="3"/>
  <c r="BM122" i="3"/>
  <c r="BM123" i="3"/>
  <c r="BM124" i="3"/>
  <c r="BM125" i="3"/>
  <c r="BM126" i="3"/>
  <c r="BM127" i="3"/>
  <c r="BM128" i="3"/>
  <c r="BM129" i="3"/>
  <c r="BM130" i="3"/>
  <c r="BM131" i="3"/>
  <c r="BM132" i="3"/>
  <c r="BM133" i="3"/>
  <c r="BM134" i="3"/>
  <c r="BM135" i="3"/>
  <c r="BM136" i="3"/>
  <c r="BM137" i="3"/>
  <c r="BM138" i="3"/>
  <c r="BM139" i="3"/>
  <c r="BM140" i="3"/>
  <c r="BM141" i="3"/>
  <c r="BM142" i="3"/>
  <c r="BM143" i="3"/>
  <c r="BM144" i="3"/>
  <c r="BM145" i="3"/>
  <c r="BM146" i="3"/>
  <c r="BM147" i="3"/>
  <c r="BM148" i="3"/>
  <c r="BM149" i="3"/>
  <c r="BM150" i="3"/>
  <c r="BM151" i="3"/>
  <c r="BM152" i="3"/>
  <c r="BM153" i="3"/>
  <c r="BM154" i="3"/>
  <c r="BM155" i="3"/>
  <c r="BM156" i="3"/>
  <c r="BM157" i="3"/>
  <c r="BM158" i="3"/>
  <c r="BM159" i="3"/>
  <c r="BM160" i="3"/>
  <c r="BM161" i="3"/>
  <c r="BM162" i="3"/>
  <c r="BM163" i="3"/>
  <c r="BM164" i="3"/>
  <c r="BM165" i="3"/>
  <c r="BM166" i="3"/>
  <c r="BM167" i="3"/>
  <c r="BM168" i="3"/>
  <c r="BM169" i="3"/>
  <c r="BM170" i="3"/>
  <c r="BM171" i="3"/>
  <c r="BM172" i="3"/>
  <c r="BM173" i="3"/>
  <c r="BM174" i="3"/>
  <c r="BM175" i="3"/>
  <c r="BM176" i="3"/>
  <c r="BM177" i="3"/>
  <c r="BM178" i="3"/>
  <c r="BM179" i="3"/>
  <c r="BM180" i="3"/>
  <c r="BM181" i="3"/>
  <c r="BM182" i="3"/>
  <c r="BM183" i="3"/>
  <c r="BM184" i="3"/>
  <c r="BM185" i="3"/>
  <c r="BM186" i="3"/>
  <c r="BM187" i="3"/>
  <c r="BM188" i="3"/>
  <c r="BM189" i="3"/>
  <c r="BM190" i="3"/>
  <c r="BM191" i="3"/>
  <c r="BM192" i="3"/>
  <c r="BM193" i="3"/>
  <c r="BM2" i="3"/>
  <c r="BL2" i="3"/>
  <c r="BK3" i="3"/>
  <c r="BK4" i="3"/>
  <c r="BK5" i="3"/>
  <c r="BK6" i="3"/>
  <c r="BK7" i="3"/>
  <c r="BK8" i="3"/>
  <c r="BK9" i="3"/>
  <c r="BK10" i="3"/>
  <c r="BK11" i="3"/>
  <c r="BK12" i="3"/>
  <c r="BK13" i="3"/>
  <c r="BK14" i="3"/>
  <c r="BK15" i="3"/>
  <c r="BK16" i="3"/>
  <c r="BK17" i="3"/>
  <c r="BK18" i="3"/>
  <c r="BK19" i="3"/>
  <c r="BK20" i="3"/>
  <c r="BK21" i="3"/>
  <c r="BK22" i="3"/>
  <c r="BK23" i="3"/>
  <c r="BK24" i="3"/>
  <c r="BK25" i="3"/>
  <c r="BK26" i="3"/>
  <c r="BK27" i="3"/>
  <c r="BK28" i="3"/>
  <c r="BK29" i="3"/>
  <c r="BK30" i="3"/>
  <c r="BK31" i="3"/>
  <c r="BK32" i="3"/>
  <c r="BK33" i="3"/>
  <c r="BK34" i="3"/>
  <c r="BK35" i="3"/>
  <c r="BK36" i="3"/>
  <c r="BK37" i="3"/>
  <c r="BK38" i="3"/>
  <c r="BK39" i="3"/>
  <c r="BK40" i="3"/>
  <c r="BK41" i="3"/>
  <c r="BK42" i="3"/>
  <c r="BK43" i="3"/>
  <c r="BK44" i="3"/>
  <c r="BK45" i="3"/>
  <c r="BK46" i="3"/>
  <c r="BK47" i="3"/>
  <c r="BK48" i="3"/>
  <c r="BK49" i="3"/>
  <c r="BK50" i="3"/>
  <c r="BK51" i="3"/>
  <c r="BK52" i="3"/>
  <c r="BK53" i="3"/>
  <c r="BK54" i="3"/>
  <c r="BK55" i="3"/>
  <c r="BK56" i="3"/>
  <c r="BK57" i="3"/>
  <c r="BK58" i="3"/>
  <c r="BK59" i="3"/>
  <c r="BK60" i="3"/>
  <c r="BK61" i="3"/>
  <c r="BK62" i="3"/>
  <c r="BK63" i="3"/>
  <c r="BK64" i="3"/>
  <c r="BK65" i="3"/>
  <c r="BK66" i="3"/>
  <c r="BK67" i="3"/>
  <c r="BK68" i="3"/>
  <c r="BK69" i="3"/>
  <c r="BK70" i="3"/>
  <c r="BK71" i="3"/>
  <c r="BK72" i="3"/>
  <c r="BK73" i="3"/>
  <c r="BK74" i="3"/>
  <c r="BK75" i="3"/>
  <c r="BK76" i="3"/>
  <c r="BK77" i="3"/>
  <c r="BK78" i="3"/>
  <c r="BK79" i="3"/>
  <c r="BK80" i="3"/>
  <c r="BK81" i="3"/>
  <c r="BK82" i="3"/>
  <c r="BK83" i="3"/>
  <c r="BK84" i="3"/>
  <c r="BK85" i="3"/>
  <c r="BK86" i="3"/>
  <c r="BK87" i="3"/>
  <c r="BK88" i="3"/>
  <c r="BK89" i="3"/>
  <c r="BK90" i="3"/>
  <c r="BK91" i="3"/>
  <c r="BK92" i="3"/>
  <c r="BK93" i="3"/>
  <c r="BK94" i="3"/>
  <c r="BK95" i="3"/>
  <c r="BK96" i="3"/>
  <c r="BK97" i="3"/>
  <c r="BK98" i="3"/>
  <c r="BK99" i="3"/>
  <c r="BK100" i="3"/>
  <c r="BK101" i="3"/>
  <c r="BK102" i="3"/>
  <c r="BK103" i="3"/>
  <c r="BK104" i="3"/>
  <c r="BK105" i="3"/>
  <c r="BK106" i="3"/>
  <c r="BK107" i="3"/>
  <c r="BK108" i="3"/>
  <c r="BK109" i="3"/>
  <c r="BK110" i="3"/>
  <c r="BK111" i="3"/>
  <c r="BK112" i="3"/>
  <c r="BK113" i="3"/>
  <c r="BK114" i="3"/>
  <c r="BK115" i="3"/>
  <c r="BK116" i="3"/>
  <c r="BK117" i="3"/>
  <c r="BK118" i="3"/>
  <c r="BK119" i="3"/>
  <c r="BK120" i="3"/>
  <c r="BK121" i="3"/>
  <c r="BK122" i="3"/>
  <c r="BK123" i="3"/>
  <c r="BK124" i="3"/>
  <c r="BK125" i="3"/>
  <c r="BK126" i="3"/>
  <c r="BK127" i="3"/>
  <c r="BK128" i="3"/>
  <c r="BK129" i="3"/>
  <c r="BK130" i="3"/>
  <c r="BK131" i="3"/>
  <c r="BK132" i="3"/>
  <c r="BK133" i="3"/>
  <c r="BK134" i="3"/>
  <c r="BK135" i="3"/>
  <c r="BK136" i="3"/>
  <c r="BK137" i="3"/>
  <c r="BK138" i="3"/>
  <c r="BK139" i="3"/>
  <c r="BK140" i="3"/>
  <c r="BK141" i="3"/>
  <c r="BK142" i="3"/>
  <c r="BK143" i="3"/>
  <c r="BK144" i="3"/>
  <c r="BK145" i="3"/>
  <c r="BK146" i="3"/>
  <c r="BK147" i="3"/>
  <c r="BK148" i="3"/>
  <c r="BK149" i="3"/>
  <c r="BK150" i="3"/>
  <c r="BK151" i="3"/>
  <c r="BK152" i="3"/>
  <c r="BK153" i="3"/>
  <c r="BK154" i="3"/>
  <c r="BK155" i="3"/>
  <c r="BK156" i="3"/>
  <c r="BK157" i="3"/>
  <c r="BK158" i="3"/>
  <c r="BK159" i="3"/>
  <c r="BK160" i="3"/>
  <c r="BK161" i="3"/>
  <c r="BK162" i="3"/>
  <c r="BK163" i="3"/>
  <c r="BK164" i="3"/>
  <c r="BK165" i="3"/>
  <c r="BK166" i="3"/>
  <c r="BK167" i="3"/>
  <c r="BK168" i="3"/>
  <c r="BK169" i="3"/>
  <c r="BK170" i="3"/>
  <c r="BK171" i="3"/>
  <c r="BK172" i="3"/>
  <c r="BK173" i="3"/>
  <c r="BK174" i="3"/>
  <c r="BK175" i="3"/>
  <c r="BK176" i="3"/>
  <c r="BK177" i="3"/>
  <c r="BK178" i="3"/>
  <c r="BK179" i="3"/>
  <c r="BK180" i="3"/>
  <c r="BK181" i="3"/>
  <c r="BK182" i="3"/>
  <c r="BK183" i="3"/>
  <c r="BK184" i="3"/>
  <c r="BK185" i="3"/>
  <c r="BK186" i="3"/>
  <c r="BK187" i="3"/>
  <c r="BK188" i="3"/>
  <c r="BK189" i="3"/>
  <c r="BK190" i="3"/>
  <c r="BK191" i="3"/>
  <c r="BK192" i="3"/>
  <c r="BK193" i="3"/>
  <c r="BK2" i="3"/>
  <c r="CG162" i="4"/>
  <c r="CF162" i="4"/>
  <c r="CE162" i="4"/>
  <c r="CC162" i="4"/>
  <c r="CB162" i="4"/>
  <c r="CA162" i="4"/>
  <c r="BY162" i="4"/>
  <c r="BW162" i="4"/>
  <c r="BU162" i="4"/>
  <c r="BR162" i="4"/>
  <c r="BS162" i="4"/>
  <c r="BQ162" i="4"/>
  <c r="BT162" i="4"/>
  <c r="BP162" i="4"/>
  <c r="BO162" i="4"/>
  <c r="BN162" i="4"/>
  <c r="BM162" i="4"/>
  <c r="BL162" i="4"/>
  <c r="BK162" i="4"/>
  <c r="BB162" i="4"/>
  <c r="CG161" i="4"/>
  <c r="CF161" i="4"/>
  <c r="CE161" i="4"/>
  <c r="CC161" i="4"/>
  <c r="CB161" i="4"/>
  <c r="CA161" i="4"/>
  <c r="BY161" i="4"/>
  <c r="BW161" i="4"/>
  <c r="BU161" i="4"/>
  <c r="BR161" i="4"/>
  <c r="BS161" i="4"/>
  <c r="BQ161" i="4"/>
  <c r="BT161" i="4"/>
  <c r="BP161" i="4"/>
  <c r="BO161" i="4"/>
  <c r="BN161" i="4"/>
  <c r="BM161" i="4"/>
  <c r="BL161" i="4"/>
  <c r="BK161" i="4"/>
  <c r="BB161" i="4"/>
  <c r="CG160" i="4"/>
  <c r="CF160" i="4"/>
  <c r="CE160" i="4"/>
  <c r="CC160" i="4"/>
  <c r="CB160" i="4"/>
  <c r="CA160" i="4"/>
  <c r="BY160" i="4"/>
  <c r="BW160" i="4"/>
  <c r="BU160" i="4"/>
  <c r="BR160" i="4"/>
  <c r="BS160" i="4"/>
  <c r="BQ160" i="4"/>
  <c r="BT160" i="4"/>
  <c r="BP160" i="4"/>
  <c r="BO160" i="4"/>
  <c r="BN160" i="4"/>
  <c r="BM160" i="4"/>
  <c r="BL160" i="4"/>
  <c r="BK160" i="4"/>
  <c r="BB160" i="4"/>
  <c r="CG159" i="4"/>
  <c r="CF159" i="4"/>
  <c r="CE159" i="4"/>
  <c r="CC159" i="4"/>
  <c r="CB159" i="4"/>
  <c r="CA159" i="4"/>
  <c r="BY159" i="4"/>
  <c r="BW159" i="4"/>
  <c r="BU159" i="4"/>
  <c r="BR159" i="4"/>
  <c r="BS159" i="4"/>
  <c r="BQ159" i="4"/>
  <c r="BT159" i="4"/>
  <c r="BP159" i="4"/>
  <c r="BO159" i="4"/>
  <c r="BN159" i="4"/>
  <c r="BM159" i="4"/>
  <c r="BL159" i="4"/>
  <c r="BK159" i="4"/>
  <c r="BB159" i="4"/>
  <c r="CG158" i="4"/>
  <c r="CF158" i="4"/>
  <c r="CE158" i="4"/>
  <c r="CC158" i="4"/>
  <c r="CB158" i="4"/>
  <c r="CA158" i="4"/>
  <c r="BY158" i="4"/>
  <c r="BW158" i="4"/>
  <c r="BU158" i="4"/>
  <c r="BR158" i="4"/>
  <c r="BS158" i="4"/>
  <c r="BQ158" i="4"/>
  <c r="BT158" i="4"/>
  <c r="BP158" i="4"/>
  <c r="BO158" i="4"/>
  <c r="BN158" i="4"/>
  <c r="BM158" i="4"/>
  <c r="BL158" i="4"/>
  <c r="BK158" i="4"/>
  <c r="BB158" i="4"/>
  <c r="CG157" i="4"/>
  <c r="CF157" i="4"/>
  <c r="CE157" i="4"/>
  <c r="CC157" i="4"/>
  <c r="CB157" i="4"/>
  <c r="CA157" i="4"/>
  <c r="BY157" i="4"/>
  <c r="BW157" i="4"/>
  <c r="BU157" i="4"/>
  <c r="BR157" i="4"/>
  <c r="BS157" i="4"/>
  <c r="BQ157" i="4"/>
  <c r="BT157" i="4"/>
  <c r="BP157" i="4"/>
  <c r="BO157" i="4"/>
  <c r="BN157" i="4"/>
  <c r="BM157" i="4"/>
  <c r="BL157" i="4"/>
  <c r="BK157" i="4"/>
  <c r="BB157" i="4"/>
  <c r="CG156" i="4"/>
  <c r="CF156" i="4"/>
  <c r="CC156" i="4"/>
  <c r="CB156" i="4"/>
  <c r="CA156" i="4"/>
  <c r="BY156" i="4"/>
  <c r="BW156" i="4"/>
  <c r="BU156" i="4"/>
  <c r="BR156" i="4"/>
  <c r="BS156" i="4"/>
  <c r="BQ156" i="4"/>
  <c r="BT156" i="4"/>
  <c r="BP156" i="4"/>
  <c r="BO156" i="4"/>
  <c r="BN156" i="4"/>
  <c r="BM156" i="4"/>
  <c r="BL156" i="4"/>
  <c r="BK156" i="4"/>
  <c r="BB156" i="4"/>
  <c r="CG155" i="4"/>
  <c r="CF155" i="4"/>
  <c r="CE155" i="4"/>
  <c r="CC155" i="4"/>
  <c r="CB155" i="4"/>
  <c r="CA155" i="4"/>
  <c r="BY155" i="4"/>
  <c r="BW155" i="4"/>
  <c r="BU155" i="4"/>
  <c r="BR155" i="4"/>
  <c r="BS155" i="4"/>
  <c r="BQ155" i="4"/>
  <c r="BT155" i="4"/>
  <c r="BP155" i="4"/>
  <c r="BO155" i="4"/>
  <c r="BN155" i="4"/>
  <c r="BM155" i="4"/>
  <c r="BL155" i="4"/>
  <c r="BK155" i="4"/>
  <c r="BB155" i="4"/>
  <c r="CG154" i="4"/>
  <c r="CF154" i="4"/>
  <c r="CE154" i="4"/>
  <c r="CC154" i="4"/>
  <c r="CB154" i="4"/>
  <c r="CA154" i="4"/>
  <c r="BY154" i="4"/>
  <c r="BW154" i="4"/>
  <c r="BU154" i="4"/>
  <c r="BR154" i="4"/>
  <c r="BS154" i="4"/>
  <c r="BQ154" i="4"/>
  <c r="BT154" i="4"/>
  <c r="BP154" i="4"/>
  <c r="BO154" i="4"/>
  <c r="BN154" i="4"/>
  <c r="BM154" i="4"/>
  <c r="BL154" i="4"/>
  <c r="BK154" i="4"/>
  <c r="BB154" i="4"/>
  <c r="CG153" i="4"/>
  <c r="CF153" i="4"/>
  <c r="CE153" i="4"/>
  <c r="CC153" i="4"/>
  <c r="CB153" i="4"/>
  <c r="CA153" i="4"/>
  <c r="BY153" i="4"/>
  <c r="BW153" i="4"/>
  <c r="BU153" i="4"/>
  <c r="BR153" i="4"/>
  <c r="BS153" i="4"/>
  <c r="BQ153" i="4"/>
  <c r="BT153" i="4"/>
  <c r="BP153" i="4"/>
  <c r="BO153" i="4"/>
  <c r="BN153" i="4"/>
  <c r="BM153" i="4"/>
  <c r="BL153" i="4"/>
  <c r="BK153" i="4"/>
  <c r="BB153" i="4"/>
  <c r="CG152" i="4"/>
  <c r="CF152" i="4"/>
  <c r="CE152" i="4"/>
  <c r="CC152" i="4"/>
  <c r="CB152" i="4"/>
  <c r="CA152" i="4"/>
  <c r="BY152" i="4"/>
  <c r="BW152" i="4"/>
  <c r="BU152" i="4"/>
  <c r="BR152" i="4"/>
  <c r="BS152" i="4"/>
  <c r="BQ152" i="4"/>
  <c r="BT152" i="4"/>
  <c r="BP152" i="4"/>
  <c r="BO152" i="4"/>
  <c r="BN152" i="4"/>
  <c r="BM152" i="4"/>
  <c r="BL152" i="4"/>
  <c r="BK152" i="4"/>
  <c r="BB152" i="4"/>
  <c r="CG151" i="4"/>
  <c r="CF151" i="4"/>
  <c r="CE151" i="4"/>
  <c r="CC151" i="4"/>
  <c r="CB151" i="4"/>
  <c r="CA151" i="4"/>
  <c r="BY151" i="4"/>
  <c r="BW151" i="4"/>
  <c r="BU151" i="4"/>
  <c r="BR151" i="4"/>
  <c r="BS151" i="4"/>
  <c r="BQ151" i="4"/>
  <c r="BT151" i="4"/>
  <c r="BP151" i="4"/>
  <c r="BO151" i="4"/>
  <c r="BN151" i="4"/>
  <c r="BM151" i="4"/>
  <c r="BL151" i="4"/>
  <c r="BK151" i="4"/>
  <c r="BB151" i="4"/>
  <c r="CG150" i="4"/>
  <c r="CF150" i="4"/>
  <c r="CE150" i="4"/>
  <c r="CC150" i="4"/>
  <c r="CB150" i="4"/>
  <c r="CA150" i="4"/>
  <c r="BY150" i="4"/>
  <c r="BW150" i="4"/>
  <c r="BU150" i="4"/>
  <c r="BR150" i="4"/>
  <c r="BS150" i="4"/>
  <c r="BQ150" i="4"/>
  <c r="BT150" i="4"/>
  <c r="BP150" i="4"/>
  <c r="BO150" i="4"/>
  <c r="BN150" i="4"/>
  <c r="BM150" i="4"/>
  <c r="BL150" i="4"/>
  <c r="BK150" i="4"/>
  <c r="BB150" i="4"/>
  <c r="CG149" i="4"/>
  <c r="CF149" i="4"/>
  <c r="CE149" i="4"/>
  <c r="CC149" i="4"/>
  <c r="CB149" i="4"/>
  <c r="CA149" i="4"/>
  <c r="BY149" i="4"/>
  <c r="BW149" i="4"/>
  <c r="BU149" i="4"/>
  <c r="BR149" i="4"/>
  <c r="BS149" i="4"/>
  <c r="BQ149" i="4"/>
  <c r="BT149" i="4"/>
  <c r="BP149" i="4"/>
  <c r="BO149" i="4"/>
  <c r="BN149" i="4"/>
  <c r="BM149" i="4"/>
  <c r="BL149" i="4"/>
  <c r="BK149" i="4"/>
  <c r="BB149" i="4"/>
  <c r="CG148" i="4"/>
  <c r="CF148" i="4"/>
  <c r="CE148" i="4"/>
  <c r="CC148" i="4"/>
  <c r="CB148" i="4"/>
  <c r="CA148" i="4"/>
  <c r="BY148" i="4"/>
  <c r="BW148" i="4"/>
  <c r="BU148" i="4"/>
  <c r="BR148" i="4"/>
  <c r="BS148" i="4"/>
  <c r="BQ148" i="4"/>
  <c r="BT148" i="4"/>
  <c r="BP148" i="4"/>
  <c r="BO148" i="4"/>
  <c r="BN148" i="4"/>
  <c r="BM148" i="4"/>
  <c r="BL148" i="4"/>
  <c r="BK148" i="4"/>
  <c r="BB148" i="4"/>
  <c r="CG147" i="4"/>
  <c r="CF147" i="4"/>
  <c r="CE147" i="4"/>
  <c r="CC147" i="4"/>
  <c r="CB147" i="4"/>
  <c r="CA147" i="4"/>
  <c r="BY147" i="4"/>
  <c r="BW147" i="4"/>
  <c r="BU147" i="4"/>
  <c r="BR147" i="4"/>
  <c r="BS147" i="4"/>
  <c r="BQ147" i="4"/>
  <c r="BT147" i="4"/>
  <c r="BP147" i="4"/>
  <c r="BO147" i="4"/>
  <c r="BN147" i="4"/>
  <c r="BM147" i="4"/>
  <c r="BL147" i="4"/>
  <c r="BK147" i="4"/>
  <c r="BB147" i="4"/>
  <c r="CG146" i="4"/>
  <c r="CF146" i="4"/>
  <c r="CE146" i="4"/>
  <c r="CC146" i="4"/>
  <c r="CB146" i="4"/>
  <c r="CA146" i="4"/>
  <c r="BY146" i="4"/>
  <c r="BW146" i="4"/>
  <c r="BU146" i="4"/>
  <c r="BR146" i="4"/>
  <c r="BS146" i="4"/>
  <c r="BQ146" i="4"/>
  <c r="BT146" i="4"/>
  <c r="BP146" i="4"/>
  <c r="BO146" i="4"/>
  <c r="BN146" i="4"/>
  <c r="BM146" i="4"/>
  <c r="BL146" i="4"/>
  <c r="BK146" i="4"/>
  <c r="BB146" i="4"/>
  <c r="CG145" i="4"/>
  <c r="CF145" i="4"/>
  <c r="CE145" i="4"/>
  <c r="CC145" i="4"/>
  <c r="CB145" i="4"/>
  <c r="CA145" i="4"/>
  <c r="BY145" i="4"/>
  <c r="BW145" i="4"/>
  <c r="BU145" i="4"/>
  <c r="BR145" i="4"/>
  <c r="BS145" i="4"/>
  <c r="BQ145" i="4"/>
  <c r="BT145" i="4"/>
  <c r="BP145" i="4"/>
  <c r="BO145" i="4"/>
  <c r="BN145" i="4"/>
  <c r="BM145" i="4"/>
  <c r="BL145" i="4"/>
  <c r="BK145" i="4"/>
  <c r="BB145" i="4"/>
  <c r="CG144" i="4"/>
  <c r="CF144" i="4"/>
  <c r="CE144" i="4"/>
  <c r="CC144" i="4"/>
  <c r="CB144" i="4"/>
  <c r="CA144" i="4"/>
  <c r="BY144" i="4"/>
  <c r="BW144" i="4"/>
  <c r="BU144" i="4"/>
  <c r="BR144" i="4"/>
  <c r="BS144" i="4"/>
  <c r="BQ144" i="4"/>
  <c r="BT144" i="4"/>
  <c r="BP144" i="4"/>
  <c r="BO144" i="4"/>
  <c r="BN144" i="4"/>
  <c r="BM144" i="4"/>
  <c r="BL144" i="4"/>
  <c r="BK144" i="4"/>
  <c r="BB144" i="4"/>
  <c r="CG143" i="4"/>
  <c r="CF143" i="4"/>
  <c r="CE143" i="4"/>
  <c r="CC143" i="4"/>
  <c r="CB143" i="4"/>
  <c r="CA143" i="4"/>
  <c r="BY143" i="4"/>
  <c r="BW143" i="4"/>
  <c r="BU143" i="4"/>
  <c r="BR143" i="4"/>
  <c r="BS143" i="4"/>
  <c r="BQ143" i="4"/>
  <c r="BT143" i="4"/>
  <c r="BP143" i="4"/>
  <c r="BO143" i="4"/>
  <c r="BN143" i="4"/>
  <c r="BM143" i="4"/>
  <c r="BL143" i="4"/>
  <c r="BK143" i="4"/>
  <c r="BB143" i="4"/>
  <c r="CG142" i="4"/>
  <c r="CF142" i="4"/>
  <c r="CE142" i="4"/>
  <c r="CC142" i="4"/>
  <c r="CB142" i="4"/>
  <c r="CA142" i="4"/>
  <c r="BY142" i="4"/>
  <c r="BW142" i="4"/>
  <c r="BU142" i="4"/>
  <c r="BR142" i="4"/>
  <c r="BS142" i="4"/>
  <c r="BQ142" i="4"/>
  <c r="BT142" i="4"/>
  <c r="BP142" i="4"/>
  <c r="BO142" i="4"/>
  <c r="BN142" i="4"/>
  <c r="BM142" i="4"/>
  <c r="BL142" i="4"/>
  <c r="BK142" i="4"/>
  <c r="BB142" i="4"/>
  <c r="CG141" i="4"/>
  <c r="CF141" i="4"/>
  <c r="CE141" i="4"/>
  <c r="CC141" i="4"/>
  <c r="CB141" i="4"/>
  <c r="CA141" i="4"/>
  <c r="BY141" i="4"/>
  <c r="BW141" i="4"/>
  <c r="BU141" i="4"/>
  <c r="BR141" i="4"/>
  <c r="BS141" i="4"/>
  <c r="BQ141" i="4"/>
  <c r="BT141" i="4"/>
  <c r="BP141" i="4"/>
  <c r="BO141" i="4"/>
  <c r="BN141" i="4"/>
  <c r="BM141" i="4"/>
  <c r="BL141" i="4"/>
  <c r="BK141" i="4"/>
  <c r="BB141" i="4"/>
  <c r="CG140" i="4"/>
  <c r="CF140" i="4"/>
  <c r="CE140" i="4"/>
  <c r="CC140" i="4"/>
  <c r="CB140" i="4"/>
  <c r="CA140" i="4"/>
  <c r="BY140" i="4"/>
  <c r="BW140" i="4"/>
  <c r="BU140" i="4"/>
  <c r="BR140" i="4"/>
  <c r="BS140" i="4"/>
  <c r="BQ140" i="4"/>
  <c r="BT140" i="4"/>
  <c r="BP140" i="4"/>
  <c r="BO140" i="4"/>
  <c r="BN140" i="4"/>
  <c r="BM140" i="4"/>
  <c r="BL140" i="4"/>
  <c r="BK140" i="4"/>
  <c r="BB140" i="4"/>
  <c r="CG139" i="4"/>
  <c r="CF139" i="4"/>
  <c r="CE139" i="4"/>
  <c r="CC139" i="4"/>
  <c r="CB139" i="4"/>
  <c r="CA139" i="4"/>
  <c r="BY139" i="4"/>
  <c r="BW139" i="4"/>
  <c r="BU139" i="4"/>
  <c r="BR139" i="4"/>
  <c r="BS139" i="4"/>
  <c r="BQ139" i="4"/>
  <c r="BT139" i="4"/>
  <c r="BP139" i="4"/>
  <c r="BO139" i="4"/>
  <c r="BN139" i="4"/>
  <c r="BM139" i="4"/>
  <c r="BL139" i="4"/>
  <c r="BK139" i="4"/>
  <c r="BB139" i="4"/>
  <c r="CG138" i="4"/>
  <c r="CF138" i="4"/>
  <c r="CE138" i="4"/>
  <c r="CC138" i="4"/>
  <c r="CB138" i="4"/>
  <c r="CA138" i="4"/>
  <c r="BY138" i="4"/>
  <c r="BW138" i="4"/>
  <c r="BU138" i="4"/>
  <c r="BR138" i="4"/>
  <c r="BS138" i="4"/>
  <c r="BQ138" i="4"/>
  <c r="BT138" i="4"/>
  <c r="BP138" i="4"/>
  <c r="BO138" i="4"/>
  <c r="BN138" i="4"/>
  <c r="BM138" i="4"/>
  <c r="BL138" i="4"/>
  <c r="BK138" i="4"/>
  <c r="BB138" i="4"/>
  <c r="CG137" i="4"/>
  <c r="CF137" i="4"/>
  <c r="CE137" i="4"/>
  <c r="CC137" i="4"/>
  <c r="CB137" i="4"/>
  <c r="CA137" i="4"/>
  <c r="BY137" i="4"/>
  <c r="BW137" i="4"/>
  <c r="BU137" i="4"/>
  <c r="BR137" i="4"/>
  <c r="BS137" i="4"/>
  <c r="BQ137" i="4"/>
  <c r="BT137" i="4"/>
  <c r="BP137" i="4"/>
  <c r="BO137" i="4"/>
  <c r="BN137" i="4"/>
  <c r="BM137" i="4"/>
  <c r="BL137" i="4"/>
  <c r="BK137" i="4"/>
  <c r="BB137" i="4"/>
  <c r="CG136" i="4"/>
  <c r="CF136" i="4"/>
  <c r="CE136" i="4"/>
  <c r="CC136" i="4"/>
  <c r="CB136" i="4"/>
  <c r="CA136" i="4"/>
  <c r="BY136" i="4"/>
  <c r="BW136" i="4"/>
  <c r="BU136" i="4"/>
  <c r="BR136" i="4"/>
  <c r="BS136" i="4"/>
  <c r="BQ136" i="4"/>
  <c r="BT136" i="4"/>
  <c r="BP136" i="4"/>
  <c r="BO136" i="4"/>
  <c r="BN136" i="4"/>
  <c r="BM136" i="4"/>
  <c r="BL136" i="4"/>
  <c r="BK136" i="4"/>
  <c r="BB136" i="4"/>
  <c r="CG135" i="4"/>
  <c r="CF135" i="4"/>
  <c r="CE135" i="4"/>
  <c r="CC135" i="4"/>
  <c r="CB135" i="4"/>
  <c r="CA135" i="4"/>
  <c r="BY135" i="4"/>
  <c r="BW135" i="4"/>
  <c r="BU135" i="4"/>
  <c r="BR135" i="4"/>
  <c r="BS135" i="4"/>
  <c r="BQ135" i="4"/>
  <c r="BT135" i="4"/>
  <c r="BP135" i="4"/>
  <c r="BO135" i="4"/>
  <c r="BN135" i="4"/>
  <c r="BM135" i="4"/>
  <c r="BL135" i="4"/>
  <c r="BK135" i="4"/>
  <c r="BB135" i="4"/>
  <c r="CG134" i="4"/>
  <c r="CF134" i="4"/>
  <c r="CE134" i="4"/>
  <c r="CC134" i="4"/>
  <c r="CB134" i="4"/>
  <c r="CA134" i="4"/>
  <c r="BY134" i="4"/>
  <c r="BW134" i="4"/>
  <c r="BU134" i="4"/>
  <c r="BR134" i="4"/>
  <c r="BS134" i="4"/>
  <c r="BQ134" i="4"/>
  <c r="BT134" i="4"/>
  <c r="BP134" i="4"/>
  <c r="BO134" i="4"/>
  <c r="BN134" i="4"/>
  <c r="BM134" i="4"/>
  <c r="BL134" i="4"/>
  <c r="BK134" i="4"/>
  <c r="BB134" i="4"/>
  <c r="CG133" i="4"/>
  <c r="CF133" i="4"/>
  <c r="CE133" i="4"/>
  <c r="CC133" i="4"/>
  <c r="CB133" i="4"/>
  <c r="CA133" i="4"/>
  <c r="BY133" i="4"/>
  <c r="BW133" i="4"/>
  <c r="BU133" i="4"/>
  <c r="BR133" i="4"/>
  <c r="BS133" i="4"/>
  <c r="BQ133" i="4"/>
  <c r="BT133" i="4"/>
  <c r="BP133" i="4"/>
  <c r="BO133" i="4"/>
  <c r="BN133" i="4"/>
  <c r="BM133" i="4"/>
  <c r="BL133" i="4"/>
  <c r="BK133" i="4"/>
  <c r="BB133" i="4"/>
  <c r="CG132" i="4"/>
  <c r="CF132" i="4"/>
  <c r="CE132" i="4"/>
  <c r="CC132" i="4"/>
  <c r="CB132" i="4"/>
  <c r="CA132" i="4"/>
  <c r="BY132" i="4"/>
  <c r="BW132" i="4"/>
  <c r="BU132" i="4"/>
  <c r="BR132" i="4"/>
  <c r="BS132" i="4"/>
  <c r="BQ132" i="4"/>
  <c r="BT132" i="4"/>
  <c r="BP132" i="4"/>
  <c r="BO132" i="4"/>
  <c r="BN132" i="4"/>
  <c r="BM132" i="4"/>
  <c r="BL132" i="4"/>
  <c r="BK132" i="4"/>
  <c r="BB132" i="4"/>
  <c r="CG131" i="4"/>
  <c r="CF131" i="4"/>
  <c r="CE131" i="4"/>
  <c r="CC131" i="4"/>
  <c r="CB131" i="4"/>
  <c r="CA131" i="4"/>
  <c r="BY131" i="4"/>
  <c r="BW131" i="4"/>
  <c r="BU131" i="4"/>
  <c r="BR131" i="4"/>
  <c r="BS131" i="4"/>
  <c r="BQ131" i="4"/>
  <c r="BT131" i="4"/>
  <c r="BP131" i="4"/>
  <c r="BO131" i="4"/>
  <c r="BN131" i="4"/>
  <c r="BM131" i="4"/>
  <c r="BL131" i="4"/>
  <c r="BK131" i="4"/>
  <c r="BB131" i="4"/>
  <c r="CG130" i="4"/>
  <c r="CF130" i="4"/>
  <c r="CE130" i="4"/>
  <c r="CC130" i="4"/>
  <c r="CB130" i="4"/>
  <c r="CA130" i="4"/>
  <c r="BY130" i="4"/>
  <c r="BW130" i="4"/>
  <c r="BU130" i="4"/>
  <c r="BR130" i="4"/>
  <c r="BS130" i="4"/>
  <c r="BQ130" i="4"/>
  <c r="BT130" i="4"/>
  <c r="BP130" i="4"/>
  <c r="BO130" i="4"/>
  <c r="BN130" i="4"/>
  <c r="BM130" i="4"/>
  <c r="BL130" i="4"/>
  <c r="BK130" i="4"/>
  <c r="BB130" i="4"/>
  <c r="CG129" i="4"/>
  <c r="CF129" i="4"/>
  <c r="CE129" i="4"/>
  <c r="CC129" i="4"/>
  <c r="CB129" i="4"/>
  <c r="CA129" i="4"/>
  <c r="BY129" i="4"/>
  <c r="BW129" i="4"/>
  <c r="BU129" i="4"/>
  <c r="BR129" i="4"/>
  <c r="BS129" i="4"/>
  <c r="BQ129" i="4"/>
  <c r="BT129" i="4"/>
  <c r="BP129" i="4"/>
  <c r="BO129" i="4"/>
  <c r="BN129" i="4"/>
  <c r="BM129" i="4"/>
  <c r="BL129" i="4"/>
  <c r="BK129" i="4"/>
  <c r="BB129" i="4"/>
  <c r="CG128" i="4"/>
  <c r="CF128" i="4"/>
  <c r="CE128" i="4"/>
  <c r="CC128" i="4"/>
  <c r="CB128" i="4"/>
  <c r="CA128" i="4"/>
  <c r="BY128" i="4"/>
  <c r="BW128" i="4"/>
  <c r="BU128" i="4"/>
  <c r="BR128" i="4"/>
  <c r="BS128" i="4"/>
  <c r="BQ128" i="4"/>
  <c r="BT128" i="4"/>
  <c r="BP128" i="4"/>
  <c r="BO128" i="4"/>
  <c r="BN128" i="4"/>
  <c r="BM128" i="4"/>
  <c r="BL128" i="4"/>
  <c r="BK128" i="4"/>
  <c r="BB128" i="4"/>
  <c r="CG127" i="4"/>
  <c r="CF127" i="4"/>
  <c r="CE127" i="4"/>
  <c r="CC127" i="4"/>
  <c r="CB127" i="4"/>
  <c r="CA127" i="4"/>
  <c r="BY127" i="4"/>
  <c r="BW127" i="4"/>
  <c r="BU127" i="4"/>
  <c r="BR127" i="4"/>
  <c r="BS127" i="4"/>
  <c r="BQ127" i="4"/>
  <c r="BT127" i="4"/>
  <c r="BP127" i="4"/>
  <c r="BO127" i="4"/>
  <c r="BN127" i="4"/>
  <c r="BM127" i="4"/>
  <c r="BL127" i="4"/>
  <c r="BK127" i="4"/>
  <c r="BB127" i="4"/>
  <c r="CG126" i="4"/>
  <c r="CF126" i="4"/>
  <c r="CE126" i="4"/>
  <c r="CC126" i="4"/>
  <c r="CB126" i="4"/>
  <c r="CA126" i="4"/>
  <c r="BY126" i="4"/>
  <c r="BW126" i="4"/>
  <c r="BU126" i="4"/>
  <c r="BR126" i="4"/>
  <c r="BS126" i="4"/>
  <c r="BQ126" i="4"/>
  <c r="BT126" i="4"/>
  <c r="BP126" i="4"/>
  <c r="BO126" i="4"/>
  <c r="BN126" i="4"/>
  <c r="BM126" i="4"/>
  <c r="BL126" i="4"/>
  <c r="BK126" i="4"/>
  <c r="BB126" i="4"/>
  <c r="CG125" i="4"/>
  <c r="CF125" i="4"/>
  <c r="CE125" i="4"/>
  <c r="CC125" i="4"/>
  <c r="CB125" i="4"/>
  <c r="CA125" i="4"/>
  <c r="BY125" i="4"/>
  <c r="BW125" i="4"/>
  <c r="BU125" i="4"/>
  <c r="BR125" i="4"/>
  <c r="BS125" i="4"/>
  <c r="BQ125" i="4"/>
  <c r="BT125" i="4"/>
  <c r="BP125" i="4"/>
  <c r="BO125" i="4"/>
  <c r="BN125" i="4"/>
  <c r="BM125" i="4"/>
  <c r="BL125" i="4"/>
  <c r="BK125" i="4"/>
  <c r="BB125" i="4"/>
  <c r="CG124" i="4"/>
  <c r="CF124" i="4"/>
  <c r="CE124" i="4"/>
  <c r="CC124" i="4"/>
  <c r="CB124" i="4"/>
  <c r="CA124" i="4"/>
  <c r="BY124" i="4"/>
  <c r="BW124" i="4"/>
  <c r="BU124" i="4"/>
  <c r="BR124" i="4"/>
  <c r="BS124" i="4"/>
  <c r="BQ124" i="4"/>
  <c r="BT124" i="4"/>
  <c r="BP124" i="4"/>
  <c r="BO124" i="4"/>
  <c r="BN124" i="4"/>
  <c r="BM124" i="4"/>
  <c r="BL124" i="4"/>
  <c r="BK124" i="4"/>
  <c r="BB124" i="4"/>
  <c r="CG123" i="4"/>
  <c r="CF123" i="4"/>
  <c r="CE123" i="4"/>
  <c r="CC123" i="4"/>
  <c r="CB123" i="4"/>
  <c r="CA123" i="4"/>
  <c r="BY123" i="4"/>
  <c r="BW123" i="4"/>
  <c r="BU123" i="4"/>
  <c r="BR123" i="4"/>
  <c r="BS123" i="4"/>
  <c r="BQ123" i="4"/>
  <c r="BT123" i="4"/>
  <c r="BP123" i="4"/>
  <c r="BO123" i="4"/>
  <c r="BN123" i="4"/>
  <c r="BM123" i="4"/>
  <c r="BL123" i="4"/>
  <c r="BK123" i="4"/>
  <c r="BB123" i="4"/>
  <c r="CG122" i="4"/>
  <c r="CF122" i="4"/>
  <c r="CE122" i="4"/>
  <c r="CC122" i="4"/>
  <c r="CB122" i="4"/>
  <c r="CA122" i="4"/>
  <c r="BY122" i="4"/>
  <c r="BW122" i="4"/>
  <c r="BU122" i="4"/>
  <c r="BR122" i="4"/>
  <c r="BS122" i="4"/>
  <c r="BQ122" i="4"/>
  <c r="BT122" i="4"/>
  <c r="BP122" i="4"/>
  <c r="BO122" i="4"/>
  <c r="BN122" i="4"/>
  <c r="BM122" i="4"/>
  <c r="BL122" i="4"/>
  <c r="BK122" i="4"/>
  <c r="BB122" i="4"/>
  <c r="CG121" i="4"/>
  <c r="CF121" i="4"/>
  <c r="CE121" i="4"/>
  <c r="CC121" i="4"/>
  <c r="CB121" i="4"/>
  <c r="CA121" i="4"/>
  <c r="BY121" i="4"/>
  <c r="BW121" i="4"/>
  <c r="BU121" i="4"/>
  <c r="BR121" i="4"/>
  <c r="BS121" i="4"/>
  <c r="BQ121" i="4"/>
  <c r="BT121" i="4"/>
  <c r="BP121" i="4"/>
  <c r="BO121" i="4"/>
  <c r="BN121" i="4"/>
  <c r="BM121" i="4"/>
  <c r="BL121" i="4"/>
  <c r="BK121" i="4"/>
  <c r="BB121" i="4"/>
  <c r="CG120" i="4"/>
  <c r="CF120" i="4"/>
  <c r="CE120" i="4"/>
  <c r="CC120" i="4"/>
  <c r="CB120" i="4"/>
  <c r="CA120" i="4"/>
  <c r="BY120" i="4"/>
  <c r="BW120" i="4"/>
  <c r="BU120" i="4"/>
  <c r="BR120" i="4"/>
  <c r="BS120" i="4"/>
  <c r="BQ120" i="4"/>
  <c r="BT120" i="4"/>
  <c r="BP120" i="4"/>
  <c r="BO120" i="4"/>
  <c r="BN120" i="4"/>
  <c r="BM120" i="4"/>
  <c r="BL120" i="4"/>
  <c r="BK120" i="4"/>
  <c r="BB120" i="4"/>
  <c r="CG119" i="4"/>
  <c r="CF119" i="4"/>
  <c r="CE119" i="4"/>
  <c r="CC119" i="4"/>
  <c r="CB119" i="4"/>
  <c r="CA119" i="4"/>
  <c r="BY119" i="4"/>
  <c r="BW119" i="4"/>
  <c r="BU119" i="4"/>
  <c r="BR119" i="4"/>
  <c r="BS119" i="4"/>
  <c r="BQ119" i="4"/>
  <c r="BT119" i="4"/>
  <c r="BP119" i="4"/>
  <c r="BO119" i="4"/>
  <c r="BN119" i="4"/>
  <c r="BM119" i="4"/>
  <c r="BL119" i="4"/>
  <c r="BK119" i="4"/>
  <c r="BB119" i="4"/>
  <c r="CG118" i="4"/>
  <c r="CF118" i="4"/>
  <c r="CE118" i="4"/>
  <c r="CC118" i="4"/>
  <c r="CB118" i="4"/>
  <c r="CA118" i="4"/>
  <c r="BY118" i="4"/>
  <c r="BW118" i="4"/>
  <c r="BU118" i="4"/>
  <c r="BR118" i="4"/>
  <c r="BS118" i="4"/>
  <c r="BQ118" i="4"/>
  <c r="BT118" i="4"/>
  <c r="BP118" i="4"/>
  <c r="BO118" i="4"/>
  <c r="BN118" i="4"/>
  <c r="BM118" i="4"/>
  <c r="BL118" i="4"/>
  <c r="BK118" i="4"/>
  <c r="BB118" i="4"/>
  <c r="CG117" i="4"/>
  <c r="CF117" i="4"/>
  <c r="CE117" i="4"/>
  <c r="CC117" i="4"/>
  <c r="CB117" i="4"/>
  <c r="CA117" i="4"/>
  <c r="BY117" i="4"/>
  <c r="BW117" i="4"/>
  <c r="BU117" i="4"/>
  <c r="BR117" i="4"/>
  <c r="BS117" i="4"/>
  <c r="BQ117" i="4"/>
  <c r="BT117" i="4"/>
  <c r="BP117" i="4"/>
  <c r="BO117" i="4"/>
  <c r="BN117" i="4"/>
  <c r="BM117" i="4"/>
  <c r="BL117" i="4"/>
  <c r="BK117" i="4"/>
  <c r="BB117" i="4"/>
  <c r="CG116" i="4"/>
  <c r="CF116" i="4"/>
  <c r="CE116" i="4"/>
  <c r="CC116" i="4"/>
  <c r="CB116" i="4"/>
  <c r="CA116" i="4"/>
  <c r="BY116" i="4"/>
  <c r="BW116" i="4"/>
  <c r="BU116" i="4"/>
  <c r="BR116" i="4"/>
  <c r="BS116" i="4"/>
  <c r="BQ116" i="4"/>
  <c r="BT116" i="4"/>
  <c r="BP116" i="4"/>
  <c r="BO116" i="4"/>
  <c r="BN116" i="4"/>
  <c r="BM116" i="4"/>
  <c r="BL116" i="4"/>
  <c r="BK116" i="4"/>
  <c r="BB116" i="4"/>
  <c r="CG115" i="4"/>
  <c r="CF115" i="4"/>
  <c r="CE115" i="4"/>
  <c r="CC115" i="4"/>
  <c r="CB115" i="4"/>
  <c r="CA115" i="4"/>
  <c r="BY115" i="4"/>
  <c r="BW115" i="4"/>
  <c r="BU115" i="4"/>
  <c r="BR115" i="4"/>
  <c r="BS115" i="4"/>
  <c r="BQ115" i="4"/>
  <c r="BT115" i="4"/>
  <c r="BP115" i="4"/>
  <c r="BO115" i="4"/>
  <c r="BN115" i="4"/>
  <c r="BM115" i="4"/>
  <c r="BL115" i="4"/>
  <c r="BK115" i="4"/>
  <c r="BB115" i="4"/>
  <c r="CG114" i="4"/>
  <c r="CF114" i="4"/>
  <c r="CE114" i="4"/>
  <c r="CC114" i="4"/>
  <c r="CB114" i="4"/>
  <c r="CA114" i="4"/>
  <c r="BY114" i="4"/>
  <c r="BW114" i="4"/>
  <c r="BU114" i="4"/>
  <c r="BR114" i="4"/>
  <c r="BS114" i="4"/>
  <c r="BQ114" i="4"/>
  <c r="BT114" i="4"/>
  <c r="BP114" i="4"/>
  <c r="BO114" i="4"/>
  <c r="BN114" i="4"/>
  <c r="BM114" i="4"/>
  <c r="BL114" i="4"/>
  <c r="BK114" i="4"/>
  <c r="BB114" i="4"/>
  <c r="CG113" i="4"/>
  <c r="CF113" i="4"/>
  <c r="CE113" i="4"/>
  <c r="CC113" i="4"/>
  <c r="CB113" i="4"/>
  <c r="CA113" i="4"/>
  <c r="BY113" i="4"/>
  <c r="BW113" i="4"/>
  <c r="BU113" i="4"/>
  <c r="BR113" i="4"/>
  <c r="BS113" i="4"/>
  <c r="BQ113" i="4"/>
  <c r="BT113" i="4"/>
  <c r="BP113" i="4"/>
  <c r="BO113" i="4"/>
  <c r="BN113" i="4"/>
  <c r="BM113" i="4"/>
  <c r="BL113" i="4"/>
  <c r="BK113" i="4"/>
  <c r="BB113" i="4"/>
  <c r="CG112" i="4"/>
  <c r="CF112" i="4"/>
  <c r="CE112" i="4"/>
  <c r="CC112" i="4"/>
  <c r="CB112" i="4"/>
  <c r="CA112" i="4"/>
  <c r="BY112" i="4"/>
  <c r="BW112" i="4"/>
  <c r="BU112" i="4"/>
  <c r="BR112" i="4"/>
  <c r="BS112" i="4"/>
  <c r="BQ112" i="4"/>
  <c r="BT112" i="4"/>
  <c r="BP112" i="4"/>
  <c r="BO112" i="4"/>
  <c r="BN112" i="4"/>
  <c r="BM112" i="4"/>
  <c r="BL112" i="4"/>
  <c r="BK112" i="4"/>
  <c r="BB112" i="4"/>
  <c r="CG111" i="4"/>
  <c r="CF111" i="4"/>
  <c r="CE111" i="4"/>
  <c r="CC111" i="4"/>
  <c r="CB111" i="4"/>
  <c r="CA111" i="4"/>
  <c r="BY111" i="4"/>
  <c r="BW111" i="4"/>
  <c r="BU111" i="4"/>
  <c r="BR111" i="4"/>
  <c r="BS111" i="4"/>
  <c r="BQ111" i="4"/>
  <c r="BT111" i="4"/>
  <c r="BP111" i="4"/>
  <c r="BO111" i="4"/>
  <c r="BN111" i="4"/>
  <c r="BM111" i="4"/>
  <c r="BL111" i="4"/>
  <c r="BK111" i="4"/>
  <c r="BB111" i="4"/>
  <c r="CG110" i="4"/>
  <c r="CF110" i="4"/>
  <c r="CE110" i="4"/>
  <c r="CC110" i="4"/>
  <c r="CB110" i="4"/>
  <c r="CA110" i="4"/>
  <c r="BY110" i="4"/>
  <c r="BW110" i="4"/>
  <c r="BU110" i="4"/>
  <c r="BR110" i="4"/>
  <c r="BS110" i="4"/>
  <c r="BQ110" i="4"/>
  <c r="BT110" i="4"/>
  <c r="BP110" i="4"/>
  <c r="BO110" i="4"/>
  <c r="BN110" i="4"/>
  <c r="BM110" i="4"/>
  <c r="BL110" i="4"/>
  <c r="BK110" i="4"/>
  <c r="BB110" i="4"/>
  <c r="CG109" i="4"/>
  <c r="CF109" i="4"/>
  <c r="CE109" i="4"/>
  <c r="CC109" i="4"/>
  <c r="CB109" i="4"/>
  <c r="CA109" i="4"/>
  <c r="BY109" i="4"/>
  <c r="BW109" i="4"/>
  <c r="BU109" i="4"/>
  <c r="BR109" i="4"/>
  <c r="BS109" i="4"/>
  <c r="BQ109" i="4"/>
  <c r="BT109" i="4"/>
  <c r="BP109" i="4"/>
  <c r="BO109" i="4"/>
  <c r="BN109" i="4"/>
  <c r="BM109" i="4"/>
  <c r="BL109" i="4"/>
  <c r="BK109" i="4"/>
  <c r="BB109" i="4"/>
  <c r="CG108" i="4"/>
  <c r="CF108" i="4"/>
  <c r="CE108" i="4"/>
  <c r="CC108" i="4"/>
  <c r="CB108" i="4"/>
  <c r="CA108" i="4"/>
  <c r="BY108" i="4"/>
  <c r="BW108" i="4"/>
  <c r="BU108" i="4"/>
  <c r="BR108" i="4"/>
  <c r="BS108" i="4"/>
  <c r="BQ108" i="4"/>
  <c r="BT108" i="4"/>
  <c r="BP108" i="4"/>
  <c r="BO108" i="4"/>
  <c r="BN108" i="4"/>
  <c r="BM108" i="4"/>
  <c r="BL108" i="4"/>
  <c r="BK108" i="4"/>
  <c r="BB108" i="4"/>
  <c r="CG107" i="4"/>
  <c r="CF107" i="4"/>
  <c r="CE107" i="4"/>
  <c r="CC107" i="4"/>
  <c r="CB107" i="4"/>
  <c r="CA107" i="4"/>
  <c r="BY107" i="4"/>
  <c r="BW107" i="4"/>
  <c r="BU107" i="4"/>
  <c r="BR107" i="4"/>
  <c r="BS107" i="4"/>
  <c r="BQ107" i="4"/>
  <c r="BT107" i="4"/>
  <c r="BP107" i="4"/>
  <c r="BO107" i="4"/>
  <c r="BN107" i="4"/>
  <c r="BM107" i="4"/>
  <c r="BL107" i="4"/>
  <c r="BK107" i="4"/>
  <c r="BB107" i="4"/>
  <c r="CG106" i="4"/>
  <c r="CF106" i="4"/>
  <c r="CE106" i="4"/>
  <c r="CC106" i="4"/>
  <c r="CB106" i="4"/>
  <c r="CA106" i="4"/>
  <c r="BY106" i="4"/>
  <c r="BW106" i="4"/>
  <c r="BU106" i="4"/>
  <c r="BR106" i="4"/>
  <c r="BS106" i="4"/>
  <c r="BQ106" i="4"/>
  <c r="BT106" i="4"/>
  <c r="BP106" i="4"/>
  <c r="BO106" i="4"/>
  <c r="BN106" i="4"/>
  <c r="BM106" i="4"/>
  <c r="BL106" i="4"/>
  <c r="BK106" i="4"/>
  <c r="BB106" i="4"/>
  <c r="CG105" i="4"/>
  <c r="CF105" i="4"/>
  <c r="CE105" i="4"/>
  <c r="CC105" i="4"/>
  <c r="CB105" i="4"/>
  <c r="CA105" i="4"/>
  <c r="BY105" i="4"/>
  <c r="BW105" i="4"/>
  <c r="BU105" i="4"/>
  <c r="BR105" i="4"/>
  <c r="BS105" i="4"/>
  <c r="BQ105" i="4"/>
  <c r="BT105" i="4"/>
  <c r="BP105" i="4"/>
  <c r="BO105" i="4"/>
  <c r="BN105" i="4"/>
  <c r="BM105" i="4"/>
  <c r="BL105" i="4"/>
  <c r="BK105" i="4"/>
  <c r="BB105" i="4"/>
  <c r="CG104" i="4"/>
  <c r="CF104" i="4"/>
  <c r="CE104" i="4"/>
  <c r="CC104" i="4"/>
  <c r="CB104" i="4"/>
  <c r="CA104" i="4"/>
  <c r="BY104" i="4"/>
  <c r="BW104" i="4"/>
  <c r="BU104" i="4"/>
  <c r="BR104" i="4"/>
  <c r="BS104" i="4"/>
  <c r="BQ104" i="4"/>
  <c r="BT104" i="4"/>
  <c r="BP104" i="4"/>
  <c r="BO104" i="4"/>
  <c r="BN104" i="4"/>
  <c r="BM104" i="4"/>
  <c r="BL104" i="4"/>
  <c r="BK104" i="4"/>
  <c r="BB104" i="4"/>
  <c r="CG103" i="4"/>
  <c r="CF103" i="4"/>
  <c r="CE103" i="4"/>
  <c r="CC103" i="4"/>
  <c r="CB103" i="4"/>
  <c r="CA103" i="4"/>
  <c r="BY103" i="4"/>
  <c r="BW103" i="4"/>
  <c r="BU103" i="4"/>
  <c r="BR103" i="4"/>
  <c r="BS103" i="4"/>
  <c r="BQ103" i="4"/>
  <c r="BT103" i="4"/>
  <c r="BP103" i="4"/>
  <c r="BO103" i="4"/>
  <c r="BN103" i="4"/>
  <c r="BM103" i="4"/>
  <c r="BL103" i="4"/>
  <c r="BK103" i="4"/>
  <c r="BB103" i="4"/>
  <c r="CG102" i="4"/>
  <c r="CF102" i="4"/>
  <c r="CE102" i="4"/>
  <c r="CC102" i="4"/>
  <c r="CB102" i="4"/>
  <c r="CA102" i="4"/>
  <c r="BY102" i="4"/>
  <c r="BW102" i="4"/>
  <c r="BU102" i="4"/>
  <c r="BR102" i="4"/>
  <c r="BS102" i="4"/>
  <c r="BQ102" i="4"/>
  <c r="BT102" i="4"/>
  <c r="BP102" i="4"/>
  <c r="BO102" i="4"/>
  <c r="BN102" i="4"/>
  <c r="BM102" i="4"/>
  <c r="BL102" i="4"/>
  <c r="BK102" i="4"/>
  <c r="BB102" i="4"/>
  <c r="CG101" i="4"/>
  <c r="CF101" i="4"/>
  <c r="CE101" i="4"/>
  <c r="CC101" i="4"/>
  <c r="CB101" i="4"/>
  <c r="CA101" i="4"/>
  <c r="BY101" i="4"/>
  <c r="BW101" i="4"/>
  <c r="BU101" i="4"/>
  <c r="BR101" i="4"/>
  <c r="BS101" i="4"/>
  <c r="BQ101" i="4"/>
  <c r="BT101" i="4"/>
  <c r="BP101" i="4"/>
  <c r="BO101" i="4"/>
  <c r="BN101" i="4"/>
  <c r="BM101" i="4"/>
  <c r="BL101" i="4"/>
  <c r="BK101" i="4"/>
  <c r="BB101" i="4"/>
  <c r="CG100" i="4"/>
  <c r="CF100" i="4"/>
  <c r="CE100" i="4"/>
  <c r="CC100" i="4"/>
  <c r="CB100" i="4"/>
  <c r="CA100" i="4"/>
  <c r="BY100" i="4"/>
  <c r="BW100" i="4"/>
  <c r="BU100" i="4"/>
  <c r="BR100" i="4"/>
  <c r="BS100" i="4"/>
  <c r="BQ100" i="4"/>
  <c r="BT100" i="4"/>
  <c r="BP100" i="4"/>
  <c r="BO100" i="4"/>
  <c r="BN100" i="4"/>
  <c r="BM100" i="4"/>
  <c r="BL100" i="4"/>
  <c r="BK100" i="4"/>
  <c r="BB100" i="4"/>
  <c r="CG99" i="4"/>
  <c r="CF99" i="4"/>
  <c r="CE99" i="4"/>
  <c r="CC99" i="4"/>
  <c r="CB99" i="4"/>
  <c r="CA99" i="4"/>
  <c r="BY99" i="4"/>
  <c r="BW99" i="4"/>
  <c r="BU99" i="4"/>
  <c r="BR99" i="4"/>
  <c r="BS99" i="4"/>
  <c r="BQ99" i="4"/>
  <c r="BT99" i="4"/>
  <c r="BP99" i="4"/>
  <c r="BO99" i="4"/>
  <c r="BN99" i="4"/>
  <c r="BM99" i="4"/>
  <c r="BL99" i="4"/>
  <c r="BK99" i="4"/>
  <c r="BB99" i="4"/>
  <c r="CG98" i="4"/>
  <c r="CF98" i="4"/>
  <c r="CE98" i="4"/>
  <c r="CC98" i="4"/>
  <c r="CB98" i="4"/>
  <c r="CA98" i="4"/>
  <c r="BY98" i="4"/>
  <c r="BW98" i="4"/>
  <c r="BU98" i="4"/>
  <c r="BR98" i="4"/>
  <c r="BS98" i="4"/>
  <c r="BQ98" i="4"/>
  <c r="BT98" i="4"/>
  <c r="BP98" i="4"/>
  <c r="BO98" i="4"/>
  <c r="BN98" i="4"/>
  <c r="BM98" i="4"/>
  <c r="BL98" i="4"/>
  <c r="BK98" i="4"/>
  <c r="BB98" i="4"/>
  <c r="CG97" i="4"/>
  <c r="CF97" i="4"/>
  <c r="CE97" i="4"/>
  <c r="CC97" i="4"/>
  <c r="CB97" i="4"/>
  <c r="CA97" i="4"/>
  <c r="BY97" i="4"/>
  <c r="BW97" i="4"/>
  <c r="BU97" i="4"/>
  <c r="BR97" i="4"/>
  <c r="BS97" i="4"/>
  <c r="BQ97" i="4"/>
  <c r="BT97" i="4"/>
  <c r="BP97" i="4"/>
  <c r="BO97" i="4"/>
  <c r="BN97" i="4"/>
  <c r="BM97" i="4"/>
  <c r="BL97" i="4"/>
  <c r="BK97" i="4"/>
  <c r="BB97" i="4"/>
  <c r="CG96" i="4"/>
  <c r="CF96" i="4"/>
  <c r="CE96" i="4"/>
  <c r="CC96" i="4"/>
  <c r="CB96" i="4"/>
  <c r="CA96" i="4"/>
  <c r="BY96" i="4"/>
  <c r="BW96" i="4"/>
  <c r="BU96" i="4"/>
  <c r="BR96" i="4"/>
  <c r="BS96" i="4"/>
  <c r="BQ96" i="4"/>
  <c r="BT96" i="4"/>
  <c r="BP96" i="4"/>
  <c r="BO96" i="4"/>
  <c r="BN96" i="4"/>
  <c r="BM96" i="4"/>
  <c r="BL96" i="4"/>
  <c r="BK96" i="4"/>
  <c r="BB96" i="4"/>
  <c r="CG95" i="4"/>
  <c r="CF95" i="4"/>
  <c r="CE95" i="4"/>
  <c r="CC95" i="4"/>
  <c r="CB95" i="4"/>
  <c r="CA95" i="4"/>
  <c r="BY95" i="4"/>
  <c r="BW95" i="4"/>
  <c r="BU95" i="4"/>
  <c r="BR95" i="4"/>
  <c r="BS95" i="4"/>
  <c r="BQ95" i="4"/>
  <c r="BT95" i="4"/>
  <c r="BP95" i="4"/>
  <c r="BO95" i="4"/>
  <c r="BN95" i="4"/>
  <c r="BM95" i="4"/>
  <c r="BL95" i="4"/>
  <c r="BK95" i="4"/>
  <c r="BB95" i="4"/>
  <c r="CG94" i="4"/>
  <c r="CF94" i="4"/>
  <c r="CE94" i="4"/>
  <c r="CC94" i="4"/>
  <c r="CB94" i="4"/>
  <c r="CA94" i="4"/>
  <c r="BY94" i="4"/>
  <c r="BW94" i="4"/>
  <c r="BU94" i="4"/>
  <c r="BR94" i="4"/>
  <c r="BS94" i="4"/>
  <c r="BQ94" i="4"/>
  <c r="BT94" i="4"/>
  <c r="BP94" i="4"/>
  <c r="BO94" i="4"/>
  <c r="BN94" i="4"/>
  <c r="BM94" i="4"/>
  <c r="BL94" i="4"/>
  <c r="BK94" i="4"/>
  <c r="BB94" i="4"/>
  <c r="CG93" i="4"/>
  <c r="CF93" i="4"/>
  <c r="CE93" i="4"/>
  <c r="CC93" i="4"/>
  <c r="CB93" i="4"/>
  <c r="CA93" i="4"/>
  <c r="BY93" i="4"/>
  <c r="BW93" i="4"/>
  <c r="BU93" i="4"/>
  <c r="BR93" i="4"/>
  <c r="BS93" i="4"/>
  <c r="BQ93" i="4"/>
  <c r="BT93" i="4"/>
  <c r="BP93" i="4"/>
  <c r="BO93" i="4"/>
  <c r="BN93" i="4"/>
  <c r="BM93" i="4"/>
  <c r="BL93" i="4"/>
  <c r="BK93" i="4"/>
  <c r="BB93" i="4"/>
  <c r="CG92" i="4"/>
  <c r="CF92" i="4"/>
  <c r="CE92" i="4"/>
  <c r="CC92" i="4"/>
  <c r="CB92" i="4"/>
  <c r="CA92" i="4"/>
  <c r="BY92" i="4"/>
  <c r="BW92" i="4"/>
  <c r="BU92" i="4"/>
  <c r="BR92" i="4"/>
  <c r="BS92" i="4"/>
  <c r="BQ92" i="4"/>
  <c r="BT92" i="4"/>
  <c r="BP92" i="4"/>
  <c r="BO92" i="4"/>
  <c r="BN92" i="4"/>
  <c r="BM92" i="4"/>
  <c r="BL92" i="4"/>
  <c r="BK92" i="4"/>
  <c r="BB92" i="4"/>
  <c r="CG91" i="4"/>
  <c r="CF91" i="4"/>
  <c r="CE91" i="4"/>
  <c r="CC91" i="4"/>
  <c r="CB91" i="4"/>
  <c r="CA91" i="4"/>
  <c r="BY91" i="4"/>
  <c r="BW91" i="4"/>
  <c r="BU91" i="4"/>
  <c r="BR91" i="4"/>
  <c r="BS91" i="4"/>
  <c r="BQ91" i="4"/>
  <c r="BT91" i="4"/>
  <c r="BP91" i="4"/>
  <c r="BO91" i="4"/>
  <c r="BN91" i="4"/>
  <c r="BM91" i="4"/>
  <c r="BL91" i="4"/>
  <c r="BK91" i="4"/>
  <c r="BB91" i="4"/>
  <c r="CG90" i="4"/>
  <c r="CF90" i="4"/>
  <c r="CE90" i="4"/>
  <c r="CC90" i="4"/>
  <c r="CB90" i="4"/>
  <c r="CA90" i="4"/>
  <c r="BY90" i="4"/>
  <c r="BW90" i="4"/>
  <c r="BU90" i="4"/>
  <c r="BR90" i="4"/>
  <c r="BS90" i="4"/>
  <c r="BQ90" i="4"/>
  <c r="BT90" i="4"/>
  <c r="BP90" i="4"/>
  <c r="BO90" i="4"/>
  <c r="BN90" i="4"/>
  <c r="BM90" i="4"/>
  <c r="BL90" i="4"/>
  <c r="BK90" i="4"/>
  <c r="BB90" i="4"/>
  <c r="CG89" i="4"/>
  <c r="CF89" i="4"/>
  <c r="CE89" i="4"/>
  <c r="CC89" i="4"/>
  <c r="CB89" i="4"/>
  <c r="CA89" i="4"/>
  <c r="BY89" i="4"/>
  <c r="BW89" i="4"/>
  <c r="BU89" i="4"/>
  <c r="BR89" i="4"/>
  <c r="BS89" i="4"/>
  <c r="BQ89" i="4"/>
  <c r="BT89" i="4"/>
  <c r="BP89" i="4"/>
  <c r="BO89" i="4"/>
  <c r="BN89" i="4"/>
  <c r="BM89" i="4"/>
  <c r="BL89" i="4"/>
  <c r="BK89" i="4"/>
  <c r="BB89" i="4"/>
  <c r="CG88" i="4"/>
  <c r="CF88" i="4"/>
  <c r="CE88" i="4"/>
  <c r="CC88" i="4"/>
  <c r="CB88" i="4"/>
  <c r="CA88" i="4"/>
  <c r="BY88" i="4"/>
  <c r="BW88" i="4"/>
  <c r="BU88" i="4"/>
  <c r="BR88" i="4"/>
  <c r="BS88" i="4"/>
  <c r="BQ88" i="4"/>
  <c r="BT88" i="4"/>
  <c r="BP88" i="4"/>
  <c r="BO88" i="4"/>
  <c r="BN88" i="4"/>
  <c r="BM88" i="4"/>
  <c r="BL88" i="4"/>
  <c r="BK88" i="4"/>
  <c r="BB88" i="4"/>
  <c r="CG87" i="4"/>
  <c r="CF87" i="4"/>
  <c r="CE87" i="4"/>
  <c r="CC87" i="4"/>
  <c r="CB87" i="4"/>
  <c r="CA87" i="4"/>
  <c r="BY87" i="4"/>
  <c r="BW87" i="4"/>
  <c r="BU87" i="4"/>
  <c r="BR87" i="4"/>
  <c r="BS87" i="4"/>
  <c r="BQ87" i="4"/>
  <c r="BT87" i="4"/>
  <c r="BP87" i="4"/>
  <c r="BO87" i="4"/>
  <c r="BN87" i="4"/>
  <c r="BM87" i="4"/>
  <c r="BL87" i="4"/>
  <c r="BK87" i="4"/>
  <c r="BB87" i="4"/>
  <c r="CG86" i="4"/>
  <c r="CF86" i="4"/>
  <c r="CE86" i="4"/>
  <c r="CC86" i="4"/>
  <c r="CB86" i="4"/>
  <c r="CA86" i="4"/>
  <c r="BY86" i="4"/>
  <c r="BW86" i="4"/>
  <c r="BU86" i="4"/>
  <c r="BR86" i="4"/>
  <c r="BS86" i="4"/>
  <c r="BQ86" i="4"/>
  <c r="BT86" i="4"/>
  <c r="BP86" i="4"/>
  <c r="BO86" i="4"/>
  <c r="BN86" i="4"/>
  <c r="BM86" i="4"/>
  <c r="BL86" i="4"/>
  <c r="BK86" i="4"/>
  <c r="BB86" i="4"/>
  <c r="CG85" i="4"/>
  <c r="CF85" i="4"/>
  <c r="CE85" i="4"/>
  <c r="CC85" i="4"/>
  <c r="CB85" i="4"/>
  <c r="CA85" i="4"/>
  <c r="BY85" i="4"/>
  <c r="BW85" i="4"/>
  <c r="BU85" i="4"/>
  <c r="BR85" i="4"/>
  <c r="BS85" i="4"/>
  <c r="BQ85" i="4"/>
  <c r="BT85" i="4"/>
  <c r="BP85" i="4"/>
  <c r="BO85" i="4"/>
  <c r="BN85" i="4"/>
  <c r="BM85" i="4"/>
  <c r="BL85" i="4"/>
  <c r="BK85" i="4"/>
  <c r="BB85" i="4"/>
  <c r="CG84" i="4"/>
  <c r="CF84" i="4"/>
  <c r="CE84" i="4"/>
  <c r="CC84" i="4"/>
  <c r="CB84" i="4"/>
  <c r="CA84" i="4"/>
  <c r="BY84" i="4"/>
  <c r="BW84" i="4"/>
  <c r="BU84" i="4"/>
  <c r="BR84" i="4"/>
  <c r="BS84" i="4"/>
  <c r="BQ84" i="4"/>
  <c r="BT84" i="4"/>
  <c r="BP84" i="4"/>
  <c r="BO84" i="4"/>
  <c r="BN84" i="4"/>
  <c r="BM84" i="4"/>
  <c r="BL84" i="4"/>
  <c r="BK84" i="4"/>
  <c r="BB84" i="4"/>
  <c r="CG83" i="4"/>
  <c r="CF83" i="4"/>
  <c r="CE83" i="4"/>
  <c r="CC83" i="4"/>
  <c r="CB83" i="4"/>
  <c r="CA83" i="4"/>
  <c r="BY83" i="4"/>
  <c r="BW83" i="4"/>
  <c r="BU83" i="4"/>
  <c r="BR83" i="4"/>
  <c r="BS83" i="4"/>
  <c r="BQ83" i="4"/>
  <c r="BT83" i="4"/>
  <c r="BP83" i="4"/>
  <c r="BO83" i="4"/>
  <c r="BN83" i="4"/>
  <c r="BM83" i="4"/>
  <c r="BL83" i="4"/>
  <c r="BK83" i="4"/>
  <c r="BB83" i="4"/>
  <c r="CG82" i="4"/>
  <c r="CF82" i="4"/>
  <c r="CE82" i="4"/>
  <c r="CC82" i="4"/>
  <c r="CB82" i="4"/>
  <c r="CA82" i="4"/>
  <c r="BY82" i="4"/>
  <c r="BW82" i="4"/>
  <c r="BU82" i="4"/>
  <c r="BR82" i="4"/>
  <c r="BS82" i="4"/>
  <c r="BQ82" i="4"/>
  <c r="BT82" i="4"/>
  <c r="BP82" i="4"/>
  <c r="BO82" i="4"/>
  <c r="BN82" i="4"/>
  <c r="BM82" i="4"/>
  <c r="BL82" i="4"/>
  <c r="BK82" i="4"/>
  <c r="BB82" i="4"/>
  <c r="CG81" i="4"/>
  <c r="CF81" i="4"/>
  <c r="CE81" i="4"/>
  <c r="CC81" i="4"/>
  <c r="CB81" i="4"/>
  <c r="CA81" i="4"/>
  <c r="BY81" i="4"/>
  <c r="BW81" i="4"/>
  <c r="BU81" i="4"/>
  <c r="BR81" i="4"/>
  <c r="BS81" i="4"/>
  <c r="BQ81" i="4"/>
  <c r="BT81" i="4"/>
  <c r="BP81" i="4"/>
  <c r="BO81" i="4"/>
  <c r="BN81" i="4"/>
  <c r="BM81" i="4"/>
  <c r="BL81" i="4"/>
  <c r="BK81" i="4"/>
  <c r="BB81" i="4"/>
  <c r="CG80" i="4"/>
  <c r="CF80" i="4"/>
  <c r="CE80" i="4"/>
  <c r="CC80" i="4"/>
  <c r="CB80" i="4"/>
  <c r="CA80" i="4"/>
  <c r="BY80" i="4"/>
  <c r="BW80" i="4"/>
  <c r="BU80" i="4"/>
  <c r="BR80" i="4"/>
  <c r="BS80" i="4"/>
  <c r="BQ80" i="4"/>
  <c r="BT80" i="4"/>
  <c r="BP80" i="4"/>
  <c r="BO80" i="4"/>
  <c r="BN80" i="4"/>
  <c r="BM80" i="4"/>
  <c r="BL80" i="4"/>
  <c r="BK80" i="4"/>
  <c r="BB80" i="4"/>
  <c r="CG79" i="4"/>
  <c r="CF79" i="4"/>
  <c r="CE79" i="4"/>
  <c r="CC79" i="4"/>
  <c r="CB79" i="4"/>
  <c r="CA79" i="4"/>
  <c r="BY79" i="4"/>
  <c r="BW79" i="4"/>
  <c r="BU79" i="4"/>
  <c r="BR79" i="4"/>
  <c r="BS79" i="4"/>
  <c r="BQ79" i="4"/>
  <c r="BT79" i="4"/>
  <c r="BP79" i="4"/>
  <c r="BO79" i="4"/>
  <c r="BN79" i="4"/>
  <c r="BM79" i="4"/>
  <c r="BL79" i="4"/>
  <c r="BK79" i="4"/>
  <c r="BB79" i="4"/>
  <c r="CG78" i="4"/>
  <c r="CF78" i="4"/>
  <c r="CE78" i="4"/>
  <c r="CC78" i="4"/>
  <c r="CB78" i="4"/>
  <c r="CA78" i="4"/>
  <c r="BY78" i="4"/>
  <c r="BW78" i="4"/>
  <c r="BU78" i="4"/>
  <c r="BR78" i="4"/>
  <c r="BS78" i="4"/>
  <c r="BQ78" i="4"/>
  <c r="BT78" i="4"/>
  <c r="BP78" i="4"/>
  <c r="BO78" i="4"/>
  <c r="BN78" i="4"/>
  <c r="BM78" i="4"/>
  <c r="BL78" i="4"/>
  <c r="BK78" i="4"/>
  <c r="BB78" i="4"/>
  <c r="CG77" i="4"/>
  <c r="CF77" i="4"/>
  <c r="CE77" i="4"/>
  <c r="CC77" i="4"/>
  <c r="CB77" i="4"/>
  <c r="CA77" i="4"/>
  <c r="BY77" i="4"/>
  <c r="BW77" i="4"/>
  <c r="BU77" i="4"/>
  <c r="BR77" i="4"/>
  <c r="BS77" i="4"/>
  <c r="BQ77" i="4"/>
  <c r="BT77" i="4"/>
  <c r="BP77" i="4"/>
  <c r="BO77" i="4"/>
  <c r="BN77" i="4"/>
  <c r="BM77" i="4"/>
  <c r="BL77" i="4"/>
  <c r="BK77" i="4"/>
  <c r="BB77" i="4"/>
  <c r="CG76" i="4"/>
  <c r="CF76" i="4"/>
  <c r="CE76" i="4"/>
  <c r="CC76" i="4"/>
  <c r="CB76" i="4"/>
  <c r="CA76" i="4"/>
  <c r="BY76" i="4"/>
  <c r="BW76" i="4"/>
  <c r="BU76" i="4"/>
  <c r="BR76" i="4"/>
  <c r="BS76" i="4"/>
  <c r="BQ76" i="4"/>
  <c r="BT76" i="4"/>
  <c r="BP76" i="4"/>
  <c r="BO76" i="4"/>
  <c r="BN76" i="4"/>
  <c r="BM76" i="4"/>
  <c r="BL76" i="4"/>
  <c r="BK76" i="4"/>
  <c r="BB76" i="4"/>
  <c r="CG75" i="4"/>
  <c r="CF75" i="4"/>
  <c r="CE75" i="4"/>
  <c r="CC75" i="4"/>
  <c r="CB75" i="4"/>
  <c r="CA75" i="4"/>
  <c r="BY75" i="4"/>
  <c r="BW75" i="4"/>
  <c r="BU75" i="4"/>
  <c r="BR75" i="4"/>
  <c r="BS75" i="4"/>
  <c r="BQ75" i="4"/>
  <c r="BT75" i="4"/>
  <c r="BP75" i="4"/>
  <c r="BO75" i="4"/>
  <c r="BN75" i="4"/>
  <c r="BM75" i="4"/>
  <c r="BL75" i="4"/>
  <c r="BK75" i="4"/>
  <c r="BB75" i="4"/>
  <c r="CG74" i="4"/>
  <c r="CF74" i="4"/>
  <c r="CE74" i="4"/>
  <c r="CC74" i="4"/>
  <c r="CB74" i="4"/>
  <c r="CA74" i="4"/>
  <c r="BY74" i="4"/>
  <c r="BW74" i="4"/>
  <c r="BU74" i="4"/>
  <c r="BR74" i="4"/>
  <c r="BS74" i="4"/>
  <c r="BQ74" i="4"/>
  <c r="BT74" i="4"/>
  <c r="BP74" i="4"/>
  <c r="BO74" i="4"/>
  <c r="BN74" i="4"/>
  <c r="BM74" i="4"/>
  <c r="BL74" i="4"/>
  <c r="BK74" i="4"/>
  <c r="BB74" i="4"/>
  <c r="CG73" i="4"/>
  <c r="CF73" i="4"/>
  <c r="CE73" i="4"/>
  <c r="CC73" i="4"/>
  <c r="CB73" i="4"/>
  <c r="CA73" i="4"/>
  <c r="BY73" i="4"/>
  <c r="BW73" i="4"/>
  <c r="BU73" i="4"/>
  <c r="BR73" i="4"/>
  <c r="BS73" i="4"/>
  <c r="BQ73" i="4"/>
  <c r="BT73" i="4"/>
  <c r="BP73" i="4"/>
  <c r="BO73" i="4"/>
  <c r="BN73" i="4"/>
  <c r="BM73" i="4"/>
  <c r="BL73" i="4"/>
  <c r="BK73" i="4"/>
  <c r="BB73" i="4"/>
  <c r="CG72" i="4"/>
  <c r="CF72" i="4"/>
  <c r="CE72" i="4"/>
  <c r="CC72" i="4"/>
  <c r="CB72" i="4"/>
  <c r="CA72" i="4"/>
  <c r="BY72" i="4"/>
  <c r="BW72" i="4"/>
  <c r="BU72" i="4"/>
  <c r="BR72" i="4"/>
  <c r="BS72" i="4"/>
  <c r="BQ72" i="4"/>
  <c r="BT72" i="4"/>
  <c r="BP72" i="4"/>
  <c r="BO72" i="4"/>
  <c r="BN72" i="4"/>
  <c r="BM72" i="4"/>
  <c r="BL72" i="4"/>
  <c r="BK72" i="4"/>
  <c r="BB72" i="4"/>
  <c r="CG71" i="4"/>
  <c r="CF71" i="4"/>
  <c r="CE71" i="4"/>
  <c r="CC71" i="4"/>
  <c r="CB71" i="4"/>
  <c r="CA71" i="4"/>
  <c r="BY71" i="4"/>
  <c r="BW71" i="4"/>
  <c r="BU71" i="4"/>
  <c r="BR71" i="4"/>
  <c r="BS71" i="4"/>
  <c r="BQ71" i="4"/>
  <c r="BT71" i="4"/>
  <c r="BP71" i="4"/>
  <c r="BO71" i="4"/>
  <c r="BN71" i="4"/>
  <c r="BM71" i="4"/>
  <c r="BL71" i="4"/>
  <c r="BK71" i="4"/>
  <c r="BB71" i="4"/>
  <c r="CG70" i="4"/>
  <c r="CF70" i="4"/>
  <c r="CE70" i="4"/>
  <c r="CC70" i="4"/>
  <c r="CB70" i="4"/>
  <c r="CA70" i="4"/>
  <c r="BY70" i="4"/>
  <c r="BW70" i="4"/>
  <c r="BU70" i="4"/>
  <c r="BR70" i="4"/>
  <c r="BS70" i="4"/>
  <c r="BQ70" i="4"/>
  <c r="BT70" i="4"/>
  <c r="BP70" i="4"/>
  <c r="BO70" i="4"/>
  <c r="BN70" i="4"/>
  <c r="BM70" i="4"/>
  <c r="BL70" i="4"/>
  <c r="BK70" i="4"/>
  <c r="BB70" i="4"/>
  <c r="CG69" i="4"/>
  <c r="CF69" i="4"/>
  <c r="CE69" i="4"/>
  <c r="CC69" i="4"/>
  <c r="CB69" i="4"/>
  <c r="CA69" i="4"/>
  <c r="BY69" i="4"/>
  <c r="BW69" i="4"/>
  <c r="BU69" i="4"/>
  <c r="BR69" i="4"/>
  <c r="BS69" i="4"/>
  <c r="BQ69" i="4"/>
  <c r="BT69" i="4"/>
  <c r="BP69" i="4"/>
  <c r="BO69" i="4"/>
  <c r="BN69" i="4"/>
  <c r="BM69" i="4"/>
  <c r="BL69" i="4"/>
  <c r="BK69" i="4"/>
  <c r="BB69" i="4"/>
  <c r="CG68" i="4"/>
  <c r="CF68" i="4"/>
  <c r="CE68" i="4"/>
  <c r="CC68" i="4"/>
  <c r="CB68" i="4"/>
  <c r="CA68" i="4"/>
  <c r="BY68" i="4"/>
  <c r="BW68" i="4"/>
  <c r="BU68" i="4"/>
  <c r="BR68" i="4"/>
  <c r="BS68" i="4"/>
  <c r="BQ68" i="4"/>
  <c r="BT68" i="4"/>
  <c r="BP68" i="4"/>
  <c r="BO68" i="4"/>
  <c r="BN68" i="4"/>
  <c r="BM68" i="4"/>
  <c r="BL68" i="4"/>
  <c r="BK68" i="4"/>
  <c r="BB68" i="4"/>
  <c r="CG67" i="4"/>
  <c r="CF67" i="4"/>
  <c r="CE67" i="4"/>
  <c r="CC67" i="4"/>
  <c r="CB67" i="4"/>
  <c r="CA67" i="4"/>
  <c r="BY67" i="4"/>
  <c r="BW67" i="4"/>
  <c r="BU67" i="4"/>
  <c r="BR67" i="4"/>
  <c r="BS67" i="4"/>
  <c r="BQ67" i="4"/>
  <c r="BT67" i="4"/>
  <c r="BP67" i="4"/>
  <c r="BO67" i="4"/>
  <c r="BN67" i="4"/>
  <c r="BM67" i="4"/>
  <c r="BL67" i="4"/>
  <c r="BK67" i="4"/>
  <c r="BB67" i="4"/>
  <c r="CG66" i="4"/>
  <c r="CF66" i="4"/>
  <c r="CE66" i="4"/>
  <c r="CC66" i="4"/>
  <c r="CB66" i="4"/>
  <c r="CA66" i="4"/>
  <c r="BY66" i="4"/>
  <c r="BW66" i="4"/>
  <c r="BU66" i="4"/>
  <c r="BR66" i="4"/>
  <c r="BS66" i="4"/>
  <c r="BQ66" i="4"/>
  <c r="BT66" i="4"/>
  <c r="BP66" i="4"/>
  <c r="BO66" i="4"/>
  <c r="BN66" i="4"/>
  <c r="BM66" i="4"/>
  <c r="BL66" i="4"/>
  <c r="BK66" i="4"/>
  <c r="BB66" i="4"/>
  <c r="CG65" i="4"/>
  <c r="CF65" i="4"/>
  <c r="CE65" i="4"/>
  <c r="CC65" i="4"/>
  <c r="CB65" i="4"/>
  <c r="CA65" i="4"/>
  <c r="BY65" i="4"/>
  <c r="BW65" i="4"/>
  <c r="BU65" i="4"/>
  <c r="BR65" i="4"/>
  <c r="BS65" i="4"/>
  <c r="BQ65" i="4"/>
  <c r="BT65" i="4"/>
  <c r="BP65" i="4"/>
  <c r="BO65" i="4"/>
  <c r="BN65" i="4"/>
  <c r="BM65" i="4"/>
  <c r="BL65" i="4"/>
  <c r="BK65" i="4"/>
  <c r="BB65" i="4"/>
  <c r="CG64" i="4"/>
  <c r="CF64" i="4"/>
  <c r="CE64" i="4"/>
  <c r="CC64" i="4"/>
  <c r="CB64" i="4"/>
  <c r="CA64" i="4"/>
  <c r="BY64" i="4"/>
  <c r="BW64" i="4"/>
  <c r="BU64" i="4"/>
  <c r="BR64" i="4"/>
  <c r="BS64" i="4"/>
  <c r="BQ64" i="4"/>
  <c r="BT64" i="4"/>
  <c r="BP64" i="4"/>
  <c r="BO64" i="4"/>
  <c r="BN64" i="4"/>
  <c r="BM64" i="4"/>
  <c r="BL64" i="4"/>
  <c r="BK64" i="4"/>
  <c r="BB64" i="4"/>
  <c r="CG63" i="4"/>
  <c r="CF63" i="4"/>
  <c r="CE63" i="4"/>
  <c r="CC63" i="4"/>
  <c r="CB63" i="4"/>
  <c r="CA63" i="4"/>
  <c r="BY63" i="4"/>
  <c r="BW63" i="4"/>
  <c r="BU63" i="4"/>
  <c r="BR63" i="4"/>
  <c r="BS63" i="4"/>
  <c r="BQ63" i="4"/>
  <c r="BT63" i="4"/>
  <c r="BP63" i="4"/>
  <c r="BO63" i="4"/>
  <c r="BN63" i="4"/>
  <c r="BM63" i="4"/>
  <c r="BL63" i="4"/>
  <c r="BK63" i="4"/>
  <c r="BB63" i="4"/>
  <c r="CG62" i="4"/>
  <c r="CF62" i="4"/>
  <c r="CE62" i="4"/>
  <c r="CC62" i="4"/>
  <c r="CB62" i="4"/>
  <c r="CA62" i="4"/>
  <c r="BY62" i="4"/>
  <c r="BW62" i="4"/>
  <c r="BU62" i="4"/>
  <c r="BR62" i="4"/>
  <c r="BS62" i="4"/>
  <c r="BQ62" i="4"/>
  <c r="BT62" i="4"/>
  <c r="BP62" i="4"/>
  <c r="BO62" i="4"/>
  <c r="BN62" i="4"/>
  <c r="BM62" i="4"/>
  <c r="BL62" i="4"/>
  <c r="BK62" i="4"/>
  <c r="BB62" i="4"/>
  <c r="CG61" i="4"/>
  <c r="CF61" i="4"/>
  <c r="CE61" i="4"/>
  <c r="CC61" i="4"/>
  <c r="CB61" i="4"/>
  <c r="CA61" i="4"/>
  <c r="BY61" i="4"/>
  <c r="BW61" i="4"/>
  <c r="BU61" i="4"/>
  <c r="BR61" i="4"/>
  <c r="BS61" i="4"/>
  <c r="BQ61" i="4"/>
  <c r="BT61" i="4"/>
  <c r="BP61" i="4"/>
  <c r="BO61" i="4"/>
  <c r="BN61" i="4"/>
  <c r="BM61" i="4"/>
  <c r="BL61" i="4"/>
  <c r="BK61" i="4"/>
  <c r="BB61" i="4"/>
  <c r="CG60" i="4"/>
  <c r="CF60" i="4"/>
  <c r="CE60" i="4"/>
  <c r="CC60" i="4"/>
  <c r="CB60" i="4"/>
  <c r="CA60" i="4"/>
  <c r="BY60" i="4"/>
  <c r="BW60" i="4"/>
  <c r="BU60" i="4"/>
  <c r="BR60" i="4"/>
  <c r="BS60" i="4"/>
  <c r="BQ60" i="4"/>
  <c r="BT60" i="4"/>
  <c r="BP60" i="4"/>
  <c r="BO60" i="4"/>
  <c r="BN60" i="4"/>
  <c r="BM60" i="4"/>
  <c r="BL60" i="4"/>
  <c r="BK60" i="4"/>
  <c r="BB60" i="4"/>
  <c r="CG59" i="4"/>
  <c r="CF59" i="4"/>
  <c r="CE59" i="4"/>
  <c r="CC59" i="4"/>
  <c r="CB59" i="4"/>
  <c r="CA59" i="4"/>
  <c r="BY59" i="4"/>
  <c r="BW59" i="4"/>
  <c r="BU59" i="4"/>
  <c r="BR59" i="4"/>
  <c r="BS59" i="4"/>
  <c r="BQ59" i="4"/>
  <c r="BT59" i="4"/>
  <c r="BP59" i="4"/>
  <c r="BO59" i="4"/>
  <c r="BN59" i="4"/>
  <c r="BM59" i="4"/>
  <c r="BL59" i="4"/>
  <c r="BK59" i="4"/>
  <c r="BB59" i="4"/>
  <c r="CG58" i="4"/>
  <c r="CF58" i="4"/>
  <c r="CE58" i="4"/>
  <c r="CC58" i="4"/>
  <c r="CB58" i="4"/>
  <c r="CA58" i="4"/>
  <c r="BY58" i="4"/>
  <c r="BW58" i="4"/>
  <c r="BU58" i="4"/>
  <c r="BR58" i="4"/>
  <c r="BS58" i="4"/>
  <c r="BQ58" i="4"/>
  <c r="BT58" i="4"/>
  <c r="BP58" i="4"/>
  <c r="BO58" i="4"/>
  <c r="BN58" i="4"/>
  <c r="BM58" i="4"/>
  <c r="BL58" i="4"/>
  <c r="BK58" i="4"/>
  <c r="BB58" i="4"/>
  <c r="CG57" i="4"/>
  <c r="CF57" i="4"/>
  <c r="CE57" i="4"/>
  <c r="CC57" i="4"/>
  <c r="CB57" i="4"/>
  <c r="CA57" i="4"/>
  <c r="BY57" i="4"/>
  <c r="BW57" i="4"/>
  <c r="BU57" i="4"/>
  <c r="BR57" i="4"/>
  <c r="BS57" i="4"/>
  <c r="BQ57" i="4"/>
  <c r="BT57" i="4"/>
  <c r="BP57" i="4"/>
  <c r="BO57" i="4"/>
  <c r="BN57" i="4"/>
  <c r="BM57" i="4"/>
  <c r="BL57" i="4"/>
  <c r="BK57" i="4"/>
  <c r="BB57" i="4"/>
  <c r="CG56" i="4"/>
  <c r="CF56" i="4"/>
  <c r="CE56" i="4"/>
  <c r="CC56" i="4"/>
  <c r="CB56" i="4"/>
  <c r="CA56" i="4"/>
  <c r="BY56" i="4"/>
  <c r="BW56" i="4"/>
  <c r="BU56" i="4"/>
  <c r="BR56" i="4"/>
  <c r="BS56" i="4"/>
  <c r="BQ56" i="4"/>
  <c r="BT56" i="4"/>
  <c r="BP56" i="4"/>
  <c r="BO56" i="4"/>
  <c r="BN56" i="4"/>
  <c r="BM56" i="4"/>
  <c r="BL56" i="4"/>
  <c r="BK56" i="4"/>
  <c r="BB56" i="4"/>
  <c r="CG55" i="4"/>
  <c r="CF55" i="4"/>
  <c r="CE55" i="4"/>
  <c r="CC55" i="4"/>
  <c r="CB55" i="4"/>
  <c r="CA55" i="4"/>
  <c r="BY55" i="4"/>
  <c r="BW55" i="4"/>
  <c r="BU55" i="4"/>
  <c r="BR55" i="4"/>
  <c r="BS55" i="4"/>
  <c r="BQ55" i="4"/>
  <c r="BT55" i="4"/>
  <c r="BP55" i="4"/>
  <c r="BO55" i="4"/>
  <c r="BN55" i="4"/>
  <c r="BM55" i="4"/>
  <c r="BL55" i="4"/>
  <c r="BK55" i="4"/>
  <c r="BB55" i="4"/>
  <c r="CG54" i="4"/>
  <c r="CF54" i="4"/>
  <c r="CE54" i="4"/>
  <c r="CC54" i="4"/>
  <c r="CB54" i="4"/>
  <c r="CA54" i="4"/>
  <c r="BY54" i="4"/>
  <c r="BW54" i="4"/>
  <c r="BU54" i="4"/>
  <c r="BR54" i="4"/>
  <c r="BS54" i="4"/>
  <c r="BQ54" i="4"/>
  <c r="BT54" i="4"/>
  <c r="BP54" i="4"/>
  <c r="BO54" i="4"/>
  <c r="BN54" i="4"/>
  <c r="BM54" i="4"/>
  <c r="BL54" i="4"/>
  <c r="BK54" i="4"/>
  <c r="BB54" i="4"/>
  <c r="CG53" i="4"/>
  <c r="CF53" i="4"/>
  <c r="CE53" i="4"/>
  <c r="CC53" i="4"/>
  <c r="CB53" i="4"/>
  <c r="CA53" i="4"/>
  <c r="BY53" i="4"/>
  <c r="BW53" i="4"/>
  <c r="BU53" i="4"/>
  <c r="BR53" i="4"/>
  <c r="BS53" i="4"/>
  <c r="BQ53" i="4"/>
  <c r="BT53" i="4"/>
  <c r="BP53" i="4"/>
  <c r="BO53" i="4"/>
  <c r="BN53" i="4"/>
  <c r="BM53" i="4"/>
  <c r="BL53" i="4"/>
  <c r="BK53" i="4"/>
  <c r="BB53" i="4"/>
  <c r="CG52" i="4"/>
  <c r="CF52" i="4"/>
  <c r="CE52" i="4"/>
  <c r="CC52" i="4"/>
  <c r="CB52" i="4"/>
  <c r="CA52" i="4"/>
  <c r="BY52" i="4"/>
  <c r="BW52" i="4"/>
  <c r="BU52" i="4"/>
  <c r="BR52" i="4"/>
  <c r="BS52" i="4"/>
  <c r="BQ52" i="4"/>
  <c r="BT52" i="4"/>
  <c r="BP52" i="4"/>
  <c r="BO52" i="4"/>
  <c r="BN52" i="4"/>
  <c r="BM52" i="4"/>
  <c r="BL52" i="4"/>
  <c r="BK52" i="4"/>
  <c r="BB52" i="4"/>
  <c r="CG51" i="4"/>
  <c r="CF51" i="4"/>
  <c r="CE51" i="4"/>
  <c r="CC51" i="4"/>
  <c r="CB51" i="4"/>
  <c r="CA51" i="4"/>
  <c r="BY51" i="4"/>
  <c r="BW51" i="4"/>
  <c r="BU51" i="4"/>
  <c r="BR51" i="4"/>
  <c r="BS51" i="4"/>
  <c r="BQ51" i="4"/>
  <c r="BT51" i="4"/>
  <c r="BP51" i="4"/>
  <c r="BO51" i="4"/>
  <c r="BN51" i="4"/>
  <c r="BM51" i="4"/>
  <c r="BL51" i="4"/>
  <c r="BK51" i="4"/>
  <c r="BB51" i="4"/>
  <c r="CG50" i="4"/>
  <c r="CF50" i="4"/>
  <c r="CE50" i="4"/>
  <c r="CC50" i="4"/>
  <c r="CB50" i="4"/>
  <c r="CA50" i="4"/>
  <c r="BY50" i="4"/>
  <c r="BW50" i="4"/>
  <c r="BU50" i="4"/>
  <c r="BR50" i="4"/>
  <c r="BS50" i="4"/>
  <c r="BQ50" i="4"/>
  <c r="BT50" i="4"/>
  <c r="BP50" i="4"/>
  <c r="BO50" i="4"/>
  <c r="BN50" i="4"/>
  <c r="BM50" i="4"/>
  <c r="BL50" i="4"/>
  <c r="BK50" i="4"/>
  <c r="BB50" i="4"/>
  <c r="CG49" i="4"/>
  <c r="CF49" i="4"/>
  <c r="CE49" i="4"/>
  <c r="CC49" i="4"/>
  <c r="CB49" i="4"/>
  <c r="CA49" i="4"/>
  <c r="BY49" i="4"/>
  <c r="BW49" i="4"/>
  <c r="BU49" i="4"/>
  <c r="BR49" i="4"/>
  <c r="BS49" i="4"/>
  <c r="BQ49" i="4"/>
  <c r="BT49" i="4"/>
  <c r="BP49" i="4"/>
  <c r="BO49" i="4"/>
  <c r="BN49" i="4"/>
  <c r="BM49" i="4"/>
  <c r="BL49" i="4"/>
  <c r="BK49" i="4"/>
  <c r="BB49" i="4"/>
  <c r="CG48" i="4"/>
  <c r="CF48" i="4"/>
  <c r="CE48" i="4"/>
  <c r="CC48" i="4"/>
  <c r="CB48" i="4"/>
  <c r="CA48" i="4"/>
  <c r="BY48" i="4"/>
  <c r="BW48" i="4"/>
  <c r="BU48" i="4"/>
  <c r="BR48" i="4"/>
  <c r="BS48" i="4"/>
  <c r="BQ48" i="4"/>
  <c r="BT48" i="4"/>
  <c r="BP48" i="4"/>
  <c r="BO48" i="4"/>
  <c r="BN48" i="4"/>
  <c r="BM48" i="4"/>
  <c r="BL48" i="4"/>
  <c r="BK48" i="4"/>
  <c r="BB48" i="4"/>
  <c r="CG47" i="4"/>
  <c r="CF47" i="4"/>
  <c r="CE47" i="4"/>
  <c r="CC47" i="4"/>
  <c r="CB47" i="4"/>
  <c r="CA47" i="4"/>
  <c r="BY47" i="4"/>
  <c r="BW47" i="4"/>
  <c r="BU47" i="4"/>
  <c r="BR47" i="4"/>
  <c r="BS47" i="4"/>
  <c r="BQ47" i="4"/>
  <c r="BT47" i="4"/>
  <c r="BP47" i="4"/>
  <c r="BO47" i="4"/>
  <c r="BN47" i="4"/>
  <c r="BM47" i="4"/>
  <c r="BL47" i="4"/>
  <c r="BK47" i="4"/>
  <c r="BB47" i="4"/>
  <c r="CG46" i="4"/>
  <c r="CF46" i="4"/>
  <c r="CE46" i="4"/>
  <c r="CC46" i="4"/>
  <c r="CB46" i="4"/>
  <c r="CA46" i="4"/>
  <c r="BY46" i="4"/>
  <c r="BW46" i="4"/>
  <c r="BU46" i="4"/>
  <c r="BR46" i="4"/>
  <c r="BS46" i="4"/>
  <c r="BQ46" i="4"/>
  <c r="BT46" i="4"/>
  <c r="BP46" i="4"/>
  <c r="BO46" i="4"/>
  <c r="BN46" i="4"/>
  <c r="BM46" i="4"/>
  <c r="BL46" i="4"/>
  <c r="BK46" i="4"/>
  <c r="BB46" i="4"/>
  <c r="CG45" i="4"/>
  <c r="CF45" i="4"/>
  <c r="CE45" i="4"/>
  <c r="CC45" i="4"/>
  <c r="CB45" i="4"/>
  <c r="CA45" i="4"/>
  <c r="BY45" i="4"/>
  <c r="BW45" i="4"/>
  <c r="BU45" i="4"/>
  <c r="BR45" i="4"/>
  <c r="BS45" i="4"/>
  <c r="BQ45" i="4"/>
  <c r="BT45" i="4"/>
  <c r="BP45" i="4"/>
  <c r="BO45" i="4"/>
  <c r="BN45" i="4"/>
  <c r="BM45" i="4"/>
  <c r="BL45" i="4"/>
  <c r="BK45" i="4"/>
  <c r="BB45" i="4"/>
  <c r="CG44" i="4"/>
  <c r="CF44" i="4"/>
  <c r="CE44" i="4"/>
  <c r="CC44" i="4"/>
  <c r="CB44" i="4"/>
  <c r="CA44" i="4"/>
  <c r="BY44" i="4"/>
  <c r="BW44" i="4"/>
  <c r="BU44" i="4"/>
  <c r="BR44" i="4"/>
  <c r="BS44" i="4"/>
  <c r="BQ44" i="4"/>
  <c r="BT44" i="4"/>
  <c r="BP44" i="4"/>
  <c r="BO44" i="4"/>
  <c r="BN44" i="4"/>
  <c r="BM44" i="4"/>
  <c r="BL44" i="4"/>
  <c r="BK44" i="4"/>
  <c r="BB44" i="4"/>
  <c r="CG43" i="4"/>
  <c r="CF43" i="4"/>
  <c r="CE43" i="4"/>
  <c r="CC43" i="4"/>
  <c r="CB43" i="4"/>
  <c r="CA43" i="4"/>
  <c r="BY43" i="4"/>
  <c r="BW43" i="4"/>
  <c r="BU43" i="4"/>
  <c r="BR43" i="4"/>
  <c r="BS43" i="4"/>
  <c r="BQ43" i="4"/>
  <c r="BT43" i="4"/>
  <c r="BP43" i="4"/>
  <c r="BO43" i="4"/>
  <c r="BN43" i="4"/>
  <c r="BM43" i="4"/>
  <c r="BL43" i="4"/>
  <c r="BK43" i="4"/>
  <c r="BB43" i="4"/>
  <c r="CG42" i="4"/>
  <c r="CF42" i="4"/>
  <c r="CE42" i="4"/>
  <c r="CC42" i="4"/>
  <c r="CB42" i="4"/>
  <c r="CA42" i="4"/>
  <c r="BY42" i="4"/>
  <c r="BW42" i="4"/>
  <c r="BU42" i="4"/>
  <c r="BR42" i="4"/>
  <c r="BS42" i="4"/>
  <c r="BQ42" i="4"/>
  <c r="BT42" i="4"/>
  <c r="BP42" i="4"/>
  <c r="BO42" i="4"/>
  <c r="BN42" i="4"/>
  <c r="BM42" i="4"/>
  <c r="BL42" i="4"/>
  <c r="BK42" i="4"/>
  <c r="BB42" i="4"/>
  <c r="CG41" i="4"/>
  <c r="CF41" i="4"/>
  <c r="CE41" i="4"/>
  <c r="CC41" i="4"/>
  <c r="CB41" i="4"/>
  <c r="CA41" i="4"/>
  <c r="BY41" i="4"/>
  <c r="BW41" i="4"/>
  <c r="BU41" i="4"/>
  <c r="BR41" i="4"/>
  <c r="BS41" i="4"/>
  <c r="BQ41" i="4"/>
  <c r="BT41" i="4"/>
  <c r="BP41" i="4"/>
  <c r="BO41" i="4"/>
  <c r="BN41" i="4"/>
  <c r="BM41" i="4"/>
  <c r="BL41" i="4"/>
  <c r="BK41" i="4"/>
  <c r="BB41" i="4"/>
  <c r="CG40" i="4"/>
  <c r="CF40" i="4"/>
  <c r="CE40" i="4"/>
  <c r="CC40" i="4"/>
  <c r="CB40" i="4"/>
  <c r="CA40" i="4"/>
  <c r="BY40" i="4"/>
  <c r="BW40" i="4"/>
  <c r="BU40" i="4"/>
  <c r="BR40" i="4"/>
  <c r="BS40" i="4"/>
  <c r="BQ40" i="4"/>
  <c r="BT40" i="4"/>
  <c r="BP40" i="4"/>
  <c r="BO40" i="4"/>
  <c r="BN40" i="4"/>
  <c r="BM40" i="4"/>
  <c r="BL40" i="4"/>
  <c r="BK40" i="4"/>
  <c r="BB40" i="4"/>
  <c r="CG39" i="4"/>
  <c r="CF39" i="4"/>
  <c r="CE39" i="4"/>
  <c r="CC39" i="4"/>
  <c r="CB39" i="4"/>
  <c r="CA39" i="4"/>
  <c r="BY39" i="4"/>
  <c r="BW39" i="4"/>
  <c r="BU39" i="4"/>
  <c r="BR39" i="4"/>
  <c r="BS39" i="4"/>
  <c r="BQ39" i="4"/>
  <c r="BT39" i="4"/>
  <c r="BP39" i="4"/>
  <c r="BO39" i="4"/>
  <c r="BN39" i="4"/>
  <c r="BM39" i="4"/>
  <c r="BL39" i="4"/>
  <c r="BK39" i="4"/>
  <c r="BB39" i="4"/>
  <c r="CG38" i="4"/>
  <c r="CF38" i="4"/>
  <c r="CE38" i="4"/>
  <c r="CC38" i="4"/>
  <c r="CB38" i="4"/>
  <c r="CA38" i="4"/>
  <c r="BY38" i="4"/>
  <c r="BW38" i="4"/>
  <c r="BU38" i="4"/>
  <c r="BR38" i="4"/>
  <c r="BS38" i="4"/>
  <c r="BQ38" i="4"/>
  <c r="BT38" i="4"/>
  <c r="BP38" i="4"/>
  <c r="BO38" i="4"/>
  <c r="BN38" i="4"/>
  <c r="BM38" i="4"/>
  <c r="BL38" i="4"/>
  <c r="BK38" i="4"/>
  <c r="BB38" i="4"/>
  <c r="CG37" i="4"/>
  <c r="CF37" i="4"/>
  <c r="CE37" i="4"/>
  <c r="CC37" i="4"/>
  <c r="CB37" i="4"/>
  <c r="CA37" i="4"/>
  <c r="BY37" i="4"/>
  <c r="BW37" i="4"/>
  <c r="BU37" i="4"/>
  <c r="BR37" i="4"/>
  <c r="BS37" i="4"/>
  <c r="BQ37" i="4"/>
  <c r="BT37" i="4"/>
  <c r="BP37" i="4"/>
  <c r="BO37" i="4"/>
  <c r="BN37" i="4"/>
  <c r="BM37" i="4"/>
  <c r="BL37" i="4"/>
  <c r="BK37" i="4"/>
  <c r="BB37" i="4"/>
  <c r="CG36" i="4"/>
  <c r="CF36" i="4"/>
  <c r="CE36" i="4"/>
  <c r="CC36" i="4"/>
  <c r="CB36" i="4"/>
  <c r="CA36" i="4"/>
  <c r="BY36" i="4"/>
  <c r="BW36" i="4"/>
  <c r="BU36" i="4"/>
  <c r="BR36" i="4"/>
  <c r="BS36" i="4"/>
  <c r="BQ36" i="4"/>
  <c r="BT36" i="4"/>
  <c r="BP36" i="4"/>
  <c r="BO36" i="4"/>
  <c r="BN36" i="4"/>
  <c r="BM36" i="4"/>
  <c r="BL36" i="4"/>
  <c r="BK36" i="4"/>
  <c r="BB36" i="4"/>
  <c r="CG35" i="4"/>
  <c r="CF35" i="4"/>
  <c r="CE35" i="4"/>
  <c r="CC35" i="4"/>
  <c r="CB35" i="4"/>
  <c r="CA35" i="4"/>
  <c r="BY35" i="4"/>
  <c r="BW35" i="4"/>
  <c r="BU35" i="4"/>
  <c r="BR35" i="4"/>
  <c r="BS35" i="4"/>
  <c r="BQ35" i="4"/>
  <c r="BT35" i="4"/>
  <c r="BP35" i="4"/>
  <c r="BO35" i="4"/>
  <c r="BN35" i="4"/>
  <c r="BM35" i="4"/>
  <c r="BL35" i="4"/>
  <c r="BK35" i="4"/>
  <c r="BB35" i="4"/>
  <c r="CG34" i="4"/>
  <c r="CF34" i="4"/>
  <c r="CE34" i="4"/>
  <c r="CC34" i="4"/>
  <c r="CB34" i="4"/>
  <c r="CA34" i="4"/>
  <c r="BY34" i="4"/>
  <c r="BW34" i="4"/>
  <c r="BU34" i="4"/>
  <c r="BR34" i="4"/>
  <c r="BS34" i="4"/>
  <c r="BQ34" i="4"/>
  <c r="BT34" i="4"/>
  <c r="BP34" i="4"/>
  <c r="BO34" i="4"/>
  <c r="BN34" i="4"/>
  <c r="BM34" i="4"/>
  <c r="BL34" i="4"/>
  <c r="BK34" i="4"/>
  <c r="BB34" i="4"/>
  <c r="CG33" i="4"/>
  <c r="CF33" i="4"/>
  <c r="CE33" i="4"/>
  <c r="CC33" i="4"/>
  <c r="CB33" i="4"/>
  <c r="CA33" i="4"/>
  <c r="BY33" i="4"/>
  <c r="BW33" i="4"/>
  <c r="BU33" i="4"/>
  <c r="BR33" i="4"/>
  <c r="BS33" i="4"/>
  <c r="BQ33" i="4"/>
  <c r="BT33" i="4"/>
  <c r="BP33" i="4"/>
  <c r="BO33" i="4"/>
  <c r="BN33" i="4"/>
  <c r="BM33" i="4"/>
  <c r="BL33" i="4"/>
  <c r="BK33" i="4"/>
  <c r="BB33" i="4"/>
  <c r="CG32" i="4"/>
  <c r="CF32" i="4"/>
  <c r="CE32" i="4"/>
  <c r="CC32" i="4"/>
  <c r="CB32" i="4"/>
  <c r="CA32" i="4"/>
  <c r="BY32" i="4"/>
  <c r="BW32" i="4"/>
  <c r="BU32" i="4"/>
  <c r="BR32" i="4"/>
  <c r="BS32" i="4"/>
  <c r="BQ32" i="4"/>
  <c r="BT32" i="4"/>
  <c r="BP32" i="4"/>
  <c r="BO32" i="4"/>
  <c r="BN32" i="4"/>
  <c r="BM32" i="4"/>
  <c r="BL32" i="4"/>
  <c r="BK32" i="4"/>
  <c r="BB32" i="4"/>
  <c r="CG31" i="4"/>
  <c r="CF31" i="4"/>
  <c r="CE31" i="4"/>
  <c r="CC31" i="4"/>
  <c r="CB31" i="4"/>
  <c r="CA31" i="4"/>
  <c r="BY31" i="4"/>
  <c r="BW31" i="4"/>
  <c r="BU31" i="4"/>
  <c r="BR31" i="4"/>
  <c r="BS31" i="4"/>
  <c r="BQ31" i="4"/>
  <c r="BT31" i="4"/>
  <c r="BP31" i="4"/>
  <c r="BO31" i="4"/>
  <c r="BN31" i="4"/>
  <c r="BM31" i="4"/>
  <c r="BL31" i="4"/>
  <c r="BK31" i="4"/>
  <c r="BB31" i="4"/>
  <c r="CG30" i="4"/>
  <c r="CF30" i="4"/>
  <c r="CE30" i="4"/>
  <c r="CC30" i="4"/>
  <c r="CB30" i="4"/>
  <c r="CA30" i="4"/>
  <c r="BY30" i="4"/>
  <c r="BW30" i="4"/>
  <c r="BU30" i="4"/>
  <c r="BR30" i="4"/>
  <c r="BS30" i="4"/>
  <c r="BQ30" i="4"/>
  <c r="BT30" i="4"/>
  <c r="BP30" i="4"/>
  <c r="BO30" i="4"/>
  <c r="BN30" i="4"/>
  <c r="BM30" i="4"/>
  <c r="BL30" i="4"/>
  <c r="BK30" i="4"/>
  <c r="BB30" i="4"/>
  <c r="CG29" i="4"/>
  <c r="CF29" i="4"/>
  <c r="CE29" i="4"/>
  <c r="CC29" i="4"/>
  <c r="CB29" i="4"/>
  <c r="CA29" i="4"/>
  <c r="BY29" i="4"/>
  <c r="BW29" i="4"/>
  <c r="BU29" i="4"/>
  <c r="BR29" i="4"/>
  <c r="BS29" i="4"/>
  <c r="BQ29" i="4"/>
  <c r="BT29" i="4"/>
  <c r="BP29" i="4"/>
  <c r="BO29" i="4"/>
  <c r="BN29" i="4"/>
  <c r="BM29" i="4"/>
  <c r="BL29" i="4"/>
  <c r="BK29" i="4"/>
  <c r="BB29" i="4"/>
  <c r="CG28" i="4"/>
  <c r="CF28" i="4"/>
  <c r="CE28" i="4"/>
  <c r="CC28" i="4"/>
  <c r="CB28" i="4"/>
  <c r="CA28" i="4"/>
  <c r="BY28" i="4"/>
  <c r="BW28" i="4"/>
  <c r="BU28" i="4"/>
  <c r="BR28" i="4"/>
  <c r="BS28" i="4"/>
  <c r="BQ28" i="4"/>
  <c r="BT28" i="4"/>
  <c r="BP28" i="4"/>
  <c r="BO28" i="4"/>
  <c r="BN28" i="4"/>
  <c r="BM28" i="4"/>
  <c r="BL28" i="4"/>
  <c r="BK28" i="4"/>
  <c r="BB28" i="4"/>
  <c r="CG27" i="4"/>
  <c r="CF27" i="4"/>
  <c r="CE27" i="4"/>
  <c r="CC27" i="4"/>
  <c r="CB27" i="4"/>
  <c r="CA27" i="4"/>
  <c r="BY27" i="4"/>
  <c r="BW27" i="4"/>
  <c r="BU27" i="4"/>
  <c r="BR27" i="4"/>
  <c r="BS27" i="4"/>
  <c r="BQ27" i="4"/>
  <c r="BT27" i="4"/>
  <c r="BP27" i="4"/>
  <c r="BO27" i="4"/>
  <c r="BN27" i="4"/>
  <c r="BM27" i="4"/>
  <c r="BL27" i="4"/>
  <c r="BK27" i="4"/>
  <c r="BB27" i="4"/>
  <c r="CG26" i="4"/>
  <c r="CF26" i="4"/>
  <c r="CE26" i="4"/>
  <c r="CC26" i="4"/>
  <c r="CB26" i="4"/>
  <c r="CA26" i="4"/>
  <c r="BY26" i="4"/>
  <c r="BW26" i="4"/>
  <c r="BU26" i="4"/>
  <c r="BR26" i="4"/>
  <c r="BS26" i="4"/>
  <c r="BQ26" i="4"/>
  <c r="BT26" i="4"/>
  <c r="BP26" i="4"/>
  <c r="BO26" i="4"/>
  <c r="BN26" i="4"/>
  <c r="BM26" i="4"/>
  <c r="BL26" i="4"/>
  <c r="BK26" i="4"/>
  <c r="BB26" i="4"/>
  <c r="CG25" i="4"/>
  <c r="CF25" i="4"/>
  <c r="CE25" i="4"/>
  <c r="CC25" i="4"/>
  <c r="CB25" i="4"/>
  <c r="CA25" i="4"/>
  <c r="BY25" i="4"/>
  <c r="BW25" i="4"/>
  <c r="BU25" i="4"/>
  <c r="BR25" i="4"/>
  <c r="BS25" i="4"/>
  <c r="BQ25" i="4"/>
  <c r="BT25" i="4"/>
  <c r="BP25" i="4"/>
  <c r="BO25" i="4"/>
  <c r="BN25" i="4"/>
  <c r="BM25" i="4"/>
  <c r="BL25" i="4"/>
  <c r="BK25" i="4"/>
  <c r="BB25" i="4"/>
  <c r="CG24" i="4"/>
  <c r="CF24" i="4"/>
  <c r="CE24" i="4"/>
  <c r="CC24" i="4"/>
  <c r="CB24" i="4"/>
  <c r="CA24" i="4"/>
  <c r="BY24" i="4"/>
  <c r="BW24" i="4"/>
  <c r="BU24" i="4"/>
  <c r="BR24" i="4"/>
  <c r="BS24" i="4"/>
  <c r="BQ24" i="4"/>
  <c r="BT24" i="4"/>
  <c r="BP24" i="4"/>
  <c r="BO24" i="4"/>
  <c r="BN24" i="4"/>
  <c r="BM24" i="4"/>
  <c r="BL24" i="4"/>
  <c r="BK24" i="4"/>
  <c r="BB24" i="4"/>
  <c r="CG23" i="4"/>
  <c r="CF23" i="4"/>
  <c r="CE23" i="4"/>
  <c r="CC23" i="4"/>
  <c r="CB23" i="4"/>
  <c r="CA23" i="4"/>
  <c r="BY23" i="4"/>
  <c r="BW23" i="4"/>
  <c r="BU23" i="4"/>
  <c r="BR23" i="4"/>
  <c r="BS23" i="4"/>
  <c r="BQ23" i="4"/>
  <c r="BT23" i="4"/>
  <c r="BP23" i="4"/>
  <c r="BO23" i="4"/>
  <c r="BN23" i="4"/>
  <c r="BM23" i="4"/>
  <c r="BL23" i="4"/>
  <c r="BK23" i="4"/>
  <c r="BB23" i="4"/>
  <c r="CG22" i="4"/>
  <c r="CF22" i="4"/>
  <c r="CE22" i="4"/>
  <c r="CC22" i="4"/>
  <c r="CB22" i="4"/>
  <c r="CA22" i="4"/>
  <c r="BY22" i="4"/>
  <c r="BW22" i="4"/>
  <c r="BU22" i="4"/>
  <c r="BR22" i="4"/>
  <c r="BS22" i="4"/>
  <c r="BQ22" i="4"/>
  <c r="BT22" i="4"/>
  <c r="BP22" i="4"/>
  <c r="BO22" i="4"/>
  <c r="BN22" i="4"/>
  <c r="BM22" i="4"/>
  <c r="BL22" i="4"/>
  <c r="BK22" i="4"/>
  <c r="BB22" i="4"/>
  <c r="CG21" i="4"/>
  <c r="CF21" i="4"/>
  <c r="CE21" i="4"/>
  <c r="CC21" i="4"/>
  <c r="CB21" i="4"/>
  <c r="CA21" i="4"/>
  <c r="BY21" i="4"/>
  <c r="BW21" i="4"/>
  <c r="BU21" i="4"/>
  <c r="BR21" i="4"/>
  <c r="BS21" i="4"/>
  <c r="BQ21" i="4"/>
  <c r="BT21" i="4"/>
  <c r="BP21" i="4"/>
  <c r="BO21" i="4"/>
  <c r="BN21" i="4"/>
  <c r="BM21" i="4"/>
  <c r="BL21" i="4"/>
  <c r="BK21" i="4"/>
  <c r="BB21" i="4"/>
  <c r="CG20" i="4"/>
  <c r="CF20" i="4"/>
  <c r="CE20" i="4"/>
  <c r="CC20" i="4"/>
  <c r="CB20" i="4"/>
  <c r="CA20" i="4"/>
  <c r="BY20" i="4"/>
  <c r="BW20" i="4"/>
  <c r="BU20" i="4"/>
  <c r="BR20" i="4"/>
  <c r="BS20" i="4"/>
  <c r="BQ20" i="4"/>
  <c r="BT20" i="4"/>
  <c r="BP20" i="4"/>
  <c r="BO20" i="4"/>
  <c r="BN20" i="4"/>
  <c r="BM20" i="4"/>
  <c r="BL20" i="4"/>
  <c r="BK20" i="4"/>
  <c r="BB20" i="4"/>
  <c r="CG19" i="4"/>
  <c r="CF19" i="4"/>
  <c r="CE19" i="4"/>
  <c r="CC19" i="4"/>
  <c r="CB19" i="4"/>
  <c r="CA19" i="4"/>
  <c r="BY19" i="4"/>
  <c r="BW19" i="4"/>
  <c r="BU19" i="4"/>
  <c r="BR19" i="4"/>
  <c r="BS19" i="4"/>
  <c r="BQ19" i="4"/>
  <c r="BT19" i="4"/>
  <c r="BP19" i="4"/>
  <c r="BO19" i="4"/>
  <c r="BN19" i="4"/>
  <c r="BM19" i="4"/>
  <c r="BL19" i="4"/>
  <c r="BK19" i="4"/>
  <c r="BB19" i="4"/>
  <c r="CG18" i="4"/>
  <c r="CF18" i="4"/>
  <c r="CE18" i="4"/>
  <c r="CC18" i="4"/>
  <c r="CB18" i="4"/>
  <c r="CA18" i="4"/>
  <c r="BY18" i="4"/>
  <c r="BW18" i="4"/>
  <c r="BU18" i="4"/>
  <c r="BR18" i="4"/>
  <c r="BS18" i="4"/>
  <c r="BQ18" i="4"/>
  <c r="BT18" i="4"/>
  <c r="BP18" i="4"/>
  <c r="BO18" i="4"/>
  <c r="BN18" i="4"/>
  <c r="BM18" i="4"/>
  <c r="BL18" i="4"/>
  <c r="BK18" i="4"/>
  <c r="BB18" i="4"/>
  <c r="CG17" i="4"/>
  <c r="CF17" i="4"/>
  <c r="CE17" i="4"/>
  <c r="CC17" i="4"/>
  <c r="CB17" i="4"/>
  <c r="CA17" i="4"/>
  <c r="BY17" i="4"/>
  <c r="BW17" i="4"/>
  <c r="BU17" i="4"/>
  <c r="BR17" i="4"/>
  <c r="BS17" i="4"/>
  <c r="BQ17" i="4"/>
  <c r="BT17" i="4"/>
  <c r="BP17" i="4"/>
  <c r="BO17" i="4"/>
  <c r="BN17" i="4"/>
  <c r="BM17" i="4"/>
  <c r="BL17" i="4"/>
  <c r="BK17" i="4"/>
  <c r="BB17" i="4"/>
  <c r="CG16" i="4"/>
  <c r="CF16" i="4"/>
  <c r="CE16" i="4"/>
  <c r="CC16" i="4"/>
  <c r="CB16" i="4"/>
  <c r="CA16" i="4"/>
  <c r="BY16" i="4"/>
  <c r="BW16" i="4"/>
  <c r="BU16" i="4"/>
  <c r="BR16" i="4"/>
  <c r="BS16" i="4"/>
  <c r="BQ16" i="4"/>
  <c r="BT16" i="4"/>
  <c r="BP16" i="4"/>
  <c r="BO16" i="4"/>
  <c r="BN16" i="4"/>
  <c r="BM16" i="4"/>
  <c r="BL16" i="4"/>
  <c r="BK16" i="4"/>
  <c r="BB16" i="4"/>
  <c r="CG15" i="4"/>
  <c r="CF15" i="4"/>
  <c r="CE15" i="4"/>
  <c r="CC15" i="4"/>
  <c r="CB15" i="4"/>
  <c r="CA15" i="4"/>
  <c r="BY15" i="4"/>
  <c r="BW15" i="4"/>
  <c r="BU15" i="4"/>
  <c r="BR15" i="4"/>
  <c r="BS15" i="4"/>
  <c r="BQ15" i="4"/>
  <c r="BT15" i="4"/>
  <c r="BP15" i="4"/>
  <c r="BO15" i="4"/>
  <c r="BN15" i="4"/>
  <c r="BM15" i="4"/>
  <c r="BL15" i="4"/>
  <c r="BK15" i="4"/>
  <c r="BB15" i="4"/>
  <c r="CG14" i="4"/>
  <c r="CF14" i="4"/>
  <c r="CE14" i="4"/>
  <c r="CC14" i="4"/>
  <c r="CB14" i="4"/>
  <c r="CA14" i="4"/>
  <c r="BY14" i="4"/>
  <c r="BW14" i="4"/>
  <c r="BU14" i="4"/>
  <c r="BR14" i="4"/>
  <c r="BS14" i="4"/>
  <c r="BQ14" i="4"/>
  <c r="BT14" i="4"/>
  <c r="BP14" i="4"/>
  <c r="BO14" i="4"/>
  <c r="BN14" i="4"/>
  <c r="BM14" i="4"/>
  <c r="BL14" i="4"/>
  <c r="BK14" i="4"/>
  <c r="BB14" i="4"/>
  <c r="CG13" i="4"/>
  <c r="CF13" i="4"/>
  <c r="CE13" i="4"/>
  <c r="CC13" i="4"/>
  <c r="CB13" i="4"/>
  <c r="CA13" i="4"/>
  <c r="BY13" i="4"/>
  <c r="BW13" i="4"/>
  <c r="BU13" i="4"/>
  <c r="BR13" i="4"/>
  <c r="BS13" i="4"/>
  <c r="BQ13" i="4"/>
  <c r="BT13" i="4"/>
  <c r="BP13" i="4"/>
  <c r="BO13" i="4"/>
  <c r="BN13" i="4"/>
  <c r="BM13" i="4"/>
  <c r="BL13" i="4"/>
  <c r="BK13" i="4"/>
  <c r="BB13" i="4"/>
  <c r="CG12" i="4"/>
  <c r="CF12" i="4"/>
  <c r="CE12" i="4"/>
  <c r="CC12" i="4"/>
  <c r="CB12" i="4"/>
  <c r="CA12" i="4"/>
  <c r="BY12" i="4"/>
  <c r="BW12" i="4"/>
  <c r="BU12" i="4"/>
  <c r="BR12" i="4"/>
  <c r="BS12" i="4"/>
  <c r="BQ12" i="4"/>
  <c r="BT12" i="4"/>
  <c r="BP12" i="4"/>
  <c r="BO12" i="4"/>
  <c r="BN12" i="4"/>
  <c r="BM12" i="4"/>
  <c r="BL12" i="4"/>
  <c r="BK12" i="4"/>
  <c r="BB12" i="4"/>
  <c r="CG11" i="4"/>
  <c r="CF11" i="4"/>
  <c r="CE11" i="4"/>
  <c r="CC11" i="4"/>
  <c r="CB11" i="4"/>
  <c r="CA11" i="4"/>
  <c r="BY11" i="4"/>
  <c r="BW11" i="4"/>
  <c r="BU11" i="4"/>
  <c r="BR11" i="4"/>
  <c r="BS11" i="4"/>
  <c r="BQ11" i="4"/>
  <c r="BT11" i="4"/>
  <c r="BP11" i="4"/>
  <c r="BO11" i="4"/>
  <c r="BN11" i="4"/>
  <c r="BM11" i="4"/>
  <c r="BL11" i="4"/>
  <c r="BK11" i="4"/>
  <c r="BB11" i="4"/>
  <c r="CG10" i="4"/>
  <c r="CF10" i="4"/>
  <c r="CE10" i="4"/>
  <c r="CC10" i="4"/>
  <c r="CB10" i="4"/>
  <c r="CA10" i="4"/>
  <c r="BY10" i="4"/>
  <c r="BW10" i="4"/>
  <c r="BU10" i="4"/>
  <c r="BR10" i="4"/>
  <c r="BS10" i="4"/>
  <c r="BQ10" i="4"/>
  <c r="BT10" i="4"/>
  <c r="BP10" i="4"/>
  <c r="BO10" i="4"/>
  <c r="BN10" i="4"/>
  <c r="BM10" i="4"/>
  <c r="BL10" i="4"/>
  <c r="BK10" i="4"/>
  <c r="BB10" i="4"/>
  <c r="CG9" i="4"/>
  <c r="CF9" i="4"/>
  <c r="CE9" i="4"/>
  <c r="CC9" i="4"/>
  <c r="CB9" i="4"/>
  <c r="CA9" i="4"/>
  <c r="BY9" i="4"/>
  <c r="BW9" i="4"/>
  <c r="BU9" i="4"/>
  <c r="BR9" i="4"/>
  <c r="BS9" i="4"/>
  <c r="BQ9" i="4"/>
  <c r="BT9" i="4"/>
  <c r="BP9" i="4"/>
  <c r="BO9" i="4"/>
  <c r="BN9" i="4"/>
  <c r="BM9" i="4"/>
  <c r="BL9" i="4"/>
  <c r="BK9" i="4"/>
  <c r="BB9" i="4"/>
  <c r="CG8" i="4"/>
  <c r="CF8" i="4"/>
  <c r="CE8" i="4"/>
  <c r="CC8" i="4"/>
  <c r="CB8" i="4"/>
  <c r="CA8" i="4"/>
  <c r="BY8" i="4"/>
  <c r="BW8" i="4"/>
  <c r="BU8" i="4"/>
  <c r="BR8" i="4"/>
  <c r="BS8" i="4"/>
  <c r="BQ8" i="4"/>
  <c r="BT8" i="4"/>
  <c r="BP8" i="4"/>
  <c r="BO8" i="4"/>
  <c r="BN8" i="4"/>
  <c r="BM8" i="4"/>
  <c r="BL8" i="4"/>
  <c r="BK8" i="4"/>
  <c r="BB8" i="4"/>
  <c r="CG7" i="4"/>
  <c r="CF7" i="4"/>
  <c r="CE7" i="4"/>
  <c r="CC7" i="4"/>
  <c r="CB7" i="4"/>
  <c r="CA7" i="4"/>
  <c r="BY7" i="4"/>
  <c r="BW7" i="4"/>
  <c r="BU7" i="4"/>
  <c r="BR7" i="4"/>
  <c r="BS7" i="4"/>
  <c r="BQ7" i="4"/>
  <c r="BT7" i="4"/>
  <c r="BP7" i="4"/>
  <c r="BO7" i="4"/>
  <c r="BN7" i="4"/>
  <c r="BM7" i="4"/>
  <c r="BL7" i="4"/>
  <c r="BK7" i="4"/>
  <c r="BB7" i="4"/>
  <c r="CG6" i="4"/>
  <c r="CF6" i="4"/>
  <c r="CE6" i="4"/>
  <c r="CC6" i="4"/>
  <c r="CB6" i="4"/>
  <c r="CA6" i="4"/>
  <c r="BY6" i="4"/>
  <c r="BW6" i="4"/>
  <c r="BU6" i="4"/>
  <c r="BR6" i="4"/>
  <c r="BS6" i="4"/>
  <c r="BQ6" i="4"/>
  <c r="BT6" i="4"/>
  <c r="BP6" i="4"/>
  <c r="BO6" i="4"/>
  <c r="BN6" i="4"/>
  <c r="BM6" i="4"/>
  <c r="BL6" i="4"/>
  <c r="BK6" i="4"/>
  <c r="BB6" i="4"/>
  <c r="CG5" i="4"/>
  <c r="CF5" i="4"/>
  <c r="CE5" i="4"/>
  <c r="CC5" i="4"/>
  <c r="CB5" i="4"/>
  <c r="CA5" i="4"/>
  <c r="BY5" i="4"/>
  <c r="BW5" i="4"/>
  <c r="BU5" i="4"/>
  <c r="BR5" i="4"/>
  <c r="BS5" i="4"/>
  <c r="BQ5" i="4"/>
  <c r="BT5" i="4"/>
  <c r="BP5" i="4"/>
  <c r="BO5" i="4"/>
  <c r="BN5" i="4"/>
  <c r="BM5" i="4"/>
  <c r="BL5" i="4"/>
  <c r="BK5" i="4"/>
  <c r="BB5" i="4"/>
  <c r="CG4" i="4"/>
  <c r="CF4" i="4"/>
  <c r="CE4" i="4"/>
  <c r="CC4" i="4"/>
  <c r="CB4" i="4"/>
  <c r="CA4" i="4"/>
  <c r="BY4" i="4"/>
  <c r="BW4" i="4"/>
  <c r="BU4" i="4"/>
  <c r="BR4" i="4"/>
  <c r="BS4" i="4"/>
  <c r="BQ4" i="4"/>
  <c r="BT4" i="4"/>
  <c r="BP4" i="4"/>
  <c r="BO4" i="4"/>
  <c r="BN4" i="4"/>
  <c r="BM4" i="4"/>
  <c r="BL4" i="4"/>
  <c r="BK4" i="4"/>
  <c r="BB4" i="4"/>
  <c r="CG3" i="4"/>
  <c r="CF3" i="4"/>
  <c r="CE3" i="4"/>
  <c r="CC3" i="4"/>
  <c r="CB3" i="4"/>
  <c r="CA3" i="4"/>
  <c r="BY3" i="4"/>
  <c r="BW3" i="4"/>
  <c r="BU3" i="4"/>
  <c r="BR3" i="4"/>
  <c r="BS3" i="4"/>
  <c r="BQ3" i="4"/>
  <c r="BT3" i="4"/>
  <c r="BP3" i="4"/>
  <c r="BO3" i="4"/>
  <c r="BN3" i="4"/>
  <c r="BM3" i="4"/>
  <c r="BL3" i="4"/>
  <c r="BK3" i="4"/>
  <c r="BB3" i="4"/>
  <c r="CG2" i="4"/>
  <c r="CF2" i="4"/>
  <c r="CE2" i="4"/>
  <c r="CC2" i="4"/>
  <c r="CB2" i="4"/>
  <c r="CA2" i="4"/>
  <c r="BY2" i="4"/>
  <c r="BW2" i="4"/>
  <c r="BU2" i="4"/>
  <c r="BR2" i="4"/>
  <c r="BS2" i="4"/>
  <c r="BQ2" i="4"/>
  <c r="BT2" i="4"/>
  <c r="BP2" i="4"/>
  <c r="BO2" i="4"/>
  <c r="BN2" i="4"/>
  <c r="BM2" i="4"/>
  <c r="BL2" i="4"/>
  <c r="BK2" i="4"/>
  <c r="BB2" i="4"/>
  <c r="BN3" i="3"/>
  <c r="BN4" i="3"/>
  <c r="BN5" i="3"/>
  <c r="BN6" i="3"/>
  <c r="BN7" i="3"/>
  <c r="BN8" i="3"/>
  <c r="BN9" i="3"/>
  <c r="BN10" i="3"/>
  <c r="BN11" i="3"/>
  <c r="BN12" i="3"/>
  <c r="BN13" i="3"/>
  <c r="BN14" i="3"/>
  <c r="BN15" i="3"/>
  <c r="BN16" i="3"/>
  <c r="BN17" i="3"/>
  <c r="BN18" i="3"/>
  <c r="BN19" i="3"/>
  <c r="BN20" i="3"/>
  <c r="BN21" i="3"/>
  <c r="BN22" i="3"/>
  <c r="BN23" i="3"/>
  <c r="BN24" i="3"/>
  <c r="BN25" i="3"/>
  <c r="BN26" i="3"/>
  <c r="BN27" i="3"/>
  <c r="BN28" i="3"/>
  <c r="BN29" i="3"/>
  <c r="BN30" i="3"/>
  <c r="BN31" i="3"/>
  <c r="BN32" i="3"/>
  <c r="BN33" i="3"/>
  <c r="BN34" i="3"/>
  <c r="BN35" i="3"/>
  <c r="BN36" i="3"/>
  <c r="BN37" i="3"/>
  <c r="BN38" i="3"/>
  <c r="BN39" i="3"/>
  <c r="BN40" i="3"/>
  <c r="BN41" i="3"/>
  <c r="BN42" i="3"/>
  <c r="BN43" i="3"/>
  <c r="BN44" i="3"/>
  <c r="BN45" i="3"/>
  <c r="BN46" i="3"/>
  <c r="BN47" i="3"/>
  <c r="BN48" i="3"/>
  <c r="BN49" i="3"/>
  <c r="BN50" i="3"/>
  <c r="BN51" i="3"/>
  <c r="BN52" i="3"/>
  <c r="BN53" i="3"/>
  <c r="BN54" i="3"/>
  <c r="BN55" i="3"/>
  <c r="BN56" i="3"/>
  <c r="BN57" i="3"/>
  <c r="BN58" i="3"/>
  <c r="BN59" i="3"/>
  <c r="BN60" i="3"/>
  <c r="BN61" i="3"/>
  <c r="BN62" i="3"/>
  <c r="BN63" i="3"/>
  <c r="BN64" i="3"/>
  <c r="BN65" i="3"/>
  <c r="BN66" i="3"/>
  <c r="BN67" i="3"/>
  <c r="BN68" i="3"/>
  <c r="BN69" i="3"/>
  <c r="BN70" i="3"/>
  <c r="BN71" i="3"/>
  <c r="BN72" i="3"/>
  <c r="BN73" i="3"/>
  <c r="BN74" i="3"/>
  <c r="BN75" i="3"/>
  <c r="BN76" i="3"/>
  <c r="BN77" i="3"/>
  <c r="BN78" i="3"/>
  <c r="BN79" i="3"/>
  <c r="BN80" i="3"/>
  <c r="BN81" i="3"/>
  <c r="BN82" i="3"/>
  <c r="BN83" i="3"/>
  <c r="BN84" i="3"/>
  <c r="BN85" i="3"/>
  <c r="BN86" i="3"/>
  <c r="BN87" i="3"/>
  <c r="BN88" i="3"/>
  <c r="BN89" i="3"/>
  <c r="BN90" i="3"/>
  <c r="BN91" i="3"/>
  <c r="BN92" i="3"/>
  <c r="BN93" i="3"/>
  <c r="BN94" i="3"/>
  <c r="BN95" i="3"/>
  <c r="BN96" i="3"/>
  <c r="BN97" i="3"/>
  <c r="BN98" i="3"/>
  <c r="BN99" i="3"/>
  <c r="BN100" i="3"/>
  <c r="BN101" i="3"/>
  <c r="BN102" i="3"/>
  <c r="BN103" i="3"/>
  <c r="BN104" i="3"/>
  <c r="BN105" i="3"/>
  <c r="BN106" i="3"/>
  <c r="BN107" i="3"/>
  <c r="BN108" i="3"/>
  <c r="BN109" i="3"/>
  <c r="BN110" i="3"/>
  <c r="BN111" i="3"/>
  <c r="BN112" i="3"/>
  <c r="BN113" i="3"/>
  <c r="BN114" i="3"/>
  <c r="BN115" i="3"/>
  <c r="BN116" i="3"/>
  <c r="BN117" i="3"/>
  <c r="BN118" i="3"/>
  <c r="BN119" i="3"/>
  <c r="BN120" i="3"/>
  <c r="BN121" i="3"/>
  <c r="BN122" i="3"/>
  <c r="BN123" i="3"/>
  <c r="BN124" i="3"/>
  <c r="BN125" i="3"/>
  <c r="BN126" i="3"/>
  <c r="BN127" i="3"/>
  <c r="BN128" i="3"/>
  <c r="BN129" i="3"/>
  <c r="BN130" i="3"/>
  <c r="BN131" i="3"/>
  <c r="BN132" i="3"/>
  <c r="BN133" i="3"/>
  <c r="BN134" i="3"/>
  <c r="BN135" i="3"/>
  <c r="BN136" i="3"/>
  <c r="BN137" i="3"/>
  <c r="BN138" i="3"/>
  <c r="BN139" i="3"/>
  <c r="BN140" i="3"/>
  <c r="BN141" i="3"/>
  <c r="BN142" i="3"/>
  <c r="BN143" i="3"/>
  <c r="BN144" i="3"/>
  <c r="BN145" i="3"/>
  <c r="BN146" i="3"/>
  <c r="BN147" i="3"/>
  <c r="BN148" i="3"/>
  <c r="BN149" i="3"/>
  <c r="BN150" i="3"/>
  <c r="BN151" i="3"/>
  <c r="BN152" i="3"/>
  <c r="BN153" i="3"/>
  <c r="BN154" i="3"/>
  <c r="BN155" i="3"/>
  <c r="BN156" i="3"/>
  <c r="BN157" i="3"/>
  <c r="BN158" i="3"/>
  <c r="BN159" i="3"/>
  <c r="BN160" i="3"/>
  <c r="BN161" i="3"/>
  <c r="BN162" i="3"/>
  <c r="BN163" i="3"/>
  <c r="BN164" i="3"/>
  <c r="BN165" i="3"/>
  <c r="BN166" i="3"/>
  <c r="BN167" i="3"/>
  <c r="BN168" i="3"/>
  <c r="BN169" i="3"/>
  <c r="BN170" i="3"/>
  <c r="BN171" i="3"/>
  <c r="BN172" i="3"/>
  <c r="BN173" i="3"/>
  <c r="BN174" i="3"/>
  <c r="BN175" i="3"/>
  <c r="BN176" i="3"/>
  <c r="BN177" i="3"/>
  <c r="BN178" i="3"/>
  <c r="BN179" i="3"/>
  <c r="BN180" i="3"/>
  <c r="BN181" i="3"/>
  <c r="BN182" i="3"/>
  <c r="BN183" i="3"/>
  <c r="BN184" i="3"/>
  <c r="BN185" i="3"/>
  <c r="BN186" i="3"/>
  <c r="BN187" i="3"/>
  <c r="BN188" i="3"/>
  <c r="BN189" i="3"/>
  <c r="BN190" i="3"/>
  <c r="BN191" i="3"/>
  <c r="BN192" i="3"/>
  <c r="BN193" i="3"/>
  <c r="BU3" i="3"/>
  <c r="BU4" i="3"/>
  <c r="BU5" i="3"/>
  <c r="BU6" i="3"/>
  <c r="BU7" i="3"/>
  <c r="BU8" i="3"/>
  <c r="BU9" i="3"/>
  <c r="BU10" i="3"/>
  <c r="BU11" i="3"/>
  <c r="BU12" i="3"/>
  <c r="BU13" i="3"/>
  <c r="BU14" i="3"/>
  <c r="BU15" i="3"/>
  <c r="BU16" i="3"/>
  <c r="BU17" i="3"/>
  <c r="BU18" i="3"/>
  <c r="BU19" i="3"/>
  <c r="BU20" i="3"/>
  <c r="BU21" i="3"/>
  <c r="BU22" i="3"/>
  <c r="BU23" i="3"/>
  <c r="BU24" i="3"/>
  <c r="BU25" i="3"/>
  <c r="BU26" i="3"/>
  <c r="BU27" i="3"/>
  <c r="BU28" i="3"/>
  <c r="BU29" i="3"/>
  <c r="BU30" i="3"/>
  <c r="BU31" i="3"/>
  <c r="BU32" i="3"/>
  <c r="BU33" i="3"/>
  <c r="BU34" i="3"/>
  <c r="BU35" i="3"/>
  <c r="BU36" i="3"/>
  <c r="BU37" i="3"/>
  <c r="BU38" i="3"/>
  <c r="BU39" i="3"/>
  <c r="BU40" i="3"/>
  <c r="BU41" i="3"/>
  <c r="BU42" i="3"/>
  <c r="BU43" i="3"/>
  <c r="BU44" i="3"/>
  <c r="BU45" i="3"/>
  <c r="BU46" i="3"/>
  <c r="BU47" i="3"/>
  <c r="BU48" i="3"/>
  <c r="BU49" i="3"/>
  <c r="BU50" i="3"/>
  <c r="BU51" i="3"/>
  <c r="BU52" i="3"/>
  <c r="BU53" i="3"/>
  <c r="BU54" i="3"/>
  <c r="BU55" i="3"/>
  <c r="BU56" i="3"/>
  <c r="BU57" i="3"/>
  <c r="BU58" i="3"/>
  <c r="BU59" i="3"/>
  <c r="BU60" i="3"/>
  <c r="BU61" i="3"/>
  <c r="BU62" i="3"/>
  <c r="BU63" i="3"/>
  <c r="BU64" i="3"/>
  <c r="BU65" i="3"/>
  <c r="BU66" i="3"/>
  <c r="BU67" i="3"/>
  <c r="BU68" i="3"/>
  <c r="BU69" i="3"/>
  <c r="BU70" i="3"/>
  <c r="BU71" i="3"/>
  <c r="BU72" i="3"/>
  <c r="BU73" i="3"/>
  <c r="BU74" i="3"/>
  <c r="BU75" i="3"/>
  <c r="BU76" i="3"/>
  <c r="BU77" i="3"/>
  <c r="BU78" i="3"/>
  <c r="BU79" i="3"/>
  <c r="BU80" i="3"/>
  <c r="BU81" i="3"/>
  <c r="BU82" i="3"/>
  <c r="BU83" i="3"/>
  <c r="BU84" i="3"/>
  <c r="BU85" i="3"/>
  <c r="BU86" i="3"/>
  <c r="BU87" i="3"/>
  <c r="BU88" i="3"/>
  <c r="BU89" i="3"/>
  <c r="BU90" i="3"/>
  <c r="BU91" i="3"/>
  <c r="BU92" i="3"/>
  <c r="BU93" i="3"/>
  <c r="BU94" i="3"/>
  <c r="BU95" i="3"/>
  <c r="BU96" i="3"/>
  <c r="BU97" i="3"/>
  <c r="BU98" i="3"/>
  <c r="BU99" i="3"/>
  <c r="BU100" i="3"/>
  <c r="BU101" i="3"/>
  <c r="BU102" i="3"/>
  <c r="BU103" i="3"/>
  <c r="BU104" i="3"/>
  <c r="BU105" i="3"/>
  <c r="BU106" i="3"/>
  <c r="BU107" i="3"/>
  <c r="BU108" i="3"/>
  <c r="BU109" i="3"/>
  <c r="BU110" i="3"/>
  <c r="BU111" i="3"/>
  <c r="BU112" i="3"/>
  <c r="BU113" i="3"/>
  <c r="BU114" i="3"/>
  <c r="BU115" i="3"/>
  <c r="BU116" i="3"/>
  <c r="BU117" i="3"/>
  <c r="BU118" i="3"/>
  <c r="BU119" i="3"/>
  <c r="BU120" i="3"/>
  <c r="BU121" i="3"/>
  <c r="BU122" i="3"/>
  <c r="BU123" i="3"/>
  <c r="BU124" i="3"/>
  <c r="BU125" i="3"/>
  <c r="BU126" i="3"/>
  <c r="BU127" i="3"/>
  <c r="BU128" i="3"/>
  <c r="BU129" i="3"/>
  <c r="BU130" i="3"/>
  <c r="BU131" i="3"/>
  <c r="BU132" i="3"/>
  <c r="BU133" i="3"/>
  <c r="BU134" i="3"/>
  <c r="BU135" i="3"/>
  <c r="BU136" i="3"/>
  <c r="BU137" i="3"/>
  <c r="BU138" i="3"/>
  <c r="BU139" i="3"/>
  <c r="BU140" i="3"/>
  <c r="BU141" i="3"/>
  <c r="BU142" i="3"/>
  <c r="BU143" i="3"/>
  <c r="BU144" i="3"/>
  <c r="BU145" i="3"/>
  <c r="BU146" i="3"/>
  <c r="BU147" i="3"/>
  <c r="BU148" i="3"/>
  <c r="BU149" i="3"/>
  <c r="BU150" i="3"/>
  <c r="BU151" i="3"/>
  <c r="BU152" i="3"/>
  <c r="BU153" i="3"/>
  <c r="BU154" i="3"/>
  <c r="BU155" i="3"/>
  <c r="BU156" i="3"/>
  <c r="BU157" i="3"/>
  <c r="BU158" i="3"/>
  <c r="BU159" i="3"/>
  <c r="BU160" i="3"/>
  <c r="BU161" i="3"/>
  <c r="BU162" i="3"/>
  <c r="BU163" i="3"/>
  <c r="BU164" i="3"/>
  <c r="BU165" i="3"/>
  <c r="BU166" i="3"/>
  <c r="BU167" i="3"/>
  <c r="BU168" i="3"/>
  <c r="BU169" i="3"/>
  <c r="BU170" i="3"/>
  <c r="BU171" i="3"/>
  <c r="BU172" i="3"/>
  <c r="BU173" i="3"/>
  <c r="BU174" i="3"/>
  <c r="BU175" i="3"/>
  <c r="BU176" i="3"/>
  <c r="BU177" i="3"/>
  <c r="BU178" i="3"/>
  <c r="BU179" i="3"/>
  <c r="BU180" i="3"/>
  <c r="BU181" i="3"/>
  <c r="BU182" i="3"/>
  <c r="BU183" i="3"/>
  <c r="BU184" i="3"/>
  <c r="BU185" i="3"/>
  <c r="BU186" i="3"/>
  <c r="BU187" i="3"/>
  <c r="BU188" i="3"/>
  <c r="BU189" i="3"/>
  <c r="BU190" i="3"/>
  <c r="BU191" i="3"/>
  <c r="BU192" i="3"/>
  <c r="BU193" i="3"/>
  <c r="BL3" i="3"/>
  <c r="BL4" i="3"/>
  <c r="BL5" i="3"/>
  <c r="BL6" i="3"/>
  <c r="BL7" i="3"/>
  <c r="BL8" i="3"/>
  <c r="BL9" i="3"/>
  <c r="BL10" i="3"/>
  <c r="BL11" i="3"/>
  <c r="BL12" i="3"/>
  <c r="BL13" i="3"/>
  <c r="BL14" i="3"/>
  <c r="BL15" i="3"/>
  <c r="BL16" i="3"/>
  <c r="BL17" i="3"/>
  <c r="BL18" i="3"/>
  <c r="BL19" i="3"/>
  <c r="BL20" i="3"/>
  <c r="BL21" i="3"/>
  <c r="BL22" i="3"/>
  <c r="BL23" i="3"/>
  <c r="BL24" i="3"/>
  <c r="BL25" i="3"/>
  <c r="BL26" i="3"/>
  <c r="BL27" i="3"/>
  <c r="BL28" i="3"/>
  <c r="BL29" i="3"/>
  <c r="BL30" i="3"/>
  <c r="BL31" i="3"/>
  <c r="BL32" i="3"/>
  <c r="BL33" i="3"/>
  <c r="BL34" i="3"/>
  <c r="BL35" i="3"/>
  <c r="BL36" i="3"/>
  <c r="BL37" i="3"/>
  <c r="BL38" i="3"/>
  <c r="BL39" i="3"/>
  <c r="BL40" i="3"/>
  <c r="BL41" i="3"/>
  <c r="BL42" i="3"/>
  <c r="BL43" i="3"/>
  <c r="BL44" i="3"/>
  <c r="BL45" i="3"/>
  <c r="BL46" i="3"/>
  <c r="BL47" i="3"/>
  <c r="BL48" i="3"/>
  <c r="BL49" i="3"/>
  <c r="BL50" i="3"/>
  <c r="BL51" i="3"/>
  <c r="BL52" i="3"/>
  <c r="BL53" i="3"/>
  <c r="BL54" i="3"/>
  <c r="BL55" i="3"/>
  <c r="BL56" i="3"/>
  <c r="BL57" i="3"/>
  <c r="BL58" i="3"/>
  <c r="BL59" i="3"/>
  <c r="BL60" i="3"/>
  <c r="BL61" i="3"/>
  <c r="BL62" i="3"/>
  <c r="BL63" i="3"/>
  <c r="BL64" i="3"/>
  <c r="BL65" i="3"/>
  <c r="BL66" i="3"/>
  <c r="BL67" i="3"/>
  <c r="BL68" i="3"/>
  <c r="BL69" i="3"/>
  <c r="BL70" i="3"/>
  <c r="BL71" i="3"/>
  <c r="BL72" i="3"/>
  <c r="BL73" i="3"/>
  <c r="BL74" i="3"/>
  <c r="BL75" i="3"/>
  <c r="BL76" i="3"/>
  <c r="BL77" i="3"/>
  <c r="BL78" i="3"/>
  <c r="BL79" i="3"/>
  <c r="BL80" i="3"/>
  <c r="BL81" i="3"/>
  <c r="BL82" i="3"/>
  <c r="BL83" i="3"/>
  <c r="BL84" i="3"/>
  <c r="BL85" i="3"/>
  <c r="BL86" i="3"/>
  <c r="BL87" i="3"/>
  <c r="BL88" i="3"/>
  <c r="BL89" i="3"/>
  <c r="BL90" i="3"/>
  <c r="BL91" i="3"/>
  <c r="BL92" i="3"/>
  <c r="BL93" i="3"/>
  <c r="BL94" i="3"/>
  <c r="BL95" i="3"/>
  <c r="BL96" i="3"/>
  <c r="BL97" i="3"/>
  <c r="BL98" i="3"/>
  <c r="BL99" i="3"/>
  <c r="BL100" i="3"/>
  <c r="BL101" i="3"/>
  <c r="BL102" i="3"/>
  <c r="BL103" i="3"/>
  <c r="BL104" i="3"/>
  <c r="BL105" i="3"/>
  <c r="BL106" i="3"/>
  <c r="BL107" i="3"/>
  <c r="BL108" i="3"/>
  <c r="BL109" i="3"/>
  <c r="BL110" i="3"/>
  <c r="BL111" i="3"/>
  <c r="BL112" i="3"/>
  <c r="BL113" i="3"/>
  <c r="BL114" i="3"/>
  <c r="BL115" i="3"/>
  <c r="BL116" i="3"/>
  <c r="BL117" i="3"/>
  <c r="BL118" i="3"/>
  <c r="BL119" i="3"/>
  <c r="BL120" i="3"/>
  <c r="BL121" i="3"/>
  <c r="BL122" i="3"/>
  <c r="BL123" i="3"/>
  <c r="BL124" i="3"/>
  <c r="BL125" i="3"/>
  <c r="BL126" i="3"/>
  <c r="BL127" i="3"/>
  <c r="BL128" i="3"/>
  <c r="BL129" i="3"/>
  <c r="BL130" i="3"/>
  <c r="BL131" i="3"/>
  <c r="BL132" i="3"/>
  <c r="BL133" i="3"/>
  <c r="BL134" i="3"/>
  <c r="BL135" i="3"/>
  <c r="BL136" i="3"/>
  <c r="BL137" i="3"/>
  <c r="BL138" i="3"/>
  <c r="BL139" i="3"/>
  <c r="BL140" i="3"/>
  <c r="BL141" i="3"/>
  <c r="BL142" i="3"/>
  <c r="BL143" i="3"/>
  <c r="BL144" i="3"/>
  <c r="BL145" i="3"/>
  <c r="BL146" i="3"/>
  <c r="BL147" i="3"/>
  <c r="BL148" i="3"/>
  <c r="BL149" i="3"/>
  <c r="BL150" i="3"/>
  <c r="BL151" i="3"/>
  <c r="BL152" i="3"/>
  <c r="BL153" i="3"/>
  <c r="BL154" i="3"/>
  <c r="BL155" i="3"/>
  <c r="BL156" i="3"/>
  <c r="BL157" i="3"/>
  <c r="BL158" i="3"/>
  <c r="BL159" i="3"/>
  <c r="BL160" i="3"/>
  <c r="BL161" i="3"/>
  <c r="BL162" i="3"/>
  <c r="BL163" i="3"/>
  <c r="BL164" i="3"/>
  <c r="BL165" i="3"/>
  <c r="BL166" i="3"/>
  <c r="BL167" i="3"/>
  <c r="BL168" i="3"/>
  <c r="BL169" i="3"/>
  <c r="BL170" i="3"/>
  <c r="BL171" i="3"/>
  <c r="BL172" i="3"/>
  <c r="BL173" i="3"/>
  <c r="BL174" i="3"/>
  <c r="BL175" i="3"/>
  <c r="BL176" i="3"/>
  <c r="BL177" i="3"/>
  <c r="BL178" i="3"/>
  <c r="BL179" i="3"/>
  <c r="BL180" i="3"/>
  <c r="BL181" i="3"/>
  <c r="BL182" i="3"/>
  <c r="BL183" i="3"/>
  <c r="BL184" i="3"/>
  <c r="BL185" i="3"/>
  <c r="BL186" i="3"/>
  <c r="BL187" i="3"/>
  <c r="BL188" i="3"/>
  <c r="BL189" i="3"/>
  <c r="BL190" i="3"/>
  <c r="BL191" i="3"/>
  <c r="BL192" i="3"/>
  <c r="BL193" i="3"/>
  <c r="BO3" i="3"/>
  <c r="BO4" i="3"/>
  <c r="BO5" i="3"/>
  <c r="BO6" i="3"/>
  <c r="BO7" i="3"/>
  <c r="BO8" i="3"/>
  <c r="BO9" i="3"/>
  <c r="BO10" i="3"/>
  <c r="BO11" i="3"/>
  <c r="BO12" i="3"/>
  <c r="BO13" i="3"/>
  <c r="BO14" i="3"/>
  <c r="BO15" i="3"/>
  <c r="BO16" i="3"/>
  <c r="BO17" i="3"/>
  <c r="BO18" i="3"/>
  <c r="BO19" i="3"/>
  <c r="BO20" i="3"/>
  <c r="BO21" i="3"/>
  <c r="BO22" i="3"/>
  <c r="BO23" i="3"/>
  <c r="BO24" i="3"/>
  <c r="BO25" i="3"/>
  <c r="BO26" i="3"/>
  <c r="BO27" i="3"/>
  <c r="BO28" i="3"/>
  <c r="BO29" i="3"/>
  <c r="BO30" i="3"/>
  <c r="BO31" i="3"/>
  <c r="BO32" i="3"/>
  <c r="BO33" i="3"/>
  <c r="BO34" i="3"/>
  <c r="BO35" i="3"/>
  <c r="BO36" i="3"/>
  <c r="BO37" i="3"/>
  <c r="BO38" i="3"/>
  <c r="BO39" i="3"/>
  <c r="BO40" i="3"/>
  <c r="BO41" i="3"/>
  <c r="BO42" i="3"/>
  <c r="BO43" i="3"/>
  <c r="BO44" i="3"/>
  <c r="BO45" i="3"/>
  <c r="BO46" i="3"/>
  <c r="BO47" i="3"/>
  <c r="BO48" i="3"/>
  <c r="BO49" i="3"/>
  <c r="BO50" i="3"/>
  <c r="BO51" i="3"/>
  <c r="BO52" i="3"/>
  <c r="BO53" i="3"/>
  <c r="BO54" i="3"/>
  <c r="BO55" i="3"/>
  <c r="BO56" i="3"/>
  <c r="BO57" i="3"/>
  <c r="BO58" i="3"/>
  <c r="BO59" i="3"/>
  <c r="BO60" i="3"/>
  <c r="BO61" i="3"/>
  <c r="BO62" i="3"/>
  <c r="BO63" i="3"/>
  <c r="BO64" i="3"/>
  <c r="BO65" i="3"/>
  <c r="BO66" i="3"/>
  <c r="BO67" i="3"/>
  <c r="BO68" i="3"/>
  <c r="BO69" i="3"/>
  <c r="BO70" i="3"/>
  <c r="BO71" i="3"/>
  <c r="BO72" i="3"/>
  <c r="BO73" i="3"/>
  <c r="BO74" i="3"/>
  <c r="BO75" i="3"/>
  <c r="BO76" i="3"/>
  <c r="BO77" i="3"/>
  <c r="BO78" i="3"/>
  <c r="BO79" i="3"/>
  <c r="BO80" i="3"/>
  <c r="BO81" i="3"/>
  <c r="BO82" i="3"/>
  <c r="BO83" i="3"/>
  <c r="BO84" i="3"/>
  <c r="BO85" i="3"/>
  <c r="BO86" i="3"/>
  <c r="BO87" i="3"/>
  <c r="BO88" i="3"/>
  <c r="BO89" i="3"/>
  <c r="BO90" i="3"/>
  <c r="BO91" i="3"/>
  <c r="BO92" i="3"/>
  <c r="BO93" i="3"/>
  <c r="BO94" i="3"/>
  <c r="BO95" i="3"/>
  <c r="BO96" i="3"/>
  <c r="BO97" i="3"/>
  <c r="BO98" i="3"/>
  <c r="BO99" i="3"/>
  <c r="BO100" i="3"/>
  <c r="BO101" i="3"/>
  <c r="BO102" i="3"/>
  <c r="BO103" i="3"/>
  <c r="BO104" i="3"/>
  <c r="BO105" i="3"/>
  <c r="BO106" i="3"/>
  <c r="BO107" i="3"/>
  <c r="BO108" i="3"/>
  <c r="BO109" i="3"/>
  <c r="BO110" i="3"/>
  <c r="BO111" i="3"/>
  <c r="BO112" i="3"/>
  <c r="BO113" i="3"/>
  <c r="BO114" i="3"/>
  <c r="BO115" i="3"/>
  <c r="BO116" i="3"/>
  <c r="BO117" i="3"/>
  <c r="BO118" i="3"/>
  <c r="BO119" i="3"/>
  <c r="BO120" i="3"/>
  <c r="BO121" i="3"/>
  <c r="BO122" i="3"/>
  <c r="BO123" i="3"/>
  <c r="BO124" i="3"/>
  <c r="BO125" i="3"/>
  <c r="BO126" i="3"/>
  <c r="BO127" i="3"/>
  <c r="BO128" i="3"/>
  <c r="BO129" i="3"/>
  <c r="BO130" i="3"/>
  <c r="BO131" i="3"/>
  <c r="BO132" i="3"/>
  <c r="BO133" i="3"/>
  <c r="BO134" i="3"/>
  <c r="BO135" i="3"/>
  <c r="BO136" i="3"/>
  <c r="BO137" i="3"/>
  <c r="BO138" i="3"/>
  <c r="BO139" i="3"/>
  <c r="BO140" i="3"/>
  <c r="BO141" i="3"/>
  <c r="BO142" i="3"/>
  <c r="BO143" i="3"/>
  <c r="BO144" i="3"/>
  <c r="BO145" i="3"/>
  <c r="BO146" i="3"/>
  <c r="BO147" i="3"/>
  <c r="BO148" i="3"/>
  <c r="BO149" i="3"/>
  <c r="BO150" i="3"/>
  <c r="BO151" i="3"/>
  <c r="BO152" i="3"/>
  <c r="BO153" i="3"/>
  <c r="BO154" i="3"/>
  <c r="BO155" i="3"/>
  <c r="BO156" i="3"/>
  <c r="BO157" i="3"/>
  <c r="BO158" i="3"/>
  <c r="BO159" i="3"/>
  <c r="BO160" i="3"/>
  <c r="BO161" i="3"/>
  <c r="BO162" i="3"/>
  <c r="BO163" i="3"/>
  <c r="BO164" i="3"/>
  <c r="BO165" i="3"/>
  <c r="BO166" i="3"/>
  <c r="BO167" i="3"/>
  <c r="BO168" i="3"/>
  <c r="BO169" i="3"/>
  <c r="BO170" i="3"/>
  <c r="BO171" i="3"/>
  <c r="BO172" i="3"/>
  <c r="BO173" i="3"/>
  <c r="BO174" i="3"/>
  <c r="BO175" i="3"/>
  <c r="BO176" i="3"/>
  <c r="BO177" i="3"/>
  <c r="BO178" i="3"/>
  <c r="BO179" i="3"/>
  <c r="BO180" i="3"/>
  <c r="BO181" i="3"/>
  <c r="BO182" i="3"/>
  <c r="BO183" i="3"/>
  <c r="BO184" i="3"/>
  <c r="BO185" i="3"/>
  <c r="BO186" i="3"/>
  <c r="BO187" i="3"/>
  <c r="BO188" i="3"/>
  <c r="BO189" i="3"/>
  <c r="BO190" i="3"/>
  <c r="BO191" i="3"/>
  <c r="BO192" i="3"/>
  <c r="BO193" i="3"/>
  <c r="BP3" i="3"/>
  <c r="BP4" i="3"/>
  <c r="BP5" i="3"/>
  <c r="BP6" i="3"/>
  <c r="BP7" i="3"/>
  <c r="BP8" i="3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25" i="3"/>
  <c r="BP26" i="3"/>
  <c r="BP27" i="3"/>
  <c r="BP28" i="3"/>
  <c r="BP29" i="3"/>
  <c r="BP30" i="3"/>
  <c r="BP31" i="3"/>
  <c r="BP32" i="3"/>
  <c r="BP33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49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5" i="3"/>
  <c r="BP66" i="3"/>
  <c r="BP67" i="3"/>
  <c r="BP68" i="3"/>
  <c r="BP69" i="3"/>
  <c r="BP70" i="3"/>
  <c r="BP71" i="3"/>
  <c r="BP72" i="3"/>
  <c r="BP73" i="3"/>
  <c r="BP74" i="3"/>
  <c r="BP75" i="3"/>
  <c r="BP76" i="3"/>
  <c r="BP77" i="3"/>
  <c r="BP78" i="3"/>
  <c r="BP79" i="3"/>
  <c r="BP80" i="3"/>
  <c r="BP81" i="3"/>
  <c r="BP82" i="3"/>
  <c r="BP83" i="3"/>
  <c r="BP84" i="3"/>
  <c r="BP85" i="3"/>
  <c r="BP86" i="3"/>
  <c r="BP87" i="3"/>
  <c r="BP88" i="3"/>
  <c r="BP89" i="3"/>
  <c r="BP90" i="3"/>
  <c r="BP91" i="3"/>
  <c r="BP92" i="3"/>
  <c r="BP93" i="3"/>
  <c r="BP94" i="3"/>
  <c r="BP95" i="3"/>
  <c r="BP96" i="3"/>
  <c r="BP97" i="3"/>
  <c r="BP98" i="3"/>
  <c r="BP99" i="3"/>
  <c r="BP100" i="3"/>
  <c r="BP101" i="3"/>
  <c r="BP102" i="3"/>
  <c r="BP103" i="3"/>
  <c r="BP104" i="3"/>
  <c r="BP105" i="3"/>
  <c r="BP106" i="3"/>
  <c r="BP107" i="3"/>
  <c r="BP108" i="3"/>
  <c r="BP109" i="3"/>
  <c r="BP110" i="3"/>
  <c r="BP111" i="3"/>
  <c r="BP112" i="3"/>
  <c r="BP113" i="3"/>
  <c r="BP114" i="3"/>
  <c r="BP115" i="3"/>
  <c r="BP116" i="3"/>
  <c r="BP117" i="3"/>
  <c r="BP118" i="3"/>
  <c r="BP119" i="3"/>
  <c r="BP120" i="3"/>
  <c r="BP121" i="3"/>
  <c r="BP122" i="3"/>
  <c r="BP123" i="3"/>
  <c r="BP124" i="3"/>
  <c r="BP125" i="3"/>
  <c r="BP126" i="3"/>
  <c r="BP127" i="3"/>
  <c r="BP128" i="3"/>
  <c r="BP129" i="3"/>
  <c r="BP130" i="3"/>
  <c r="BP131" i="3"/>
  <c r="BP132" i="3"/>
  <c r="BP133" i="3"/>
  <c r="BP134" i="3"/>
  <c r="BP135" i="3"/>
  <c r="BP136" i="3"/>
  <c r="BP137" i="3"/>
  <c r="BP138" i="3"/>
  <c r="BP139" i="3"/>
  <c r="BP140" i="3"/>
  <c r="BP141" i="3"/>
  <c r="BP142" i="3"/>
  <c r="BP143" i="3"/>
  <c r="BP144" i="3"/>
  <c r="BP145" i="3"/>
  <c r="BP146" i="3"/>
  <c r="BP147" i="3"/>
  <c r="BP148" i="3"/>
  <c r="BP149" i="3"/>
  <c r="BP150" i="3"/>
  <c r="BP151" i="3"/>
  <c r="BP152" i="3"/>
  <c r="BP153" i="3"/>
  <c r="BP154" i="3"/>
  <c r="BP155" i="3"/>
  <c r="BP156" i="3"/>
  <c r="BP157" i="3"/>
  <c r="BP158" i="3"/>
  <c r="BP159" i="3"/>
  <c r="BP160" i="3"/>
  <c r="BP161" i="3"/>
  <c r="BP162" i="3"/>
  <c r="BP163" i="3"/>
  <c r="BP164" i="3"/>
  <c r="BP165" i="3"/>
  <c r="BP166" i="3"/>
  <c r="BP167" i="3"/>
  <c r="BP168" i="3"/>
  <c r="BP169" i="3"/>
  <c r="BP170" i="3"/>
  <c r="BP171" i="3"/>
  <c r="BP172" i="3"/>
  <c r="BP173" i="3"/>
  <c r="BP174" i="3"/>
  <c r="BP175" i="3"/>
  <c r="BP176" i="3"/>
  <c r="BP177" i="3"/>
  <c r="BP178" i="3"/>
  <c r="BP179" i="3"/>
  <c r="BP180" i="3"/>
  <c r="BP181" i="3"/>
  <c r="BP182" i="3"/>
  <c r="BP183" i="3"/>
  <c r="BP184" i="3"/>
  <c r="BP185" i="3"/>
  <c r="BP186" i="3"/>
  <c r="BP187" i="3"/>
  <c r="BP188" i="3"/>
  <c r="BP189" i="3"/>
  <c r="BP190" i="3"/>
  <c r="BP191" i="3"/>
  <c r="BP192" i="3"/>
  <c r="BP193" i="3"/>
  <c r="BY193" i="3"/>
  <c r="BW193" i="3"/>
  <c r="BR193" i="3"/>
  <c r="BY192" i="3"/>
  <c r="BW192" i="3"/>
  <c r="BR192" i="3"/>
  <c r="BY191" i="3"/>
  <c r="BW191" i="3"/>
  <c r="BR191" i="3"/>
  <c r="BY190" i="3"/>
  <c r="BW190" i="3"/>
  <c r="BR190" i="3"/>
  <c r="BY189" i="3"/>
  <c r="BW189" i="3"/>
  <c r="BR189" i="3"/>
  <c r="BY188" i="3"/>
  <c r="BW188" i="3"/>
  <c r="BR188" i="3"/>
  <c r="BY187" i="3"/>
  <c r="BW187" i="3"/>
  <c r="BR187" i="3"/>
  <c r="BY186" i="3"/>
  <c r="BW186" i="3"/>
  <c r="BR186" i="3"/>
  <c r="BY185" i="3"/>
  <c r="BW185" i="3"/>
  <c r="BR185" i="3"/>
  <c r="BY184" i="3"/>
  <c r="BW184" i="3"/>
  <c r="BR184" i="3"/>
  <c r="BY183" i="3"/>
  <c r="BW183" i="3"/>
  <c r="BR183" i="3"/>
  <c r="BY182" i="3"/>
  <c r="BW182" i="3"/>
  <c r="BR182" i="3"/>
  <c r="BY181" i="3"/>
  <c r="BW181" i="3"/>
  <c r="BR181" i="3"/>
  <c r="BY180" i="3"/>
  <c r="BW180" i="3"/>
  <c r="BR180" i="3"/>
  <c r="BY179" i="3"/>
  <c r="BW179" i="3"/>
  <c r="BR179" i="3"/>
  <c r="BY178" i="3"/>
  <c r="BW178" i="3"/>
  <c r="BR178" i="3"/>
  <c r="BY177" i="3"/>
  <c r="BW177" i="3"/>
  <c r="BR177" i="3"/>
  <c r="BY176" i="3"/>
  <c r="BW176" i="3"/>
  <c r="BR176" i="3"/>
  <c r="BY175" i="3"/>
  <c r="BW175" i="3"/>
  <c r="BR175" i="3"/>
  <c r="BY174" i="3"/>
  <c r="BW174" i="3"/>
  <c r="BR174" i="3"/>
  <c r="BY173" i="3"/>
  <c r="BW173" i="3"/>
  <c r="BR173" i="3"/>
  <c r="BY172" i="3"/>
  <c r="BW172" i="3"/>
  <c r="BR172" i="3"/>
  <c r="BB172" i="3"/>
  <c r="BY171" i="3"/>
  <c r="BW171" i="3"/>
  <c r="BR171" i="3"/>
  <c r="BB171" i="3"/>
  <c r="BY170" i="3"/>
  <c r="BW170" i="3"/>
  <c r="BR170" i="3"/>
  <c r="BB170" i="3"/>
  <c r="BY169" i="3"/>
  <c r="BW169" i="3"/>
  <c r="BR169" i="3"/>
  <c r="BB169" i="3"/>
  <c r="BY168" i="3"/>
  <c r="BW168" i="3"/>
  <c r="BR168" i="3"/>
  <c r="BB168" i="3"/>
  <c r="BY167" i="3"/>
  <c r="BW167" i="3"/>
  <c r="BR167" i="3"/>
  <c r="BB167" i="3"/>
  <c r="BY166" i="3"/>
  <c r="BW166" i="3"/>
  <c r="BR166" i="3"/>
  <c r="BB166" i="3"/>
  <c r="BY165" i="3"/>
  <c r="BW165" i="3"/>
  <c r="BR165" i="3"/>
  <c r="BB165" i="3"/>
  <c r="BY164" i="3"/>
  <c r="BW164" i="3"/>
  <c r="BR164" i="3"/>
  <c r="BB164" i="3"/>
  <c r="BY163" i="3"/>
  <c r="BW163" i="3"/>
  <c r="BR163" i="3"/>
  <c r="BB163" i="3"/>
  <c r="BY162" i="3"/>
  <c r="BW162" i="3"/>
  <c r="BR162" i="3"/>
  <c r="BB162" i="3"/>
  <c r="BY161" i="3"/>
  <c r="BW161" i="3"/>
  <c r="BR161" i="3"/>
  <c r="BB161" i="3"/>
  <c r="BY160" i="3"/>
  <c r="BW160" i="3"/>
  <c r="BR160" i="3"/>
  <c r="BB160" i="3"/>
  <c r="BY159" i="3"/>
  <c r="BW159" i="3"/>
  <c r="BR159" i="3"/>
  <c r="BB159" i="3"/>
  <c r="BY158" i="3"/>
  <c r="BW158" i="3"/>
  <c r="BR158" i="3"/>
  <c r="BB158" i="3"/>
  <c r="BY157" i="3"/>
  <c r="BW157" i="3"/>
  <c r="BR157" i="3"/>
  <c r="BB157" i="3"/>
  <c r="BY156" i="3"/>
  <c r="BW156" i="3"/>
  <c r="BR156" i="3"/>
  <c r="BB156" i="3"/>
  <c r="BY155" i="3"/>
  <c r="BW155" i="3"/>
  <c r="BR155" i="3"/>
  <c r="BB155" i="3"/>
  <c r="BY154" i="3"/>
  <c r="BW154" i="3"/>
  <c r="BR154" i="3"/>
  <c r="BB154" i="3"/>
  <c r="BY153" i="3"/>
  <c r="BW153" i="3"/>
  <c r="BR153" i="3"/>
  <c r="BB153" i="3"/>
  <c r="BY152" i="3"/>
  <c r="BW152" i="3"/>
  <c r="BR152" i="3"/>
  <c r="BB152" i="3"/>
  <c r="BY151" i="3"/>
  <c r="BW151" i="3"/>
  <c r="BR151" i="3"/>
  <c r="BB151" i="3"/>
  <c r="BY150" i="3"/>
  <c r="BW150" i="3"/>
  <c r="BR150" i="3"/>
  <c r="BB150" i="3"/>
  <c r="BY149" i="3"/>
  <c r="BW149" i="3"/>
  <c r="BR149" i="3"/>
  <c r="BB149" i="3"/>
  <c r="BY148" i="3"/>
  <c r="BW148" i="3"/>
  <c r="BR148" i="3"/>
  <c r="BB148" i="3"/>
  <c r="BY147" i="3"/>
  <c r="BW147" i="3"/>
  <c r="BR147" i="3"/>
  <c r="BB147" i="3"/>
  <c r="BY146" i="3"/>
  <c r="BW146" i="3"/>
  <c r="BR146" i="3"/>
  <c r="BB146" i="3"/>
  <c r="BY145" i="3"/>
  <c r="BW145" i="3"/>
  <c r="BR145" i="3"/>
  <c r="BB145" i="3"/>
  <c r="BY144" i="3"/>
  <c r="BW144" i="3"/>
  <c r="BR144" i="3"/>
  <c r="BB144" i="3"/>
  <c r="BY143" i="3"/>
  <c r="BW143" i="3"/>
  <c r="BR143" i="3"/>
  <c r="BB143" i="3"/>
  <c r="BY142" i="3"/>
  <c r="BW142" i="3"/>
  <c r="BR142" i="3"/>
  <c r="BB142" i="3"/>
  <c r="BY141" i="3"/>
  <c r="BW141" i="3"/>
  <c r="BR141" i="3"/>
  <c r="BB141" i="3"/>
  <c r="BY140" i="3"/>
  <c r="BW140" i="3"/>
  <c r="BR140" i="3"/>
  <c r="BB140" i="3"/>
  <c r="BY139" i="3"/>
  <c r="BW139" i="3"/>
  <c r="BR139" i="3"/>
  <c r="BB139" i="3"/>
  <c r="BY138" i="3"/>
  <c r="BW138" i="3"/>
  <c r="BR138" i="3"/>
  <c r="BB138" i="3"/>
  <c r="BY137" i="3"/>
  <c r="BW137" i="3"/>
  <c r="BR137" i="3"/>
  <c r="BB137" i="3"/>
  <c r="BY136" i="3"/>
  <c r="BW136" i="3"/>
  <c r="BR136" i="3"/>
  <c r="BB136" i="3"/>
  <c r="BY135" i="3"/>
  <c r="BW135" i="3"/>
  <c r="BR135" i="3"/>
  <c r="BB135" i="3"/>
  <c r="BY134" i="3"/>
  <c r="BW134" i="3"/>
  <c r="BR134" i="3"/>
  <c r="BB134" i="3"/>
  <c r="BY133" i="3"/>
  <c r="BW133" i="3"/>
  <c r="BR133" i="3"/>
  <c r="BB133" i="3"/>
  <c r="BY132" i="3"/>
  <c r="BW132" i="3"/>
  <c r="BR132" i="3"/>
  <c r="BB132" i="3"/>
  <c r="BY131" i="3"/>
  <c r="BW131" i="3"/>
  <c r="BR131" i="3"/>
  <c r="BB131" i="3"/>
  <c r="BY130" i="3"/>
  <c r="BW130" i="3"/>
  <c r="BR130" i="3"/>
  <c r="BB130" i="3"/>
  <c r="BY129" i="3"/>
  <c r="BW129" i="3"/>
  <c r="BR129" i="3"/>
  <c r="BB129" i="3"/>
  <c r="BY128" i="3"/>
  <c r="BW128" i="3"/>
  <c r="BR128" i="3"/>
  <c r="BB128" i="3"/>
  <c r="BY127" i="3"/>
  <c r="BW127" i="3"/>
  <c r="BR127" i="3"/>
  <c r="BB127" i="3"/>
  <c r="BY126" i="3"/>
  <c r="BW126" i="3"/>
  <c r="BR126" i="3"/>
  <c r="BB126" i="3"/>
  <c r="BY125" i="3"/>
  <c r="BW125" i="3"/>
  <c r="BR125" i="3"/>
  <c r="BB125" i="3"/>
  <c r="BY124" i="3"/>
  <c r="BW124" i="3"/>
  <c r="BR124" i="3"/>
  <c r="BB124" i="3"/>
  <c r="BY123" i="3"/>
  <c r="BW123" i="3"/>
  <c r="BR123" i="3"/>
  <c r="BB123" i="3"/>
  <c r="BY122" i="3"/>
  <c r="BW122" i="3"/>
  <c r="BR122" i="3"/>
  <c r="BB122" i="3"/>
  <c r="BY121" i="3"/>
  <c r="BW121" i="3"/>
  <c r="BR121" i="3"/>
  <c r="BB121" i="3"/>
  <c r="BY120" i="3"/>
  <c r="BW120" i="3"/>
  <c r="BR120" i="3"/>
  <c r="BB120" i="3"/>
  <c r="BY119" i="3"/>
  <c r="BW119" i="3"/>
  <c r="BR119" i="3"/>
  <c r="BB119" i="3"/>
  <c r="BY118" i="3"/>
  <c r="BW118" i="3"/>
  <c r="BR118" i="3"/>
  <c r="BB118" i="3"/>
  <c r="BY117" i="3"/>
  <c r="BW117" i="3"/>
  <c r="BR117" i="3"/>
  <c r="BB117" i="3"/>
  <c r="BY116" i="3"/>
  <c r="BW116" i="3"/>
  <c r="BR116" i="3"/>
  <c r="BB116" i="3"/>
  <c r="BY115" i="3"/>
  <c r="BW115" i="3"/>
  <c r="BR115" i="3"/>
  <c r="BB115" i="3"/>
  <c r="BY114" i="3"/>
  <c r="BW114" i="3"/>
  <c r="BR114" i="3"/>
  <c r="BB114" i="3"/>
  <c r="BY113" i="3"/>
  <c r="BW113" i="3"/>
  <c r="BR113" i="3"/>
  <c r="BB113" i="3"/>
  <c r="BY112" i="3"/>
  <c r="BW112" i="3"/>
  <c r="BR112" i="3"/>
  <c r="BB112" i="3"/>
  <c r="BY111" i="3"/>
  <c r="BW111" i="3"/>
  <c r="BR111" i="3"/>
  <c r="BB111" i="3"/>
  <c r="BY110" i="3"/>
  <c r="BW110" i="3"/>
  <c r="BR110" i="3"/>
  <c r="BB110" i="3"/>
  <c r="BY109" i="3"/>
  <c r="BW109" i="3"/>
  <c r="BR109" i="3"/>
  <c r="BB109" i="3"/>
  <c r="BY108" i="3"/>
  <c r="BW108" i="3"/>
  <c r="BR108" i="3"/>
  <c r="BB108" i="3"/>
  <c r="BY107" i="3"/>
  <c r="BW107" i="3"/>
  <c r="BR107" i="3"/>
  <c r="BB107" i="3"/>
  <c r="BY106" i="3"/>
  <c r="BW106" i="3"/>
  <c r="BR106" i="3"/>
  <c r="BB106" i="3"/>
  <c r="BY105" i="3"/>
  <c r="BW105" i="3"/>
  <c r="BR105" i="3"/>
  <c r="BB105" i="3"/>
  <c r="BY104" i="3"/>
  <c r="BW104" i="3"/>
  <c r="BR104" i="3"/>
  <c r="BB104" i="3"/>
  <c r="BY103" i="3"/>
  <c r="BW103" i="3"/>
  <c r="BR103" i="3"/>
  <c r="BB103" i="3"/>
  <c r="BY102" i="3"/>
  <c r="BW102" i="3"/>
  <c r="BR102" i="3"/>
  <c r="BB102" i="3"/>
  <c r="BY101" i="3"/>
  <c r="BW101" i="3"/>
  <c r="BR101" i="3"/>
  <c r="BB101" i="3"/>
  <c r="BY100" i="3"/>
  <c r="BW100" i="3"/>
  <c r="BR100" i="3"/>
  <c r="BB100" i="3"/>
  <c r="BY99" i="3"/>
  <c r="BW99" i="3"/>
  <c r="BR99" i="3"/>
  <c r="BB99" i="3"/>
  <c r="BY98" i="3"/>
  <c r="BW98" i="3"/>
  <c r="BR98" i="3"/>
  <c r="BB98" i="3"/>
  <c r="BY97" i="3"/>
  <c r="BW97" i="3"/>
  <c r="BR97" i="3"/>
  <c r="BB97" i="3"/>
  <c r="BY96" i="3"/>
  <c r="BW96" i="3"/>
  <c r="BR96" i="3"/>
  <c r="BB96" i="3"/>
  <c r="BY95" i="3"/>
  <c r="BW95" i="3"/>
  <c r="BR95" i="3"/>
  <c r="BB95" i="3"/>
  <c r="BY94" i="3"/>
  <c r="BW94" i="3"/>
  <c r="BR94" i="3"/>
  <c r="BB94" i="3"/>
  <c r="BY93" i="3"/>
  <c r="BW93" i="3"/>
  <c r="BR93" i="3"/>
  <c r="BB93" i="3"/>
  <c r="BY92" i="3"/>
  <c r="BW92" i="3"/>
  <c r="BR92" i="3"/>
  <c r="BB92" i="3"/>
  <c r="BY91" i="3"/>
  <c r="BW91" i="3"/>
  <c r="BR91" i="3"/>
  <c r="BB91" i="3"/>
  <c r="BY90" i="3"/>
  <c r="BW90" i="3"/>
  <c r="BR90" i="3"/>
  <c r="BB90" i="3"/>
  <c r="BY89" i="3"/>
  <c r="BW89" i="3"/>
  <c r="BR89" i="3"/>
  <c r="BB89" i="3"/>
  <c r="BY88" i="3"/>
  <c r="BW88" i="3"/>
  <c r="BR88" i="3"/>
  <c r="BB88" i="3"/>
  <c r="BY87" i="3"/>
  <c r="BW87" i="3"/>
  <c r="BR87" i="3"/>
  <c r="BB87" i="3"/>
  <c r="BY86" i="3"/>
  <c r="BW86" i="3"/>
  <c r="BR86" i="3"/>
  <c r="BB86" i="3"/>
  <c r="BY85" i="3"/>
  <c r="BW85" i="3"/>
  <c r="BR85" i="3"/>
  <c r="BB85" i="3"/>
  <c r="BY84" i="3"/>
  <c r="BW84" i="3"/>
  <c r="BR84" i="3"/>
  <c r="BB84" i="3"/>
  <c r="BY83" i="3"/>
  <c r="BW83" i="3"/>
  <c r="BR83" i="3"/>
  <c r="BB83" i="3"/>
  <c r="BY82" i="3"/>
  <c r="BW82" i="3"/>
  <c r="BR82" i="3"/>
  <c r="BB82" i="3"/>
  <c r="BY81" i="3"/>
  <c r="BW81" i="3"/>
  <c r="BR81" i="3"/>
  <c r="BB81" i="3"/>
  <c r="BY80" i="3"/>
  <c r="BW80" i="3"/>
  <c r="BR80" i="3"/>
  <c r="BB80" i="3"/>
  <c r="BY79" i="3"/>
  <c r="BW79" i="3"/>
  <c r="BR79" i="3"/>
  <c r="BB79" i="3"/>
  <c r="BY78" i="3"/>
  <c r="BW78" i="3"/>
  <c r="BR78" i="3"/>
  <c r="BB78" i="3"/>
  <c r="BY77" i="3"/>
  <c r="BW77" i="3"/>
  <c r="BR77" i="3"/>
  <c r="BB77" i="3"/>
  <c r="BY76" i="3"/>
  <c r="BW76" i="3"/>
  <c r="BR76" i="3"/>
  <c r="BB76" i="3"/>
  <c r="BY75" i="3"/>
  <c r="BW75" i="3"/>
  <c r="BR75" i="3"/>
  <c r="BB75" i="3"/>
  <c r="BY74" i="3"/>
  <c r="BW74" i="3"/>
  <c r="BR74" i="3"/>
  <c r="BB74" i="3"/>
  <c r="BY73" i="3"/>
  <c r="BW73" i="3"/>
  <c r="BR73" i="3"/>
  <c r="BB73" i="3"/>
  <c r="BY72" i="3"/>
  <c r="BW72" i="3"/>
  <c r="BR72" i="3"/>
  <c r="BB72" i="3"/>
  <c r="BY71" i="3"/>
  <c r="BW71" i="3"/>
  <c r="BR71" i="3"/>
  <c r="BB71" i="3"/>
  <c r="BY70" i="3"/>
  <c r="BW70" i="3"/>
  <c r="BR70" i="3"/>
  <c r="BB70" i="3"/>
  <c r="BY69" i="3"/>
  <c r="BW69" i="3"/>
  <c r="BR69" i="3"/>
  <c r="BB69" i="3"/>
  <c r="BY68" i="3"/>
  <c r="BW68" i="3"/>
  <c r="BR68" i="3"/>
  <c r="BB68" i="3"/>
  <c r="BY67" i="3"/>
  <c r="BW67" i="3"/>
  <c r="BR67" i="3"/>
  <c r="BB67" i="3"/>
  <c r="BY66" i="3"/>
  <c r="BW66" i="3"/>
  <c r="BR66" i="3"/>
  <c r="BB66" i="3"/>
  <c r="BY65" i="3"/>
  <c r="BW65" i="3"/>
  <c r="BR65" i="3"/>
  <c r="BB65" i="3"/>
  <c r="BY64" i="3"/>
  <c r="BW64" i="3"/>
  <c r="BR64" i="3"/>
  <c r="BB64" i="3"/>
  <c r="BY63" i="3"/>
  <c r="BW63" i="3"/>
  <c r="BR63" i="3"/>
  <c r="BB63" i="3"/>
  <c r="BY62" i="3"/>
  <c r="BW62" i="3"/>
  <c r="BR62" i="3"/>
  <c r="BB62" i="3"/>
  <c r="BY61" i="3"/>
  <c r="BW61" i="3"/>
  <c r="BR61" i="3"/>
  <c r="BB61" i="3"/>
  <c r="BY60" i="3"/>
  <c r="BW60" i="3"/>
  <c r="BR60" i="3"/>
  <c r="BB60" i="3"/>
  <c r="BY59" i="3"/>
  <c r="BW59" i="3"/>
  <c r="BR59" i="3"/>
  <c r="BB59" i="3"/>
  <c r="BY58" i="3"/>
  <c r="BW58" i="3"/>
  <c r="BR58" i="3"/>
  <c r="BB58" i="3"/>
  <c r="BY57" i="3"/>
  <c r="BW57" i="3"/>
  <c r="BR57" i="3"/>
  <c r="BB57" i="3"/>
  <c r="BY56" i="3"/>
  <c r="BW56" i="3"/>
  <c r="BR56" i="3"/>
  <c r="BB56" i="3"/>
  <c r="BY55" i="3"/>
  <c r="BW55" i="3"/>
  <c r="BR55" i="3"/>
  <c r="BB55" i="3"/>
  <c r="BY54" i="3"/>
  <c r="BW54" i="3"/>
  <c r="BR54" i="3"/>
  <c r="BB54" i="3"/>
  <c r="BY53" i="3"/>
  <c r="BW53" i="3"/>
  <c r="BR53" i="3"/>
  <c r="BB53" i="3"/>
  <c r="BY52" i="3"/>
  <c r="BW52" i="3"/>
  <c r="BR52" i="3"/>
  <c r="BB52" i="3"/>
  <c r="BY51" i="3"/>
  <c r="BW51" i="3"/>
  <c r="BR51" i="3"/>
  <c r="BB51" i="3"/>
  <c r="BY50" i="3"/>
  <c r="BW50" i="3"/>
  <c r="BR50" i="3"/>
  <c r="BB50" i="3"/>
  <c r="BY49" i="3"/>
  <c r="BW49" i="3"/>
  <c r="BR49" i="3"/>
  <c r="BB49" i="3"/>
  <c r="BY48" i="3"/>
  <c r="BW48" i="3"/>
  <c r="BR48" i="3"/>
  <c r="BB48" i="3"/>
  <c r="BY47" i="3"/>
  <c r="BW47" i="3"/>
  <c r="BR47" i="3"/>
  <c r="BB47" i="3"/>
  <c r="BY46" i="3"/>
  <c r="BW46" i="3"/>
  <c r="BR46" i="3"/>
  <c r="BB46" i="3"/>
  <c r="BY45" i="3"/>
  <c r="BW45" i="3"/>
  <c r="BR45" i="3"/>
  <c r="BB45" i="3"/>
  <c r="BY44" i="3"/>
  <c r="BW44" i="3"/>
  <c r="BR44" i="3"/>
  <c r="BB44" i="3"/>
  <c r="BY43" i="3"/>
  <c r="BW43" i="3"/>
  <c r="BR43" i="3"/>
  <c r="BB43" i="3"/>
  <c r="BY42" i="3"/>
  <c r="BW42" i="3"/>
  <c r="BR42" i="3"/>
  <c r="BB42" i="3"/>
  <c r="BY41" i="3"/>
  <c r="BW41" i="3"/>
  <c r="BR41" i="3"/>
  <c r="BB41" i="3"/>
  <c r="BY40" i="3"/>
  <c r="BW40" i="3"/>
  <c r="BR40" i="3"/>
  <c r="BB40" i="3"/>
  <c r="BY39" i="3"/>
  <c r="BW39" i="3"/>
  <c r="BR39" i="3"/>
  <c r="BB39" i="3"/>
  <c r="BY38" i="3"/>
  <c r="BW38" i="3"/>
  <c r="BR38" i="3"/>
  <c r="BB38" i="3"/>
  <c r="BY37" i="3"/>
  <c r="BW37" i="3"/>
  <c r="BR37" i="3"/>
  <c r="BB37" i="3"/>
  <c r="BY36" i="3"/>
  <c r="BW36" i="3"/>
  <c r="BR36" i="3"/>
  <c r="BB36" i="3"/>
  <c r="BY35" i="3"/>
  <c r="BW35" i="3"/>
  <c r="BR35" i="3"/>
  <c r="BB35" i="3"/>
  <c r="BY34" i="3"/>
  <c r="BW34" i="3"/>
  <c r="BR34" i="3"/>
  <c r="BB34" i="3"/>
  <c r="BY33" i="3"/>
  <c r="BW33" i="3"/>
  <c r="BR33" i="3"/>
  <c r="BB33" i="3"/>
  <c r="BY32" i="3"/>
  <c r="BW32" i="3"/>
  <c r="BR32" i="3"/>
  <c r="BB32" i="3"/>
  <c r="BY31" i="3"/>
  <c r="BW31" i="3"/>
  <c r="BR31" i="3"/>
  <c r="BB31" i="3"/>
  <c r="BY30" i="3"/>
  <c r="BW30" i="3"/>
  <c r="BR30" i="3"/>
  <c r="BB30" i="3"/>
  <c r="BY29" i="3"/>
  <c r="BW29" i="3"/>
  <c r="BR29" i="3"/>
  <c r="BB29" i="3"/>
  <c r="BY28" i="3"/>
  <c r="BW28" i="3"/>
  <c r="BR28" i="3"/>
  <c r="BB28" i="3"/>
  <c r="BY27" i="3"/>
  <c r="BW27" i="3"/>
  <c r="BR27" i="3"/>
  <c r="BB27" i="3"/>
  <c r="BY26" i="3"/>
  <c r="BW26" i="3"/>
  <c r="BR26" i="3"/>
  <c r="BB26" i="3"/>
  <c r="BY25" i="3"/>
  <c r="BW25" i="3"/>
  <c r="BR25" i="3"/>
  <c r="BB25" i="3"/>
  <c r="BY24" i="3"/>
  <c r="BW24" i="3"/>
  <c r="BR24" i="3"/>
  <c r="BB24" i="3"/>
  <c r="BY23" i="3"/>
  <c r="BW23" i="3"/>
  <c r="BR23" i="3"/>
  <c r="BB23" i="3"/>
  <c r="BY22" i="3"/>
  <c r="BW22" i="3"/>
  <c r="BR22" i="3"/>
  <c r="BB22" i="3"/>
  <c r="BY21" i="3"/>
  <c r="BW21" i="3"/>
  <c r="BR21" i="3"/>
  <c r="BB21" i="3"/>
  <c r="BY20" i="3"/>
  <c r="BW20" i="3"/>
  <c r="BR20" i="3"/>
  <c r="BB20" i="3"/>
  <c r="BY19" i="3"/>
  <c r="BW19" i="3"/>
  <c r="BR19" i="3"/>
  <c r="BB19" i="3"/>
  <c r="BY18" i="3"/>
  <c r="BW18" i="3"/>
  <c r="BR18" i="3"/>
  <c r="BB18" i="3"/>
  <c r="BY17" i="3"/>
  <c r="BW17" i="3"/>
  <c r="BR17" i="3"/>
  <c r="BB17" i="3"/>
  <c r="BY16" i="3"/>
  <c r="BW16" i="3"/>
  <c r="BR16" i="3"/>
  <c r="BB16" i="3"/>
  <c r="BY15" i="3"/>
  <c r="BW15" i="3"/>
  <c r="BR15" i="3"/>
  <c r="BB15" i="3"/>
  <c r="BY14" i="3"/>
  <c r="BW14" i="3"/>
  <c r="BR14" i="3"/>
  <c r="BB14" i="3"/>
  <c r="BY13" i="3"/>
  <c r="BW13" i="3"/>
  <c r="BR13" i="3"/>
  <c r="BB13" i="3"/>
  <c r="BY12" i="3"/>
  <c r="BW12" i="3"/>
  <c r="BR12" i="3"/>
  <c r="BB12" i="3"/>
  <c r="BY11" i="3"/>
  <c r="BW11" i="3"/>
  <c r="BR11" i="3"/>
  <c r="BB11" i="3"/>
  <c r="BY10" i="3"/>
  <c r="BW10" i="3"/>
  <c r="BR10" i="3"/>
  <c r="BB10" i="3"/>
  <c r="BY9" i="3"/>
  <c r="BW9" i="3"/>
  <c r="BR9" i="3"/>
  <c r="BB9" i="3"/>
  <c r="BY8" i="3"/>
  <c r="BW8" i="3"/>
  <c r="BR8" i="3"/>
  <c r="BB8" i="3"/>
  <c r="BY7" i="3"/>
  <c r="BW7" i="3"/>
  <c r="BR7" i="3"/>
  <c r="BB7" i="3"/>
  <c r="BY6" i="3"/>
  <c r="BW6" i="3"/>
  <c r="BR6" i="3"/>
  <c r="BB6" i="3"/>
  <c r="BY5" i="3"/>
  <c r="BW5" i="3"/>
  <c r="BR5" i="3"/>
  <c r="BB5" i="3"/>
  <c r="BY4" i="3"/>
  <c r="BW4" i="3"/>
  <c r="BR4" i="3"/>
  <c r="BB4" i="3"/>
  <c r="BR3" i="3"/>
  <c r="BB3" i="3"/>
  <c r="BW2" i="3"/>
  <c r="BB2" i="3"/>
  <c r="CJ4" i="3"/>
  <c r="CI4" i="3"/>
  <c r="CJ5" i="3"/>
  <c r="CI5" i="3"/>
  <c r="CJ6" i="3"/>
  <c r="CI6" i="3"/>
  <c r="CJ7" i="3"/>
  <c r="CI7" i="3"/>
  <c r="CJ8" i="3"/>
  <c r="CI8" i="3"/>
  <c r="CJ9" i="3"/>
  <c r="CI9" i="3"/>
  <c r="CJ10" i="3"/>
  <c r="CI10" i="3"/>
  <c r="CJ11" i="3"/>
  <c r="CI11" i="3"/>
  <c r="CJ12" i="3"/>
  <c r="CI12" i="3"/>
  <c r="CJ13" i="3"/>
  <c r="CI13" i="3"/>
  <c r="CJ14" i="3"/>
  <c r="CI14" i="3"/>
  <c r="CJ15" i="3"/>
  <c r="CI15" i="3"/>
  <c r="CJ16" i="3"/>
  <c r="CI16" i="3"/>
  <c r="CJ17" i="3"/>
  <c r="CI17" i="3"/>
  <c r="CJ18" i="3"/>
  <c r="CI18" i="3"/>
  <c r="CJ19" i="3"/>
  <c r="CI19" i="3"/>
  <c r="CJ20" i="3"/>
  <c r="CI20" i="3"/>
  <c r="CJ21" i="3"/>
  <c r="CI21" i="3"/>
  <c r="CJ22" i="3"/>
  <c r="CI22" i="3"/>
  <c r="CJ23" i="3"/>
  <c r="CI23" i="3"/>
  <c r="CJ24" i="3"/>
  <c r="CI24" i="3"/>
  <c r="CJ25" i="3"/>
  <c r="CI25" i="3"/>
  <c r="CJ26" i="3"/>
  <c r="CI26" i="3"/>
  <c r="CJ27" i="3"/>
  <c r="CI27" i="3"/>
  <c r="CJ28" i="3"/>
  <c r="CI28" i="3"/>
  <c r="CJ29" i="3"/>
  <c r="CI29" i="3"/>
  <c r="CJ30" i="3"/>
  <c r="CI30" i="3"/>
  <c r="CJ31" i="3"/>
  <c r="CI31" i="3"/>
  <c r="CJ32" i="3"/>
  <c r="CI32" i="3"/>
  <c r="CJ33" i="3"/>
  <c r="CI33" i="3"/>
  <c r="CJ34" i="3"/>
  <c r="CI34" i="3"/>
  <c r="CJ35" i="3"/>
  <c r="CI35" i="3"/>
  <c r="CJ36" i="3"/>
  <c r="CI36" i="3"/>
  <c r="CJ37" i="3"/>
  <c r="CI37" i="3"/>
  <c r="CJ38" i="3"/>
  <c r="CI38" i="3"/>
  <c r="CJ39" i="3"/>
  <c r="CI39" i="3"/>
  <c r="CJ40" i="3"/>
  <c r="CI40" i="3"/>
  <c r="CJ41" i="3"/>
  <c r="CI41" i="3"/>
  <c r="CJ42" i="3"/>
  <c r="CI42" i="3"/>
  <c r="CJ43" i="3"/>
  <c r="CI43" i="3"/>
  <c r="CJ44" i="3"/>
  <c r="CI44" i="3"/>
  <c r="CJ45" i="3"/>
  <c r="CI45" i="3"/>
  <c r="CJ46" i="3"/>
  <c r="CI46" i="3"/>
  <c r="CJ47" i="3"/>
  <c r="CI47" i="3"/>
  <c r="CJ48" i="3"/>
  <c r="CI48" i="3"/>
  <c r="CJ49" i="3"/>
  <c r="CI49" i="3"/>
  <c r="CJ50" i="3"/>
  <c r="CI50" i="3"/>
  <c r="CJ51" i="3"/>
  <c r="CI51" i="3"/>
  <c r="CJ52" i="3"/>
  <c r="CI52" i="3"/>
  <c r="CJ53" i="3"/>
  <c r="CI53" i="3"/>
  <c r="CJ54" i="3"/>
  <c r="CI54" i="3"/>
  <c r="CJ55" i="3"/>
  <c r="CI55" i="3"/>
  <c r="CJ56" i="3"/>
  <c r="CI56" i="3"/>
  <c r="CJ57" i="3"/>
  <c r="CI57" i="3"/>
  <c r="CJ58" i="3"/>
  <c r="CI58" i="3"/>
  <c r="CJ59" i="3"/>
  <c r="CI59" i="3"/>
  <c r="CJ60" i="3"/>
  <c r="CI60" i="3"/>
  <c r="CJ61" i="3"/>
  <c r="CI61" i="3"/>
  <c r="CJ62" i="3"/>
  <c r="CI62" i="3"/>
  <c r="CJ63" i="3"/>
  <c r="CI63" i="3"/>
  <c r="CJ64" i="3"/>
  <c r="CI64" i="3"/>
  <c r="CJ65" i="3"/>
  <c r="CI65" i="3"/>
  <c r="CJ66" i="3"/>
  <c r="CI66" i="3"/>
  <c r="CJ67" i="3"/>
  <c r="CI67" i="3"/>
  <c r="CJ68" i="3"/>
  <c r="CI68" i="3"/>
  <c r="CJ69" i="3"/>
  <c r="CI69" i="3"/>
  <c r="CJ70" i="3"/>
  <c r="CI70" i="3"/>
  <c r="CJ71" i="3"/>
  <c r="CI71" i="3"/>
  <c r="CJ72" i="3"/>
  <c r="CI72" i="3"/>
  <c r="CJ73" i="3"/>
  <c r="CI73" i="3"/>
  <c r="CJ74" i="3"/>
  <c r="CI74" i="3"/>
  <c r="CJ75" i="3"/>
  <c r="CI75" i="3"/>
  <c r="CJ76" i="3"/>
  <c r="CI76" i="3"/>
  <c r="CJ77" i="3"/>
  <c r="CI77" i="3"/>
  <c r="CJ78" i="3"/>
  <c r="CI78" i="3"/>
  <c r="CJ79" i="3"/>
  <c r="CI79" i="3"/>
  <c r="CJ80" i="3"/>
  <c r="CI80" i="3"/>
  <c r="CJ81" i="3"/>
  <c r="CI81" i="3"/>
  <c r="CJ82" i="3"/>
  <c r="CI82" i="3"/>
  <c r="CJ83" i="3"/>
  <c r="CI83" i="3"/>
  <c r="CJ84" i="3"/>
  <c r="CI84" i="3"/>
  <c r="CJ85" i="3"/>
  <c r="CI85" i="3"/>
  <c r="CJ86" i="3"/>
  <c r="CI86" i="3"/>
  <c r="CJ87" i="3"/>
  <c r="CI87" i="3"/>
  <c r="CJ88" i="3"/>
  <c r="CI88" i="3"/>
  <c r="CJ89" i="3"/>
  <c r="CI89" i="3"/>
  <c r="CJ90" i="3"/>
  <c r="CI90" i="3"/>
  <c r="CJ91" i="3"/>
  <c r="CI91" i="3"/>
  <c r="CJ92" i="3"/>
  <c r="CI92" i="3"/>
  <c r="CJ93" i="3"/>
  <c r="CI93" i="3"/>
  <c r="CJ94" i="3"/>
  <c r="CI94" i="3"/>
  <c r="CJ95" i="3"/>
  <c r="CI95" i="3"/>
  <c r="CJ96" i="3"/>
  <c r="CI96" i="3"/>
  <c r="CJ97" i="3"/>
  <c r="CI97" i="3"/>
  <c r="CJ98" i="3"/>
  <c r="CI98" i="3"/>
  <c r="CJ99" i="3"/>
  <c r="CI99" i="3"/>
  <c r="CJ100" i="3"/>
  <c r="CI100" i="3"/>
  <c r="CJ101" i="3"/>
  <c r="CI101" i="3"/>
  <c r="CJ102" i="3"/>
  <c r="CI102" i="3"/>
  <c r="CJ103" i="3"/>
  <c r="CI103" i="3"/>
  <c r="CJ104" i="3"/>
  <c r="CI104" i="3"/>
  <c r="CJ105" i="3"/>
  <c r="CI105" i="3"/>
  <c r="CJ106" i="3"/>
  <c r="CI106" i="3"/>
  <c r="CJ107" i="3"/>
  <c r="CI107" i="3"/>
  <c r="CJ108" i="3"/>
  <c r="CI108" i="3"/>
  <c r="CJ109" i="3"/>
  <c r="CI109" i="3"/>
  <c r="CJ110" i="3"/>
  <c r="CI110" i="3"/>
  <c r="CJ111" i="3"/>
  <c r="CI111" i="3"/>
  <c r="CJ112" i="3"/>
  <c r="CI112" i="3"/>
  <c r="CJ113" i="3"/>
  <c r="CI113" i="3"/>
  <c r="CJ114" i="3"/>
  <c r="CI114" i="3"/>
  <c r="CJ115" i="3"/>
  <c r="CI115" i="3"/>
  <c r="CJ116" i="3"/>
  <c r="CI116" i="3"/>
  <c r="CJ117" i="3"/>
  <c r="CI117" i="3"/>
  <c r="CJ118" i="3"/>
  <c r="CI118" i="3"/>
  <c r="CJ119" i="3"/>
  <c r="CI119" i="3"/>
  <c r="CJ120" i="3"/>
  <c r="CI120" i="3"/>
  <c r="CJ121" i="3"/>
  <c r="CI121" i="3"/>
  <c r="CJ122" i="3"/>
  <c r="CI122" i="3"/>
  <c r="CJ123" i="3"/>
  <c r="CI123" i="3"/>
  <c r="CJ124" i="3"/>
  <c r="CI124" i="3"/>
  <c r="CJ125" i="3"/>
  <c r="CI125" i="3"/>
  <c r="CJ126" i="3"/>
  <c r="CI126" i="3"/>
  <c r="CJ127" i="3"/>
  <c r="CI127" i="3"/>
  <c r="CJ128" i="3"/>
  <c r="CI128" i="3"/>
  <c r="CJ129" i="3"/>
  <c r="CI129" i="3"/>
  <c r="CJ130" i="3"/>
  <c r="CI130" i="3"/>
  <c r="CJ131" i="3"/>
  <c r="CI131" i="3"/>
  <c r="CJ132" i="3"/>
  <c r="CI132" i="3"/>
  <c r="CJ133" i="3"/>
  <c r="CI133" i="3"/>
  <c r="CJ134" i="3"/>
  <c r="CI134" i="3"/>
  <c r="CJ135" i="3"/>
  <c r="CI135" i="3"/>
  <c r="CJ136" i="3"/>
  <c r="CI136" i="3"/>
  <c r="CJ137" i="3"/>
  <c r="CI137" i="3"/>
  <c r="CJ138" i="3"/>
  <c r="CI138" i="3"/>
  <c r="CJ139" i="3"/>
  <c r="CI139" i="3"/>
  <c r="CJ140" i="3"/>
  <c r="CI140" i="3"/>
  <c r="CJ141" i="3"/>
  <c r="CI141" i="3"/>
  <c r="CJ142" i="3"/>
  <c r="CI142" i="3"/>
  <c r="CJ143" i="3"/>
  <c r="CI143" i="3"/>
  <c r="CJ144" i="3"/>
  <c r="CI144" i="3"/>
  <c r="CJ145" i="3"/>
  <c r="CI145" i="3"/>
  <c r="CJ146" i="3"/>
  <c r="CI146" i="3"/>
  <c r="CJ147" i="3"/>
  <c r="CI147" i="3"/>
  <c r="CJ148" i="3"/>
  <c r="CI148" i="3"/>
  <c r="CJ149" i="3"/>
  <c r="CI149" i="3"/>
  <c r="CJ150" i="3"/>
  <c r="CI150" i="3"/>
  <c r="CJ151" i="3"/>
  <c r="CI151" i="3"/>
  <c r="CJ152" i="3"/>
  <c r="CI152" i="3"/>
  <c r="CJ153" i="3"/>
  <c r="CI153" i="3"/>
  <c r="CJ154" i="3"/>
  <c r="CI154" i="3"/>
  <c r="CJ155" i="3"/>
  <c r="CI155" i="3"/>
  <c r="CJ156" i="3"/>
  <c r="CI156" i="3"/>
  <c r="CJ157" i="3"/>
  <c r="CI157" i="3"/>
  <c r="CJ158" i="3"/>
  <c r="CI158" i="3"/>
  <c r="CJ159" i="3"/>
  <c r="CI159" i="3"/>
  <c r="CJ160" i="3"/>
  <c r="CI160" i="3"/>
  <c r="CJ161" i="3"/>
  <c r="CI161" i="3"/>
  <c r="CJ162" i="3"/>
  <c r="CI162" i="3"/>
  <c r="CJ163" i="3"/>
  <c r="CI163" i="3"/>
  <c r="CJ164" i="3"/>
  <c r="CI164" i="3"/>
  <c r="CJ165" i="3"/>
  <c r="CI165" i="3"/>
  <c r="CJ166" i="3"/>
  <c r="CI166" i="3"/>
  <c r="CJ167" i="3"/>
  <c r="CI167" i="3"/>
  <c r="CJ168" i="3"/>
  <c r="CI168" i="3"/>
  <c r="CJ169" i="3"/>
  <c r="CI169" i="3"/>
  <c r="CJ170" i="3"/>
  <c r="CI170" i="3"/>
  <c r="CJ171" i="3"/>
  <c r="CI171" i="3"/>
  <c r="CJ172" i="3"/>
  <c r="CI172" i="3"/>
  <c r="CJ173" i="3"/>
  <c r="CI173" i="3"/>
  <c r="CJ174" i="3"/>
  <c r="CI174" i="3"/>
  <c r="CJ175" i="3"/>
  <c r="CI175" i="3"/>
  <c r="CJ176" i="3"/>
  <c r="CI176" i="3"/>
  <c r="CJ177" i="3"/>
  <c r="CI177" i="3"/>
  <c r="CJ178" i="3"/>
  <c r="CI178" i="3"/>
  <c r="CJ179" i="3"/>
  <c r="CI179" i="3"/>
  <c r="CJ180" i="3"/>
  <c r="CI180" i="3"/>
  <c r="CJ181" i="3"/>
  <c r="CI181" i="3"/>
  <c r="CJ182" i="3"/>
  <c r="CI182" i="3"/>
  <c r="CJ183" i="3"/>
  <c r="CI183" i="3"/>
  <c r="CJ184" i="3"/>
  <c r="CI184" i="3"/>
  <c r="CJ185" i="3"/>
  <c r="CI185" i="3"/>
  <c r="CJ186" i="3"/>
  <c r="CI186" i="3"/>
  <c r="CJ187" i="3"/>
  <c r="CI187" i="3"/>
  <c r="CJ188" i="3"/>
  <c r="CI188" i="3"/>
  <c r="CJ189" i="3"/>
  <c r="CI189" i="3"/>
  <c r="CJ190" i="3"/>
  <c r="CI190" i="3"/>
  <c r="CJ191" i="3"/>
  <c r="CI191" i="3"/>
  <c r="CJ192" i="3"/>
  <c r="CI192" i="3"/>
  <c r="CJ193" i="3"/>
  <c r="CI193" i="3"/>
  <c r="CJ3" i="3"/>
  <c r="CI3" i="3"/>
  <c r="CJ2" i="3"/>
  <c r="CI2" i="3"/>
  <c r="CJ2" i="4"/>
  <c r="CI2" i="4"/>
  <c r="CJ3" i="4"/>
  <c r="CI3" i="4"/>
  <c r="CJ4" i="4"/>
  <c r="CI4" i="4"/>
  <c r="CJ5" i="4"/>
  <c r="CI5" i="4"/>
  <c r="CJ6" i="4"/>
  <c r="CI6" i="4"/>
  <c r="CJ7" i="4"/>
  <c r="CI7" i="4"/>
  <c r="CJ8" i="4"/>
  <c r="CI8" i="4"/>
  <c r="CJ9" i="4"/>
  <c r="CI9" i="4"/>
  <c r="CJ10" i="4"/>
  <c r="CI10" i="4"/>
  <c r="CJ11" i="4"/>
  <c r="CI11" i="4"/>
  <c r="CJ12" i="4"/>
  <c r="CI12" i="4"/>
  <c r="CJ13" i="4"/>
  <c r="CI13" i="4"/>
  <c r="CJ14" i="4"/>
  <c r="CI14" i="4"/>
  <c r="CJ15" i="4"/>
  <c r="CI15" i="4"/>
  <c r="CJ16" i="4"/>
  <c r="CI16" i="4"/>
  <c r="CJ17" i="4"/>
  <c r="CI17" i="4"/>
  <c r="CJ18" i="4"/>
  <c r="CI18" i="4"/>
  <c r="CJ19" i="4"/>
  <c r="CI19" i="4"/>
  <c r="CJ20" i="4"/>
  <c r="CI20" i="4"/>
  <c r="CJ21" i="4"/>
  <c r="CI21" i="4"/>
  <c r="CJ22" i="4"/>
  <c r="CI22" i="4"/>
  <c r="CJ23" i="4"/>
  <c r="CI23" i="4"/>
  <c r="CJ24" i="4"/>
  <c r="CI24" i="4"/>
  <c r="CJ25" i="4"/>
  <c r="CI25" i="4"/>
  <c r="CJ26" i="4"/>
  <c r="CI26" i="4"/>
  <c r="CJ27" i="4"/>
  <c r="CI27" i="4"/>
  <c r="CJ28" i="4"/>
  <c r="CI28" i="4"/>
  <c r="CJ29" i="4"/>
  <c r="CI29" i="4"/>
  <c r="CJ30" i="4"/>
  <c r="CI30" i="4"/>
  <c r="CJ31" i="4"/>
  <c r="CI31" i="4"/>
  <c r="CJ32" i="4"/>
  <c r="CI32" i="4"/>
  <c r="CJ33" i="4"/>
  <c r="CI33" i="4"/>
  <c r="CJ34" i="4"/>
  <c r="CI34" i="4"/>
  <c r="CJ35" i="4"/>
  <c r="CI35" i="4"/>
  <c r="CJ36" i="4"/>
  <c r="CI36" i="4"/>
  <c r="CJ37" i="4"/>
  <c r="CI37" i="4"/>
  <c r="CJ38" i="4"/>
  <c r="CI38" i="4"/>
  <c r="CJ39" i="4"/>
  <c r="CI39" i="4"/>
  <c r="CJ40" i="4"/>
  <c r="CI40" i="4"/>
  <c r="CJ41" i="4"/>
  <c r="CI41" i="4"/>
  <c r="CJ42" i="4"/>
  <c r="CI42" i="4"/>
  <c r="CJ43" i="4"/>
  <c r="CI43" i="4"/>
  <c r="CJ44" i="4"/>
  <c r="CI44" i="4"/>
  <c r="CJ45" i="4"/>
  <c r="CI45" i="4"/>
  <c r="CJ46" i="4"/>
  <c r="CI46" i="4"/>
  <c r="CJ47" i="4"/>
  <c r="CI47" i="4"/>
  <c r="CJ48" i="4"/>
  <c r="CI48" i="4"/>
  <c r="CJ49" i="4"/>
  <c r="CI49" i="4"/>
  <c r="CJ50" i="4"/>
  <c r="CI50" i="4"/>
  <c r="CJ51" i="4"/>
  <c r="CI51" i="4"/>
  <c r="CJ52" i="4"/>
  <c r="CI52" i="4"/>
  <c r="CJ53" i="4"/>
  <c r="CI53" i="4"/>
  <c r="CJ54" i="4"/>
  <c r="CI54" i="4"/>
  <c r="CJ55" i="4"/>
  <c r="CI55" i="4"/>
  <c r="CJ56" i="4"/>
  <c r="CI56" i="4"/>
  <c r="CJ57" i="4"/>
  <c r="CI57" i="4"/>
  <c r="CJ58" i="4"/>
  <c r="CI58" i="4"/>
  <c r="CJ59" i="4"/>
  <c r="CI59" i="4"/>
  <c r="CJ60" i="4"/>
  <c r="CI60" i="4"/>
  <c r="CJ61" i="4"/>
  <c r="CI61" i="4"/>
  <c r="CJ62" i="4"/>
  <c r="CI62" i="4"/>
  <c r="CJ63" i="4"/>
  <c r="CI63" i="4"/>
  <c r="CJ64" i="4"/>
  <c r="CI64" i="4"/>
  <c r="CJ65" i="4"/>
  <c r="CI65" i="4"/>
  <c r="CJ66" i="4"/>
  <c r="CI66" i="4"/>
  <c r="CJ67" i="4"/>
  <c r="CI67" i="4"/>
  <c r="CJ68" i="4"/>
  <c r="CI68" i="4"/>
  <c r="CJ69" i="4"/>
  <c r="CI69" i="4"/>
  <c r="CJ70" i="4"/>
  <c r="CI70" i="4"/>
  <c r="CJ71" i="4"/>
  <c r="CI71" i="4"/>
  <c r="CJ72" i="4"/>
  <c r="CI72" i="4"/>
  <c r="CJ73" i="4"/>
  <c r="CI73" i="4"/>
  <c r="CJ74" i="4"/>
  <c r="CI74" i="4"/>
  <c r="CJ75" i="4"/>
  <c r="CI75" i="4"/>
  <c r="CJ76" i="4"/>
  <c r="CI76" i="4"/>
  <c r="CJ77" i="4"/>
  <c r="CI77" i="4"/>
  <c r="CJ78" i="4"/>
  <c r="CI78" i="4"/>
  <c r="CJ79" i="4"/>
  <c r="CI79" i="4"/>
  <c r="CJ80" i="4"/>
  <c r="CI80" i="4"/>
  <c r="CJ81" i="4"/>
  <c r="CI81" i="4"/>
  <c r="CJ82" i="4"/>
  <c r="CI82" i="4"/>
  <c r="CJ83" i="4"/>
  <c r="CI83" i="4"/>
  <c r="CJ84" i="4"/>
  <c r="CI84" i="4"/>
  <c r="CJ85" i="4"/>
  <c r="CI85" i="4"/>
  <c r="CJ86" i="4"/>
  <c r="CI86" i="4"/>
  <c r="CJ87" i="4"/>
  <c r="CI87" i="4"/>
  <c r="CJ88" i="4"/>
  <c r="CI88" i="4"/>
  <c r="CJ89" i="4"/>
  <c r="CI89" i="4"/>
  <c r="CJ90" i="4"/>
  <c r="CI90" i="4"/>
  <c r="CJ91" i="4"/>
  <c r="CI91" i="4"/>
  <c r="CJ92" i="4"/>
  <c r="CI92" i="4"/>
  <c r="CJ93" i="4"/>
  <c r="CI93" i="4"/>
  <c r="CJ94" i="4"/>
  <c r="CI94" i="4"/>
  <c r="CJ95" i="4"/>
  <c r="CI95" i="4"/>
  <c r="CJ96" i="4"/>
  <c r="CI96" i="4"/>
  <c r="CJ97" i="4"/>
  <c r="CI97" i="4"/>
  <c r="CJ98" i="4"/>
  <c r="CI98" i="4"/>
  <c r="CJ99" i="4"/>
  <c r="CI99" i="4"/>
  <c r="CJ100" i="4"/>
  <c r="CI100" i="4"/>
  <c r="CJ101" i="4"/>
  <c r="CI101" i="4"/>
  <c r="CJ102" i="4"/>
  <c r="CI102" i="4"/>
  <c r="CJ103" i="4"/>
  <c r="CI103" i="4"/>
  <c r="CJ104" i="4"/>
  <c r="CI104" i="4"/>
  <c r="CJ105" i="4"/>
  <c r="CI105" i="4"/>
  <c r="CJ106" i="4"/>
  <c r="CI106" i="4"/>
  <c r="CJ107" i="4"/>
  <c r="CI107" i="4"/>
  <c r="CJ108" i="4"/>
  <c r="CI108" i="4"/>
  <c r="CJ109" i="4"/>
  <c r="CI109" i="4"/>
  <c r="CJ110" i="4"/>
  <c r="CI110" i="4"/>
  <c r="CJ111" i="4"/>
  <c r="CI111" i="4"/>
  <c r="CJ112" i="4"/>
  <c r="CI112" i="4"/>
  <c r="CJ113" i="4"/>
  <c r="CI113" i="4"/>
  <c r="CJ114" i="4"/>
  <c r="CI114" i="4"/>
  <c r="CJ115" i="4"/>
  <c r="CI115" i="4"/>
  <c r="CJ116" i="4"/>
  <c r="CI116" i="4"/>
  <c r="CJ117" i="4"/>
  <c r="CI117" i="4"/>
  <c r="CJ118" i="4"/>
  <c r="CI118" i="4"/>
  <c r="CJ119" i="4"/>
  <c r="CI119" i="4"/>
  <c r="CJ120" i="4"/>
  <c r="CI120" i="4"/>
  <c r="CJ121" i="4"/>
  <c r="CI121" i="4"/>
  <c r="CJ122" i="4"/>
  <c r="CI122" i="4"/>
  <c r="CJ123" i="4"/>
  <c r="CI123" i="4"/>
  <c r="CJ124" i="4"/>
  <c r="CI124" i="4"/>
  <c r="CJ125" i="4"/>
  <c r="CI125" i="4"/>
  <c r="CJ126" i="4"/>
  <c r="CI126" i="4"/>
  <c r="CJ127" i="4"/>
  <c r="CI127" i="4"/>
  <c r="CJ128" i="4"/>
  <c r="CI128" i="4"/>
  <c r="CJ129" i="4"/>
  <c r="CI129" i="4"/>
  <c r="CJ130" i="4"/>
  <c r="CI130" i="4"/>
  <c r="CJ131" i="4"/>
  <c r="CI131" i="4"/>
  <c r="CJ132" i="4"/>
  <c r="CI132" i="4"/>
  <c r="CJ133" i="4"/>
  <c r="CI133" i="4"/>
  <c r="CJ134" i="4"/>
  <c r="CI134" i="4"/>
  <c r="CJ135" i="4"/>
  <c r="CI135" i="4"/>
  <c r="CJ136" i="4"/>
  <c r="CI136" i="4"/>
  <c r="CJ137" i="4"/>
  <c r="CI137" i="4"/>
  <c r="CJ138" i="4"/>
  <c r="CI138" i="4"/>
  <c r="CJ139" i="4"/>
  <c r="CI139" i="4"/>
  <c r="CJ140" i="4"/>
  <c r="CI140" i="4"/>
  <c r="CJ141" i="4"/>
  <c r="CI141" i="4"/>
  <c r="CJ142" i="4"/>
  <c r="CI142" i="4"/>
  <c r="CJ143" i="4"/>
  <c r="CI143" i="4"/>
  <c r="CJ144" i="4"/>
  <c r="CI144" i="4"/>
  <c r="CJ145" i="4"/>
  <c r="CI145" i="4"/>
  <c r="CJ146" i="4"/>
  <c r="CI146" i="4"/>
  <c r="CJ147" i="4"/>
  <c r="CI147" i="4"/>
  <c r="CJ148" i="4"/>
  <c r="CI148" i="4"/>
  <c r="CJ149" i="4"/>
  <c r="CI149" i="4"/>
  <c r="CJ150" i="4"/>
  <c r="CI150" i="4"/>
  <c r="CJ151" i="4"/>
  <c r="CI151" i="4"/>
  <c r="CJ152" i="4"/>
  <c r="CI152" i="4"/>
  <c r="CJ153" i="4"/>
  <c r="CI153" i="4"/>
  <c r="CJ154" i="4"/>
  <c r="CI154" i="4"/>
  <c r="CJ155" i="4"/>
  <c r="CI155" i="4"/>
  <c r="CJ156" i="4"/>
  <c r="CI156" i="4"/>
  <c r="CJ157" i="4"/>
  <c r="CI157" i="4"/>
  <c r="CJ158" i="4"/>
  <c r="CI158" i="4"/>
  <c r="CJ159" i="4"/>
  <c r="CI159" i="4"/>
  <c r="CJ160" i="4"/>
  <c r="CI160" i="4"/>
  <c r="CJ161" i="4"/>
  <c r="CI161" i="4"/>
  <c r="CJ162" i="4"/>
  <c r="CI162" i="4"/>
  <c r="CC3" i="2"/>
  <c r="CC4" i="2"/>
  <c r="CC5" i="2"/>
  <c r="CC6" i="2"/>
  <c r="CC7" i="2"/>
  <c r="CC8" i="2"/>
  <c r="CC9" i="2"/>
  <c r="CC10" i="2"/>
  <c r="CC11" i="2"/>
  <c r="CC12" i="2"/>
  <c r="CC13" i="2"/>
  <c r="CC14" i="2"/>
  <c r="CC15" i="2"/>
  <c r="CC16" i="2"/>
  <c r="CC17" i="2"/>
  <c r="CC18" i="2"/>
  <c r="CC19" i="2"/>
  <c r="CC20" i="2"/>
  <c r="CC21" i="2"/>
  <c r="CC22" i="2"/>
  <c r="CC23" i="2"/>
  <c r="CC24" i="2"/>
  <c r="CC25" i="2"/>
  <c r="CC26" i="2"/>
  <c r="CC27" i="2"/>
  <c r="CC28" i="2"/>
  <c r="CC29" i="2"/>
  <c r="CC30" i="2"/>
  <c r="CC31" i="2"/>
  <c r="CC32" i="2"/>
  <c r="CC33" i="2"/>
  <c r="CC34" i="2"/>
  <c r="CC35" i="2"/>
  <c r="CC36" i="2"/>
  <c r="CC37" i="2"/>
  <c r="CC38" i="2"/>
  <c r="CC39" i="2"/>
  <c r="CC40" i="2"/>
  <c r="CC41" i="2"/>
  <c r="CC42" i="2"/>
  <c r="CC43" i="2"/>
  <c r="CC44" i="2"/>
  <c r="CC45" i="2"/>
  <c r="CC46" i="2"/>
  <c r="CC47" i="2"/>
  <c r="CC48" i="2"/>
  <c r="CC49" i="2"/>
  <c r="CC50" i="2"/>
  <c r="CC51" i="2"/>
  <c r="CC52" i="2"/>
  <c r="CC53" i="2"/>
  <c r="CC54" i="2"/>
  <c r="CC55" i="2"/>
  <c r="CC56" i="2"/>
  <c r="CC57" i="2"/>
  <c r="CC58" i="2"/>
  <c r="CC59" i="2"/>
  <c r="CC60" i="2"/>
  <c r="CC61" i="2"/>
  <c r="CC62" i="2"/>
  <c r="CC63" i="2"/>
  <c r="CC64" i="2"/>
  <c r="CC65" i="2"/>
  <c r="CC66" i="2"/>
  <c r="CC67" i="2"/>
  <c r="CC68" i="2"/>
  <c r="CC69" i="2"/>
  <c r="CC70" i="2"/>
  <c r="CC71" i="2"/>
  <c r="CC72" i="2"/>
  <c r="CC73" i="2"/>
  <c r="CC74" i="2"/>
  <c r="CC75" i="2"/>
  <c r="CC76" i="2"/>
  <c r="CC77" i="2"/>
  <c r="CC78" i="2"/>
  <c r="CC79" i="2"/>
  <c r="CC80" i="2"/>
  <c r="CC81" i="2"/>
  <c r="CC82" i="2"/>
  <c r="CC83" i="2"/>
  <c r="CC84" i="2"/>
  <c r="CC85" i="2"/>
  <c r="CC86" i="2"/>
  <c r="CC87" i="2"/>
  <c r="CC88" i="2"/>
  <c r="CC89" i="2"/>
  <c r="CC90" i="2"/>
  <c r="CC91" i="2"/>
  <c r="CC92" i="2"/>
  <c r="CC93" i="2"/>
  <c r="CC94" i="2"/>
  <c r="CC95" i="2"/>
  <c r="CC96" i="2"/>
  <c r="CC97" i="2"/>
  <c r="CC98" i="2"/>
  <c r="CC99" i="2"/>
  <c r="CC100" i="2"/>
  <c r="CC101" i="2"/>
  <c r="CC102" i="2"/>
  <c r="CC103" i="2"/>
  <c r="CC104" i="2"/>
  <c r="CC105" i="2"/>
  <c r="CC106" i="2"/>
  <c r="CC107" i="2"/>
  <c r="CC108" i="2"/>
  <c r="CC109" i="2"/>
  <c r="CC110" i="2"/>
  <c r="CC111" i="2"/>
  <c r="CC112" i="2"/>
  <c r="CC113" i="2"/>
  <c r="CC114" i="2"/>
  <c r="CC115" i="2"/>
  <c r="CC116" i="2"/>
  <c r="CC117" i="2"/>
  <c r="CC118" i="2"/>
  <c r="CC119" i="2"/>
  <c r="CC120" i="2"/>
  <c r="CC121" i="2"/>
  <c r="CC122" i="2"/>
  <c r="CC123" i="2"/>
  <c r="CC124" i="2"/>
  <c r="CC125" i="2"/>
  <c r="CC126" i="2"/>
  <c r="CC127" i="2"/>
  <c r="CC128" i="2"/>
  <c r="CC129" i="2"/>
  <c r="CC130" i="2"/>
  <c r="CC131" i="2"/>
  <c r="CC132" i="2"/>
  <c r="CC133" i="2"/>
  <c r="CC134" i="2"/>
  <c r="CC135" i="2"/>
  <c r="CC136" i="2"/>
  <c r="CC137" i="2"/>
  <c r="CC138" i="2"/>
  <c r="CC139" i="2"/>
  <c r="CC140" i="2"/>
  <c r="CC141" i="2"/>
  <c r="CC142" i="2"/>
  <c r="CC143" i="2"/>
  <c r="CC144" i="2"/>
  <c r="CC145" i="2"/>
  <c r="CC146" i="2"/>
  <c r="CC147" i="2"/>
  <c r="CC148" i="2"/>
  <c r="CC149" i="2"/>
  <c r="CC150" i="2"/>
  <c r="CC151" i="2"/>
  <c r="CC152" i="2"/>
  <c r="CC153" i="2"/>
  <c r="CC154" i="2"/>
  <c r="CC155" i="2"/>
  <c r="CC156" i="2"/>
  <c r="CC157" i="2"/>
  <c r="CC158" i="2"/>
  <c r="CC159" i="2"/>
  <c r="CC160" i="2"/>
  <c r="CC161" i="2"/>
  <c r="CC162" i="2"/>
  <c r="CC163" i="2"/>
  <c r="CC164" i="2"/>
  <c r="CC165" i="2"/>
  <c r="CC166" i="2"/>
  <c r="CC167" i="2"/>
  <c r="CC168" i="2"/>
  <c r="CC169" i="2"/>
  <c r="CC170" i="2"/>
  <c r="CC171" i="2"/>
  <c r="CC172" i="2"/>
  <c r="CC173" i="2"/>
  <c r="CC174" i="2"/>
  <c r="CC175" i="2"/>
  <c r="CC176" i="2"/>
  <c r="CC177" i="2"/>
  <c r="CC178" i="2"/>
  <c r="CC179" i="2"/>
  <c r="CC180" i="2"/>
  <c r="CC181" i="2"/>
  <c r="CC182" i="2"/>
  <c r="CC183" i="2"/>
  <c r="CC184" i="2"/>
  <c r="CC185" i="2"/>
  <c r="CC186" i="2"/>
  <c r="CC187" i="2"/>
  <c r="CC188" i="2"/>
  <c r="CC189" i="2"/>
  <c r="CC190" i="2"/>
  <c r="CC191" i="2"/>
  <c r="CC192" i="2"/>
  <c r="CC193" i="2"/>
  <c r="CC2" i="2"/>
  <c r="CB3" i="2"/>
  <c r="CB4" i="2"/>
  <c r="CB5" i="2"/>
  <c r="CB6" i="2"/>
  <c r="CB7" i="2"/>
  <c r="CB8" i="2"/>
  <c r="CB9" i="2"/>
  <c r="CB10" i="2"/>
  <c r="CB11" i="2"/>
  <c r="CB12" i="2"/>
  <c r="CB13" i="2"/>
  <c r="CB14" i="2"/>
  <c r="CB15" i="2"/>
  <c r="CB16" i="2"/>
  <c r="CB17" i="2"/>
  <c r="CB18" i="2"/>
  <c r="CB19" i="2"/>
  <c r="CB20" i="2"/>
  <c r="CB21" i="2"/>
  <c r="CB22" i="2"/>
  <c r="CB23" i="2"/>
  <c r="CB24" i="2"/>
  <c r="CB25" i="2"/>
  <c r="CB26" i="2"/>
  <c r="CB27" i="2"/>
  <c r="CB28" i="2"/>
  <c r="CB29" i="2"/>
  <c r="CB30" i="2"/>
  <c r="CB31" i="2"/>
  <c r="CB32" i="2"/>
  <c r="CB33" i="2"/>
  <c r="CB34" i="2"/>
  <c r="CB35" i="2"/>
  <c r="CB36" i="2"/>
  <c r="CB37" i="2"/>
  <c r="CB38" i="2"/>
  <c r="CB39" i="2"/>
  <c r="CB40" i="2"/>
  <c r="CB41" i="2"/>
  <c r="CB42" i="2"/>
  <c r="CB43" i="2"/>
  <c r="CB44" i="2"/>
  <c r="CB45" i="2"/>
  <c r="CB46" i="2"/>
  <c r="CB47" i="2"/>
  <c r="CB48" i="2"/>
  <c r="CB49" i="2"/>
  <c r="CB50" i="2"/>
  <c r="CB51" i="2"/>
  <c r="CB52" i="2"/>
  <c r="CB53" i="2"/>
  <c r="CB54" i="2"/>
  <c r="CB55" i="2"/>
  <c r="CB56" i="2"/>
  <c r="CB57" i="2"/>
  <c r="CB58" i="2"/>
  <c r="CB59" i="2"/>
  <c r="CB60" i="2"/>
  <c r="CB61" i="2"/>
  <c r="CB62" i="2"/>
  <c r="CB63" i="2"/>
  <c r="CB64" i="2"/>
  <c r="CB65" i="2"/>
  <c r="CB66" i="2"/>
  <c r="CB67" i="2"/>
  <c r="CB68" i="2"/>
  <c r="CB69" i="2"/>
  <c r="CB70" i="2"/>
  <c r="CB71" i="2"/>
  <c r="CB72" i="2"/>
  <c r="CB73" i="2"/>
  <c r="CB74" i="2"/>
  <c r="CB75" i="2"/>
  <c r="CB76" i="2"/>
  <c r="CB77" i="2"/>
  <c r="CB78" i="2"/>
  <c r="CB79" i="2"/>
  <c r="CB80" i="2"/>
  <c r="CB81" i="2"/>
  <c r="CB82" i="2"/>
  <c r="CB83" i="2"/>
  <c r="CB84" i="2"/>
  <c r="CB85" i="2"/>
  <c r="CB86" i="2"/>
  <c r="CB87" i="2"/>
  <c r="CB88" i="2"/>
  <c r="CB89" i="2"/>
  <c r="CB90" i="2"/>
  <c r="CB91" i="2"/>
  <c r="CB92" i="2"/>
  <c r="CB93" i="2"/>
  <c r="CB94" i="2"/>
  <c r="CB95" i="2"/>
  <c r="CB96" i="2"/>
  <c r="CB97" i="2"/>
  <c r="CB98" i="2"/>
  <c r="CB99" i="2"/>
  <c r="CB100" i="2"/>
  <c r="CB101" i="2"/>
  <c r="CB102" i="2"/>
  <c r="CB103" i="2"/>
  <c r="CB104" i="2"/>
  <c r="CB105" i="2"/>
  <c r="CB106" i="2"/>
  <c r="CB107" i="2"/>
  <c r="CB108" i="2"/>
  <c r="CB109" i="2"/>
  <c r="CB110" i="2"/>
  <c r="CB111" i="2"/>
  <c r="CB112" i="2"/>
  <c r="CB113" i="2"/>
  <c r="CB114" i="2"/>
  <c r="CB115" i="2"/>
  <c r="CB116" i="2"/>
  <c r="CB117" i="2"/>
  <c r="CB118" i="2"/>
  <c r="CB119" i="2"/>
  <c r="CB120" i="2"/>
  <c r="CB121" i="2"/>
  <c r="CB122" i="2"/>
  <c r="CB123" i="2"/>
  <c r="CB124" i="2"/>
  <c r="CB125" i="2"/>
  <c r="CB126" i="2"/>
  <c r="CB127" i="2"/>
  <c r="CB128" i="2"/>
  <c r="CB129" i="2"/>
  <c r="CB130" i="2"/>
  <c r="CB131" i="2"/>
  <c r="CB132" i="2"/>
  <c r="CB133" i="2"/>
  <c r="CB134" i="2"/>
  <c r="CB135" i="2"/>
  <c r="CB136" i="2"/>
  <c r="CB137" i="2"/>
  <c r="CB138" i="2"/>
  <c r="CB139" i="2"/>
  <c r="CB140" i="2"/>
  <c r="CB141" i="2"/>
  <c r="CB142" i="2"/>
  <c r="CB143" i="2"/>
  <c r="CB144" i="2"/>
  <c r="CB145" i="2"/>
  <c r="CB146" i="2"/>
  <c r="CB147" i="2"/>
  <c r="CB148" i="2"/>
  <c r="CB149" i="2"/>
  <c r="CB150" i="2"/>
  <c r="CB151" i="2"/>
  <c r="CB152" i="2"/>
  <c r="CB153" i="2"/>
  <c r="CB154" i="2"/>
  <c r="CB155" i="2"/>
  <c r="CB156" i="2"/>
  <c r="CB157" i="2"/>
  <c r="CB158" i="2"/>
  <c r="CB159" i="2"/>
  <c r="CB160" i="2"/>
  <c r="CB161" i="2"/>
  <c r="CB162" i="2"/>
  <c r="CB163" i="2"/>
  <c r="CB164" i="2"/>
  <c r="CB165" i="2"/>
  <c r="CB166" i="2"/>
  <c r="CB167" i="2"/>
  <c r="CB168" i="2"/>
  <c r="CB169" i="2"/>
  <c r="CB170" i="2"/>
  <c r="CB171" i="2"/>
  <c r="CB172" i="2"/>
  <c r="CB173" i="2"/>
  <c r="CB174" i="2"/>
  <c r="CB175" i="2"/>
  <c r="CB176" i="2"/>
  <c r="CB177" i="2"/>
  <c r="CB178" i="2"/>
  <c r="CB179" i="2"/>
  <c r="CB180" i="2"/>
  <c r="CB181" i="2"/>
  <c r="CB182" i="2"/>
  <c r="CB183" i="2"/>
  <c r="CB184" i="2"/>
  <c r="CB185" i="2"/>
  <c r="CB186" i="2"/>
  <c r="CB187" i="2"/>
  <c r="CB188" i="2"/>
  <c r="CB189" i="2"/>
  <c r="CB190" i="2"/>
  <c r="CB191" i="2"/>
  <c r="CB192" i="2"/>
  <c r="CB193" i="2"/>
  <c r="CB2" i="2"/>
  <c r="CA3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A29" i="2"/>
  <c r="CA30" i="2"/>
  <c r="CA31" i="2"/>
  <c r="CA32" i="2"/>
  <c r="CA33" i="2"/>
  <c r="CA34" i="2"/>
  <c r="CA35" i="2"/>
  <c r="CA36" i="2"/>
  <c r="CA37" i="2"/>
  <c r="CA38" i="2"/>
  <c r="CA39" i="2"/>
  <c r="CA40" i="2"/>
  <c r="CA41" i="2"/>
  <c r="CA42" i="2"/>
  <c r="CA43" i="2"/>
  <c r="CA44" i="2"/>
  <c r="CA45" i="2"/>
  <c r="CA46" i="2"/>
  <c r="CA47" i="2"/>
  <c r="CA48" i="2"/>
  <c r="CA49" i="2"/>
  <c r="CA50" i="2"/>
  <c r="CA51" i="2"/>
  <c r="CA52" i="2"/>
  <c r="CA53" i="2"/>
  <c r="CA54" i="2"/>
  <c r="CA55" i="2"/>
  <c r="CA56" i="2"/>
  <c r="CA57" i="2"/>
  <c r="CA58" i="2"/>
  <c r="CA59" i="2"/>
  <c r="CA60" i="2"/>
  <c r="CA61" i="2"/>
  <c r="CA62" i="2"/>
  <c r="CA63" i="2"/>
  <c r="CA64" i="2"/>
  <c r="CA65" i="2"/>
  <c r="CA66" i="2"/>
  <c r="CA67" i="2"/>
  <c r="CA68" i="2"/>
  <c r="CA69" i="2"/>
  <c r="CA70" i="2"/>
  <c r="CA71" i="2"/>
  <c r="CA72" i="2"/>
  <c r="CA73" i="2"/>
  <c r="CA74" i="2"/>
  <c r="CA75" i="2"/>
  <c r="CA76" i="2"/>
  <c r="CA77" i="2"/>
  <c r="CA78" i="2"/>
  <c r="CA79" i="2"/>
  <c r="CA80" i="2"/>
  <c r="CA81" i="2"/>
  <c r="CA82" i="2"/>
  <c r="CA83" i="2"/>
  <c r="CA84" i="2"/>
  <c r="CA85" i="2"/>
  <c r="CA86" i="2"/>
  <c r="CA87" i="2"/>
  <c r="CA88" i="2"/>
  <c r="CA89" i="2"/>
  <c r="CA90" i="2"/>
  <c r="CA91" i="2"/>
  <c r="CA92" i="2"/>
  <c r="CA93" i="2"/>
  <c r="CA94" i="2"/>
  <c r="CA95" i="2"/>
  <c r="CA96" i="2"/>
  <c r="CA97" i="2"/>
  <c r="CA98" i="2"/>
  <c r="CA99" i="2"/>
  <c r="CA100" i="2"/>
  <c r="CA101" i="2"/>
  <c r="CA102" i="2"/>
  <c r="CA103" i="2"/>
  <c r="CA104" i="2"/>
  <c r="CA105" i="2"/>
  <c r="CA106" i="2"/>
  <c r="CA107" i="2"/>
  <c r="CA108" i="2"/>
  <c r="CA109" i="2"/>
  <c r="CA110" i="2"/>
  <c r="CA111" i="2"/>
  <c r="CA112" i="2"/>
  <c r="CA113" i="2"/>
  <c r="CA114" i="2"/>
  <c r="CA115" i="2"/>
  <c r="CA116" i="2"/>
  <c r="CA117" i="2"/>
  <c r="CA118" i="2"/>
  <c r="CA119" i="2"/>
  <c r="CA120" i="2"/>
  <c r="CA121" i="2"/>
  <c r="CA122" i="2"/>
  <c r="CA123" i="2"/>
  <c r="CA124" i="2"/>
  <c r="CA125" i="2"/>
  <c r="CA126" i="2"/>
  <c r="CA127" i="2"/>
  <c r="CA128" i="2"/>
  <c r="CA129" i="2"/>
  <c r="CA130" i="2"/>
  <c r="CA131" i="2"/>
  <c r="CA132" i="2"/>
  <c r="CA133" i="2"/>
  <c r="CA134" i="2"/>
  <c r="CA135" i="2"/>
  <c r="CA136" i="2"/>
  <c r="CA137" i="2"/>
  <c r="CA138" i="2"/>
  <c r="CA139" i="2"/>
  <c r="CA140" i="2"/>
  <c r="CA141" i="2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4" i="2"/>
  <c r="CA155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3" i="2"/>
  <c r="CA2" i="2"/>
  <c r="BY3" i="2"/>
  <c r="BY4" i="2"/>
  <c r="BY5" i="2"/>
  <c r="BY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Y29" i="2"/>
  <c r="BY30" i="2"/>
  <c r="BY31" i="2"/>
  <c r="BY32" i="2"/>
  <c r="BY33" i="2"/>
  <c r="BY34" i="2"/>
  <c r="BY35" i="2"/>
  <c r="BY36" i="2"/>
  <c r="BY37" i="2"/>
  <c r="BY38" i="2"/>
  <c r="BY39" i="2"/>
  <c r="BY40" i="2"/>
  <c r="BY41" i="2"/>
  <c r="BY42" i="2"/>
  <c r="BY43" i="2"/>
  <c r="BY44" i="2"/>
  <c r="BY45" i="2"/>
  <c r="BY46" i="2"/>
  <c r="BY47" i="2"/>
  <c r="BY48" i="2"/>
  <c r="BY49" i="2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Y65" i="2"/>
  <c r="BY66" i="2"/>
  <c r="BY67" i="2"/>
  <c r="BY68" i="2"/>
  <c r="BY69" i="2"/>
  <c r="BY70" i="2"/>
  <c r="BY71" i="2"/>
  <c r="BY72" i="2"/>
  <c r="BY73" i="2"/>
  <c r="BY74" i="2"/>
  <c r="BY75" i="2"/>
  <c r="BY76" i="2"/>
  <c r="BY77" i="2"/>
  <c r="BY78" i="2"/>
  <c r="BY79" i="2"/>
  <c r="BY80" i="2"/>
  <c r="BY81" i="2"/>
  <c r="BY82" i="2"/>
  <c r="BY83" i="2"/>
  <c r="BY84" i="2"/>
  <c r="BY85" i="2"/>
  <c r="BY86" i="2"/>
  <c r="BY87" i="2"/>
  <c r="BY88" i="2"/>
  <c r="BY89" i="2"/>
  <c r="BY90" i="2"/>
  <c r="BY91" i="2"/>
  <c r="BY92" i="2"/>
  <c r="BY93" i="2"/>
  <c r="BY94" i="2"/>
  <c r="BY95" i="2"/>
  <c r="BY96" i="2"/>
  <c r="BY97" i="2"/>
  <c r="BY98" i="2"/>
  <c r="BY99" i="2"/>
  <c r="BY100" i="2"/>
  <c r="BY101" i="2"/>
  <c r="BY102" i="2"/>
  <c r="BY103" i="2"/>
  <c r="BY104" i="2"/>
  <c r="BY105" i="2"/>
  <c r="BY106" i="2"/>
  <c r="BY107" i="2"/>
  <c r="BY108" i="2"/>
  <c r="BY109" i="2"/>
  <c r="BY110" i="2"/>
  <c r="BY111" i="2"/>
  <c r="BY112" i="2"/>
  <c r="BY113" i="2"/>
  <c r="BY114" i="2"/>
  <c r="BY115" i="2"/>
  <c r="BY116" i="2"/>
  <c r="BY117" i="2"/>
  <c r="BY118" i="2"/>
  <c r="BY119" i="2"/>
  <c r="BY120" i="2"/>
  <c r="BY121" i="2"/>
  <c r="BY122" i="2"/>
  <c r="BY123" i="2"/>
  <c r="BY124" i="2"/>
  <c r="BY125" i="2"/>
  <c r="BY126" i="2"/>
  <c r="BY127" i="2"/>
  <c r="BY128" i="2"/>
  <c r="BY129" i="2"/>
  <c r="BY130" i="2"/>
  <c r="BY131" i="2"/>
  <c r="BY132" i="2"/>
  <c r="BY133" i="2"/>
  <c r="BY134" i="2"/>
  <c r="BY135" i="2"/>
  <c r="BY136" i="2"/>
  <c r="BY137" i="2"/>
  <c r="BY138" i="2"/>
  <c r="BY139" i="2"/>
  <c r="BY140" i="2"/>
  <c r="BY141" i="2"/>
  <c r="BY142" i="2"/>
  <c r="BY143" i="2"/>
  <c r="BY144" i="2"/>
  <c r="BY145" i="2"/>
  <c r="BY146" i="2"/>
  <c r="BY147" i="2"/>
  <c r="BY148" i="2"/>
  <c r="BY149" i="2"/>
  <c r="BY150" i="2"/>
  <c r="BY151" i="2"/>
  <c r="BY152" i="2"/>
  <c r="BY153" i="2"/>
  <c r="BY154" i="2"/>
  <c r="BY155" i="2"/>
  <c r="BY156" i="2"/>
  <c r="BY157" i="2"/>
  <c r="BY158" i="2"/>
  <c r="BY159" i="2"/>
  <c r="BY160" i="2"/>
  <c r="BY161" i="2"/>
  <c r="BY162" i="2"/>
  <c r="BY163" i="2"/>
  <c r="BY164" i="2"/>
  <c r="BY165" i="2"/>
  <c r="BY166" i="2"/>
  <c r="BY167" i="2"/>
  <c r="BY168" i="2"/>
  <c r="BY169" i="2"/>
  <c r="BY170" i="2"/>
  <c r="BY171" i="2"/>
  <c r="BY172" i="2"/>
  <c r="BY173" i="2"/>
  <c r="BY174" i="2"/>
  <c r="BY175" i="2"/>
  <c r="BY176" i="2"/>
  <c r="BY177" i="2"/>
  <c r="BY178" i="2"/>
  <c r="BY179" i="2"/>
  <c r="BY180" i="2"/>
  <c r="BY181" i="2"/>
  <c r="BY182" i="2"/>
  <c r="BY183" i="2"/>
  <c r="BY184" i="2"/>
  <c r="BY185" i="2"/>
  <c r="BY186" i="2"/>
  <c r="BY187" i="2"/>
  <c r="BY188" i="2"/>
  <c r="BY189" i="2"/>
  <c r="BY190" i="2"/>
  <c r="BY191" i="2"/>
  <c r="BY192" i="2"/>
  <c r="BY193" i="2"/>
  <c r="BY2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49" i="2"/>
  <c r="BX50" i="2"/>
  <c r="BX51" i="2"/>
  <c r="BX52" i="2"/>
  <c r="BX53" i="2"/>
  <c r="BX54" i="2"/>
  <c r="BX55" i="2"/>
  <c r="BX56" i="2"/>
  <c r="BX57" i="2"/>
  <c r="BX58" i="2"/>
  <c r="BX59" i="2"/>
  <c r="BX60" i="2"/>
  <c r="BX61" i="2"/>
  <c r="BX62" i="2"/>
  <c r="BX63" i="2"/>
  <c r="BX64" i="2"/>
  <c r="BX65" i="2"/>
  <c r="BX66" i="2"/>
  <c r="BX67" i="2"/>
  <c r="BX68" i="2"/>
  <c r="BX69" i="2"/>
  <c r="BX70" i="2"/>
  <c r="BX71" i="2"/>
  <c r="BX72" i="2"/>
  <c r="BX73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101" i="2"/>
  <c r="BX102" i="2"/>
  <c r="BX103" i="2"/>
  <c r="BX104" i="2"/>
  <c r="BX105" i="2"/>
  <c r="BX106" i="2"/>
  <c r="BX107" i="2"/>
  <c r="BX108" i="2"/>
  <c r="BX109" i="2"/>
  <c r="BX110" i="2"/>
  <c r="BX111" i="2"/>
  <c r="BX112" i="2"/>
  <c r="BX113" i="2"/>
  <c r="BX114" i="2"/>
  <c r="BX115" i="2"/>
  <c r="BX116" i="2"/>
  <c r="BX117" i="2"/>
  <c r="BX118" i="2"/>
  <c r="BX119" i="2"/>
  <c r="BX120" i="2"/>
  <c r="BX121" i="2"/>
  <c r="BX122" i="2"/>
  <c r="BX123" i="2"/>
  <c r="BX124" i="2"/>
  <c r="BX125" i="2"/>
  <c r="BX126" i="2"/>
  <c r="BX127" i="2"/>
  <c r="BX128" i="2"/>
  <c r="BX129" i="2"/>
  <c r="BX130" i="2"/>
  <c r="BX131" i="2"/>
  <c r="BX132" i="2"/>
  <c r="BX133" i="2"/>
  <c r="BX134" i="2"/>
  <c r="BX135" i="2"/>
  <c r="BX136" i="2"/>
  <c r="BX137" i="2"/>
  <c r="BX138" i="2"/>
  <c r="BX139" i="2"/>
  <c r="BX140" i="2"/>
  <c r="BX141" i="2"/>
  <c r="BX142" i="2"/>
  <c r="BX143" i="2"/>
  <c r="BX144" i="2"/>
  <c r="BX145" i="2"/>
  <c r="BX146" i="2"/>
  <c r="BX147" i="2"/>
  <c r="BX148" i="2"/>
  <c r="BX149" i="2"/>
  <c r="BX150" i="2"/>
  <c r="BX151" i="2"/>
  <c r="BX152" i="2"/>
  <c r="BX153" i="2"/>
  <c r="BX154" i="2"/>
  <c r="BX155" i="2"/>
  <c r="BX156" i="2"/>
  <c r="BX157" i="2"/>
  <c r="BX158" i="2"/>
  <c r="BX159" i="2"/>
  <c r="BX160" i="2"/>
  <c r="BX161" i="2"/>
  <c r="BX162" i="2"/>
  <c r="BX163" i="2"/>
  <c r="BX164" i="2"/>
  <c r="BX165" i="2"/>
  <c r="BX166" i="2"/>
  <c r="BX167" i="2"/>
  <c r="BX168" i="2"/>
  <c r="BX169" i="2"/>
  <c r="BX170" i="2"/>
  <c r="BX171" i="2"/>
  <c r="BX172" i="2"/>
  <c r="BX173" i="2"/>
  <c r="BX174" i="2"/>
  <c r="BX175" i="2"/>
  <c r="BX176" i="2"/>
  <c r="BX177" i="2"/>
  <c r="BX178" i="2"/>
  <c r="BX179" i="2"/>
  <c r="BX180" i="2"/>
  <c r="BX181" i="2"/>
  <c r="BX182" i="2"/>
  <c r="BX183" i="2"/>
  <c r="BX184" i="2"/>
  <c r="BX185" i="2"/>
  <c r="BX186" i="2"/>
  <c r="BX187" i="2"/>
  <c r="BX188" i="2"/>
  <c r="BX189" i="2"/>
  <c r="BX190" i="2"/>
  <c r="BX191" i="2"/>
  <c r="BX192" i="2"/>
  <c r="BX193" i="2"/>
  <c r="BX2" i="2"/>
  <c r="BW3" i="2"/>
  <c r="BW4" i="2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1" i="2"/>
  <c r="BW22" i="2"/>
  <c r="BW23" i="2"/>
  <c r="BW24" i="2"/>
  <c r="BW25" i="2"/>
  <c r="BW26" i="2"/>
  <c r="BW27" i="2"/>
  <c r="BW28" i="2"/>
  <c r="BW29" i="2"/>
  <c r="BW30" i="2"/>
  <c r="BW31" i="2"/>
  <c r="BW32" i="2"/>
  <c r="BW33" i="2"/>
  <c r="BW34" i="2"/>
  <c r="BW35" i="2"/>
  <c r="BW36" i="2"/>
  <c r="BW37" i="2"/>
  <c r="BW38" i="2"/>
  <c r="BW39" i="2"/>
  <c r="BW40" i="2"/>
  <c r="BW41" i="2"/>
  <c r="BW42" i="2"/>
  <c r="BW43" i="2"/>
  <c r="BW44" i="2"/>
  <c r="BW45" i="2"/>
  <c r="BW46" i="2"/>
  <c r="BW47" i="2"/>
  <c r="BW48" i="2"/>
  <c r="BW49" i="2"/>
  <c r="BW50" i="2"/>
  <c r="BW51" i="2"/>
  <c r="BW52" i="2"/>
  <c r="BW53" i="2"/>
  <c r="BW54" i="2"/>
  <c r="BW55" i="2"/>
  <c r="BW56" i="2"/>
  <c r="BW57" i="2"/>
  <c r="BW58" i="2"/>
  <c r="BW59" i="2"/>
  <c r="BW60" i="2"/>
  <c r="BW61" i="2"/>
  <c r="BW62" i="2"/>
  <c r="BW63" i="2"/>
  <c r="BW64" i="2"/>
  <c r="BW65" i="2"/>
  <c r="BW66" i="2"/>
  <c r="BW67" i="2"/>
  <c r="BW68" i="2"/>
  <c r="BW69" i="2"/>
  <c r="BW70" i="2"/>
  <c r="BW71" i="2"/>
  <c r="BW72" i="2"/>
  <c r="BW73" i="2"/>
  <c r="BW74" i="2"/>
  <c r="BW75" i="2"/>
  <c r="BW76" i="2"/>
  <c r="BW77" i="2"/>
  <c r="BW78" i="2"/>
  <c r="BW79" i="2"/>
  <c r="BW80" i="2"/>
  <c r="BW81" i="2"/>
  <c r="BW82" i="2"/>
  <c r="BW83" i="2"/>
  <c r="BW84" i="2"/>
  <c r="BW85" i="2"/>
  <c r="BW86" i="2"/>
  <c r="BW87" i="2"/>
  <c r="BW88" i="2"/>
  <c r="BW89" i="2"/>
  <c r="BW90" i="2"/>
  <c r="BW91" i="2"/>
  <c r="BW92" i="2"/>
  <c r="BW93" i="2"/>
  <c r="BW94" i="2"/>
  <c r="BW95" i="2"/>
  <c r="BW96" i="2"/>
  <c r="BW97" i="2"/>
  <c r="BW98" i="2"/>
  <c r="BW99" i="2"/>
  <c r="BW100" i="2"/>
  <c r="BW101" i="2"/>
  <c r="BW102" i="2"/>
  <c r="BW103" i="2"/>
  <c r="BW104" i="2"/>
  <c r="BW105" i="2"/>
  <c r="BW106" i="2"/>
  <c r="BW107" i="2"/>
  <c r="BW108" i="2"/>
  <c r="BW109" i="2"/>
  <c r="BW110" i="2"/>
  <c r="BW111" i="2"/>
  <c r="BW112" i="2"/>
  <c r="BW113" i="2"/>
  <c r="BW114" i="2"/>
  <c r="BW115" i="2"/>
  <c r="BW116" i="2"/>
  <c r="BW117" i="2"/>
  <c r="BW118" i="2"/>
  <c r="BW119" i="2"/>
  <c r="BW120" i="2"/>
  <c r="BW121" i="2"/>
  <c r="BW122" i="2"/>
  <c r="BW123" i="2"/>
  <c r="BW124" i="2"/>
  <c r="BW125" i="2"/>
  <c r="BW126" i="2"/>
  <c r="BW127" i="2"/>
  <c r="BW128" i="2"/>
  <c r="BW129" i="2"/>
  <c r="BW130" i="2"/>
  <c r="BW131" i="2"/>
  <c r="BW132" i="2"/>
  <c r="BW133" i="2"/>
  <c r="BW134" i="2"/>
  <c r="BW135" i="2"/>
  <c r="BW136" i="2"/>
  <c r="BW137" i="2"/>
  <c r="BW138" i="2"/>
  <c r="BW139" i="2"/>
  <c r="BW140" i="2"/>
  <c r="BW141" i="2"/>
  <c r="BW142" i="2"/>
  <c r="BW143" i="2"/>
  <c r="BW144" i="2"/>
  <c r="BW145" i="2"/>
  <c r="BW146" i="2"/>
  <c r="BW147" i="2"/>
  <c r="BW148" i="2"/>
  <c r="BW149" i="2"/>
  <c r="BW150" i="2"/>
  <c r="BW151" i="2"/>
  <c r="BW152" i="2"/>
  <c r="BW153" i="2"/>
  <c r="BW154" i="2"/>
  <c r="BW155" i="2"/>
  <c r="BW156" i="2"/>
  <c r="BW157" i="2"/>
  <c r="BW158" i="2"/>
  <c r="BW159" i="2"/>
  <c r="BW160" i="2"/>
  <c r="BW161" i="2"/>
  <c r="BW162" i="2"/>
  <c r="BW163" i="2"/>
  <c r="BW164" i="2"/>
  <c r="BW165" i="2"/>
  <c r="BW166" i="2"/>
  <c r="BW167" i="2"/>
  <c r="BW168" i="2"/>
  <c r="BW169" i="2"/>
  <c r="BW170" i="2"/>
  <c r="BW171" i="2"/>
  <c r="BW172" i="2"/>
  <c r="BW173" i="2"/>
  <c r="BW174" i="2"/>
  <c r="BW175" i="2"/>
  <c r="BW176" i="2"/>
  <c r="BW177" i="2"/>
  <c r="BW178" i="2"/>
  <c r="BW179" i="2"/>
  <c r="BW180" i="2"/>
  <c r="BW181" i="2"/>
  <c r="BW182" i="2"/>
  <c r="BW183" i="2"/>
  <c r="BW184" i="2"/>
  <c r="BW185" i="2"/>
  <c r="BW186" i="2"/>
  <c r="BW187" i="2"/>
  <c r="BW188" i="2"/>
  <c r="BW189" i="2"/>
  <c r="BW190" i="2"/>
  <c r="BW191" i="2"/>
  <c r="BW192" i="2"/>
  <c r="BW193" i="2"/>
  <c r="BW2" i="2"/>
  <c r="BS154" i="2"/>
  <c r="BK185" i="2"/>
  <c r="BL185" i="2"/>
  <c r="BM185" i="2"/>
  <c r="BN185" i="2"/>
  <c r="BO185" i="2"/>
  <c r="BP185" i="2"/>
  <c r="BQ185" i="2"/>
  <c r="BS185" i="2"/>
  <c r="BU185" i="2"/>
  <c r="DJ2" i="1"/>
  <c r="E2" i="1"/>
  <c r="BU3" i="2"/>
  <c r="BU4" i="2"/>
  <c r="BU5" i="2"/>
  <c r="BU6" i="2"/>
  <c r="BU7" i="2"/>
  <c r="BU8" i="2"/>
  <c r="BU9" i="2"/>
  <c r="BU10" i="2"/>
  <c r="BU11" i="2"/>
  <c r="BU12" i="2"/>
  <c r="BU13" i="2"/>
  <c r="BU14" i="2"/>
  <c r="BU15" i="2"/>
  <c r="BU16" i="2"/>
  <c r="BU17" i="2"/>
  <c r="BU18" i="2"/>
  <c r="BU19" i="2"/>
  <c r="BU20" i="2"/>
  <c r="BU21" i="2"/>
  <c r="BU22" i="2"/>
  <c r="BU23" i="2"/>
  <c r="BU24" i="2"/>
  <c r="BU25" i="2"/>
  <c r="BU26" i="2"/>
  <c r="BU27" i="2"/>
  <c r="BU28" i="2"/>
  <c r="BU29" i="2"/>
  <c r="BU30" i="2"/>
  <c r="BU31" i="2"/>
  <c r="BU32" i="2"/>
  <c r="BU33" i="2"/>
  <c r="BU34" i="2"/>
  <c r="BU35" i="2"/>
  <c r="BU36" i="2"/>
  <c r="BU37" i="2"/>
  <c r="BU38" i="2"/>
  <c r="BU39" i="2"/>
  <c r="BU40" i="2"/>
  <c r="BU41" i="2"/>
  <c r="BU42" i="2"/>
  <c r="BU43" i="2"/>
  <c r="BU44" i="2"/>
  <c r="BU45" i="2"/>
  <c r="BU46" i="2"/>
  <c r="BU47" i="2"/>
  <c r="BU48" i="2"/>
  <c r="BU49" i="2"/>
  <c r="BU50" i="2"/>
  <c r="BU51" i="2"/>
  <c r="BU52" i="2"/>
  <c r="BU53" i="2"/>
  <c r="BU54" i="2"/>
  <c r="BU55" i="2"/>
  <c r="BU56" i="2"/>
  <c r="BU57" i="2"/>
  <c r="BU58" i="2"/>
  <c r="BU59" i="2"/>
  <c r="BU60" i="2"/>
  <c r="BU61" i="2"/>
  <c r="BU62" i="2"/>
  <c r="BU63" i="2"/>
  <c r="BU64" i="2"/>
  <c r="BU65" i="2"/>
  <c r="BU66" i="2"/>
  <c r="BU67" i="2"/>
  <c r="BU68" i="2"/>
  <c r="BU69" i="2"/>
  <c r="BU70" i="2"/>
  <c r="BU71" i="2"/>
  <c r="BU72" i="2"/>
  <c r="BU73" i="2"/>
  <c r="BU74" i="2"/>
  <c r="BU75" i="2"/>
  <c r="BU76" i="2"/>
  <c r="BU77" i="2"/>
  <c r="BU78" i="2"/>
  <c r="BU79" i="2"/>
  <c r="BU80" i="2"/>
  <c r="BU81" i="2"/>
  <c r="BU82" i="2"/>
  <c r="BU83" i="2"/>
  <c r="BU84" i="2"/>
  <c r="BU85" i="2"/>
  <c r="BU86" i="2"/>
  <c r="BU87" i="2"/>
  <c r="BU88" i="2"/>
  <c r="BU89" i="2"/>
  <c r="BU90" i="2"/>
  <c r="BU91" i="2"/>
  <c r="BU92" i="2"/>
  <c r="BU93" i="2"/>
  <c r="BU94" i="2"/>
  <c r="BU95" i="2"/>
  <c r="BU96" i="2"/>
  <c r="BU97" i="2"/>
  <c r="BU98" i="2"/>
  <c r="BU99" i="2"/>
  <c r="BU100" i="2"/>
  <c r="BU101" i="2"/>
  <c r="BU102" i="2"/>
  <c r="BU103" i="2"/>
  <c r="BU104" i="2"/>
  <c r="BU105" i="2"/>
  <c r="BU106" i="2"/>
  <c r="BU107" i="2"/>
  <c r="BU108" i="2"/>
  <c r="BU109" i="2"/>
  <c r="BU110" i="2"/>
  <c r="BU111" i="2"/>
  <c r="BU112" i="2"/>
  <c r="BU113" i="2"/>
  <c r="BU114" i="2"/>
  <c r="BU115" i="2"/>
  <c r="BU116" i="2"/>
  <c r="BU117" i="2"/>
  <c r="BU118" i="2"/>
  <c r="BU119" i="2"/>
  <c r="BU120" i="2"/>
  <c r="BU121" i="2"/>
  <c r="BU122" i="2"/>
  <c r="BU123" i="2"/>
  <c r="BU124" i="2"/>
  <c r="BU125" i="2"/>
  <c r="BU126" i="2"/>
  <c r="BU127" i="2"/>
  <c r="BU128" i="2"/>
  <c r="BU129" i="2"/>
  <c r="BU130" i="2"/>
  <c r="BU131" i="2"/>
  <c r="BU132" i="2"/>
  <c r="BU133" i="2"/>
  <c r="BU134" i="2"/>
  <c r="BU135" i="2"/>
  <c r="BU136" i="2"/>
  <c r="BU137" i="2"/>
  <c r="BU138" i="2"/>
  <c r="BU139" i="2"/>
  <c r="BU140" i="2"/>
  <c r="BU141" i="2"/>
  <c r="BU142" i="2"/>
  <c r="BU143" i="2"/>
  <c r="BU144" i="2"/>
  <c r="BU145" i="2"/>
  <c r="BU146" i="2"/>
  <c r="BU147" i="2"/>
  <c r="BU148" i="2"/>
  <c r="BU149" i="2"/>
  <c r="BU150" i="2"/>
  <c r="BU151" i="2"/>
  <c r="BU152" i="2"/>
  <c r="BU153" i="2"/>
  <c r="BU154" i="2"/>
  <c r="BU155" i="2"/>
  <c r="BU156" i="2"/>
  <c r="BU157" i="2"/>
  <c r="BU158" i="2"/>
  <c r="BU159" i="2"/>
  <c r="BU160" i="2"/>
  <c r="BU161" i="2"/>
  <c r="BU162" i="2"/>
  <c r="BU163" i="2"/>
  <c r="BU164" i="2"/>
  <c r="BU165" i="2"/>
  <c r="BU166" i="2"/>
  <c r="BU167" i="2"/>
  <c r="BU168" i="2"/>
  <c r="BU169" i="2"/>
  <c r="BU170" i="2"/>
  <c r="BU171" i="2"/>
  <c r="BU172" i="2"/>
  <c r="BU173" i="2"/>
  <c r="BU174" i="2"/>
  <c r="BU175" i="2"/>
  <c r="BU176" i="2"/>
  <c r="BU177" i="2"/>
  <c r="BU178" i="2"/>
  <c r="BU179" i="2"/>
  <c r="BU180" i="2"/>
  <c r="BU181" i="2"/>
  <c r="BU182" i="2"/>
  <c r="BU183" i="2"/>
  <c r="BU184" i="2"/>
  <c r="BU186" i="2"/>
  <c r="BU187" i="2"/>
  <c r="BU188" i="2"/>
  <c r="BU189" i="2"/>
  <c r="BU190" i="2"/>
  <c r="BU191" i="2"/>
  <c r="BU192" i="2"/>
  <c r="BU193" i="2"/>
  <c r="BU2" i="2"/>
  <c r="BS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S66" i="2"/>
  <c r="BS67" i="2"/>
  <c r="BS68" i="2"/>
  <c r="BS69" i="2"/>
  <c r="BS70" i="2"/>
  <c r="BS71" i="2"/>
  <c r="BS72" i="2"/>
  <c r="BS73" i="2"/>
  <c r="BS74" i="2"/>
  <c r="BS75" i="2"/>
  <c r="BS76" i="2"/>
  <c r="BS77" i="2"/>
  <c r="BS78" i="2"/>
  <c r="BS79" i="2"/>
  <c r="BS80" i="2"/>
  <c r="BS81" i="2"/>
  <c r="BS82" i="2"/>
  <c r="BS83" i="2"/>
  <c r="BS84" i="2"/>
  <c r="BS85" i="2"/>
  <c r="BS86" i="2"/>
  <c r="BS87" i="2"/>
  <c r="BS88" i="2"/>
  <c r="BS89" i="2"/>
  <c r="BS90" i="2"/>
  <c r="BS91" i="2"/>
  <c r="BS92" i="2"/>
  <c r="BS93" i="2"/>
  <c r="BS94" i="2"/>
  <c r="BS95" i="2"/>
  <c r="BS96" i="2"/>
  <c r="BS97" i="2"/>
  <c r="BS98" i="2"/>
  <c r="BS99" i="2"/>
  <c r="BS100" i="2"/>
  <c r="BS101" i="2"/>
  <c r="BS102" i="2"/>
  <c r="BS103" i="2"/>
  <c r="BS104" i="2"/>
  <c r="BS105" i="2"/>
  <c r="BS106" i="2"/>
  <c r="BS107" i="2"/>
  <c r="BS108" i="2"/>
  <c r="BS109" i="2"/>
  <c r="BS110" i="2"/>
  <c r="BS111" i="2"/>
  <c r="BS112" i="2"/>
  <c r="BS113" i="2"/>
  <c r="BS114" i="2"/>
  <c r="BS115" i="2"/>
  <c r="BS116" i="2"/>
  <c r="BS117" i="2"/>
  <c r="BS118" i="2"/>
  <c r="BS119" i="2"/>
  <c r="BS120" i="2"/>
  <c r="BS121" i="2"/>
  <c r="BS122" i="2"/>
  <c r="BS123" i="2"/>
  <c r="BS124" i="2"/>
  <c r="BS125" i="2"/>
  <c r="BS126" i="2"/>
  <c r="BS127" i="2"/>
  <c r="BS128" i="2"/>
  <c r="BS129" i="2"/>
  <c r="BS130" i="2"/>
  <c r="BS131" i="2"/>
  <c r="BS132" i="2"/>
  <c r="BS133" i="2"/>
  <c r="BS134" i="2"/>
  <c r="BS135" i="2"/>
  <c r="BS136" i="2"/>
  <c r="BS137" i="2"/>
  <c r="BS138" i="2"/>
  <c r="BS139" i="2"/>
  <c r="BS140" i="2"/>
  <c r="BS141" i="2"/>
  <c r="BS142" i="2"/>
  <c r="BS143" i="2"/>
  <c r="BS144" i="2"/>
  <c r="BS145" i="2"/>
  <c r="BS146" i="2"/>
  <c r="BS147" i="2"/>
  <c r="BS148" i="2"/>
  <c r="BS149" i="2"/>
  <c r="BS150" i="2"/>
  <c r="BS151" i="2"/>
  <c r="BS152" i="2"/>
  <c r="BS153" i="2"/>
  <c r="BS155" i="2"/>
  <c r="BS156" i="2"/>
  <c r="BS157" i="2"/>
  <c r="BS158" i="2"/>
  <c r="BS159" i="2"/>
  <c r="BS160" i="2"/>
  <c r="BS161" i="2"/>
  <c r="BS162" i="2"/>
  <c r="BS163" i="2"/>
  <c r="BS164" i="2"/>
  <c r="BS165" i="2"/>
  <c r="BS166" i="2"/>
  <c r="BS167" i="2"/>
  <c r="BS168" i="2"/>
  <c r="BS169" i="2"/>
  <c r="BS170" i="2"/>
  <c r="BS171" i="2"/>
  <c r="BS172" i="2"/>
  <c r="BS173" i="2"/>
  <c r="BS174" i="2"/>
  <c r="BS175" i="2"/>
  <c r="BS176" i="2"/>
  <c r="BS177" i="2"/>
  <c r="BS178" i="2"/>
  <c r="BS179" i="2"/>
  <c r="BS180" i="2"/>
  <c r="BS181" i="2"/>
  <c r="BS182" i="2"/>
  <c r="BS183" i="2"/>
  <c r="BS184" i="2"/>
  <c r="BS186" i="2"/>
  <c r="BS187" i="2"/>
  <c r="BS188" i="2"/>
  <c r="BS189" i="2"/>
  <c r="BS190" i="2"/>
  <c r="BS191" i="2"/>
  <c r="BS192" i="2"/>
  <c r="BS193" i="2"/>
  <c r="BS2" i="2"/>
  <c r="BQ3" i="2"/>
  <c r="BQ4" i="2"/>
  <c r="BQ5" i="2"/>
  <c r="BQ6" i="2"/>
  <c r="BQ7" i="2"/>
  <c r="BQ8" i="2"/>
  <c r="BQ9" i="2"/>
  <c r="BQ10" i="2"/>
  <c r="BQ11" i="2"/>
  <c r="BQ12" i="2"/>
  <c r="BQ13" i="2"/>
  <c r="BQ14" i="2"/>
  <c r="BQ15" i="2"/>
  <c r="BQ16" i="2"/>
  <c r="BQ17" i="2"/>
  <c r="BQ18" i="2"/>
  <c r="BQ19" i="2"/>
  <c r="BQ20" i="2"/>
  <c r="BQ21" i="2"/>
  <c r="BQ22" i="2"/>
  <c r="BQ23" i="2"/>
  <c r="BQ24" i="2"/>
  <c r="BQ25" i="2"/>
  <c r="BQ26" i="2"/>
  <c r="BQ27" i="2"/>
  <c r="BQ28" i="2"/>
  <c r="BQ29" i="2"/>
  <c r="BQ30" i="2"/>
  <c r="BQ31" i="2"/>
  <c r="BQ32" i="2"/>
  <c r="BQ33" i="2"/>
  <c r="BQ34" i="2"/>
  <c r="BQ35" i="2"/>
  <c r="BQ36" i="2"/>
  <c r="BQ37" i="2"/>
  <c r="BQ38" i="2"/>
  <c r="BQ39" i="2"/>
  <c r="BQ40" i="2"/>
  <c r="BQ41" i="2"/>
  <c r="BQ42" i="2"/>
  <c r="BQ43" i="2"/>
  <c r="BQ44" i="2"/>
  <c r="BQ45" i="2"/>
  <c r="BQ46" i="2"/>
  <c r="BQ47" i="2"/>
  <c r="BQ48" i="2"/>
  <c r="BQ49" i="2"/>
  <c r="BQ50" i="2"/>
  <c r="BQ51" i="2"/>
  <c r="BQ52" i="2"/>
  <c r="BQ53" i="2"/>
  <c r="BQ54" i="2"/>
  <c r="BQ55" i="2"/>
  <c r="BQ56" i="2"/>
  <c r="BQ57" i="2"/>
  <c r="BQ58" i="2"/>
  <c r="BQ59" i="2"/>
  <c r="BQ60" i="2"/>
  <c r="BQ61" i="2"/>
  <c r="BQ62" i="2"/>
  <c r="BQ63" i="2"/>
  <c r="BQ64" i="2"/>
  <c r="BQ65" i="2"/>
  <c r="BQ66" i="2"/>
  <c r="BQ67" i="2"/>
  <c r="BQ68" i="2"/>
  <c r="BQ69" i="2"/>
  <c r="BQ70" i="2"/>
  <c r="BQ71" i="2"/>
  <c r="BQ72" i="2"/>
  <c r="BQ73" i="2"/>
  <c r="BQ74" i="2"/>
  <c r="BQ75" i="2"/>
  <c r="BQ76" i="2"/>
  <c r="BQ77" i="2"/>
  <c r="BQ78" i="2"/>
  <c r="BQ79" i="2"/>
  <c r="BQ80" i="2"/>
  <c r="BQ81" i="2"/>
  <c r="BQ82" i="2"/>
  <c r="BQ83" i="2"/>
  <c r="BQ84" i="2"/>
  <c r="BQ85" i="2"/>
  <c r="BQ86" i="2"/>
  <c r="BQ87" i="2"/>
  <c r="BQ88" i="2"/>
  <c r="BQ89" i="2"/>
  <c r="BQ90" i="2"/>
  <c r="BQ91" i="2"/>
  <c r="BQ92" i="2"/>
  <c r="BQ93" i="2"/>
  <c r="BQ94" i="2"/>
  <c r="BQ95" i="2"/>
  <c r="BQ96" i="2"/>
  <c r="BQ97" i="2"/>
  <c r="BQ98" i="2"/>
  <c r="BQ99" i="2"/>
  <c r="BQ100" i="2"/>
  <c r="BQ101" i="2"/>
  <c r="BQ102" i="2"/>
  <c r="BQ103" i="2"/>
  <c r="BQ104" i="2"/>
  <c r="BQ105" i="2"/>
  <c r="BQ106" i="2"/>
  <c r="BQ107" i="2"/>
  <c r="BQ108" i="2"/>
  <c r="BQ109" i="2"/>
  <c r="BQ110" i="2"/>
  <c r="BQ111" i="2"/>
  <c r="BQ112" i="2"/>
  <c r="BQ113" i="2"/>
  <c r="BQ114" i="2"/>
  <c r="BQ115" i="2"/>
  <c r="BQ116" i="2"/>
  <c r="BQ117" i="2"/>
  <c r="BQ118" i="2"/>
  <c r="BQ119" i="2"/>
  <c r="BQ120" i="2"/>
  <c r="BQ121" i="2"/>
  <c r="BQ122" i="2"/>
  <c r="BQ123" i="2"/>
  <c r="BQ124" i="2"/>
  <c r="BQ125" i="2"/>
  <c r="BQ126" i="2"/>
  <c r="BQ127" i="2"/>
  <c r="BQ128" i="2"/>
  <c r="BQ129" i="2"/>
  <c r="BQ130" i="2"/>
  <c r="BQ131" i="2"/>
  <c r="BQ132" i="2"/>
  <c r="BQ133" i="2"/>
  <c r="BQ134" i="2"/>
  <c r="BQ135" i="2"/>
  <c r="BQ136" i="2"/>
  <c r="BQ137" i="2"/>
  <c r="BQ138" i="2"/>
  <c r="BQ139" i="2"/>
  <c r="BQ140" i="2"/>
  <c r="BQ141" i="2"/>
  <c r="BQ142" i="2"/>
  <c r="BQ143" i="2"/>
  <c r="BQ144" i="2"/>
  <c r="BQ145" i="2"/>
  <c r="BQ146" i="2"/>
  <c r="BQ147" i="2"/>
  <c r="BQ148" i="2"/>
  <c r="BQ149" i="2"/>
  <c r="BQ150" i="2"/>
  <c r="BQ151" i="2"/>
  <c r="BQ152" i="2"/>
  <c r="BQ153" i="2"/>
  <c r="BQ154" i="2"/>
  <c r="BQ155" i="2"/>
  <c r="BQ156" i="2"/>
  <c r="BQ157" i="2"/>
  <c r="BQ158" i="2"/>
  <c r="BQ159" i="2"/>
  <c r="BQ160" i="2"/>
  <c r="BQ161" i="2"/>
  <c r="BQ162" i="2"/>
  <c r="BQ163" i="2"/>
  <c r="BQ164" i="2"/>
  <c r="BQ165" i="2"/>
  <c r="BQ166" i="2"/>
  <c r="BQ167" i="2"/>
  <c r="BQ168" i="2"/>
  <c r="BQ169" i="2"/>
  <c r="BQ170" i="2"/>
  <c r="BQ171" i="2"/>
  <c r="BQ172" i="2"/>
  <c r="BQ173" i="2"/>
  <c r="BQ174" i="2"/>
  <c r="BQ175" i="2"/>
  <c r="BQ176" i="2"/>
  <c r="BQ177" i="2"/>
  <c r="BQ178" i="2"/>
  <c r="BQ179" i="2"/>
  <c r="BQ180" i="2"/>
  <c r="BQ181" i="2"/>
  <c r="BQ182" i="2"/>
  <c r="BQ183" i="2"/>
  <c r="BQ184" i="2"/>
  <c r="BQ186" i="2"/>
  <c r="BQ187" i="2"/>
  <c r="BQ188" i="2"/>
  <c r="BQ189" i="2"/>
  <c r="BQ190" i="2"/>
  <c r="BQ191" i="2"/>
  <c r="BQ192" i="2"/>
  <c r="BQ193" i="2"/>
  <c r="BQ2" i="2"/>
  <c r="E193" i="1"/>
  <c r="E192" i="1"/>
  <c r="E191" i="1"/>
  <c r="E190" i="1"/>
  <c r="E189" i="1"/>
  <c r="E188" i="1"/>
  <c r="E187" i="1"/>
  <c r="E186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" i="1"/>
  <c r="E4" i="1"/>
  <c r="BN3" i="2"/>
  <c r="BO3" i="2"/>
  <c r="BN4" i="2"/>
  <c r="BO4" i="2"/>
  <c r="BN5" i="2"/>
  <c r="BO5" i="2"/>
  <c r="BN6" i="2"/>
  <c r="BO6" i="2"/>
  <c r="BN7" i="2"/>
  <c r="BO7" i="2"/>
  <c r="BN8" i="2"/>
  <c r="BO8" i="2"/>
  <c r="BN9" i="2"/>
  <c r="BO9" i="2"/>
  <c r="BN10" i="2"/>
  <c r="BO10" i="2"/>
  <c r="BN11" i="2"/>
  <c r="BO11" i="2"/>
  <c r="BN12" i="2"/>
  <c r="BO12" i="2"/>
  <c r="BN13" i="2"/>
  <c r="BO13" i="2"/>
  <c r="BN14" i="2"/>
  <c r="BO14" i="2"/>
  <c r="BN15" i="2"/>
  <c r="BO15" i="2"/>
  <c r="BN16" i="2"/>
  <c r="BO16" i="2"/>
  <c r="BN17" i="2"/>
  <c r="BO17" i="2"/>
  <c r="BN18" i="2"/>
  <c r="BO18" i="2"/>
  <c r="BN19" i="2"/>
  <c r="BO19" i="2"/>
  <c r="BN20" i="2"/>
  <c r="BO20" i="2"/>
  <c r="BN21" i="2"/>
  <c r="BO21" i="2"/>
  <c r="BN22" i="2"/>
  <c r="BO22" i="2"/>
  <c r="BN23" i="2"/>
  <c r="BO23" i="2"/>
  <c r="BN24" i="2"/>
  <c r="BO24" i="2"/>
  <c r="BN25" i="2"/>
  <c r="BO25" i="2"/>
  <c r="BN26" i="2"/>
  <c r="BO26" i="2"/>
  <c r="BN27" i="2"/>
  <c r="BO27" i="2"/>
  <c r="BN28" i="2"/>
  <c r="BO28" i="2"/>
  <c r="BN29" i="2"/>
  <c r="BO29" i="2"/>
  <c r="BN30" i="2"/>
  <c r="BO30" i="2"/>
  <c r="BN31" i="2"/>
  <c r="BO31" i="2"/>
  <c r="BN32" i="2"/>
  <c r="BO32" i="2"/>
  <c r="BN33" i="2"/>
  <c r="BO33" i="2"/>
  <c r="BN34" i="2"/>
  <c r="BO34" i="2"/>
  <c r="BN35" i="2"/>
  <c r="BO35" i="2"/>
  <c r="BN36" i="2"/>
  <c r="BO36" i="2"/>
  <c r="BN37" i="2"/>
  <c r="BO37" i="2"/>
  <c r="BN38" i="2"/>
  <c r="BO38" i="2"/>
  <c r="BN39" i="2"/>
  <c r="BO39" i="2"/>
  <c r="BN40" i="2"/>
  <c r="BO40" i="2"/>
  <c r="BN41" i="2"/>
  <c r="BO41" i="2"/>
  <c r="BN42" i="2"/>
  <c r="BO42" i="2"/>
  <c r="BN43" i="2"/>
  <c r="BO43" i="2"/>
  <c r="BN44" i="2"/>
  <c r="BO44" i="2"/>
  <c r="BN45" i="2"/>
  <c r="BO45" i="2"/>
  <c r="BN46" i="2"/>
  <c r="BO46" i="2"/>
  <c r="BN47" i="2"/>
  <c r="BO47" i="2"/>
  <c r="BN48" i="2"/>
  <c r="BO48" i="2"/>
  <c r="BN49" i="2"/>
  <c r="BO49" i="2"/>
  <c r="BN50" i="2"/>
  <c r="BO50" i="2"/>
  <c r="BN51" i="2"/>
  <c r="BO51" i="2"/>
  <c r="BN52" i="2"/>
  <c r="BO52" i="2"/>
  <c r="BN53" i="2"/>
  <c r="BO53" i="2"/>
  <c r="BN54" i="2"/>
  <c r="BO54" i="2"/>
  <c r="BN55" i="2"/>
  <c r="BO55" i="2"/>
  <c r="BN56" i="2"/>
  <c r="BO56" i="2"/>
  <c r="BN57" i="2"/>
  <c r="BO57" i="2"/>
  <c r="BN58" i="2"/>
  <c r="BO58" i="2"/>
  <c r="BN59" i="2"/>
  <c r="BO59" i="2"/>
  <c r="BN60" i="2"/>
  <c r="BO60" i="2"/>
  <c r="BN61" i="2"/>
  <c r="BO61" i="2"/>
  <c r="BN62" i="2"/>
  <c r="BO62" i="2"/>
  <c r="BN63" i="2"/>
  <c r="BO63" i="2"/>
  <c r="BN64" i="2"/>
  <c r="BO64" i="2"/>
  <c r="BN65" i="2"/>
  <c r="BO65" i="2"/>
  <c r="BN66" i="2"/>
  <c r="BO66" i="2"/>
  <c r="BN67" i="2"/>
  <c r="BO67" i="2"/>
  <c r="BN68" i="2"/>
  <c r="BO68" i="2"/>
  <c r="BN69" i="2"/>
  <c r="BO69" i="2"/>
  <c r="BN70" i="2"/>
  <c r="BO70" i="2"/>
  <c r="BN71" i="2"/>
  <c r="BO71" i="2"/>
  <c r="BN72" i="2"/>
  <c r="BO72" i="2"/>
  <c r="BN73" i="2"/>
  <c r="BO73" i="2"/>
  <c r="BN74" i="2"/>
  <c r="BO74" i="2"/>
  <c r="BN75" i="2"/>
  <c r="BO75" i="2"/>
  <c r="BN76" i="2"/>
  <c r="BO76" i="2"/>
  <c r="BN77" i="2"/>
  <c r="BO77" i="2"/>
  <c r="BN78" i="2"/>
  <c r="BO78" i="2"/>
  <c r="BN79" i="2"/>
  <c r="BO79" i="2"/>
  <c r="BN80" i="2"/>
  <c r="BO80" i="2"/>
  <c r="BN81" i="2"/>
  <c r="BO81" i="2"/>
  <c r="BN82" i="2"/>
  <c r="BO82" i="2"/>
  <c r="BN83" i="2"/>
  <c r="BO83" i="2"/>
  <c r="BN84" i="2"/>
  <c r="BO84" i="2"/>
  <c r="BN85" i="2"/>
  <c r="BO85" i="2"/>
  <c r="BN86" i="2"/>
  <c r="BO86" i="2"/>
  <c r="BN87" i="2"/>
  <c r="BO87" i="2"/>
  <c r="BN88" i="2"/>
  <c r="BO88" i="2"/>
  <c r="BN89" i="2"/>
  <c r="BO89" i="2"/>
  <c r="BN90" i="2"/>
  <c r="BO90" i="2"/>
  <c r="BN91" i="2"/>
  <c r="BO91" i="2"/>
  <c r="BN92" i="2"/>
  <c r="BO92" i="2"/>
  <c r="BN93" i="2"/>
  <c r="BO93" i="2"/>
  <c r="BN94" i="2"/>
  <c r="BO94" i="2"/>
  <c r="BN95" i="2"/>
  <c r="BO95" i="2"/>
  <c r="BN96" i="2"/>
  <c r="BO96" i="2"/>
  <c r="BN97" i="2"/>
  <c r="BO97" i="2"/>
  <c r="BN98" i="2"/>
  <c r="BO98" i="2"/>
  <c r="BN99" i="2"/>
  <c r="BO99" i="2"/>
  <c r="BN100" i="2"/>
  <c r="BO100" i="2"/>
  <c r="BN101" i="2"/>
  <c r="BO101" i="2"/>
  <c r="BN102" i="2"/>
  <c r="BO102" i="2"/>
  <c r="BN103" i="2"/>
  <c r="BO103" i="2"/>
  <c r="BN104" i="2"/>
  <c r="BO104" i="2"/>
  <c r="BN105" i="2"/>
  <c r="BO105" i="2"/>
  <c r="BN106" i="2"/>
  <c r="BO106" i="2"/>
  <c r="BN107" i="2"/>
  <c r="BO107" i="2"/>
  <c r="BN108" i="2"/>
  <c r="BO108" i="2"/>
  <c r="BN109" i="2"/>
  <c r="BO109" i="2"/>
  <c r="BN110" i="2"/>
  <c r="BO110" i="2"/>
  <c r="BN111" i="2"/>
  <c r="BO111" i="2"/>
  <c r="BN112" i="2"/>
  <c r="BO112" i="2"/>
  <c r="BN113" i="2"/>
  <c r="BO113" i="2"/>
  <c r="BN114" i="2"/>
  <c r="BO114" i="2"/>
  <c r="BN115" i="2"/>
  <c r="BO115" i="2"/>
  <c r="BN116" i="2"/>
  <c r="BO116" i="2"/>
  <c r="BN117" i="2"/>
  <c r="BO117" i="2"/>
  <c r="BN118" i="2"/>
  <c r="BO118" i="2"/>
  <c r="BN119" i="2"/>
  <c r="BO119" i="2"/>
  <c r="BN120" i="2"/>
  <c r="BO120" i="2"/>
  <c r="BN121" i="2"/>
  <c r="BO121" i="2"/>
  <c r="BN122" i="2"/>
  <c r="BO122" i="2"/>
  <c r="BN123" i="2"/>
  <c r="BO123" i="2"/>
  <c r="BN124" i="2"/>
  <c r="BO124" i="2"/>
  <c r="BN125" i="2"/>
  <c r="BO125" i="2"/>
  <c r="BN126" i="2"/>
  <c r="BO126" i="2"/>
  <c r="BN127" i="2"/>
  <c r="BO127" i="2"/>
  <c r="BN128" i="2"/>
  <c r="BO128" i="2"/>
  <c r="BN129" i="2"/>
  <c r="BO129" i="2"/>
  <c r="BN130" i="2"/>
  <c r="BO130" i="2"/>
  <c r="BN131" i="2"/>
  <c r="BO131" i="2"/>
  <c r="BN132" i="2"/>
  <c r="BO132" i="2"/>
  <c r="BN133" i="2"/>
  <c r="BO133" i="2"/>
  <c r="BN134" i="2"/>
  <c r="BO134" i="2"/>
  <c r="BN135" i="2"/>
  <c r="BO135" i="2"/>
  <c r="BN136" i="2"/>
  <c r="BO136" i="2"/>
  <c r="BN137" i="2"/>
  <c r="BO137" i="2"/>
  <c r="BN138" i="2"/>
  <c r="BO138" i="2"/>
  <c r="BN139" i="2"/>
  <c r="BO139" i="2"/>
  <c r="BN140" i="2"/>
  <c r="BO140" i="2"/>
  <c r="BN141" i="2"/>
  <c r="BO141" i="2"/>
  <c r="BN142" i="2"/>
  <c r="BO142" i="2"/>
  <c r="BN143" i="2"/>
  <c r="BO143" i="2"/>
  <c r="BN144" i="2"/>
  <c r="BO144" i="2"/>
  <c r="BN145" i="2"/>
  <c r="BO145" i="2"/>
  <c r="BN146" i="2"/>
  <c r="BO146" i="2"/>
  <c r="BN147" i="2"/>
  <c r="BO147" i="2"/>
  <c r="BN148" i="2"/>
  <c r="BO148" i="2"/>
  <c r="BN149" i="2"/>
  <c r="BO149" i="2"/>
  <c r="BN150" i="2"/>
  <c r="BO150" i="2"/>
  <c r="BN151" i="2"/>
  <c r="BO151" i="2"/>
  <c r="BN152" i="2"/>
  <c r="BO152" i="2"/>
  <c r="BN153" i="2"/>
  <c r="BO153" i="2"/>
  <c r="BN154" i="2"/>
  <c r="BO154" i="2"/>
  <c r="BN155" i="2"/>
  <c r="BO155" i="2"/>
  <c r="BN156" i="2"/>
  <c r="BO156" i="2"/>
  <c r="BN157" i="2"/>
  <c r="BO157" i="2"/>
  <c r="BN158" i="2"/>
  <c r="BO158" i="2"/>
  <c r="BN159" i="2"/>
  <c r="BO159" i="2"/>
  <c r="BN160" i="2"/>
  <c r="BO160" i="2"/>
  <c r="BN161" i="2"/>
  <c r="BO161" i="2"/>
  <c r="BN162" i="2"/>
  <c r="BO162" i="2"/>
  <c r="BN163" i="2"/>
  <c r="BO163" i="2"/>
  <c r="BN164" i="2"/>
  <c r="BO164" i="2"/>
  <c r="BN165" i="2"/>
  <c r="BO165" i="2"/>
  <c r="BN166" i="2"/>
  <c r="BO166" i="2"/>
  <c r="BN167" i="2"/>
  <c r="BO167" i="2"/>
  <c r="BN168" i="2"/>
  <c r="BO168" i="2"/>
  <c r="BN169" i="2"/>
  <c r="BO169" i="2"/>
  <c r="BN170" i="2"/>
  <c r="BO170" i="2"/>
  <c r="BN171" i="2"/>
  <c r="BO171" i="2"/>
  <c r="BN172" i="2"/>
  <c r="BO172" i="2"/>
  <c r="BN173" i="2"/>
  <c r="BO173" i="2"/>
  <c r="BN174" i="2"/>
  <c r="BO174" i="2"/>
  <c r="BN175" i="2"/>
  <c r="BO175" i="2"/>
  <c r="BN176" i="2"/>
  <c r="BO176" i="2"/>
  <c r="BN177" i="2"/>
  <c r="BO177" i="2"/>
  <c r="BN178" i="2"/>
  <c r="BO178" i="2"/>
  <c r="BN179" i="2"/>
  <c r="BO179" i="2"/>
  <c r="BN180" i="2"/>
  <c r="BO180" i="2"/>
  <c r="BN181" i="2"/>
  <c r="BO181" i="2"/>
  <c r="BN182" i="2"/>
  <c r="BO182" i="2"/>
  <c r="BN183" i="2"/>
  <c r="BO183" i="2"/>
  <c r="BN184" i="2"/>
  <c r="BO184" i="2"/>
  <c r="BN186" i="2"/>
  <c r="BO186" i="2"/>
  <c r="BN187" i="2"/>
  <c r="BO187" i="2"/>
  <c r="BN188" i="2"/>
  <c r="BO188" i="2"/>
  <c r="BN189" i="2"/>
  <c r="BO189" i="2"/>
  <c r="BN190" i="2"/>
  <c r="BO190" i="2"/>
  <c r="BN191" i="2"/>
  <c r="BO191" i="2"/>
  <c r="BN192" i="2"/>
  <c r="BO192" i="2"/>
  <c r="BN193" i="2"/>
  <c r="BO193" i="2"/>
  <c r="BN2" i="2"/>
  <c r="BO2" i="2"/>
  <c r="BM3" i="2"/>
  <c r="BP3" i="2"/>
  <c r="BM4" i="2"/>
  <c r="BP4" i="2"/>
  <c r="BM5" i="2"/>
  <c r="BP5" i="2"/>
  <c r="BM6" i="2"/>
  <c r="BP6" i="2"/>
  <c r="BM7" i="2"/>
  <c r="BP7" i="2"/>
  <c r="BM8" i="2"/>
  <c r="BP8" i="2"/>
  <c r="BM9" i="2"/>
  <c r="BP9" i="2"/>
  <c r="BM10" i="2"/>
  <c r="BP10" i="2"/>
  <c r="BM11" i="2"/>
  <c r="BP11" i="2"/>
  <c r="BM12" i="2"/>
  <c r="BP12" i="2"/>
  <c r="BM13" i="2"/>
  <c r="BP13" i="2"/>
  <c r="BM14" i="2"/>
  <c r="BP14" i="2"/>
  <c r="BM15" i="2"/>
  <c r="BP15" i="2"/>
  <c r="BM16" i="2"/>
  <c r="BP16" i="2"/>
  <c r="BM17" i="2"/>
  <c r="BP17" i="2"/>
  <c r="BM18" i="2"/>
  <c r="BP18" i="2"/>
  <c r="BM19" i="2"/>
  <c r="BP19" i="2"/>
  <c r="BM20" i="2"/>
  <c r="BP20" i="2"/>
  <c r="BM21" i="2"/>
  <c r="BP21" i="2"/>
  <c r="BM22" i="2"/>
  <c r="BP22" i="2"/>
  <c r="BM23" i="2"/>
  <c r="BP23" i="2"/>
  <c r="BM24" i="2"/>
  <c r="BP24" i="2"/>
  <c r="BM25" i="2"/>
  <c r="BP25" i="2"/>
  <c r="BM26" i="2"/>
  <c r="BP26" i="2"/>
  <c r="BM27" i="2"/>
  <c r="BP27" i="2"/>
  <c r="BM28" i="2"/>
  <c r="BP28" i="2"/>
  <c r="BM29" i="2"/>
  <c r="BP29" i="2"/>
  <c r="BM30" i="2"/>
  <c r="BP30" i="2"/>
  <c r="BM31" i="2"/>
  <c r="BP31" i="2"/>
  <c r="BM32" i="2"/>
  <c r="BP32" i="2"/>
  <c r="BM33" i="2"/>
  <c r="BP33" i="2"/>
  <c r="BM34" i="2"/>
  <c r="BP34" i="2"/>
  <c r="BM35" i="2"/>
  <c r="BP35" i="2"/>
  <c r="BM36" i="2"/>
  <c r="BP36" i="2"/>
  <c r="BM37" i="2"/>
  <c r="BP37" i="2"/>
  <c r="BM38" i="2"/>
  <c r="BP38" i="2"/>
  <c r="BM39" i="2"/>
  <c r="BP39" i="2"/>
  <c r="BM40" i="2"/>
  <c r="BP40" i="2"/>
  <c r="BM41" i="2"/>
  <c r="BP41" i="2"/>
  <c r="BM42" i="2"/>
  <c r="BP42" i="2"/>
  <c r="BM43" i="2"/>
  <c r="BP43" i="2"/>
  <c r="BM44" i="2"/>
  <c r="BP44" i="2"/>
  <c r="BM45" i="2"/>
  <c r="BP45" i="2"/>
  <c r="BM46" i="2"/>
  <c r="BP46" i="2"/>
  <c r="BM47" i="2"/>
  <c r="BP47" i="2"/>
  <c r="BM48" i="2"/>
  <c r="BP48" i="2"/>
  <c r="BM49" i="2"/>
  <c r="BP49" i="2"/>
  <c r="BM50" i="2"/>
  <c r="BP50" i="2"/>
  <c r="BM51" i="2"/>
  <c r="BP51" i="2"/>
  <c r="BM52" i="2"/>
  <c r="BP52" i="2"/>
  <c r="BM53" i="2"/>
  <c r="BP53" i="2"/>
  <c r="BM54" i="2"/>
  <c r="BP54" i="2"/>
  <c r="BM55" i="2"/>
  <c r="BP55" i="2"/>
  <c r="BM56" i="2"/>
  <c r="BP56" i="2"/>
  <c r="BM57" i="2"/>
  <c r="BP57" i="2"/>
  <c r="BM58" i="2"/>
  <c r="BP58" i="2"/>
  <c r="BM59" i="2"/>
  <c r="BP59" i="2"/>
  <c r="BM60" i="2"/>
  <c r="BP60" i="2"/>
  <c r="BM61" i="2"/>
  <c r="BP61" i="2"/>
  <c r="BM62" i="2"/>
  <c r="BP62" i="2"/>
  <c r="BM63" i="2"/>
  <c r="BP63" i="2"/>
  <c r="BM64" i="2"/>
  <c r="BP64" i="2"/>
  <c r="BM65" i="2"/>
  <c r="BP65" i="2"/>
  <c r="BM66" i="2"/>
  <c r="BP66" i="2"/>
  <c r="BM67" i="2"/>
  <c r="BP67" i="2"/>
  <c r="BM68" i="2"/>
  <c r="BP68" i="2"/>
  <c r="BM69" i="2"/>
  <c r="BP69" i="2"/>
  <c r="BM70" i="2"/>
  <c r="BP70" i="2"/>
  <c r="BM71" i="2"/>
  <c r="BP71" i="2"/>
  <c r="BM72" i="2"/>
  <c r="BP72" i="2"/>
  <c r="BM73" i="2"/>
  <c r="BP73" i="2"/>
  <c r="BM74" i="2"/>
  <c r="BP74" i="2"/>
  <c r="BM75" i="2"/>
  <c r="BP75" i="2"/>
  <c r="BM76" i="2"/>
  <c r="BP76" i="2"/>
  <c r="BM77" i="2"/>
  <c r="BP77" i="2"/>
  <c r="BM78" i="2"/>
  <c r="BP78" i="2"/>
  <c r="BM79" i="2"/>
  <c r="BP79" i="2"/>
  <c r="BM80" i="2"/>
  <c r="BP80" i="2"/>
  <c r="BM81" i="2"/>
  <c r="BP81" i="2"/>
  <c r="BM82" i="2"/>
  <c r="BP82" i="2"/>
  <c r="BM83" i="2"/>
  <c r="BP83" i="2"/>
  <c r="BM84" i="2"/>
  <c r="BP84" i="2"/>
  <c r="BM85" i="2"/>
  <c r="BP85" i="2"/>
  <c r="BM86" i="2"/>
  <c r="BP86" i="2"/>
  <c r="BM87" i="2"/>
  <c r="BP87" i="2"/>
  <c r="BM88" i="2"/>
  <c r="BP88" i="2"/>
  <c r="BM89" i="2"/>
  <c r="BP89" i="2"/>
  <c r="BM90" i="2"/>
  <c r="BP90" i="2"/>
  <c r="BM91" i="2"/>
  <c r="BP91" i="2"/>
  <c r="BM92" i="2"/>
  <c r="BP92" i="2"/>
  <c r="BM93" i="2"/>
  <c r="BP93" i="2"/>
  <c r="BM94" i="2"/>
  <c r="BP94" i="2"/>
  <c r="BM95" i="2"/>
  <c r="BP95" i="2"/>
  <c r="BM96" i="2"/>
  <c r="BP96" i="2"/>
  <c r="BM97" i="2"/>
  <c r="BP97" i="2"/>
  <c r="BM98" i="2"/>
  <c r="BP98" i="2"/>
  <c r="BM99" i="2"/>
  <c r="BP99" i="2"/>
  <c r="BM100" i="2"/>
  <c r="BP100" i="2"/>
  <c r="BM101" i="2"/>
  <c r="BP101" i="2"/>
  <c r="BM102" i="2"/>
  <c r="BP102" i="2"/>
  <c r="BM103" i="2"/>
  <c r="BP103" i="2"/>
  <c r="BM104" i="2"/>
  <c r="BP104" i="2"/>
  <c r="BM105" i="2"/>
  <c r="BP105" i="2"/>
  <c r="BM106" i="2"/>
  <c r="BP106" i="2"/>
  <c r="BM107" i="2"/>
  <c r="BP107" i="2"/>
  <c r="BM108" i="2"/>
  <c r="BP108" i="2"/>
  <c r="BM109" i="2"/>
  <c r="BP109" i="2"/>
  <c r="BM110" i="2"/>
  <c r="BP110" i="2"/>
  <c r="BM111" i="2"/>
  <c r="BP111" i="2"/>
  <c r="BM112" i="2"/>
  <c r="BP112" i="2"/>
  <c r="BM113" i="2"/>
  <c r="BP113" i="2"/>
  <c r="BM114" i="2"/>
  <c r="BP114" i="2"/>
  <c r="BM115" i="2"/>
  <c r="BP115" i="2"/>
  <c r="BM116" i="2"/>
  <c r="BP116" i="2"/>
  <c r="BM117" i="2"/>
  <c r="BP117" i="2"/>
  <c r="BM118" i="2"/>
  <c r="BP118" i="2"/>
  <c r="BM119" i="2"/>
  <c r="BP119" i="2"/>
  <c r="BM120" i="2"/>
  <c r="BP120" i="2"/>
  <c r="BM121" i="2"/>
  <c r="BP121" i="2"/>
  <c r="BM122" i="2"/>
  <c r="BP122" i="2"/>
  <c r="BM123" i="2"/>
  <c r="BP123" i="2"/>
  <c r="BM124" i="2"/>
  <c r="BP124" i="2"/>
  <c r="BM125" i="2"/>
  <c r="BP125" i="2"/>
  <c r="BM126" i="2"/>
  <c r="BP126" i="2"/>
  <c r="BM127" i="2"/>
  <c r="BP127" i="2"/>
  <c r="BM128" i="2"/>
  <c r="BP128" i="2"/>
  <c r="BM129" i="2"/>
  <c r="BP129" i="2"/>
  <c r="BM130" i="2"/>
  <c r="BP130" i="2"/>
  <c r="BM131" i="2"/>
  <c r="BP131" i="2"/>
  <c r="BM132" i="2"/>
  <c r="BP132" i="2"/>
  <c r="BM133" i="2"/>
  <c r="BP133" i="2"/>
  <c r="BM134" i="2"/>
  <c r="BP134" i="2"/>
  <c r="BM135" i="2"/>
  <c r="BP135" i="2"/>
  <c r="BM136" i="2"/>
  <c r="BP136" i="2"/>
  <c r="BM137" i="2"/>
  <c r="BP137" i="2"/>
  <c r="BM138" i="2"/>
  <c r="BP138" i="2"/>
  <c r="BM139" i="2"/>
  <c r="BP139" i="2"/>
  <c r="BM140" i="2"/>
  <c r="BP140" i="2"/>
  <c r="BM141" i="2"/>
  <c r="BP141" i="2"/>
  <c r="BM142" i="2"/>
  <c r="BP142" i="2"/>
  <c r="BM143" i="2"/>
  <c r="BP143" i="2"/>
  <c r="BM144" i="2"/>
  <c r="BP144" i="2"/>
  <c r="BM145" i="2"/>
  <c r="BP145" i="2"/>
  <c r="BM146" i="2"/>
  <c r="BP146" i="2"/>
  <c r="BM147" i="2"/>
  <c r="BP147" i="2"/>
  <c r="BM148" i="2"/>
  <c r="BP148" i="2"/>
  <c r="BM149" i="2"/>
  <c r="BP149" i="2"/>
  <c r="BM150" i="2"/>
  <c r="BP150" i="2"/>
  <c r="BM151" i="2"/>
  <c r="BP151" i="2"/>
  <c r="BM152" i="2"/>
  <c r="BP152" i="2"/>
  <c r="BM153" i="2"/>
  <c r="BP153" i="2"/>
  <c r="BM154" i="2"/>
  <c r="BP154" i="2"/>
  <c r="BM155" i="2"/>
  <c r="BP155" i="2"/>
  <c r="BM156" i="2"/>
  <c r="BP156" i="2"/>
  <c r="BM157" i="2"/>
  <c r="BP157" i="2"/>
  <c r="BM158" i="2"/>
  <c r="BP158" i="2"/>
  <c r="BM159" i="2"/>
  <c r="BP159" i="2"/>
  <c r="BM160" i="2"/>
  <c r="BP160" i="2"/>
  <c r="BM161" i="2"/>
  <c r="BP161" i="2"/>
  <c r="BM162" i="2"/>
  <c r="BP162" i="2"/>
  <c r="BM163" i="2"/>
  <c r="BP163" i="2"/>
  <c r="BM164" i="2"/>
  <c r="BP164" i="2"/>
  <c r="BM165" i="2"/>
  <c r="BP165" i="2"/>
  <c r="BM166" i="2"/>
  <c r="BP166" i="2"/>
  <c r="BM167" i="2"/>
  <c r="BP167" i="2"/>
  <c r="BM168" i="2"/>
  <c r="BP168" i="2"/>
  <c r="BM169" i="2"/>
  <c r="BP169" i="2"/>
  <c r="BM170" i="2"/>
  <c r="BP170" i="2"/>
  <c r="BM171" i="2"/>
  <c r="BP171" i="2"/>
  <c r="BM172" i="2"/>
  <c r="BP172" i="2"/>
  <c r="BM173" i="2"/>
  <c r="BP173" i="2"/>
  <c r="BM174" i="2"/>
  <c r="BP174" i="2"/>
  <c r="BM175" i="2"/>
  <c r="BP175" i="2"/>
  <c r="BM176" i="2"/>
  <c r="BP176" i="2"/>
  <c r="BM177" i="2"/>
  <c r="BP177" i="2"/>
  <c r="BM178" i="2"/>
  <c r="BP178" i="2"/>
  <c r="BM179" i="2"/>
  <c r="BP179" i="2"/>
  <c r="BM180" i="2"/>
  <c r="BP180" i="2"/>
  <c r="BM181" i="2"/>
  <c r="BP181" i="2"/>
  <c r="BM182" i="2"/>
  <c r="BP182" i="2"/>
  <c r="BM183" i="2"/>
  <c r="BP183" i="2"/>
  <c r="BM184" i="2"/>
  <c r="BP184" i="2"/>
  <c r="BM186" i="2"/>
  <c r="BP186" i="2"/>
  <c r="BM187" i="2"/>
  <c r="BP187" i="2"/>
  <c r="BM188" i="2"/>
  <c r="BP188" i="2"/>
  <c r="BM189" i="2"/>
  <c r="BP189" i="2"/>
  <c r="BM190" i="2"/>
  <c r="BP190" i="2"/>
  <c r="BM191" i="2"/>
  <c r="BP191" i="2"/>
  <c r="BM192" i="2"/>
  <c r="BP192" i="2"/>
  <c r="BM193" i="2"/>
  <c r="BP193" i="2"/>
  <c r="BM2" i="2"/>
  <c r="BP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42" i="2"/>
  <c r="BL43" i="2"/>
  <c r="BL44" i="2"/>
  <c r="BL45" i="2"/>
  <c r="BL46" i="2"/>
  <c r="BL47" i="2"/>
  <c r="BL48" i="2"/>
  <c r="BL49" i="2"/>
  <c r="BL50" i="2"/>
  <c r="BL51" i="2"/>
  <c r="BL52" i="2"/>
  <c r="BL53" i="2"/>
  <c r="BL54" i="2"/>
  <c r="BL55" i="2"/>
  <c r="BL56" i="2"/>
  <c r="BL57" i="2"/>
  <c r="BL58" i="2"/>
  <c r="BL59" i="2"/>
  <c r="BL60" i="2"/>
  <c r="BL61" i="2"/>
  <c r="BL62" i="2"/>
  <c r="BL63" i="2"/>
  <c r="BL64" i="2"/>
  <c r="BL65" i="2"/>
  <c r="BL66" i="2"/>
  <c r="BL67" i="2"/>
  <c r="BL68" i="2"/>
  <c r="BL69" i="2"/>
  <c r="BL70" i="2"/>
  <c r="BL71" i="2"/>
  <c r="BL72" i="2"/>
  <c r="BL73" i="2"/>
  <c r="BL74" i="2"/>
  <c r="BL75" i="2"/>
  <c r="BL76" i="2"/>
  <c r="BL77" i="2"/>
  <c r="BL78" i="2"/>
  <c r="BL79" i="2"/>
  <c r="BL80" i="2"/>
  <c r="BL81" i="2"/>
  <c r="BL82" i="2"/>
  <c r="BL83" i="2"/>
  <c r="BL84" i="2"/>
  <c r="BL85" i="2"/>
  <c r="BL86" i="2"/>
  <c r="BL87" i="2"/>
  <c r="BL88" i="2"/>
  <c r="BL89" i="2"/>
  <c r="BL90" i="2"/>
  <c r="BL91" i="2"/>
  <c r="BL92" i="2"/>
  <c r="BL93" i="2"/>
  <c r="BL94" i="2"/>
  <c r="BL95" i="2"/>
  <c r="BL96" i="2"/>
  <c r="BL97" i="2"/>
  <c r="BL98" i="2"/>
  <c r="BL99" i="2"/>
  <c r="BL100" i="2"/>
  <c r="BL101" i="2"/>
  <c r="BL102" i="2"/>
  <c r="BL103" i="2"/>
  <c r="BL104" i="2"/>
  <c r="BL105" i="2"/>
  <c r="BL106" i="2"/>
  <c r="BL107" i="2"/>
  <c r="BL108" i="2"/>
  <c r="BL109" i="2"/>
  <c r="BL110" i="2"/>
  <c r="BL111" i="2"/>
  <c r="BL112" i="2"/>
  <c r="BL113" i="2"/>
  <c r="BL114" i="2"/>
  <c r="BL115" i="2"/>
  <c r="BL116" i="2"/>
  <c r="BL117" i="2"/>
  <c r="BL118" i="2"/>
  <c r="BL119" i="2"/>
  <c r="BL120" i="2"/>
  <c r="BL121" i="2"/>
  <c r="BL122" i="2"/>
  <c r="BL123" i="2"/>
  <c r="BL124" i="2"/>
  <c r="BL125" i="2"/>
  <c r="BL126" i="2"/>
  <c r="BL127" i="2"/>
  <c r="BL128" i="2"/>
  <c r="BL129" i="2"/>
  <c r="BL130" i="2"/>
  <c r="BL131" i="2"/>
  <c r="BL132" i="2"/>
  <c r="BL133" i="2"/>
  <c r="BL134" i="2"/>
  <c r="BL135" i="2"/>
  <c r="BL136" i="2"/>
  <c r="BL137" i="2"/>
  <c r="BL138" i="2"/>
  <c r="BL139" i="2"/>
  <c r="BL140" i="2"/>
  <c r="BL141" i="2"/>
  <c r="BL142" i="2"/>
  <c r="BL143" i="2"/>
  <c r="BL144" i="2"/>
  <c r="BL145" i="2"/>
  <c r="BL146" i="2"/>
  <c r="BL147" i="2"/>
  <c r="BL148" i="2"/>
  <c r="BL149" i="2"/>
  <c r="BL150" i="2"/>
  <c r="BL151" i="2"/>
  <c r="BL152" i="2"/>
  <c r="BL153" i="2"/>
  <c r="BL154" i="2"/>
  <c r="BL155" i="2"/>
  <c r="BL156" i="2"/>
  <c r="BL157" i="2"/>
  <c r="BL158" i="2"/>
  <c r="BL159" i="2"/>
  <c r="BL160" i="2"/>
  <c r="BL161" i="2"/>
  <c r="BL162" i="2"/>
  <c r="BL163" i="2"/>
  <c r="BL164" i="2"/>
  <c r="BL165" i="2"/>
  <c r="BL166" i="2"/>
  <c r="BL167" i="2"/>
  <c r="BL168" i="2"/>
  <c r="BL169" i="2"/>
  <c r="BL170" i="2"/>
  <c r="BL171" i="2"/>
  <c r="BL172" i="2"/>
  <c r="BL173" i="2"/>
  <c r="BL174" i="2"/>
  <c r="BL175" i="2"/>
  <c r="BL176" i="2"/>
  <c r="BL177" i="2"/>
  <c r="BL178" i="2"/>
  <c r="BL179" i="2"/>
  <c r="BL180" i="2"/>
  <c r="BL181" i="2"/>
  <c r="BL182" i="2"/>
  <c r="BL183" i="2"/>
  <c r="BL184" i="2"/>
  <c r="BL186" i="2"/>
  <c r="BL187" i="2"/>
  <c r="BL188" i="2"/>
  <c r="BL189" i="2"/>
  <c r="BL190" i="2"/>
  <c r="BL191" i="2"/>
  <c r="BL192" i="2"/>
  <c r="BL193" i="2"/>
  <c r="BL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BK35" i="2"/>
  <c r="BK36" i="2"/>
  <c r="BK37" i="2"/>
  <c r="BK38" i="2"/>
  <c r="BK39" i="2"/>
  <c r="BK40" i="2"/>
  <c r="BK41" i="2"/>
  <c r="BK42" i="2"/>
  <c r="BK43" i="2"/>
  <c r="BK44" i="2"/>
  <c r="BK45" i="2"/>
  <c r="BK46" i="2"/>
  <c r="BK47" i="2"/>
  <c r="BK48" i="2"/>
  <c r="BK49" i="2"/>
  <c r="BK50" i="2"/>
  <c r="BK51" i="2"/>
  <c r="BK52" i="2"/>
  <c r="BK53" i="2"/>
  <c r="BK54" i="2"/>
  <c r="BK55" i="2"/>
  <c r="BK56" i="2"/>
  <c r="BK57" i="2"/>
  <c r="BK58" i="2"/>
  <c r="BK59" i="2"/>
  <c r="BK60" i="2"/>
  <c r="BK61" i="2"/>
  <c r="BK62" i="2"/>
  <c r="BK63" i="2"/>
  <c r="BK64" i="2"/>
  <c r="BK65" i="2"/>
  <c r="BK66" i="2"/>
  <c r="BK67" i="2"/>
  <c r="BK68" i="2"/>
  <c r="BK69" i="2"/>
  <c r="BK70" i="2"/>
  <c r="BK71" i="2"/>
  <c r="BK72" i="2"/>
  <c r="BK73" i="2"/>
  <c r="BK74" i="2"/>
  <c r="BK75" i="2"/>
  <c r="BK76" i="2"/>
  <c r="BK77" i="2"/>
  <c r="BK78" i="2"/>
  <c r="BK79" i="2"/>
  <c r="BK80" i="2"/>
  <c r="BK81" i="2"/>
  <c r="BK82" i="2"/>
  <c r="BK83" i="2"/>
  <c r="BK84" i="2"/>
  <c r="BK85" i="2"/>
  <c r="BK86" i="2"/>
  <c r="BK87" i="2"/>
  <c r="BK88" i="2"/>
  <c r="BK89" i="2"/>
  <c r="BK90" i="2"/>
  <c r="BK91" i="2"/>
  <c r="BK92" i="2"/>
  <c r="BK93" i="2"/>
  <c r="BK94" i="2"/>
  <c r="BK95" i="2"/>
  <c r="BK96" i="2"/>
  <c r="BK97" i="2"/>
  <c r="BK98" i="2"/>
  <c r="BK99" i="2"/>
  <c r="BK100" i="2"/>
  <c r="BK101" i="2"/>
  <c r="BK102" i="2"/>
  <c r="BK103" i="2"/>
  <c r="BK104" i="2"/>
  <c r="BK105" i="2"/>
  <c r="BK106" i="2"/>
  <c r="BK107" i="2"/>
  <c r="BK108" i="2"/>
  <c r="BK109" i="2"/>
  <c r="BK110" i="2"/>
  <c r="BK111" i="2"/>
  <c r="BK112" i="2"/>
  <c r="BK113" i="2"/>
  <c r="BK114" i="2"/>
  <c r="BK115" i="2"/>
  <c r="BK116" i="2"/>
  <c r="BK117" i="2"/>
  <c r="BK118" i="2"/>
  <c r="BK119" i="2"/>
  <c r="BK120" i="2"/>
  <c r="BK121" i="2"/>
  <c r="BK122" i="2"/>
  <c r="BK123" i="2"/>
  <c r="BK124" i="2"/>
  <c r="BK125" i="2"/>
  <c r="BK126" i="2"/>
  <c r="BK127" i="2"/>
  <c r="BK128" i="2"/>
  <c r="BK129" i="2"/>
  <c r="BK130" i="2"/>
  <c r="BK131" i="2"/>
  <c r="BK132" i="2"/>
  <c r="BK133" i="2"/>
  <c r="BK134" i="2"/>
  <c r="BK135" i="2"/>
  <c r="BK136" i="2"/>
  <c r="BK137" i="2"/>
  <c r="BK138" i="2"/>
  <c r="BK139" i="2"/>
  <c r="BK140" i="2"/>
  <c r="BK141" i="2"/>
  <c r="BK142" i="2"/>
  <c r="BK143" i="2"/>
  <c r="BK144" i="2"/>
  <c r="BK145" i="2"/>
  <c r="BK146" i="2"/>
  <c r="BK147" i="2"/>
  <c r="BK148" i="2"/>
  <c r="BK149" i="2"/>
  <c r="BK150" i="2"/>
  <c r="BK151" i="2"/>
  <c r="BK152" i="2"/>
  <c r="BK153" i="2"/>
  <c r="BK154" i="2"/>
  <c r="BK155" i="2"/>
  <c r="BK156" i="2"/>
  <c r="BK157" i="2"/>
  <c r="BK158" i="2"/>
  <c r="BK159" i="2"/>
  <c r="BK160" i="2"/>
  <c r="BK161" i="2"/>
  <c r="BK162" i="2"/>
  <c r="BK163" i="2"/>
  <c r="BK164" i="2"/>
  <c r="BK165" i="2"/>
  <c r="BK166" i="2"/>
  <c r="BK167" i="2"/>
  <c r="BK168" i="2"/>
  <c r="BK169" i="2"/>
  <c r="BK170" i="2"/>
  <c r="BK171" i="2"/>
  <c r="BK172" i="2"/>
  <c r="BK173" i="2"/>
  <c r="BK174" i="2"/>
  <c r="BK175" i="2"/>
  <c r="BK176" i="2"/>
  <c r="BK177" i="2"/>
  <c r="BK178" i="2"/>
  <c r="BK179" i="2"/>
  <c r="BK180" i="2"/>
  <c r="BK181" i="2"/>
  <c r="BK182" i="2"/>
  <c r="BK183" i="2"/>
  <c r="BK184" i="2"/>
  <c r="BK186" i="2"/>
  <c r="BK187" i="2"/>
  <c r="BK188" i="2"/>
  <c r="BK189" i="2"/>
  <c r="BK190" i="2"/>
  <c r="BK191" i="2"/>
  <c r="BK192" i="2"/>
  <c r="BK193" i="2"/>
  <c r="BK2" i="2"/>
  <c r="BB172" i="2"/>
  <c r="BB171" i="2"/>
  <c r="BB170" i="2"/>
  <c r="BB169" i="2"/>
  <c r="BB168" i="2"/>
  <c r="BB167" i="2"/>
  <c r="BB166" i="2"/>
  <c r="BB165" i="2"/>
  <c r="BB164" i="2"/>
  <c r="BB163" i="2"/>
  <c r="BB162" i="2"/>
  <c r="BB161" i="2"/>
  <c r="BB160" i="2"/>
  <c r="BB159" i="2"/>
  <c r="BB158" i="2"/>
  <c r="BB157" i="2"/>
  <c r="BB156" i="2"/>
  <c r="BB155" i="2"/>
  <c r="BB154" i="2"/>
  <c r="BB153" i="2"/>
  <c r="BB152" i="2"/>
  <c r="BB151" i="2"/>
  <c r="BB150" i="2"/>
  <c r="BB149" i="2"/>
  <c r="BB148" i="2"/>
  <c r="BB147" i="2"/>
  <c r="BB146" i="2"/>
  <c r="BB145" i="2"/>
  <c r="BB144" i="2"/>
  <c r="BB143" i="2"/>
  <c r="BB142" i="2"/>
  <c r="BB141" i="2"/>
  <c r="BB140" i="2"/>
  <c r="BB139" i="2"/>
  <c r="BB138" i="2"/>
  <c r="BB137" i="2"/>
  <c r="BB136" i="2"/>
  <c r="BB135" i="2"/>
  <c r="BB134" i="2"/>
  <c r="BB133" i="2"/>
  <c r="BB132" i="2"/>
  <c r="BB131" i="2"/>
  <c r="BB130" i="2"/>
  <c r="BB129" i="2"/>
  <c r="BB128" i="2"/>
  <c r="BB127" i="2"/>
  <c r="BB126" i="2"/>
  <c r="BB125" i="2"/>
  <c r="BB124" i="2"/>
  <c r="BB123" i="2"/>
  <c r="BB122" i="2"/>
  <c r="BB121" i="2"/>
  <c r="BB120" i="2"/>
  <c r="BB119" i="2"/>
  <c r="BB118" i="2"/>
  <c r="BB117" i="2"/>
  <c r="BB116" i="2"/>
  <c r="BB115" i="2"/>
  <c r="BB114" i="2"/>
  <c r="BB113" i="2"/>
  <c r="BB112" i="2"/>
  <c r="BB111" i="2"/>
  <c r="BB110" i="2"/>
  <c r="BB109" i="2"/>
  <c r="BB108" i="2"/>
  <c r="BB107" i="2"/>
  <c r="BB106" i="2"/>
  <c r="BB105" i="2"/>
  <c r="BB104" i="2"/>
  <c r="BB103" i="2"/>
  <c r="BB102" i="2"/>
  <c r="BB101" i="2"/>
  <c r="BB100" i="2"/>
  <c r="BB99" i="2"/>
  <c r="BB98" i="2"/>
  <c r="BB97" i="2"/>
  <c r="BB96" i="2"/>
  <c r="BB95" i="2"/>
  <c r="BB94" i="2"/>
  <c r="BB93" i="2"/>
  <c r="BB92" i="2"/>
  <c r="BB91" i="2"/>
  <c r="BB90" i="2"/>
  <c r="BB89" i="2"/>
  <c r="BB88" i="2"/>
  <c r="BB87" i="2"/>
  <c r="BB86" i="2"/>
  <c r="BB85" i="2"/>
  <c r="BB84" i="2"/>
  <c r="BB83" i="2"/>
  <c r="BB82" i="2"/>
  <c r="BB81" i="2"/>
  <c r="BB80" i="2"/>
  <c r="BB79" i="2"/>
  <c r="BB78" i="2"/>
  <c r="BB77" i="2"/>
  <c r="BB76" i="2"/>
  <c r="BB75" i="2"/>
  <c r="BB74" i="2"/>
  <c r="BB73" i="2"/>
  <c r="BB72" i="2"/>
  <c r="BB71" i="2"/>
  <c r="BB70" i="2"/>
  <c r="BB69" i="2"/>
  <c r="BB68" i="2"/>
  <c r="BB67" i="2"/>
  <c r="BB66" i="2"/>
  <c r="BB65" i="2"/>
  <c r="BB64" i="2"/>
  <c r="BB63" i="2"/>
  <c r="BB62" i="2"/>
  <c r="BB61" i="2"/>
  <c r="BB60" i="2"/>
  <c r="BB59" i="2"/>
  <c r="BB58" i="2"/>
  <c r="BB57" i="2"/>
  <c r="BB56" i="2"/>
  <c r="BB55" i="2"/>
  <c r="BB54" i="2"/>
  <c r="BB53" i="2"/>
  <c r="BB52" i="2"/>
  <c r="BB51" i="2"/>
  <c r="BB50" i="2"/>
  <c r="BB49" i="2"/>
  <c r="BB48" i="2"/>
  <c r="BB47" i="2"/>
  <c r="BB46" i="2"/>
  <c r="BB45" i="2"/>
  <c r="BB44" i="2"/>
  <c r="BB43" i="2"/>
  <c r="BB42" i="2"/>
  <c r="BB41" i="2"/>
  <c r="BB40" i="2"/>
  <c r="BB39" i="2"/>
  <c r="BB38" i="2"/>
  <c r="BB37" i="2"/>
  <c r="BB36" i="2"/>
  <c r="BB35" i="2"/>
  <c r="BB34" i="2"/>
  <c r="BB33" i="2"/>
  <c r="BB32" i="2"/>
  <c r="BB31" i="2"/>
  <c r="BB30" i="2"/>
  <c r="BB29" i="2"/>
  <c r="BB28" i="2"/>
  <c r="BB27" i="2"/>
  <c r="BB26" i="2"/>
  <c r="BB25" i="2"/>
  <c r="BB24" i="2"/>
  <c r="BB23" i="2"/>
  <c r="BB22" i="2"/>
  <c r="BB21" i="2"/>
  <c r="BB20" i="2"/>
  <c r="BB19" i="2"/>
  <c r="BB18" i="2"/>
  <c r="BB17" i="2"/>
  <c r="BB16" i="2"/>
  <c r="BB15" i="2"/>
  <c r="BB14" i="2"/>
  <c r="BB13" i="2"/>
  <c r="BB12" i="2"/>
  <c r="BB11" i="2"/>
  <c r="BB10" i="2"/>
  <c r="BB9" i="2"/>
  <c r="BB8" i="2"/>
  <c r="BB7" i="2"/>
  <c r="BB6" i="2"/>
  <c r="BB5" i="2"/>
  <c r="BB4" i="2"/>
  <c r="BB3" i="2"/>
  <c r="BB2" i="2"/>
  <c r="CK45" i="1"/>
  <c r="CK40" i="1"/>
  <c r="CK162" i="1"/>
  <c r="CK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1" i="1"/>
  <c r="CK42" i="1"/>
  <c r="CK43" i="1"/>
  <c r="CK44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CK110" i="1"/>
  <c r="CK111" i="1"/>
  <c r="CK112" i="1"/>
  <c r="CK113" i="1"/>
  <c r="CK114" i="1"/>
  <c r="CK115" i="1"/>
  <c r="CK116" i="1"/>
  <c r="CK117" i="1"/>
  <c r="CK118" i="1"/>
  <c r="CK119" i="1"/>
  <c r="CK120" i="1"/>
  <c r="CK121" i="1"/>
  <c r="CK122" i="1"/>
  <c r="CK123" i="1"/>
  <c r="CK124" i="1"/>
  <c r="CK125" i="1"/>
  <c r="CK126" i="1"/>
  <c r="CK127" i="1"/>
  <c r="CK128" i="1"/>
  <c r="CK129" i="1"/>
  <c r="CK130" i="1"/>
  <c r="CK131" i="1"/>
  <c r="CK132" i="1"/>
  <c r="CK133" i="1"/>
  <c r="CK134" i="1"/>
  <c r="CK135" i="1"/>
  <c r="CK136" i="1"/>
  <c r="CK137" i="1"/>
  <c r="CK138" i="1"/>
  <c r="CK139" i="1"/>
  <c r="CK140" i="1"/>
  <c r="CK141" i="1"/>
  <c r="CK142" i="1"/>
  <c r="CK143" i="1"/>
  <c r="CK144" i="1"/>
  <c r="CK145" i="1"/>
  <c r="CK146" i="1"/>
  <c r="CK147" i="1"/>
  <c r="CK148" i="1"/>
  <c r="CK149" i="1"/>
  <c r="CK150" i="1"/>
  <c r="CK151" i="1"/>
  <c r="CK152" i="1"/>
  <c r="CK153" i="1"/>
  <c r="CK154" i="1"/>
  <c r="CK155" i="1"/>
  <c r="CK156" i="1"/>
  <c r="CK157" i="1"/>
  <c r="CK158" i="1"/>
  <c r="CK159" i="1"/>
  <c r="CK160" i="1"/>
  <c r="CK161" i="1"/>
  <c r="CK163" i="1"/>
  <c r="CK164" i="1"/>
  <c r="CK165" i="1"/>
  <c r="CK166" i="1"/>
  <c r="CK167" i="1"/>
  <c r="CK168" i="1"/>
  <c r="CK169" i="1"/>
  <c r="CK170" i="1"/>
  <c r="CK171" i="1"/>
  <c r="CK172" i="1"/>
  <c r="CK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tc={FF44411A-0987-4464-BA8A-A70A0D3ADA6C}</author>
  </authors>
  <commentList>
    <comment ref="L1" authorId="0" shapeId="0" xr:uid="{FF44411A-0987-4464-BA8A-A70A0D3ADA6C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being used? not pollinators?</t>
      </text>
    </comment>
  </commentList>
</comments>
</file>

<file path=xl/sharedStrings.xml><?xml version="1.0" encoding="utf-8"?>
<sst xmlns="http://schemas.openxmlformats.org/spreadsheetml/2006/main" count="2654" uniqueCount="446">
  <si>
    <t>Site#</t>
  </si>
  <si>
    <t>PlantNum</t>
  </si>
  <si>
    <t>Lat</t>
  </si>
  <si>
    <t>Long</t>
  </si>
  <si>
    <t>DistanceFromCityCenter (KM)</t>
  </si>
  <si>
    <t>Date Visited</t>
  </si>
  <si>
    <t>long horned beetle (Typocerius velutinus)</t>
  </si>
  <si>
    <t>monarchB (Danaus plexippus)</t>
  </si>
  <si>
    <t>european skipper (Thymelicus lineola)</t>
  </si>
  <si>
    <t>small arrow shaped brown moth (Lepidoptera spp.)</t>
  </si>
  <si>
    <t>lobed moth (Lepidoptera spp.)</t>
  </si>
  <si>
    <t>brown plume moth (Geina periscelidactylus)</t>
  </si>
  <si>
    <t>orange beetle (Rhagoycha fulva)</t>
  </si>
  <si>
    <t>sweat bees (Halictidae sp.)</t>
  </si>
  <si>
    <t>Xylocopinae sp.</t>
  </si>
  <si>
    <t>Hylaeus spp.</t>
  </si>
  <si>
    <t>Anthophorinae spp.</t>
  </si>
  <si>
    <t>Colletes spp.</t>
  </si>
  <si>
    <t>leaf cutter bees (Megachile sp.)</t>
  </si>
  <si>
    <t>moths</t>
  </si>
  <si>
    <t>skippers (Hesperiidae sp.)</t>
  </si>
  <si>
    <t>butterflies</t>
  </si>
  <si>
    <t>lepidoptera</t>
  </si>
  <si>
    <t>bombus sp.</t>
  </si>
  <si>
    <t>abundance all sp.</t>
  </si>
  <si>
    <t>abundance of bees</t>
  </si>
  <si>
    <t>small pollinators</t>
  </si>
  <si>
    <t>medium pollinators</t>
  </si>
  <si>
    <t>large pollinators</t>
  </si>
  <si>
    <t>small bees</t>
  </si>
  <si>
    <t>medium bees</t>
  </si>
  <si>
    <t>large bees</t>
  </si>
  <si>
    <t>diversity all groups (bee families + other spp.)</t>
  </si>
  <si>
    <t>diversity bee families</t>
  </si>
  <si>
    <t>flower buds</t>
  </si>
  <si>
    <t>flowering</t>
  </si>
  <si>
    <t>finished flowering</t>
  </si>
  <si>
    <t>total</t>
  </si>
  <si>
    <t>ASO20</t>
  </si>
  <si>
    <t>P1</t>
  </si>
  <si>
    <t>N/A</t>
  </si>
  <si>
    <t>P2</t>
  </si>
  <si>
    <t>P3</t>
  </si>
  <si>
    <t>ASO70</t>
  </si>
  <si>
    <t>ASO65</t>
  </si>
  <si>
    <t>ASO64</t>
  </si>
  <si>
    <t>ASO69</t>
  </si>
  <si>
    <t>ASO72</t>
  </si>
  <si>
    <t>ASO28</t>
  </si>
  <si>
    <t>ASO92</t>
  </si>
  <si>
    <t>ASO25</t>
  </si>
  <si>
    <t>ASO02</t>
  </si>
  <si>
    <t>ASO62</t>
  </si>
  <si>
    <t>ASO43</t>
  </si>
  <si>
    <t>ASO39</t>
  </si>
  <si>
    <t>ASO41</t>
  </si>
  <si>
    <t>ASO42</t>
  </si>
  <si>
    <t>ASO44</t>
  </si>
  <si>
    <t>ASO29</t>
  </si>
  <si>
    <t>ASO84</t>
  </si>
  <si>
    <t>ASO83</t>
  </si>
  <si>
    <t>ASO86</t>
  </si>
  <si>
    <t>ASO31</t>
  </si>
  <si>
    <t>ASO14</t>
  </si>
  <si>
    <t>ASO12</t>
  </si>
  <si>
    <t>ASO22</t>
  </si>
  <si>
    <t>ASO63</t>
  </si>
  <si>
    <t>ASO46</t>
  </si>
  <si>
    <t>ASO48</t>
  </si>
  <si>
    <t>ASO47</t>
  </si>
  <si>
    <t>ASO49</t>
  </si>
  <si>
    <t>ASO57</t>
  </si>
  <si>
    <t>ASO59</t>
  </si>
  <si>
    <t>ASO24</t>
  </si>
  <si>
    <t>ASO88</t>
  </si>
  <si>
    <t>ASO87</t>
  </si>
  <si>
    <t>ASO03</t>
  </si>
  <si>
    <t>ASO07</t>
  </si>
  <si>
    <t>ASO21</t>
  </si>
  <si>
    <t>ASO32</t>
  </si>
  <si>
    <t>ASO34</t>
  </si>
  <si>
    <t>ASO33</t>
  </si>
  <si>
    <t>ASO35</t>
  </si>
  <si>
    <t>ASO36</t>
  </si>
  <si>
    <t>ASO60</t>
  </si>
  <si>
    <t>ASO51</t>
  </si>
  <si>
    <t>ASO50</t>
  </si>
  <si>
    <t>ASO52</t>
  </si>
  <si>
    <t>ASO53</t>
  </si>
  <si>
    <t>ASO54</t>
  </si>
  <si>
    <t>ASO55</t>
  </si>
  <si>
    <t>ASO74</t>
  </si>
  <si>
    <t>ASO73</t>
  </si>
  <si>
    <t>ASO75</t>
  </si>
  <si>
    <t>ASO77</t>
  </si>
  <si>
    <t>ASO79</t>
  </si>
  <si>
    <t>ASO80</t>
  </si>
  <si>
    <t>ASO81</t>
  </si>
  <si>
    <t>ASO85</t>
  </si>
  <si>
    <t>ASO82</t>
  </si>
  <si>
    <t>sweat bee</t>
  </si>
  <si>
    <t>small black fly</t>
  </si>
  <si>
    <t>torontounoficialallgreen</t>
  </si>
  <si>
    <t>Apis melifera</t>
  </si>
  <si>
    <t>medium fly</t>
  </si>
  <si>
    <t>monarchB</t>
  </si>
  <si>
    <t>ants</t>
  </si>
  <si>
    <t>blue bottle fly</t>
  </si>
  <si>
    <t>small black sweat bee</t>
  </si>
  <si>
    <t>red eyed small black fly</t>
  </si>
  <si>
    <t>mining bee/leafcutter?</t>
  </si>
  <si>
    <t>leafcutter</t>
  </si>
  <si>
    <t>small black sweat bee (no yellow)</t>
  </si>
  <si>
    <t>mining bee?</t>
  </si>
  <si>
    <t>medium bumble bee hairless abdomin</t>
  </si>
  <si>
    <t>medium bumble bee hairy abdomin</t>
  </si>
  <si>
    <t>medium bumble bee hairy black abdomin</t>
  </si>
  <si>
    <t>small fly</t>
  </si>
  <si>
    <t>small black sweat bee (yellow face)</t>
  </si>
  <si>
    <t>leafcutter black with yellow intersegments</t>
  </si>
  <si>
    <t>paper wasp (yellow jacket?)</t>
  </si>
  <si>
    <t>small black sweat bee with yellow face</t>
  </si>
  <si>
    <t>really small wasp/bee?</t>
  </si>
  <si>
    <t>european skipper</t>
  </si>
  <si>
    <t>red ant</t>
  </si>
  <si>
    <t>black ant</t>
  </si>
  <si>
    <t>small hoverfly</t>
  </si>
  <si>
    <t>medium housefly</t>
  </si>
  <si>
    <t>leaf cutter (no beard)</t>
  </si>
  <si>
    <t>orange beetle</t>
  </si>
  <si>
    <t>mid black sweat bee yellow adominal intersegments</t>
  </si>
  <si>
    <t>leafcutter bee yellow beard</t>
  </si>
  <si>
    <t>large bomus sp hairless abdomin</t>
  </si>
  <si>
    <t>medium bombus hairy abdomin with rust patch</t>
  </si>
  <si>
    <t>leaf cutter w beard</t>
  </si>
  <si>
    <t>medium fly (spider mimic?)</t>
  </si>
  <si>
    <t>spider mimic fly</t>
  </si>
  <si>
    <t>small black fly with white abdomin</t>
  </si>
  <si>
    <t>small black sweat bee (bigger than yellow face)</t>
  </si>
  <si>
    <t>small black flies 2</t>
  </si>
  <si>
    <t>white-ish small fly</t>
  </si>
  <si>
    <t>black ant with red thorax, head</t>
  </si>
  <si>
    <t>fuzzy yellow bee (medium)</t>
  </si>
  <si>
    <t>black beetle with orange thorax triangle</t>
  </si>
  <si>
    <t>small-mid blackfly w orange legs</t>
  </si>
  <si>
    <t>small-mid brown fly</t>
  </si>
  <si>
    <t>small sweat bee</t>
  </si>
  <si>
    <t>medium bee</t>
  </si>
  <si>
    <t>milkweed weavel</t>
  </si>
  <si>
    <t>medium brown house fly</t>
  </si>
  <si>
    <t>small yellow hoverfly</t>
  </si>
  <si>
    <t>spider mimic fly?</t>
  </si>
  <si>
    <t>brown plume moth</t>
  </si>
  <si>
    <t>medium grey house fly</t>
  </si>
  <si>
    <t>large deer fly (yellow adominal underside)</t>
  </si>
  <si>
    <t>long horned beetle</t>
  </si>
  <si>
    <t>very fuzzy grey leafcutter bee</t>
  </si>
  <si>
    <t>small bee</t>
  </si>
  <si>
    <t>medium hoverfly?</t>
  </si>
  <si>
    <t>japanese beetles</t>
  </si>
  <si>
    <t>black fly w brown abdomin</t>
  </si>
  <si>
    <t>lady bug</t>
  </si>
  <si>
    <t>small arrow shaped brown moth</t>
  </si>
  <si>
    <t>lobed moth</t>
  </si>
  <si>
    <t>leaf cutter? (very fuzzy)</t>
  </si>
  <si>
    <t>medium black housefly</t>
  </si>
  <si>
    <t>small black sweat bee?</t>
  </si>
  <si>
    <t>leafcutter w beard, large abdomin and grey</t>
  </si>
  <si>
    <t>earwig (at other sites but not noted)</t>
  </si>
  <si>
    <t>leafcutter?</t>
  </si>
  <si>
    <t>mud dabber wasp</t>
  </si>
  <si>
    <t>leafcutter bee pointy abdomin</t>
  </si>
  <si>
    <t>leafcutter with beard wide</t>
  </si>
  <si>
    <t>tiny bee</t>
  </si>
  <si>
    <t>leafcutter bee large abdomin</t>
  </si>
  <si>
    <t>small brown sweat bee</t>
  </si>
  <si>
    <t>orange beetle 2</t>
  </si>
  <si>
    <t>black ant mid</t>
  </si>
  <si>
    <t>balck ant small</t>
  </si>
  <si>
    <t>brown skipper sp.</t>
  </si>
  <si>
    <t>assassin bug</t>
  </si>
  <si>
    <t>notes</t>
  </si>
  <si>
    <t>R Lat</t>
  </si>
  <si>
    <t>R Long</t>
  </si>
  <si>
    <t>GuelphCLat</t>
  </si>
  <si>
    <t>Guelph C Long</t>
  </si>
  <si>
    <t>on hill lots of dragonflies present, red clover flowering some milkweed flowers just opened</t>
  </si>
  <si>
    <t>slightly shaded by fence, 1 a. melifera on neighboring plant</t>
  </si>
  <si>
    <t>got slightly breezy, a. melifera on nearby plant, possible sweat bee but out of view?</t>
  </si>
  <si>
    <t>the honey bee left with at least 2 pollinaria! got stuck on flowers and had hard time getting off</t>
  </si>
  <si>
    <t>2 small green sweat bees with red abdomin more interested with aphids than flowers, 1 apis melifera flew in front of flowers, 2 ants in flowers</t>
  </si>
  <si>
    <t>was lots of a. melifera earlier, saw leaf cutter bee during plant 3 but on diff. plant!</t>
  </si>
  <si>
    <t>site on a hill</t>
  </si>
  <si>
    <t>nothing came, leafcutter hovering over it?</t>
  </si>
  <si>
    <t>in tall grass compaired to other 2 which were on compact earth, nothing, ~6 leafcutterbees flying around? but never land just hover</t>
  </si>
  <si>
    <t>someone's garden</t>
  </si>
  <si>
    <t>shaded vs. other two sunny</t>
  </si>
  <si>
    <t>nothing</t>
  </si>
  <si>
    <t xml:space="preserve">nothing  </t>
  </si>
  <si>
    <t>plus Thissels nearby</t>
  </si>
  <si>
    <t>3 other flowers present</t>
  </si>
  <si>
    <t>on a hill</t>
  </si>
  <si>
    <t>3 other flowers present, a little breezy, nothing</t>
  </si>
  <si>
    <t>nothing, 1 apis melifera after time ended</t>
  </si>
  <si>
    <t>3 ramits, after time leafcutter bee black with yellow intersegments</t>
  </si>
  <si>
    <t>many ramits, total (not observaiton period) apis melifera, ~5 leaf cutter bee no yellow beard, ~3 small black sweat bee, hoverflies landing on flowers</t>
  </si>
  <si>
    <t>little tree cover</t>
  </si>
  <si>
    <t xml:space="preserve">small black sweat bee flew by, 1 flowering florecence had 4 flowers open, </t>
  </si>
  <si>
    <t>hoverfly after observation</t>
  </si>
  <si>
    <t>~5 small black sweat bees flew by, 2 least skippers (probably european with orange attenae) before observation period, dark grey hairstreak before observation period, banded? or can it be willow kind (see notes for drawing of wing p 65)</t>
  </si>
  <si>
    <t>northern cressent on neighboring plant, swarms of small black sweat bees some yellow faced others pure black</t>
  </si>
  <si>
    <t>willow present</t>
  </si>
  <si>
    <t>small swarm of small black yellow faced</t>
  </si>
  <si>
    <t>a few plants, one is flowering while a second has flower buds, nothing possibly too shady or early?</t>
  </si>
  <si>
    <t>1 apis melifera on another plant</t>
  </si>
  <si>
    <t>leaf cutter bees flew by ~7</t>
  </si>
  <si>
    <t>other sites had beard too</t>
  </si>
  <si>
    <t>all tall milkweed cut down</t>
  </si>
  <si>
    <t>1 inflorecence opening</t>
  </si>
  <si>
    <t>caught banded hairstreak? (check ID from reference box) when arrived was on milkweed that started survey on</t>
  </si>
  <si>
    <t>eastern tiger swallow tail on a milkweed</t>
  </si>
  <si>
    <t>5 other flower types present</t>
  </si>
  <si>
    <t>1 inflorecence opening, monarch flew by</t>
  </si>
  <si>
    <t>willow present, full cloud cover cool and windy, did see a bumble bee present; hoverfly flew by but nothing landed</t>
  </si>
  <si>
    <t>1 black ant present but not on flower</t>
  </si>
  <si>
    <t>getting sunny but a little bit breezy; leaf cutter with beard flew by, 5 small black sweat bees flew by</t>
  </si>
  <si>
    <t>7 small black sweat bees flew by, 1 leaf cutter bee fly by (bearded)</t>
  </si>
  <si>
    <t>nothing, 2 other flowers present</t>
  </si>
  <si>
    <t>2 european skippers present before observation</t>
  </si>
  <si>
    <t>hairstreak sp. present (very brown and 2 orange spots separated by grey area)</t>
  </si>
  <si>
    <t>1 staring to flower</t>
  </si>
  <si>
    <t>all shaded, crab spider present on 1 inflorecence</t>
  </si>
  <si>
    <t>european skippers present</t>
  </si>
  <si>
    <t>1 starting to flower</t>
  </si>
  <si>
    <t>monarch butterfly present, very shaded, photos on Vanessa's phone</t>
  </si>
  <si>
    <t>saw small black sweat bee and bearded leaf cutter before count</t>
  </si>
  <si>
    <t>very old flowers, mostly finished, monarch flew by</t>
  </si>
  <si>
    <t>leaf cutter flew by, 2 observations on Inats</t>
  </si>
  <si>
    <t>really cloudy and windy, no sun</t>
  </si>
  <si>
    <t>3+ monarch butterflies present</t>
  </si>
  <si>
    <t>really cloudy and breezy, no sun; almost finished flowering</t>
  </si>
  <si>
    <t>nothing, monarch butterfly present</t>
  </si>
  <si>
    <t>sun out but fading, breezy</t>
  </si>
  <si>
    <t>really sunny, nothing</t>
  </si>
  <si>
    <t>nothing, 1 inflorecence nearly finished; very cloudy no sun</t>
  </si>
  <si>
    <t>1 inflorecence almost finished</t>
  </si>
  <si>
    <t>plant knocked over, photos on Vanessa's camera</t>
  </si>
  <si>
    <t>2-3 monarchs flying around</t>
  </si>
  <si>
    <t>cloudy</t>
  </si>
  <si>
    <t>slightly brighter but cloudy, monarch b present, japanese beetle present</t>
  </si>
  <si>
    <t>really sunny</t>
  </si>
  <si>
    <t>1 begining to flower (in budds column)</t>
  </si>
  <si>
    <t>monarch present</t>
  </si>
  <si>
    <t>black swallow tail on flowers apon arrival</t>
  </si>
  <si>
    <t>2 (not on flowers)</t>
  </si>
  <si>
    <t>old flowers</t>
  </si>
  <si>
    <t>monarch b present</t>
  </si>
  <si>
    <t>spider mimic fly present, apis meliferal present</t>
  </si>
  <si>
    <t>not flowering, 4 plants, some other sweat bees flying around (small black) skippers(least?) present, 2 other flowers present</t>
  </si>
  <si>
    <t>G2</t>
  </si>
  <si>
    <t>apis melifera present, orange beetle 1 present but on queen anne's lace</t>
  </si>
  <si>
    <t>G3</t>
  </si>
  <si>
    <t>1 plant flowering, rest have no to very old flowers; but more plants further down trail where observation taken too cloudy, japanese beetles present on old flowers</t>
  </si>
  <si>
    <t>G8</t>
  </si>
  <si>
    <t>G12</t>
  </si>
  <si>
    <t>apis melifera present (last site # photos uknown, ends with photo with pond)</t>
  </si>
  <si>
    <t>P0</t>
  </si>
  <si>
    <t>milkweed present, but only flower buds</t>
  </si>
  <si>
    <t>european skippers, leafcutter bee?, monarch, and milkweed present (buds)</t>
  </si>
  <si>
    <t>euro spipper present, milkweed present (buds)</t>
  </si>
  <si>
    <t>hoverflies, skipper, common wood nymph, eastern tiger swallow tail, moths, weeping willow</t>
  </si>
  <si>
    <t>milkweed buds, euro/least skippers?, monarch b, northen cressent?, crown vetch?, bombus sp.</t>
  </si>
  <si>
    <t>buds, robberfly/bigger hoverfly, thisels budding/flowering</t>
  </si>
  <si>
    <t>ASO19</t>
  </si>
  <si>
    <t>buds, by pond and trees with lawn, willows, thisels with flowers</t>
  </si>
  <si>
    <t>ASO66</t>
  </si>
  <si>
    <t>plants with small buds not flowering and in shaded area</t>
  </si>
  <si>
    <t>ASO67</t>
  </si>
  <si>
    <t>someone's front garden in Toronto, lots of hard surface, milkweed has inflorecence but not open yet, monarch catterpillars present</t>
  </si>
  <si>
    <t>ASO71</t>
  </si>
  <si>
    <t>6 plants no buds forming yet, someone's garden, most ground cover is patio bricks</t>
  </si>
  <si>
    <t>ASO93</t>
  </si>
  <si>
    <t>2 plants 1 with buds but not open, will come back?</t>
  </si>
  <si>
    <t>moved some plants on edge but no flower buds</t>
  </si>
  <si>
    <t>ASO91</t>
  </si>
  <si>
    <t>someones garden</t>
  </si>
  <si>
    <t>ASO01</t>
  </si>
  <si>
    <t>just starting to flower, took photos, too windy</t>
  </si>
  <si>
    <t>ASO40</t>
  </si>
  <si>
    <t>no flowers, some buds still forming on 2 plants relitively shaded in park by trees, dandilions and white clover flowers present</t>
  </si>
  <si>
    <t>ASO56</t>
  </si>
  <si>
    <t>no flowers on milkweed, clover and black medic flowers present + 3 others, willow present</t>
  </si>
  <si>
    <t>ASO58</t>
  </si>
  <si>
    <t>new ditch, milkweed on someone's property small plants and few, not worth sampling, no flowers</t>
  </si>
  <si>
    <t>ASO89</t>
  </si>
  <si>
    <t>someone's garden, no flowers but one is budding not open yet and small</t>
  </si>
  <si>
    <t>ASO04</t>
  </si>
  <si>
    <t>some buds but no flowering</t>
  </si>
  <si>
    <t>ASO37</t>
  </si>
  <si>
    <t>plants but little to no buds</t>
  </si>
  <si>
    <t>ASO76</t>
  </si>
  <si>
    <t>no flowers, some have very young inflorecence</t>
  </si>
  <si>
    <t>**revisit ASO47 page 84**</t>
  </si>
  <si>
    <t>Windy</t>
  </si>
  <si>
    <t>Cold</t>
  </si>
  <si>
    <t>Too early</t>
  </si>
  <si>
    <t>More than one</t>
  </si>
  <si>
    <t>Too Shady</t>
  </si>
  <si>
    <t>(small) sweat bee (Halictidae spp.)</t>
  </si>
  <si>
    <t>(small) torontounoficialallgreen (Halictidae spp.)</t>
  </si>
  <si>
    <t>Apis mellifera (Large)</t>
  </si>
  <si>
    <t>monarchB (Danaus plexippus) (Large)</t>
  </si>
  <si>
    <t>(small) black sweat bee (Halictidae spp.)</t>
  </si>
  <si>
    <t>(small) mining bee/leafcutter? (Colletes spp.)</t>
  </si>
  <si>
    <t>(medium )leafcutter (Megachilidae spp.)</t>
  </si>
  <si>
    <t>(small) black sweat bee (no yellow)(Halictidae spp.)</t>
  </si>
  <si>
    <t>mining bee? (Colletes spp.)</t>
  </si>
  <si>
    <t>medium bumble bee hairless abdomin (Xylocopinae sp.)</t>
  </si>
  <si>
    <t>medium bumble bee hairy abdomin (Bombus sp.)</t>
  </si>
  <si>
    <t>medium bumble bee hairy black abdomin (Bombus sp.)</t>
  </si>
  <si>
    <t>small black sweat bee (yellow face)(Hylaeus spp.)</t>
  </si>
  <si>
    <t>leafcutter black with yellow intersegments (Megachilidae spp.)</t>
  </si>
  <si>
    <t>paper wasp (yellow jacket?) (Vespidae spp.)</t>
  </si>
  <si>
    <t>small black sweat bee with yellow face (Hylaeus spp.)</t>
  </si>
  <si>
    <t>leaf cutter (no beard) (Megachilidae sp.)</t>
  </si>
  <si>
    <t>mid black sweat bee yellow adominal intersegments (Halictidae spp.)</t>
  </si>
  <si>
    <t>leafcutter bee yellow beard (Megachilidae sp.)</t>
  </si>
  <si>
    <t>large bomus sp hairless abdomin (Xylocopinae sp.)</t>
  </si>
  <si>
    <t>medium bombus hairy abdomin with rust patch (Bombus sp.)</t>
  </si>
  <si>
    <t>leaf cutter w beard (Megachilidae sp.)</t>
  </si>
  <si>
    <t>small black sweat bee (bigger than yellow face)(Halictidae spp.)</t>
  </si>
  <si>
    <t>black ant with red thorax, head (Formicidae sp.)</t>
  </si>
  <si>
    <t>fuzzy yellow bee (medium) (Anthophorinae spp.)</t>
  </si>
  <si>
    <t>small sweat bee (Halictidae spp.)</t>
  </si>
  <si>
    <t>medium bee (Apoidea spp.)</t>
  </si>
  <si>
    <t>very fuzzy grey leafcutter bee (Megachilidae sp. or Athophorinae spp.)</t>
  </si>
  <si>
    <t xml:space="preserve">small bee </t>
  </si>
  <si>
    <t>leaf cutter? (very fuzzy) (Megachilidea spp. or Anthophorinae spp.)</t>
  </si>
  <si>
    <t>small black sweat bee? (Halictidae spp.)</t>
  </si>
  <si>
    <t>leafcutter w beard, large abdomin and grey (Megachilidae sp.)</t>
  </si>
  <si>
    <t>leafcutter? (Megachilidae sp.)</t>
  </si>
  <si>
    <t>mud dabber wasp (Eumeninae spp.)</t>
  </si>
  <si>
    <t>leafcutter bee pointy abdomin (Megachilidae sp.)</t>
  </si>
  <si>
    <t>leafcutter with beard wide (Megachilidae sp.)</t>
  </si>
  <si>
    <t>leafcutter bee large abdomin (Megachilidae sp.)</t>
  </si>
  <si>
    <t>small brown sweat bee (Colletes spp.)</t>
  </si>
  <si>
    <t>brown skipper sp. (Hesperiidae spp.)</t>
  </si>
  <si>
    <t>3 ramits, after time leafcutter bee black with yello intersegments</t>
  </si>
  <si>
    <t>sweat bee (Halictidae spp.)</t>
  </si>
  <si>
    <t>torontounoficialallgreen (Halictidae spp.)</t>
  </si>
  <si>
    <t>Apis mellifera</t>
  </si>
  <si>
    <t>small black sweat bee (Halictidae spp.)</t>
  </si>
  <si>
    <t>mining bee/leafcutter? (Colletes spp.)</t>
  </si>
  <si>
    <t>leafcutter (Megachilidae spp.)</t>
  </si>
  <si>
    <t>small black sweat bee (no yellow)(Halictidae spp.)</t>
  </si>
  <si>
    <t>small_pollinators</t>
  </si>
  <si>
    <t>medium_pollinators</t>
  </si>
  <si>
    <t>large_pollinators</t>
  </si>
  <si>
    <t>small_bees</t>
  </si>
  <si>
    <t>medium_bees</t>
  </si>
  <si>
    <t>large_bees</t>
  </si>
  <si>
    <t>AS020</t>
  </si>
  <si>
    <t>AS070</t>
  </si>
  <si>
    <t>AS065</t>
  </si>
  <si>
    <t>AS064</t>
  </si>
  <si>
    <t>AS069</t>
  </si>
  <si>
    <t>AS072</t>
  </si>
  <si>
    <t>AS028</t>
  </si>
  <si>
    <t>AS092</t>
  </si>
  <si>
    <t>AS025</t>
  </si>
  <si>
    <t>AS002</t>
  </si>
  <si>
    <t>AS062</t>
  </si>
  <si>
    <t>AS043</t>
  </si>
  <si>
    <t>AS039</t>
  </si>
  <si>
    <t>AS041</t>
  </si>
  <si>
    <t>AS042</t>
  </si>
  <si>
    <t>AS044</t>
  </si>
  <si>
    <t>AS029</t>
  </si>
  <si>
    <t>AS084</t>
  </si>
  <si>
    <t>AS083</t>
  </si>
  <si>
    <t>AS086</t>
  </si>
  <si>
    <t>AS031</t>
  </si>
  <si>
    <t>AS014</t>
  </si>
  <si>
    <t>AS012</t>
  </si>
  <si>
    <t>AS022</t>
  </si>
  <si>
    <t>AS063</t>
  </si>
  <si>
    <t>AS046</t>
  </si>
  <si>
    <t>AS048</t>
  </si>
  <si>
    <t>AS047</t>
  </si>
  <si>
    <t>AS049</t>
  </si>
  <si>
    <t>AS057</t>
  </si>
  <si>
    <t>AS059</t>
  </si>
  <si>
    <t>AS024</t>
  </si>
  <si>
    <t>AS088</t>
  </si>
  <si>
    <t>AS087</t>
  </si>
  <si>
    <t>AS003</t>
  </si>
  <si>
    <t>AS007</t>
  </si>
  <si>
    <t>AS021</t>
  </si>
  <si>
    <t>AS032</t>
  </si>
  <si>
    <t>AS034</t>
  </si>
  <si>
    <t>AS033</t>
  </si>
  <si>
    <t>AS035</t>
  </si>
  <si>
    <t>AS036</t>
  </si>
  <si>
    <t>AS060</t>
  </si>
  <si>
    <t>AS051</t>
  </si>
  <si>
    <t>AS050</t>
  </si>
  <si>
    <t>AS052</t>
  </si>
  <si>
    <t>AS053</t>
  </si>
  <si>
    <t>AS054</t>
  </si>
  <si>
    <t>AS055</t>
  </si>
  <si>
    <t>AS074</t>
  </si>
  <si>
    <t>AS073</t>
  </si>
  <si>
    <t>AS075</t>
  </si>
  <si>
    <t>AS077</t>
  </si>
  <si>
    <t>AS079</t>
  </si>
  <si>
    <t>AS080</t>
  </si>
  <si>
    <t>AS081</t>
  </si>
  <si>
    <t>AS085</t>
  </si>
  <si>
    <t>AS082</t>
  </si>
  <si>
    <r>
      <t xml:space="preserve">long horned </t>
    </r>
    <r>
      <rPr>
        <i/>
        <sz val="11"/>
        <color rgb="FFFF0000"/>
        <rFont val="Calibri"/>
        <family val="2"/>
        <scheme val="minor"/>
      </rPr>
      <t>beetle</t>
    </r>
    <r>
      <rPr>
        <i/>
        <sz val="11"/>
        <color theme="1"/>
        <rFont val="Calibri"/>
        <family val="2"/>
        <scheme val="minor"/>
      </rPr>
      <t xml:space="preserve"> (Typocerius velutinus)</t>
    </r>
  </si>
  <si>
    <r>
      <t>monarch_</t>
    </r>
    <r>
      <rPr>
        <i/>
        <sz val="11"/>
        <color rgb="FFFF0000"/>
        <rFont val="Calibri"/>
        <family val="2"/>
        <scheme val="minor"/>
      </rPr>
      <t>butterfly</t>
    </r>
    <r>
      <rPr>
        <i/>
        <sz val="11"/>
        <color theme="1"/>
        <rFont val="Calibri"/>
        <family val="2"/>
        <scheme val="minor"/>
      </rPr>
      <t xml:space="preserve"> (Danaus plexippus)</t>
    </r>
  </si>
  <si>
    <t>SB Moths</t>
  </si>
  <si>
    <t>Difference</t>
  </si>
  <si>
    <t>SB Skippers</t>
  </si>
  <si>
    <t>Difference2</t>
  </si>
  <si>
    <r>
      <t xml:space="preserve">european </t>
    </r>
    <r>
      <rPr>
        <i/>
        <sz val="11"/>
        <color rgb="FFFF0000"/>
        <rFont val="Calibri"/>
        <family val="2"/>
        <scheme val="minor"/>
      </rPr>
      <t>skipper</t>
    </r>
    <r>
      <rPr>
        <i/>
        <sz val="11"/>
        <color theme="1"/>
        <rFont val="Calibri"/>
        <family val="2"/>
        <scheme val="minor"/>
      </rPr>
      <t xml:space="preserve"> (Thymelicus lineola)- family Hesperiidae, order Lepidoptera</t>
    </r>
  </si>
  <si>
    <r>
      <t xml:space="preserve">small arrow shaped brown </t>
    </r>
    <r>
      <rPr>
        <sz val="11"/>
        <color rgb="FFFF0000"/>
        <rFont val="Calibri"/>
        <family val="2"/>
        <scheme val="minor"/>
      </rPr>
      <t>moth</t>
    </r>
    <r>
      <rPr>
        <sz val="11"/>
        <color theme="1"/>
        <rFont val="Calibri"/>
        <family val="2"/>
        <scheme val="minor"/>
      </rPr>
      <t xml:space="preserve"> (Lepidoptera spp.)</t>
    </r>
  </si>
  <si>
    <r>
      <t xml:space="preserve">lobed </t>
    </r>
    <r>
      <rPr>
        <sz val="11"/>
        <color rgb="FFFF0000"/>
        <rFont val="Calibri"/>
        <family val="2"/>
        <scheme val="minor"/>
      </rPr>
      <t>moth</t>
    </r>
    <r>
      <rPr>
        <sz val="11"/>
        <color theme="1"/>
        <rFont val="Calibri"/>
        <family val="2"/>
        <scheme val="minor"/>
      </rPr>
      <t xml:space="preserve"> (Lepidoptera spp.)</t>
    </r>
  </si>
  <si>
    <r>
      <t xml:space="preserve">brown plume </t>
    </r>
    <r>
      <rPr>
        <i/>
        <sz val="11"/>
        <color rgb="FFFF0000"/>
        <rFont val="Calibri"/>
        <family val="2"/>
        <scheme val="minor"/>
      </rPr>
      <t>moth</t>
    </r>
    <r>
      <rPr>
        <i/>
        <sz val="11"/>
        <color theme="1"/>
        <rFont val="Calibri"/>
        <family val="2"/>
        <scheme val="minor"/>
      </rPr>
      <t xml:space="preserve"> (Geina periscelidactylus)</t>
    </r>
  </si>
  <si>
    <t>SB bufferflies</t>
  </si>
  <si>
    <r>
      <t xml:space="preserve">sweat </t>
    </r>
    <r>
      <rPr>
        <i/>
        <sz val="11"/>
        <color rgb="FFFF0000"/>
        <rFont val="Calibri"/>
        <family val="2"/>
        <scheme val="minor"/>
      </rPr>
      <t>bees</t>
    </r>
    <r>
      <rPr>
        <i/>
        <sz val="11"/>
        <color theme="1"/>
        <rFont val="Calibri"/>
        <family val="2"/>
        <scheme val="minor"/>
      </rPr>
      <t xml:space="preserve"> (Halictidae sp.)</t>
    </r>
  </si>
  <si>
    <r>
      <t xml:space="preserve">Xylocopinae sp. (carpenter </t>
    </r>
    <r>
      <rPr>
        <sz val="11"/>
        <color rgb="FFFF0000"/>
        <rFont val="Calibri"/>
        <family val="2"/>
        <scheme val="minor"/>
      </rPr>
      <t>bees</t>
    </r>
    <r>
      <rPr>
        <sz val="11"/>
        <color theme="1"/>
        <rFont val="Calibri"/>
        <family val="2"/>
        <scheme val="minor"/>
      </rPr>
      <t>- small)</t>
    </r>
  </si>
  <si>
    <r>
      <t xml:space="preserve">Hylaeus spp. (genus, </t>
    </r>
    <r>
      <rPr>
        <sz val="11"/>
        <color rgb="FFFF0000"/>
        <rFont val="Calibri"/>
        <family val="2"/>
        <scheme val="minor"/>
      </rPr>
      <t>bees</t>
    </r>
    <r>
      <rPr>
        <sz val="11"/>
        <color theme="1"/>
        <rFont val="Calibri"/>
        <family val="2"/>
        <scheme val="minor"/>
      </rPr>
      <t>)</t>
    </r>
  </si>
  <si>
    <r>
      <t xml:space="preserve">Anthophorinae spp. (order Hymenoptera, </t>
    </r>
    <r>
      <rPr>
        <sz val="11"/>
        <color rgb="FFFF0000"/>
        <rFont val="Calibri"/>
        <family val="2"/>
        <scheme val="minor"/>
      </rPr>
      <t>bees</t>
    </r>
    <r>
      <rPr>
        <sz val="11"/>
        <color theme="1"/>
        <rFont val="Calibri"/>
        <family val="2"/>
        <scheme val="minor"/>
      </rPr>
      <t>)</t>
    </r>
  </si>
  <si>
    <r>
      <t xml:space="preserve">orange </t>
    </r>
    <r>
      <rPr>
        <i/>
        <sz val="11"/>
        <color rgb="FFFF0000"/>
        <rFont val="Calibri"/>
        <family val="2"/>
        <scheme val="minor"/>
      </rPr>
      <t>beetle</t>
    </r>
    <r>
      <rPr>
        <i/>
        <sz val="11"/>
        <color theme="1"/>
        <rFont val="Calibri"/>
        <family val="2"/>
        <scheme val="minor"/>
      </rPr>
      <t xml:space="preserve"> (Rhagoycha fulva)</t>
    </r>
  </si>
  <si>
    <r>
      <t xml:space="preserve">Colletes spp. (genus, </t>
    </r>
    <r>
      <rPr>
        <sz val="11"/>
        <color rgb="FFFF0000"/>
        <rFont val="Calibri"/>
        <family val="2"/>
        <scheme val="minor"/>
      </rPr>
      <t>bees</t>
    </r>
    <r>
      <rPr>
        <sz val="11"/>
        <color theme="1"/>
        <rFont val="Calibri"/>
        <family val="2"/>
        <scheme val="minor"/>
      </rPr>
      <t>)</t>
    </r>
  </si>
  <si>
    <r>
      <t xml:space="preserve">leaf cutter </t>
    </r>
    <r>
      <rPr>
        <i/>
        <sz val="11"/>
        <color rgb="FFFF0000"/>
        <rFont val="Calibri"/>
        <family val="2"/>
        <scheme val="minor"/>
      </rPr>
      <t>bees</t>
    </r>
    <r>
      <rPr>
        <i/>
        <sz val="11"/>
        <color theme="1"/>
        <rFont val="Calibri"/>
        <family val="2"/>
        <scheme val="minor"/>
      </rPr>
      <t xml:space="preserve"> (Megachile sp.)</t>
    </r>
  </si>
  <si>
    <r>
      <t>Apis mellifera (Large) (</t>
    </r>
    <r>
      <rPr>
        <sz val="11"/>
        <color rgb="FFFF0000"/>
        <rFont val="Calibri"/>
        <family val="2"/>
        <scheme val="minor"/>
      </rPr>
      <t>bees</t>
    </r>
    <r>
      <rPr>
        <sz val="11"/>
        <color theme="1"/>
        <rFont val="Calibri"/>
        <family val="2"/>
        <scheme val="minor"/>
      </rPr>
      <t>)</t>
    </r>
  </si>
  <si>
    <t>Difference3 (**INCLUDES  SKIPPERS)</t>
  </si>
  <si>
    <t>SB lepidoptera</t>
  </si>
  <si>
    <t>Difference4 (**INCLUDES  SKIPPERS, MOTHS, BUTTERFLIES)</t>
  </si>
  <si>
    <t>Difference5</t>
  </si>
  <si>
    <r>
      <t>bombus sp.</t>
    </r>
    <r>
      <rPr>
        <b/>
        <sz val="11"/>
        <color rgb="FFFF0000"/>
        <rFont val="Calibri"/>
        <family val="2"/>
        <scheme val="minor"/>
      </rPr>
      <t xml:space="preserve">  (bees)</t>
    </r>
  </si>
  <si>
    <t>SB "abundance all sp."</t>
  </si>
  <si>
    <t>SB "abundance of bees"</t>
  </si>
  <si>
    <t>Difference6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</si>
</sst>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7" borderId="0" xfId="0" applyFill="1"/>
    <xf numFmtId="14" fontId="0" fillId="7" borderId="0" xfId="0" applyNumberForma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8" borderId="0" xfId="0" applyFill="1"/>
    <xf numFmtId="0" fontId="0" fillId="8" borderId="1" xfId="0" applyFill="1" applyBorder="1" applyAlignment="1">
      <alignment horizont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14" fontId="0" fillId="0" borderId="8" xfId="0" applyNumberFormat="1" applyFill="1" applyBorder="1" applyAlignment="1">
      <alignment horizontal="center" wrapText="1"/>
    </xf>
    <xf numFmtId="0" fontId="0" fillId="0" borderId="8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10" borderId="8" xfId="0" applyFill="1" applyBorder="1" applyAlignment="1">
      <alignment horizontal="center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wrapText="1"/>
    </xf>
    <xf numFmtId="0" fontId="8" fillId="9" borderId="1" xfId="0" applyFont="1" applyFill="1" applyBorder="1" applyAlignment="1">
      <alignment horizontal="center" wrapText="1"/>
    </xf>
    <xf numFmtId="0" fontId="8" fillId="9" borderId="8" xfId="0" applyFont="1" applyFill="1" applyBorder="1" applyAlignment="1">
      <alignment horizontal="center" wrapText="1"/>
    </xf>
    <xf numFmtId="0" fontId="8" fillId="9" borderId="5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wrapText="1"/>
    </xf>
    <xf numFmtId="0" fontId="8" fillId="11" borderId="8" xfId="0" applyFont="1" applyFill="1" applyBorder="1" applyAlignment="1">
      <alignment horizontal="center" wrapText="1"/>
    </xf>
    <xf numFmtId="0" fontId="8" fillId="12" borderId="1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wrapText="1"/>
    </xf>
    <xf numFmtId="0" fontId="8" fillId="9" borderId="7" xfId="0" applyFont="1" applyFill="1" applyBorder="1" applyAlignment="1">
      <alignment horizontal="center" wrapText="1"/>
    </xf>
    <xf numFmtId="0" fontId="8" fillId="12" borderId="2" xfId="0" applyFont="1" applyFill="1" applyBorder="1" applyAlignment="1">
      <alignment horizontal="center" wrapText="1"/>
    </xf>
    <xf numFmtId="0" fontId="8" fillId="9" borderId="10" xfId="0" applyFont="1" applyFill="1" applyBorder="1" applyAlignment="1">
      <alignment horizontal="center" vertical="center" wrapText="1"/>
    </xf>
    <xf numFmtId="0" fontId="8" fillId="11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9" borderId="13" xfId="0" applyFont="1" applyFill="1" applyBorder="1" applyAlignment="1">
      <alignment horizontal="center" wrapText="1"/>
    </xf>
    <xf numFmtId="0" fontId="8" fillId="9" borderId="15" xfId="0" applyFont="1" applyFill="1" applyBorder="1" applyAlignment="1">
      <alignment horizontal="center" wrapText="1"/>
    </xf>
    <xf numFmtId="0" fontId="9" fillId="9" borderId="10" xfId="0" applyFont="1" applyFill="1" applyBorder="1" applyAlignment="1">
      <alignment horizontal="center" vertical="center" wrapText="1"/>
    </xf>
    <xf numFmtId="0" fontId="8" fillId="12" borderId="12" xfId="0" applyFont="1" applyFill="1" applyBorder="1" applyAlignment="1">
      <alignment horizontal="center" vertical="center" wrapText="1"/>
    </xf>
    <xf numFmtId="0" fontId="8" fillId="12" borderId="14" xfId="0" applyFont="1" applyFill="1" applyBorder="1" applyAlignment="1">
      <alignment horizontal="center" wrapText="1"/>
    </xf>
    <xf numFmtId="0" fontId="8" fillId="12" borderId="16" xfId="0" applyFont="1" applyFill="1" applyBorder="1" applyAlignment="1">
      <alignment horizontal="center" wrapText="1"/>
    </xf>
    <xf numFmtId="0" fontId="8" fillId="11" borderId="13" xfId="0" applyFont="1" applyFill="1" applyBorder="1" applyAlignment="1">
      <alignment horizontal="center" wrapText="1"/>
    </xf>
    <xf numFmtId="0" fontId="8" fillId="9" borderId="14" xfId="0" applyFont="1" applyFill="1" applyBorder="1" applyAlignment="1">
      <alignment horizontal="center" wrapText="1"/>
    </xf>
    <xf numFmtId="0" fontId="0" fillId="8" borderId="9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wrapText="1"/>
    </xf>
    <xf numFmtId="0" fontId="8" fillId="11" borderId="4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wrapText="1"/>
    </xf>
    <xf numFmtId="0" fontId="8" fillId="11" borderId="7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 wrapText="1"/>
    </xf>
    <xf numFmtId="0" fontId="0" fillId="8" borderId="8" xfId="0" applyFont="1" applyFill="1" applyBorder="1" applyAlignment="1">
      <alignment horizontal="center" wrapText="1"/>
    </xf>
    <xf numFmtId="0" fontId="1" fillId="13" borderId="5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wrapText="1"/>
    </xf>
    <xf numFmtId="0" fontId="0" fillId="13" borderId="8" xfId="0" applyFill="1" applyBorder="1" applyAlignment="1">
      <alignment horizontal="center" wrapText="1"/>
    </xf>
    <xf numFmtId="0" fontId="8" fillId="11" borderId="6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wrapText="1"/>
    </xf>
    <xf numFmtId="0" fontId="8" fillId="11" borderId="9" xfId="0" applyFont="1" applyFill="1" applyBorder="1" applyAlignment="1">
      <alignment horizontal="center" wrapText="1"/>
    </xf>
    <xf numFmtId="0" fontId="8" fillId="11" borderId="0" xfId="0" applyFont="1" applyFill="1" applyBorder="1" applyAlignment="1">
      <alignment horizontal="center" wrapText="1"/>
    </xf>
  </cellXfs>
  <cellStyles count="1">
    <cellStyle name="Normal" xfId="0" builtinId="0"/>
  </cellStyles>
  <dxfs count="8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ont>
        <b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phie Breitbart" id="{7DE90A00-602A-456B-B241-C652503E66ED}" userId="Sophie Breitbart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EBAFC-1244-4460-B796-29494C4201F5}" name="Table1" displayName="Table1" ref="A1:AY162" totalsRowShown="0" headerRowDxfId="78" dataDxfId="77" headerRowBorderDxfId="86" tableBorderDxfId="87" totalsRowBorderDxfId="85">
  <autoFilter ref="A1:AY162" xr:uid="{81E763FB-C269-4A3B-B5DB-0C71B5453C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sortState xmlns:xlrd2="http://schemas.microsoft.com/office/spreadsheetml/2017/richdata2" ref="A2:AY162">
    <sortCondition ref="A2:A162"/>
    <sortCondition ref="B2:B162"/>
  </sortState>
  <tableColumns count="51">
    <tableColumn id="1" xr3:uid="{740BD847-9120-4FB3-89DC-114FAA3D473C}" name="Site#" dataDxfId="84"/>
    <tableColumn id="2" xr3:uid="{3DF7F6E9-AD6D-4A35-9821-00C2EB8B44F5}" name="PlantNum" dataDxfId="83"/>
    <tableColumn id="3" xr3:uid="{CCC212CB-FDB3-41B8-8172-B57A77446F41}" name="Lat" dataDxfId="82"/>
    <tableColumn id="4" xr3:uid="{E3ED9251-3238-47D8-80B7-BBF416204D85}" name="Long" dataDxfId="81"/>
    <tableColumn id="5" xr3:uid="{A9D10815-F7DA-4EA2-B809-A24864A2019D}" name="DistanceFromCityCenter (KM)" dataDxfId="80"/>
    <tableColumn id="6" xr3:uid="{D9BCCA15-7140-439D-94D6-A1AAD9EE05B8}" name="Date Visited" dataDxfId="79"/>
    <tableColumn id="10" xr3:uid="{521EE607-CC2F-411E-9732-62B9405F72DF}" name="small arrow shaped brown moth (Lepidoptera spp.)" dataDxfId="63"/>
    <tableColumn id="11" xr3:uid="{83A8D902-1637-4C01-9ADE-B812DF4DCC17}" name="lobed moth (Lepidoptera spp.)" dataDxfId="62"/>
    <tableColumn id="12" xr3:uid="{3D8BD5B0-95C8-47B8-A4D0-D4C1C574BFC3}" name="brown plume moth (Geina periscelidactylus)" dataDxfId="61"/>
    <tableColumn id="9" xr3:uid="{D42C7395-5288-482B-B8B2-C190F5F48B76}" name="european skipper (Thymelicus lineola)- family Hesperiidae, order Lepidoptera" dataDxfId="64"/>
    <tableColumn id="8" xr3:uid="{7CED1D41-FB6F-4652-8DCC-6973FD6FD406}" name="monarch_butterfly (Danaus plexippus)" dataDxfId="40"/>
    <tableColumn id="7" xr3:uid="{3A2A6EC1-6930-4B40-80F8-24B8B9A26603}" name="long horned beetle (Typocerius velutinus)" dataDxfId="39"/>
    <tableColumn id="13" xr3:uid="{5D1ED867-557D-43CB-B389-8B82FDE4487F}" name="orange beetle (Rhagoycha fulva)" dataDxfId="37"/>
    <tableColumn id="14" xr3:uid="{4056A4FB-85EC-4625-B8DF-B557AAEA2709}" name="sweat bees (Halictidae sp.)" dataDxfId="38"/>
    <tableColumn id="15" xr3:uid="{202A01D8-BF05-4B0A-849A-1FB3B44F14CE}" name="Xylocopinae sp. (carpenter bees- small)" dataDxfId="60"/>
    <tableColumn id="16" xr3:uid="{8B8DC990-DBE6-475C-AEC6-3B5C17175C25}" name="Hylaeus spp. (genus, bees)" dataDxfId="59"/>
    <tableColumn id="17" xr3:uid="{59108AFF-2B0E-4880-A683-F82504B21685}" name="Anthophorinae spp. (order Hymenoptera, bees)" dataDxfId="58"/>
    <tableColumn id="18" xr3:uid="{BE9F954F-21CA-4B50-89BE-98F5ABF58FD5}" name="Colletes spp. (genus, bees)" dataDxfId="57"/>
    <tableColumn id="19" xr3:uid="{027C4358-8789-4150-B10A-2C1707F4F8A8}" name="leaf cutter bees (Megachile sp.)" dataDxfId="56"/>
    <tableColumn id="20" xr3:uid="{E9F7DF6C-DEF0-4119-B4BC-073F7FF43CC5}" name="Apis mellifera (Large) (bees)" dataDxfId="43"/>
    <tableColumn id="25" xr3:uid="{C044EA7E-6A5C-4799-A349-B72C1428D6B5}" name="bombus sp.  (bees)" dataDxfId="41"/>
    <tableColumn id="21" xr3:uid="{9C6F594C-3800-43B7-BB90-CB1C6929EF17}" name="moths" dataDxfId="42"/>
    <tableColumn id="46" xr3:uid="{A6608BED-5796-49E1-B2D7-0A75A2B2AFFB}" name="SB Moths" dataDxfId="51">
      <calculatedColumnFormula>SUM(I2,H2,G2)</calculatedColumnFormula>
    </tableColumn>
    <tableColumn id="47" xr3:uid="{9C3DF6EB-1665-478E-9E3F-E112B1286596}" name="Difference" dataDxfId="50">
      <calculatedColumnFormula>Table1[[#This Row],[moths]]-Table1[[#This Row],[SB Moths]]</calculatedColumnFormula>
    </tableColumn>
    <tableColumn id="22" xr3:uid="{8CA0E7BD-4C6E-4681-ADD4-E9F1B20C6C91}" name="skippers (Hesperiidae sp.)" dataDxfId="54"/>
    <tableColumn id="49" xr3:uid="{5C09B7BF-8475-4BAB-91B3-AD1162634795}" name="SB Skippers" dataDxfId="53">
      <calculatedColumnFormula>SUM(Table1[[#This Row],[european skipper (Thymelicus lineola)- family Hesperiidae, order Lepidoptera]])</calculatedColumnFormula>
    </tableColumn>
    <tableColumn id="48" xr3:uid="{E5856ABF-04AB-4FB7-AB5E-2BFCB5F88511}" name="Difference2" dataDxfId="52">
      <calculatedColumnFormula>Table1[[#This Row],[skippers (Hesperiidae sp.)]]-Table1[[#This Row],[SB Skippers]]</calculatedColumnFormula>
    </tableColumn>
    <tableColumn id="23" xr3:uid="{5196DDC8-A759-4F63-9BCA-129F40DFF7CB}" name="butterflies" dataDxfId="55"/>
    <tableColumn id="53" xr3:uid="{421F5AF0-A484-4B65-A100-FF010B3E444F}" name="SB bufferflies" dataDxfId="49">
      <calculatedColumnFormula>SUM(J2,K2)</calculatedColumnFormula>
    </tableColumn>
    <tableColumn id="52" xr3:uid="{FA078AD3-C840-4A84-8E08-8483871B465F}" name="Difference3 (**INCLUDES  SKIPPERS)" dataDxfId="48">
      <calculatedColumnFormula>Table1[[#This Row],[butterflies]]-Table1[[#This Row],[SB bufferflies]]</calculatedColumnFormula>
    </tableColumn>
    <tableColumn id="24" xr3:uid="{E9D0BC75-2A86-4E3D-84A9-C6D71676B787}" name="lepidoptera" dataDxfId="47"/>
    <tableColumn id="55" xr3:uid="{CB5C7E51-3812-4B70-861D-3663B8361DF1}" name="SB lepidoptera" dataDxfId="46">
      <calculatedColumnFormula>SUM(Table1[[#This Row],[small arrow shaped brown moth (Lepidoptera spp.)]:[monarch_butterfly (Danaus plexippus)]])</calculatedColumnFormula>
    </tableColumn>
    <tableColumn id="54" xr3:uid="{E51C620B-A112-4CBC-908A-F78DB000D9E9}" name="Difference4 (**INCLUDES  SKIPPERS, MOTHS, BUTTERFLIES)" dataDxfId="45">
      <calculatedColumnFormula>Table1[[#This Row],[lepidoptera]]-Table1[[#This Row],[SB lepidoptera]]</calculatedColumnFormula>
    </tableColumn>
    <tableColumn id="29" xr3:uid="{9F3012A9-C433-4D20-8432-85A7DB4F3535}" name="abundance of bees" dataDxfId="34"/>
    <tableColumn id="61" xr3:uid="{7F4471AB-8522-44E6-B3AD-8B899D02ECF7}" name="SB &quot;abundance of bees&quot;" dataDxfId="0">
      <calculatedColumnFormula>SUM(Table1[[#This Row],[small_bees]:[large_bees]])</calculatedColumnFormula>
    </tableColumn>
    <tableColumn id="60" xr3:uid="{82983EFF-F6E5-48E3-804B-240AC9C2F40A}" name="Difference5" dataDxfId="1">
      <calculatedColumnFormula>Table1[[#This Row],[abundance of bees]]-Table1[[#This Row],[SB "abundance of bees"]]</calculatedColumnFormula>
    </tableColumn>
    <tableColumn id="26" xr3:uid="{CC51ECCD-A6FB-4187-ACA5-3D285AE3FA42}" name="abundance all sp." dataDxfId="44"/>
    <tableColumn id="59" xr3:uid="{6D39237B-9BF2-4570-8054-04A9A418D927}" name="SB &quot;abundance all sp.&quot;" dataDxfId="36">
      <calculatedColumnFormula>SUM(Table1[[#This Row],[small arrow shaped brown moth (Lepidoptera spp.)]:[bombus sp.  (bees)]])</calculatedColumnFormula>
    </tableColumn>
    <tableColumn id="58" xr3:uid="{F8EFA0B3-D1B8-4294-A296-BD23AED009A7}" name="Difference6" dataDxfId="35">
      <calculatedColumnFormula>Table1[[#This Row],[abundance all sp.]]-Table1[[#This Row],[SB "abundance all sp."]]</calculatedColumnFormula>
    </tableColumn>
    <tableColumn id="31" xr3:uid="{601CB0CF-C2C8-466D-9A61-4F26BA4BF9B7}" name="small_pollinators" dataDxfId="73"/>
    <tableColumn id="32" xr3:uid="{590EA8F8-B82C-4AD1-AFE2-5ECBEEEAF024}" name="medium_pollinators" dataDxfId="72"/>
    <tableColumn id="33" xr3:uid="{97BC24BA-ED5E-49D2-9AE5-4BFA956C1B91}" name="large_pollinators" dataDxfId="70"/>
    <tableColumn id="35" xr3:uid="{5651BF9E-E0ED-423D-8153-9CC97BB91D87}" name="small_bees" dataDxfId="71"/>
    <tableColumn id="36" xr3:uid="{4FE733A3-FC69-481D-B9AB-D4845D188336}" name="medium_bees" dataDxfId="76"/>
    <tableColumn id="37" xr3:uid="{BE4912B9-2B45-4D89-B6FA-65D3AD441232}" name="large_bees" dataDxfId="74"/>
    <tableColumn id="39" xr3:uid="{C0545981-DC02-431F-8889-4350A2FC3227}" name="diversity all groups (bee families + other spp.)" dataDxfId="75"/>
    <tableColumn id="40" xr3:uid="{A2897734-EC81-4E1F-83AA-BCD6EC4BD130}" name="diversity bee families" dataDxfId="69"/>
    <tableColumn id="42" xr3:uid="{DBA13D66-0D8B-4F24-8232-0899917E6B24}" name="flower buds" dataDxfId="68"/>
    <tableColumn id="43" xr3:uid="{00D3094D-2F66-44A1-B500-4A4C8F424988}" name="flowering" dataDxfId="67"/>
    <tableColumn id="44" xr3:uid="{D4CC5559-C1F2-498C-8996-394A3C36350B}" name="finished flowering" dataDxfId="66"/>
    <tableColumn id="45" xr3:uid="{D67C6709-A462-43BD-9824-ECC23C34F5F5}" name="total" dataDxfId="6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19-12-13T16:00:19.11" personId="{7DE90A00-602A-456B-B241-C652503E66ED}" id="{FF44411A-0987-4464-BA8A-A70A0D3ADA6C}">
    <text>Not being used? not pollinators?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21"/>
  <sheetViews>
    <sheetView tabSelected="1" workbookViewId="0">
      <pane ySplit="1" topLeftCell="A32" activePane="bottomLeft" state="frozen"/>
      <selection activeCell="Z1" sqref="Z1"/>
      <selection pane="bottomLeft" activeCell="AK47" sqref="AK47"/>
    </sheetView>
  </sheetViews>
  <sheetFormatPr defaultColWidth="17.5546875" defaultRowHeight="14.4" x14ac:dyDescent="0.3"/>
  <cols>
    <col min="1" max="1" width="6" style="32" bestFit="1" customWidth="1"/>
    <col min="2" max="2" width="9.44140625" style="32" bestFit="1" customWidth="1"/>
    <col min="3" max="3" width="9.5546875" style="32" bestFit="1" customWidth="1"/>
    <col min="4" max="4" width="10.21875" style="32" bestFit="1" customWidth="1"/>
    <col min="5" max="5" width="13.33203125" style="32" customWidth="1"/>
    <col min="6" max="6" width="11" style="32" bestFit="1" customWidth="1"/>
    <col min="7" max="8" width="17.5546875" style="19"/>
    <col min="9" max="9" width="16.5546875" style="20" bestFit="1" customWidth="1"/>
    <col min="10" max="10" width="22.33203125" style="32" customWidth="1"/>
    <col min="11" max="11" width="22.109375" style="20" customWidth="1"/>
    <col min="12" max="12" width="12" style="73" bestFit="1" customWidth="1"/>
    <col min="13" max="13" width="13.44140625" style="73" customWidth="1"/>
    <col min="14" max="14" width="16" style="20" customWidth="1"/>
    <col min="15" max="15" width="13.5546875" style="20" bestFit="1" customWidth="1"/>
    <col min="16" max="16" width="11" style="20" bestFit="1" customWidth="1"/>
    <col min="17" max="17" width="14.33203125" style="20" customWidth="1"/>
    <col min="18" max="18" width="11.5546875" style="20" bestFit="1" customWidth="1"/>
    <col min="19" max="19" width="12.77734375" style="20" bestFit="1" customWidth="1"/>
    <col min="20" max="20" width="11.5546875" style="22" bestFit="1" customWidth="1"/>
    <col min="21" max="21" width="9.5546875" style="70" bestFit="1" customWidth="1"/>
    <col min="22" max="22" width="6.33203125" style="66" bestFit="1" customWidth="1"/>
    <col min="23" max="23" width="9" style="32" bestFit="1" customWidth="1"/>
    <col min="24" max="24" width="10.77734375" style="64" customWidth="1"/>
    <col min="25" max="25" width="11.77734375" style="63" customWidth="1"/>
    <col min="26" max="26" width="8.109375" style="48" bestFit="1" customWidth="1"/>
    <col min="27" max="27" width="10.6640625" style="64" bestFit="1" customWidth="1"/>
    <col min="28" max="28" width="11.77734375" style="57" customWidth="1"/>
    <col min="29" max="29" width="9.5546875" style="48" bestFit="1" customWidth="1"/>
    <col min="30" max="30" width="13.109375" style="61" customWidth="1"/>
    <col min="31" max="31" width="12.21875" style="53" customWidth="1"/>
    <col min="32" max="32" width="12.21875" style="68" customWidth="1"/>
    <col min="33" max="33" width="14.77734375" style="64" customWidth="1"/>
    <col min="34" max="34" width="10.6640625" style="43" bestFit="1" customWidth="1"/>
    <col min="35" max="35" width="14.77734375" style="78" customWidth="1"/>
    <col min="36" max="36" width="10.6640625" style="64" bestFit="1" customWidth="1"/>
    <col min="38" max="38" width="12.21875" style="68" customWidth="1"/>
    <col min="39" max="39" width="10.6640625" style="64" bestFit="1" customWidth="1"/>
    <col min="41" max="41" width="15.6640625" style="42" customWidth="1"/>
    <col min="42" max="42" width="18.33203125" style="43" customWidth="1"/>
    <col min="43" max="43" width="18.109375" style="32" bestFit="1" customWidth="1"/>
    <col min="44" max="44" width="15.109375" style="39" bestFit="1" customWidth="1"/>
    <col min="45" max="45" width="13.77734375" style="39" bestFit="1" customWidth="1"/>
    <col min="46" max="46" width="13.6640625" style="39" bestFit="1" customWidth="1"/>
    <col min="47" max="47" width="10.21875" style="20" bestFit="1" customWidth="1"/>
    <col min="48" max="48" width="12.88671875" style="20" bestFit="1" customWidth="1"/>
    <col min="49" max="49" width="10" style="20" bestFit="1" customWidth="1"/>
    <col min="50" max="50" width="16.77734375" style="32" bestFit="1" customWidth="1"/>
    <col min="51" max="51" width="11.6640625" style="32" bestFit="1" customWidth="1"/>
    <col min="52" max="52" width="10.88671875" style="20" bestFit="1" customWidth="1"/>
    <col min="53" max="54" width="8.88671875" style="20" bestFit="1" customWidth="1"/>
    <col min="55" max="55" width="4.88671875" style="20" bestFit="1" customWidth="1"/>
    <col min="56" max="16384" width="17.5546875" style="32"/>
  </cols>
  <sheetData>
    <row r="1" spans="1:55" s="30" customFormat="1" ht="72" x14ac:dyDescent="0.3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3" t="s">
        <v>426</v>
      </c>
      <c r="H1" s="23" t="s">
        <v>427</v>
      </c>
      <c r="I1" s="49" t="s">
        <v>428</v>
      </c>
      <c r="J1" s="29" t="s">
        <v>425</v>
      </c>
      <c r="K1" s="49" t="s">
        <v>420</v>
      </c>
      <c r="L1" s="72" t="s">
        <v>419</v>
      </c>
      <c r="M1" s="72" t="s">
        <v>434</v>
      </c>
      <c r="N1" s="49" t="s">
        <v>430</v>
      </c>
      <c r="O1" s="23" t="s">
        <v>431</v>
      </c>
      <c r="P1" s="23" t="s">
        <v>432</v>
      </c>
      <c r="Q1" s="23" t="s">
        <v>433</v>
      </c>
      <c r="R1" s="23" t="s">
        <v>435</v>
      </c>
      <c r="S1" s="49" t="s">
        <v>436</v>
      </c>
      <c r="T1" s="24" t="s">
        <v>437</v>
      </c>
      <c r="U1" s="41" t="s">
        <v>442</v>
      </c>
      <c r="V1" s="54" t="s">
        <v>19</v>
      </c>
      <c r="W1" s="55" t="s">
        <v>421</v>
      </c>
      <c r="X1" s="60" t="s">
        <v>422</v>
      </c>
      <c r="Y1" s="59" t="s">
        <v>20</v>
      </c>
      <c r="Z1" s="55" t="s">
        <v>423</v>
      </c>
      <c r="AA1" s="60" t="s">
        <v>424</v>
      </c>
      <c r="AB1" s="54" t="s">
        <v>21</v>
      </c>
      <c r="AC1" s="55" t="s">
        <v>429</v>
      </c>
      <c r="AD1" s="56" t="s">
        <v>438</v>
      </c>
      <c r="AE1" s="50" t="s">
        <v>22</v>
      </c>
      <c r="AF1" s="67" t="s">
        <v>439</v>
      </c>
      <c r="AG1" s="56" t="s">
        <v>440</v>
      </c>
      <c r="AH1" s="28" t="s">
        <v>25</v>
      </c>
      <c r="AI1" s="75" t="s">
        <v>444</v>
      </c>
      <c r="AJ1" s="60" t="s">
        <v>441</v>
      </c>
      <c r="AK1" s="45" t="s">
        <v>24</v>
      </c>
      <c r="AL1" s="67" t="s">
        <v>443</v>
      </c>
      <c r="AM1" s="60" t="s">
        <v>445</v>
      </c>
      <c r="AN1" s="38" t="s">
        <v>355</v>
      </c>
      <c r="AO1" s="38" t="s">
        <v>356</v>
      </c>
      <c r="AP1" s="38" t="s">
        <v>357</v>
      </c>
      <c r="AQ1" s="23" t="s">
        <v>358</v>
      </c>
      <c r="AR1" s="23" t="s">
        <v>359</v>
      </c>
      <c r="AS1" s="23" t="s">
        <v>360</v>
      </c>
      <c r="AT1" s="28" t="s">
        <v>32</v>
      </c>
      <c r="AU1" s="28" t="s">
        <v>33</v>
      </c>
      <c r="AV1" s="23" t="s">
        <v>34</v>
      </c>
      <c r="AW1" s="23" t="s">
        <v>35</v>
      </c>
      <c r="AX1" s="23" t="s">
        <v>36</v>
      </c>
      <c r="AY1" s="24" t="s">
        <v>37</v>
      </c>
    </row>
    <row r="2" spans="1:55" x14ac:dyDescent="0.3">
      <c r="A2" s="31" t="s">
        <v>370</v>
      </c>
      <c r="B2" s="32" t="s">
        <v>39</v>
      </c>
      <c r="C2" s="32">
        <v>43.550224999999998</v>
      </c>
      <c r="D2" s="32">
        <v>-79.654061999999996</v>
      </c>
      <c r="E2" s="32">
        <v>15.508860622091273</v>
      </c>
      <c r="F2" s="33">
        <v>43653</v>
      </c>
      <c r="G2" s="20">
        <v>0</v>
      </c>
      <c r="H2" s="20">
        <v>0</v>
      </c>
      <c r="I2" s="20">
        <v>0</v>
      </c>
      <c r="J2" s="32">
        <v>0</v>
      </c>
      <c r="K2" s="20">
        <v>0</v>
      </c>
      <c r="L2" s="73">
        <v>0</v>
      </c>
      <c r="M2" s="73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1">
        <v>2</v>
      </c>
      <c r="U2" s="70">
        <v>0</v>
      </c>
      <c r="V2" s="57">
        <v>0</v>
      </c>
      <c r="W2" s="46">
        <f t="shared" ref="W2:W33" si="0">SUM(I2,H2,G2)</f>
        <v>0</v>
      </c>
      <c r="X2" s="61">
        <f>Table1[[#This Row],[moths]]-Table1[[#This Row],[SB Moths]]</f>
        <v>0</v>
      </c>
      <c r="Y2" s="57">
        <v>0</v>
      </c>
      <c r="Z2" s="46">
        <f>SUM(Table1[[#This Row],[european skipper (Thymelicus lineola)- family Hesperiidae, order Lepidoptera]])</f>
        <v>0</v>
      </c>
      <c r="AA2" s="61">
        <f>Table1[[#This Row],[skippers (Hesperiidae sp.)]]-Table1[[#This Row],[SB Skippers]]</f>
        <v>0</v>
      </c>
      <c r="AB2" s="57">
        <v>0</v>
      </c>
      <c r="AC2" s="46">
        <f>SUM(J2,K2)</f>
        <v>0</v>
      </c>
      <c r="AD2" s="61">
        <f>Table1[[#This Row],[butterflies]]-Table1[[#This Row],[SB bufferflies]]</f>
        <v>0</v>
      </c>
      <c r="AE2" s="51">
        <v>0</v>
      </c>
      <c r="AF2" s="68">
        <f>SUM(Table1[[#This Row],[small arrow shaped brown moth (Lepidoptera spp.)]:[monarch_butterfly (Danaus plexippus)]])</f>
        <v>0</v>
      </c>
      <c r="AG2" s="61">
        <f>Table1[[#This Row],[lepidoptera]]-Table1[[#This Row],[SB lepidoptera]]</f>
        <v>0</v>
      </c>
      <c r="AH2" s="32">
        <v>2</v>
      </c>
      <c r="AI2" s="76">
        <f>SUM(Table1[[#This Row],[small_bees]:[large_bees]])</f>
        <v>2</v>
      </c>
      <c r="AJ2" s="61">
        <f>Table1[[#This Row],[abundance of bees]]-Table1[[#This Row],[SB "abundance of bees"]]</f>
        <v>0</v>
      </c>
      <c r="AK2" s="43">
        <v>2</v>
      </c>
      <c r="AL2" s="68">
        <f>SUM(Table1[[#This Row],[small arrow shaped brown moth (Lepidoptera spp.)]:[bombus sp.  (bees)]])</f>
        <v>2</v>
      </c>
      <c r="AM2" s="61">
        <f>Table1[[#This Row],[abundance all sp.]]-Table1[[#This Row],[SB "abundance all sp."]]</f>
        <v>0</v>
      </c>
      <c r="AN2" s="39">
        <v>0</v>
      </c>
      <c r="AO2" s="39">
        <v>0</v>
      </c>
      <c r="AP2" s="39">
        <v>2</v>
      </c>
      <c r="AQ2" s="20">
        <v>0</v>
      </c>
      <c r="AR2" s="20">
        <v>0</v>
      </c>
      <c r="AS2" s="20">
        <v>2</v>
      </c>
      <c r="AT2" s="30">
        <v>1</v>
      </c>
      <c r="AU2" s="30">
        <v>1</v>
      </c>
      <c r="AV2" s="20">
        <v>3</v>
      </c>
      <c r="AW2" s="20">
        <v>4</v>
      </c>
      <c r="AX2" s="20">
        <v>0</v>
      </c>
      <c r="AY2" s="22">
        <v>7</v>
      </c>
      <c r="AZ2" s="32"/>
      <c r="BA2" s="32"/>
      <c r="BB2" s="32"/>
      <c r="BC2" s="32"/>
    </row>
    <row r="3" spans="1:55" x14ac:dyDescent="0.3">
      <c r="A3" s="31" t="s">
        <v>370</v>
      </c>
      <c r="B3" s="32" t="s">
        <v>41</v>
      </c>
      <c r="C3" s="32">
        <v>43.550224999999998</v>
      </c>
      <c r="D3" s="32">
        <v>-79.654061999999996</v>
      </c>
      <c r="E3" s="32">
        <v>15.508860622091273</v>
      </c>
      <c r="F3" s="33">
        <v>43653</v>
      </c>
      <c r="G3" s="20">
        <v>0</v>
      </c>
      <c r="H3" s="20">
        <v>0</v>
      </c>
      <c r="I3" s="20">
        <v>0</v>
      </c>
      <c r="J3" s="32">
        <v>0</v>
      </c>
      <c r="K3" s="20">
        <v>0</v>
      </c>
      <c r="L3" s="73">
        <v>0</v>
      </c>
      <c r="M3" s="73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1">
        <v>0</v>
      </c>
      <c r="U3" s="70">
        <v>3</v>
      </c>
      <c r="V3" s="57">
        <v>0</v>
      </c>
      <c r="W3" s="46">
        <f t="shared" si="0"/>
        <v>0</v>
      </c>
      <c r="X3" s="61">
        <f>Table1[[#This Row],[moths]]-Table1[[#This Row],[SB Moths]]</f>
        <v>0</v>
      </c>
      <c r="Y3" s="57">
        <v>0</v>
      </c>
      <c r="Z3" s="46">
        <f>SUM(Table1[[#This Row],[european skipper (Thymelicus lineola)- family Hesperiidae, order Lepidoptera]])</f>
        <v>0</v>
      </c>
      <c r="AA3" s="61">
        <f>Table1[[#This Row],[skippers (Hesperiidae sp.)]]-Table1[[#This Row],[SB Skippers]]</f>
        <v>0</v>
      </c>
      <c r="AB3" s="57">
        <v>0</v>
      </c>
      <c r="AC3" s="46">
        <f>SUM(J3,K3)</f>
        <v>0</v>
      </c>
      <c r="AD3" s="61">
        <f>Table1[[#This Row],[butterflies]]-Table1[[#This Row],[SB bufferflies]]</f>
        <v>0</v>
      </c>
      <c r="AE3" s="51">
        <v>0</v>
      </c>
      <c r="AF3" s="68">
        <f>SUM(Table1[[#This Row],[small arrow shaped brown moth (Lepidoptera spp.)]:[monarch_butterfly (Danaus plexippus)]])</f>
        <v>0</v>
      </c>
      <c r="AG3" s="61">
        <f>Table1[[#This Row],[lepidoptera]]-Table1[[#This Row],[SB lepidoptera]]</f>
        <v>0</v>
      </c>
      <c r="AH3" s="32">
        <v>3</v>
      </c>
      <c r="AI3" s="76">
        <f>SUM(Table1[[#This Row],[small_bees]:[large_bees]])</f>
        <v>3</v>
      </c>
      <c r="AJ3" s="61">
        <f>Table1[[#This Row],[abundance of bees]]-Table1[[#This Row],[SB "abundance of bees"]]</f>
        <v>0</v>
      </c>
      <c r="AK3" s="43">
        <v>3</v>
      </c>
      <c r="AL3" s="68">
        <f>SUM(Table1[[#This Row],[small arrow shaped brown moth (Lepidoptera spp.)]:[bombus sp.  (bees)]])</f>
        <v>3</v>
      </c>
      <c r="AM3" s="61">
        <f>Table1[[#This Row],[abundance all sp.]]-Table1[[#This Row],[SB "abundance all sp."]]</f>
        <v>0</v>
      </c>
      <c r="AN3" s="39">
        <v>0</v>
      </c>
      <c r="AO3" s="39">
        <v>3</v>
      </c>
      <c r="AP3" s="39">
        <v>0</v>
      </c>
      <c r="AQ3" s="20">
        <v>0</v>
      </c>
      <c r="AR3" s="20">
        <v>3</v>
      </c>
      <c r="AS3" s="20">
        <v>0</v>
      </c>
      <c r="AT3" s="30">
        <v>1</v>
      </c>
      <c r="AU3" s="30">
        <v>1</v>
      </c>
      <c r="AV3" s="20">
        <v>4</v>
      </c>
      <c r="AW3" s="20">
        <v>3</v>
      </c>
      <c r="AX3" s="20">
        <v>0</v>
      </c>
      <c r="AY3" s="22">
        <v>7</v>
      </c>
      <c r="AZ3" s="32"/>
      <c r="BA3" s="32"/>
      <c r="BB3" s="32"/>
      <c r="BC3" s="32"/>
    </row>
    <row r="4" spans="1:55" x14ac:dyDescent="0.3">
      <c r="A4" s="31" t="s">
        <v>370</v>
      </c>
      <c r="B4" s="32" t="s">
        <v>42</v>
      </c>
      <c r="C4" s="32">
        <v>43.550224999999998</v>
      </c>
      <c r="D4" s="32">
        <v>-79.654061999999996</v>
      </c>
      <c r="E4" s="32">
        <v>15.508860622091273</v>
      </c>
      <c r="F4" s="33">
        <v>43653</v>
      </c>
      <c r="G4" s="20">
        <v>0</v>
      </c>
      <c r="H4" s="20">
        <v>0</v>
      </c>
      <c r="I4" s="20">
        <v>0</v>
      </c>
      <c r="J4" s="32">
        <v>0</v>
      </c>
      <c r="K4" s="20">
        <v>0</v>
      </c>
      <c r="L4" s="73">
        <v>0</v>
      </c>
      <c r="M4" s="73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1">
        <v>0</v>
      </c>
      <c r="U4" s="70">
        <v>0</v>
      </c>
      <c r="V4" s="57">
        <v>0</v>
      </c>
      <c r="W4" s="46">
        <f t="shared" si="0"/>
        <v>0</v>
      </c>
      <c r="X4" s="61">
        <f>Table1[[#This Row],[moths]]-Table1[[#This Row],[SB Moths]]</f>
        <v>0</v>
      </c>
      <c r="Y4" s="57">
        <v>0</v>
      </c>
      <c r="Z4" s="46">
        <f>SUM(Table1[[#This Row],[european skipper (Thymelicus lineola)- family Hesperiidae, order Lepidoptera]])</f>
        <v>0</v>
      </c>
      <c r="AA4" s="61">
        <f>Table1[[#This Row],[skippers (Hesperiidae sp.)]]-Table1[[#This Row],[SB Skippers]]</f>
        <v>0</v>
      </c>
      <c r="AB4" s="57">
        <v>0</v>
      </c>
      <c r="AC4" s="46">
        <f>SUM(J4,K4)</f>
        <v>0</v>
      </c>
      <c r="AD4" s="61">
        <f>Table1[[#This Row],[butterflies]]-Table1[[#This Row],[SB bufferflies]]</f>
        <v>0</v>
      </c>
      <c r="AE4" s="51">
        <v>0</v>
      </c>
      <c r="AF4" s="68">
        <f>SUM(Table1[[#This Row],[small arrow shaped brown moth (Lepidoptera spp.)]:[monarch_butterfly (Danaus plexippus)]])</f>
        <v>0</v>
      </c>
      <c r="AG4" s="61">
        <f>Table1[[#This Row],[lepidoptera]]-Table1[[#This Row],[SB lepidoptera]]</f>
        <v>0</v>
      </c>
      <c r="AH4" s="32">
        <v>0</v>
      </c>
      <c r="AI4" s="76">
        <f>SUM(Table1[[#This Row],[small_bees]:[large_bees]])</f>
        <v>0</v>
      </c>
      <c r="AJ4" s="61">
        <f>Table1[[#This Row],[abundance of bees]]-Table1[[#This Row],[SB "abundance of bees"]]</f>
        <v>0</v>
      </c>
      <c r="AK4" s="43">
        <v>0</v>
      </c>
      <c r="AL4" s="68">
        <f>SUM(Table1[[#This Row],[small arrow shaped brown moth (Lepidoptera spp.)]:[bombus sp.  (bees)]])</f>
        <v>0</v>
      </c>
      <c r="AM4" s="61">
        <f>Table1[[#This Row],[abundance all sp.]]-Table1[[#This Row],[SB "abundance all sp."]]</f>
        <v>0</v>
      </c>
      <c r="AN4" s="39">
        <v>0</v>
      </c>
      <c r="AO4" s="39">
        <v>0</v>
      </c>
      <c r="AP4" s="39">
        <v>0</v>
      </c>
      <c r="AQ4" s="20">
        <v>0</v>
      </c>
      <c r="AR4" s="20">
        <v>0</v>
      </c>
      <c r="AS4" s="20">
        <v>0</v>
      </c>
      <c r="AT4" s="30">
        <v>0</v>
      </c>
      <c r="AU4" s="30">
        <v>0</v>
      </c>
      <c r="AV4" s="20">
        <v>4</v>
      </c>
      <c r="AW4" s="20">
        <v>5</v>
      </c>
      <c r="AX4" s="20">
        <v>0</v>
      </c>
      <c r="AY4" s="22">
        <v>9</v>
      </c>
      <c r="AZ4" s="32"/>
      <c r="BA4" s="32"/>
      <c r="BB4" s="32"/>
      <c r="BC4" s="32"/>
    </row>
    <row r="5" spans="1:55" x14ac:dyDescent="0.3">
      <c r="A5" s="31" t="s">
        <v>395</v>
      </c>
      <c r="B5" s="32" t="s">
        <v>39</v>
      </c>
      <c r="C5" s="32">
        <v>43.565106</v>
      </c>
      <c r="D5" s="32">
        <v>-79.671002000000001</v>
      </c>
      <c r="E5" s="32">
        <v>15.822132738647284</v>
      </c>
      <c r="F5" s="33">
        <v>43658</v>
      </c>
      <c r="G5" s="20">
        <v>0</v>
      </c>
      <c r="H5" s="20">
        <v>0</v>
      </c>
      <c r="I5" s="20">
        <v>0</v>
      </c>
      <c r="J5" s="32">
        <v>0</v>
      </c>
      <c r="K5" s="20">
        <v>0</v>
      </c>
      <c r="L5" s="73">
        <v>0</v>
      </c>
      <c r="M5" s="73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1">
        <v>0</v>
      </c>
      <c r="U5" s="70">
        <v>0</v>
      </c>
      <c r="V5" s="57">
        <v>0</v>
      </c>
      <c r="W5" s="46">
        <f t="shared" si="0"/>
        <v>0</v>
      </c>
      <c r="X5" s="61">
        <f>Table1[[#This Row],[moths]]-Table1[[#This Row],[SB Moths]]</f>
        <v>0</v>
      </c>
      <c r="Y5" s="57">
        <v>0</v>
      </c>
      <c r="Z5" s="46">
        <f>SUM(Table1[[#This Row],[european skipper (Thymelicus lineola)- family Hesperiidae, order Lepidoptera]])</f>
        <v>0</v>
      </c>
      <c r="AA5" s="61">
        <f>Table1[[#This Row],[skippers (Hesperiidae sp.)]]-Table1[[#This Row],[SB Skippers]]</f>
        <v>0</v>
      </c>
      <c r="AB5" s="57">
        <v>0</v>
      </c>
      <c r="AC5" s="46">
        <f>SUM(J5,K5)</f>
        <v>0</v>
      </c>
      <c r="AD5" s="61">
        <f>Table1[[#This Row],[butterflies]]-Table1[[#This Row],[SB bufferflies]]</f>
        <v>0</v>
      </c>
      <c r="AE5" s="51">
        <v>0</v>
      </c>
      <c r="AF5" s="68">
        <f>SUM(Table1[[#This Row],[small arrow shaped brown moth (Lepidoptera spp.)]:[monarch_butterfly (Danaus plexippus)]])</f>
        <v>0</v>
      </c>
      <c r="AG5" s="61">
        <f>Table1[[#This Row],[lepidoptera]]-Table1[[#This Row],[SB lepidoptera]]</f>
        <v>0</v>
      </c>
      <c r="AH5" s="32">
        <v>0</v>
      </c>
      <c r="AI5" s="76">
        <f>SUM(Table1[[#This Row],[small_bees]:[large_bees]])</f>
        <v>0</v>
      </c>
      <c r="AJ5" s="61">
        <f>Table1[[#This Row],[abundance of bees]]-Table1[[#This Row],[SB "abundance of bees"]]</f>
        <v>0</v>
      </c>
      <c r="AK5" s="43">
        <v>0</v>
      </c>
      <c r="AL5" s="68">
        <f>SUM(Table1[[#This Row],[small arrow shaped brown moth (Lepidoptera spp.)]:[bombus sp.  (bees)]])</f>
        <v>0</v>
      </c>
      <c r="AM5" s="61">
        <f>Table1[[#This Row],[abundance all sp.]]-Table1[[#This Row],[SB "abundance all sp."]]</f>
        <v>0</v>
      </c>
      <c r="AN5" s="39">
        <v>0</v>
      </c>
      <c r="AO5" s="39">
        <v>0</v>
      </c>
      <c r="AP5" s="39">
        <v>0</v>
      </c>
      <c r="AQ5" s="20">
        <v>0</v>
      </c>
      <c r="AR5" s="20">
        <v>0</v>
      </c>
      <c r="AS5" s="20">
        <v>0</v>
      </c>
      <c r="AT5" s="30">
        <v>0</v>
      </c>
      <c r="AU5" s="30">
        <v>0</v>
      </c>
      <c r="AV5" s="20">
        <v>2</v>
      </c>
      <c r="AW5" s="20">
        <v>5</v>
      </c>
      <c r="AX5" s="20">
        <v>0</v>
      </c>
      <c r="AY5" s="22">
        <v>7</v>
      </c>
      <c r="AZ5" s="32"/>
      <c r="BA5" s="32"/>
      <c r="BB5" s="32"/>
      <c r="BC5" s="32"/>
    </row>
    <row r="6" spans="1:55" x14ac:dyDescent="0.3">
      <c r="A6" s="31" t="s">
        <v>395</v>
      </c>
      <c r="B6" s="32" t="s">
        <v>41</v>
      </c>
      <c r="C6" s="32">
        <v>43.565106</v>
      </c>
      <c r="D6" s="32">
        <v>-79.671002000000001</v>
      </c>
      <c r="E6" s="32">
        <v>15.822132738647284</v>
      </c>
      <c r="F6" s="33">
        <v>43658</v>
      </c>
      <c r="G6" s="20">
        <v>0</v>
      </c>
      <c r="H6" s="20">
        <v>0</v>
      </c>
      <c r="I6" s="20">
        <v>0</v>
      </c>
      <c r="J6" s="32">
        <v>0</v>
      </c>
      <c r="K6" s="20">
        <v>0</v>
      </c>
      <c r="L6" s="73">
        <v>0</v>
      </c>
      <c r="M6" s="73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1">
        <v>0</v>
      </c>
      <c r="U6" s="70">
        <v>0</v>
      </c>
      <c r="V6" s="57">
        <v>0</v>
      </c>
      <c r="W6" s="46">
        <f t="shared" si="0"/>
        <v>0</v>
      </c>
      <c r="X6" s="61">
        <f>Table1[[#This Row],[moths]]-Table1[[#This Row],[SB Moths]]</f>
        <v>0</v>
      </c>
      <c r="Y6" s="57">
        <v>0</v>
      </c>
      <c r="Z6" s="46">
        <f>SUM(Table1[[#This Row],[european skipper (Thymelicus lineola)- family Hesperiidae, order Lepidoptera]])</f>
        <v>0</v>
      </c>
      <c r="AA6" s="61">
        <f>Table1[[#This Row],[skippers (Hesperiidae sp.)]]-Table1[[#This Row],[SB Skippers]]</f>
        <v>0</v>
      </c>
      <c r="AB6" s="57">
        <v>0</v>
      </c>
      <c r="AC6" s="46">
        <f>SUM(J6,K6)</f>
        <v>0</v>
      </c>
      <c r="AD6" s="61">
        <f>Table1[[#This Row],[butterflies]]-Table1[[#This Row],[SB bufferflies]]</f>
        <v>0</v>
      </c>
      <c r="AE6" s="51">
        <v>0</v>
      </c>
      <c r="AF6" s="68">
        <f>SUM(Table1[[#This Row],[small arrow shaped brown moth (Lepidoptera spp.)]:[monarch_butterfly (Danaus plexippus)]])</f>
        <v>0</v>
      </c>
      <c r="AG6" s="61">
        <f>Table1[[#This Row],[lepidoptera]]-Table1[[#This Row],[SB lepidoptera]]</f>
        <v>0</v>
      </c>
      <c r="AH6" s="32">
        <v>0</v>
      </c>
      <c r="AI6" s="76">
        <f>SUM(Table1[[#This Row],[small_bees]:[large_bees]])</f>
        <v>0</v>
      </c>
      <c r="AJ6" s="61">
        <f>Table1[[#This Row],[abundance of bees]]-Table1[[#This Row],[SB "abundance of bees"]]</f>
        <v>0</v>
      </c>
      <c r="AK6" s="43">
        <v>0</v>
      </c>
      <c r="AL6" s="68">
        <f>SUM(Table1[[#This Row],[small arrow shaped brown moth (Lepidoptera spp.)]:[bombus sp.  (bees)]])</f>
        <v>0</v>
      </c>
      <c r="AM6" s="61">
        <f>Table1[[#This Row],[abundance all sp.]]-Table1[[#This Row],[SB "abundance all sp."]]</f>
        <v>0</v>
      </c>
      <c r="AN6" s="39">
        <v>0</v>
      </c>
      <c r="AO6" s="39">
        <v>0</v>
      </c>
      <c r="AP6" s="39">
        <v>0</v>
      </c>
      <c r="AQ6" s="20">
        <v>0</v>
      </c>
      <c r="AR6" s="20">
        <v>0</v>
      </c>
      <c r="AS6" s="20">
        <v>0</v>
      </c>
      <c r="AT6" s="30">
        <v>0</v>
      </c>
      <c r="AU6" s="30">
        <v>0</v>
      </c>
      <c r="AV6" s="20">
        <v>2</v>
      </c>
      <c r="AW6" s="20">
        <v>4</v>
      </c>
      <c r="AX6" s="20">
        <v>0</v>
      </c>
      <c r="AY6" s="22">
        <v>6</v>
      </c>
      <c r="AZ6" s="32"/>
      <c r="BA6" s="32"/>
      <c r="BB6" s="32"/>
      <c r="BC6" s="32"/>
    </row>
    <row r="7" spans="1:55" x14ac:dyDescent="0.3">
      <c r="A7" s="31" t="s">
        <v>395</v>
      </c>
      <c r="B7" s="32" t="s">
        <v>42</v>
      </c>
      <c r="C7" s="32">
        <v>43.565106</v>
      </c>
      <c r="D7" s="32">
        <v>-79.671002000000001</v>
      </c>
      <c r="E7" s="32">
        <v>15.822132738647284</v>
      </c>
      <c r="F7" s="33">
        <v>43658</v>
      </c>
      <c r="G7" s="20">
        <v>0</v>
      </c>
      <c r="H7" s="20">
        <v>0</v>
      </c>
      <c r="I7" s="20">
        <v>0</v>
      </c>
      <c r="J7" s="32">
        <v>0</v>
      </c>
      <c r="K7" s="20">
        <v>0</v>
      </c>
      <c r="L7" s="73">
        <v>0</v>
      </c>
      <c r="M7" s="73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1</v>
      </c>
      <c r="T7" s="21">
        <v>1</v>
      </c>
      <c r="U7" s="70">
        <v>0</v>
      </c>
      <c r="V7" s="57">
        <v>0</v>
      </c>
      <c r="W7" s="46">
        <f t="shared" si="0"/>
        <v>0</v>
      </c>
      <c r="X7" s="61">
        <f>Table1[[#This Row],[moths]]-Table1[[#This Row],[SB Moths]]</f>
        <v>0</v>
      </c>
      <c r="Y7" s="57">
        <v>0</v>
      </c>
      <c r="Z7" s="46">
        <f>SUM(Table1[[#This Row],[european skipper (Thymelicus lineola)- family Hesperiidae, order Lepidoptera]])</f>
        <v>0</v>
      </c>
      <c r="AA7" s="61">
        <f>Table1[[#This Row],[skippers (Hesperiidae sp.)]]-Table1[[#This Row],[SB Skippers]]</f>
        <v>0</v>
      </c>
      <c r="AB7" s="57">
        <v>0</v>
      </c>
      <c r="AC7" s="46">
        <f>SUM(J7,K7)</f>
        <v>0</v>
      </c>
      <c r="AD7" s="61">
        <f>Table1[[#This Row],[butterflies]]-Table1[[#This Row],[SB bufferflies]]</f>
        <v>0</v>
      </c>
      <c r="AE7" s="51">
        <v>0</v>
      </c>
      <c r="AF7" s="68">
        <f>SUM(Table1[[#This Row],[small arrow shaped brown moth (Lepidoptera spp.)]:[monarch_butterfly (Danaus plexippus)]])</f>
        <v>0</v>
      </c>
      <c r="AG7" s="61">
        <f>Table1[[#This Row],[lepidoptera]]-Table1[[#This Row],[SB lepidoptera]]</f>
        <v>0</v>
      </c>
      <c r="AH7" s="32">
        <v>2</v>
      </c>
      <c r="AI7" s="76">
        <f>SUM(Table1[[#This Row],[small_bees]:[large_bees]])</f>
        <v>2</v>
      </c>
      <c r="AJ7" s="61">
        <f>Table1[[#This Row],[abundance of bees]]-Table1[[#This Row],[SB "abundance of bees"]]</f>
        <v>0</v>
      </c>
      <c r="AK7" s="43">
        <v>2</v>
      </c>
      <c r="AL7" s="68">
        <f>SUM(Table1[[#This Row],[small arrow shaped brown moth (Lepidoptera spp.)]:[bombus sp.  (bees)]])</f>
        <v>2</v>
      </c>
      <c r="AM7" s="61">
        <f>Table1[[#This Row],[abundance all sp.]]-Table1[[#This Row],[SB "abundance all sp."]]</f>
        <v>0</v>
      </c>
      <c r="AN7" s="39">
        <v>0</v>
      </c>
      <c r="AO7" s="39">
        <v>1</v>
      </c>
      <c r="AP7" s="39">
        <v>1</v>
      </c>
      <c r="AQ7" s="20">
        <v>0</v>
      </c>
      <c r="AR7" s="20">
        <v>1</v>
      </c>
      <c r="AS7" s="20">
        <v>1</v>
      </c>
      <c r="AT7" s="30">
        <v>2</v>
      </c>
      <c r="AU7" s="30">
        <v>2</v>
      </c>
      <c r="AV7" s="20">
        <v>3</v>
      </c>
      <c r="AW7" s="20">
        <v>2</v>
      </c>
      <c r="AX7" s="20">
        <v>0</v>
      </c>
      <c r="AY7" s="22">
        <v>5</v>
      </c>
      <c r="AZ7" s="32"/>
      <c r="BA7" s="32"/>
      <c r="BB7" s="32"/>
      <c r="BC7" s="32"/>
    </row>
    <row r="8" spans="1:55" x14ac:dyDescent="0.3">
      <c r="A8" s="31" t="s">
        <v>396</v>
      </c>
      <c r="B8" s="32" t="s">
        <v>39</v>
      </c>
      <c r="C8" s="32">
        <v>43.566504000000002</v>
      </c>
      <c r="D8" s="32">
        <v>-79.680149</v>
      </c>
      <c r="E8" s="32">
        <v>16.205476833770209</v>
      </c>
      <c r="F8" s="33">
        <v>43658</v>
      </c>
      <c r="G8" s="20">
        <v>0</v>
      </c>
      <c r="H8" s="20">
        <v>0</v>
      </c>
      <c r="I8" s="20">
        <v>1</v>
      </c>
      <c r="J8" s="32">
        <v>2</v>
      </c>
      <c r="K8" s="20">
        <v>0</v>
      </c>
      <c r="L8" s="73">
        <v>0</v>
      </c>
      <c r="M8" s="73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1">
        <v>0</v>
      </c>
      <c r="U8" s="70">
        <v>0</v>
      </c>
      <c r="V8" s="57">
        <v>1</v>
      </c>
      <c r="W8" s="46">
        <f t="shared" si="0"/>
        <v>1</v>
      </c>
      <c r="X8" s="61">
        <f>Table1[[#This Row],[moths]]-Table1[[#This Row],[SB Moths]]</f>
        <v>0</v>
      </c>
      <c r="Y8" s="57">
        <v>2</v>
      </c>
      <c r="Z8" s="46">
        <f>SUM(Table1[[#This Row],[european skipper (Thymelicus lineola)- family Hesperiidae, order Lepidoptera]])</f>
        <v>2</v>
      </c>
      <c r="AA8" s="61">
        <f>Table1[[#This Row],[skippers (Hesperiidae sp.)]]-Table1[[#This Row],[SB Skippers]]</f>
        <v>0</v>
      </c>
      <c r="AB8" s="57">
        <v>2</v>
      </c>
      <c r="AC8" s="46">
        <f>SUM(J8,K8)</f>
        <v>2</v>
      </c>
      <c r="AD8" s="61">
        <f>Table1[[#This Row],[butterflies]]-Table1[[#This Row],[SB bufferflies]]</f>
        <v>0</v>
      </c>
      <c r="AE8" s="51">
        <v>3</v>
      </c>
      <c r="AF8" s="68">
        <f>SUM(Table1[[#This Row],[small arrow shaped brown moth (Lepidoptera spp.)]:[monarch_butterfly (Danaus plexippus)]])</f>
        <v>3</v>
      </c>
      <c r="AG8" s="61">
        <f>Table1[[#This Row],[lepidoptera]]-Table1[[#This Row],[SB lepidoptera]]</f>
        <v>0</v>
      </c>
      <c r="AH8" s="32">
        <v>0</v>
      </c>
      <c r="AI8" s="76">
        <f>SUM(Table1[[#This Row],[small_bees]:[large_bees]])</f>
        <v>0</v>
      </c>
      <c r="AJ8" s="61">
        <f>Table1[[#This Row],[abundance of bees]]-Table1[[#This Row],[SB "abundance of bees"]]</f>
        <v>0</v>
      </c>
      <c r="AK8" s="43">
        <v>3</v>
      </c>
      <c r="AL8" s="68">
        <f>SUM(Table1[[#This Row],[small arrow shaped brown moth (Lepidoptera spp.)]:[bombus sp.  (bees)]])</f>
        <v>3</v>
      </c>
      <c r="AM8" s="61">
        <f>Table1[[#This Row],[abundance all sp.]]-Table1[[#This Row],[SB "abundance all sp."]]</f>
        <v>0</v>
      </c>
      <c r="AN8" s="39">
        <v>1</v>
      </c>
      <c r="AO8" s="39">
        <v>2</v>
      </c>
      <c r="AP8" s="39">
        <v>0</v>
      </c>
      <c r="AQ8" s="20">
        <v>0</v>
      </c>
      <c r="AR8" s="20">
        <v>0</v>
      </c>
      <c r="AS8" s="20">
        <v>0</v>
      </c>
      <c r="AT8" s="30">
        <v>2</v>
      </c>
      <c r="AU8" s="30">
        <v>0</v>
      </c>
      <c r="AV8" s="20">
        <v>0</v>
      </c>
      <c r="AW8" s="20">
        <v>3</v>
      </c>
      <c r="AX8" s="20">
        <v>0</v>
      </c>
      <c r="AY8" s="22">
        <v>3</v>
      </c>
      <c r="AZ8" s="32"/>
      <c r="BA8" s="32"/>
      <c r="BB8" s="32"/>
      <c r="BC8" s="32"/>
    </row>
    <row r="9" spans="1:55" x14ac:dyDescent="0.3">
      <c r="A9" s="31" t="s">
        <v>396</v>
      </c>
      <c r="B9" s="32" t="s">
        <v>41</v>
      </c>
      <c r="C9" s="32">
        <v>43.566504000000002</v>
      </c>
      <c r="D9" s="32">
        <v>-79.680149</v>
      </c>
      <c r="E9" s="32">
        <v>16.205476833770209</v>
      </c>
      <c r="F9" s="33">
        <v>43658</v>
      </c>
      <c r="G9" s="20">
        <v>0</v>
      </c>
      <c r="H9" s="20">
        <v>0</v>
      </c>
      <c r="I9" s="20">
        <v>0</v>
      </c>
      <c r="J9" s="32">
        <v>0</v>
      </c>
      <c r="K9" s="20">
        <v>0</v>
      </c>
      <c r="L9" s="73">
        <v>0</v>
      </c>
      <c r="M9" s="73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1">
        <v>0</v>
      </c>
      <c r="U9" s="70">
        <v>0</v>
      </c>
      <c r="V9" s="57">
        <v>0</v>
      </c>
      <c r="W9" s="46">
        <f t="shared" si="0"/>
        <v>0</v>
      </c>
      <c r="X9" s="61">
        <f>Table1[[#This Row],[moths]]-Table1[[#This Row],[SB Moths]]</f>
        <v>0</v>
      </c>
      <c r="Y9" s="57">
        <v>0</v>
      </c>
      <c r="Z9" s="46">
        <f>SUM(Table1[[#This Row],[european skipper (Thymelicus lineola)- family Hesperiidae, order Lepidoptera]])</f>
        <v>0</v>
      </c>
      <c r="AA9" s="61">
        <f>Table1[[#This Row],[skippers (Hesperiidae sp.)]]-Table1[[#This Row],[SB Skippers]]</f>
        <v>0</v>
      </c>
      <c r="AB9" s="57">
        <v>0</v>
      </c>
      <c r="AC9" s="46">
        <f>SUM(J9,K9)</f>
        <v>0</v>
      </c>
      <c r="AD9" s="61">
        <f>Table1[[#This Row],[butterflies]]-Table1[[#This Row],[SB bufferflies]]</f>
        <v>0</v>
      </c>
      <c r="AE9" s="51">
        <v>0</v>
      </c>
      <c r="AF9" s="68">
        <f>SUM(Table1[[#This Row],[small arrow shaped brown moth (Lepidoptera spp.)]:[monarch_butterfly (Danaus plexippus)]])</f>
        <v>0</v>
      </c>
      <c r="AG9" s="61">
        <f>Table1[[#This Row],[lepidoptera]]-Table1[[#This Row],[SB lepidoptera]]</f>
        <v>0</v>
      </c>
      <c r="AH9" s="32">
        <v>0</v>
      </c>
      <c r="AI9" s="76">
        <f>SUM(Table1[[#This Row],[small_bees]:[large_bees]])</f>
        <v>0</v>
      </c>
      <c r="AJ9" s="61">
        <f>Table1[[#This Row],[abundance of bees]]-Table1[[#This Row],[SB "abundance of bees"]]</f>
        <v>0</v>
      </c>
      <c r="AK9" s="43">
        <v>0</v>
      </c>
      <c r="AL9" s="68">
        <f>SUM(Table1[[#This Row],[small arrow shaped brown moth (Lepidoptera spp.)]:[bombus sp.  (bees)]])</f>
        <v>0</v>
      </c>
      <c r="AM9" s="61">
        <f>Table1[[#This Row],[abundance all sp.]]-Table1[[#This Row],[SB "abundance all sp."]]</f>
        <v>0</v>
      </c>
      <c r="AN9" s="39">
        <v>0</v>
      </c>
      <c r="AO9" s="39">
        <v>0</v>
      </c>
      <c r="AP9" s="39">
        <v>0</v>
      </c>
      <c r="AQ9" s="20">
        <v>0</v>
      </c>
      <c r="AR9" s="20">
        <v>0</v>
      </c>
      <c r="AS9" s="20">
        <v>0</v>
      </c>
      <c r="AT9" s="30">
        <v>0</v>
      </c>
      <c r="AU9" s="30">
        <v>0</v>
      </c>
      <c r="AV9" s="20">
        <v>0</v>
      </c>
      <c r="AW9" s="20">
        <v>3</v>
      </c>
      <c r="AX9" s="20">
        <v>0</v>
      </c>
      <c r="AY9" s="22">
        <v>3</v>
      </c>
      <c r="AZ9" s="32"/>
      <c r="BA9" s="32"/>
      <c r="BB9" s="32"/>
      <c r="BC9" s="32"/>
    </row>
    <row r="10" spans="1:55" x14ac:dyDescent="0.3">
      <c r="A10" s="31" t="s">
        <v>396</v>
      </c>
      <c r="B10" s="32" t="s">
        <v>42</v>
      </c>
      <c r="C10" s="32">
        <v>43.566504000000002</v>
      </c>
      <c r="D10" s="32">
        <v>-79.680149</v>
      </c>
      <c r="E10" s="32">
        <v>16.205476833770209</v>
      </c>
      <c r="F10" s="33">
        <v>43658</v>
      </c>
      <c r="G10" s="20">
        <v>0</v>
      </c>
      <c r="H10" s="20">
        <v>0</v>
      </c>
      <c r="I10" s="20">
        <v>0</v>
      </c>
      <c r="J10" s="32">
        <v>1</v>
      </c>
      <c r="K10" s="20">
        <v>0</v>
      </c>
      <c r="L10" s="73">
        <v>0</v>
      </c>
      <c r="M10" s="73">
        <v>0</v>
      </c>
      <c r="N10" s="20">
        <v>14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1">
        <v>0</v>
      </c>
      <c r="U10" s="70">
        <v>0</v>
      </c>
      <c r="V10" s="57">
        <v>0</v>
      </c>
      <c r="W10" s="46">
        <f t="shared" si="0"/>
        <v>0</v>
      </c>
      <c r="X10" s="61">
        <f>Table1[[#This Row],[moths]]-Table1[[#This Row],[SB Moths]]</f>
        <v>0</v>
      </c>
      <c r="Y10" s="57">
        <v>1</v>
      </c>
      <c r="Z10" s="46">
        <f>SUM(Table1[[#This Row],[european skipper (Thymelicus lineola)- family Hesperiidae, order Lepidoptera]])</f>
        <v>1</v>
      </c>
      <c r="AA10" s="61">
        <f>Table1[[#This Row],[skippers (Hesperiidae sp.)]]-Table1[[#This Row],[SB Skippers]]</f>
        <v>0</v>
      </c>
      <c r="AB10" s="57">
        <v>1</v>
      </c>
      <c r="AC10" s="46">
        <f>SUM(J10,K10)</f>
        <v>1</v>
      </c>
      <c r="AD10" s="61">
        <f>Table1[[#This Row],[butterflies]]-Table1[[#This Row],[SB bufferflies]]</f>
        <v>0</v>
      </c>
      <c r="AE10" s="51">
        <v>1</v>
      </c>
      <c r="AF10" s="68">
        <f>SUM(Table1[[#This Row],[small arrow shaped brown moth (Lepidoptera spp.)]:[monarch_butterfly (Danaus plexippus)]])</f>
        <v>1</v>
      </c>
      <c r="AG10" s="61">
        <f>Table1[[#This Row],[lepidoptera]]-Table1[[#This Row],[SB lepidoptera]]</f>
        <v>0</v>
      </c>
      <c r="AH10" s="32">
        <v>14</v>
      </c>
      <c r="AI10" s="76">
        <f>SUM(Table1[[#This Row],[small_bees]:[large_bees]])</f>
        <v>14</v>
      </c>
      <c r="AJ10" s="61">
        <f>Table1[[#This Row],[abundance of bees]]-Table1[[#This Row],[SB "abundance of bees"]]</f>
        <v>0</v>
      </c>
      <c r="AK10" s="43">
        <v>16</v>
      </c>
      <c r="AL10" s="68">
        <f>SUM(Table1[[#This Row],[small arrow shaped brown moth (Lepidoptera spp.)]:[bombus sp.  (bees)]])</f>
        <v>15</v>
      </c>
      <c r="AM10" s="61">
        <f>Table1[[#This Row],[abundance all sp.]]-Table1[[#This Row],[SB "abundance all sp."]]</f>
        <v>1</v>
      </c>
      <c r="AN10" s="39">
        <v>14</v>
      </c>
      <c r="AO10" s="39">
        <v>1</v>
      </c>
      <c r="AP10" s="39">
        <v>0</v>
      </c>
      <c r="AQ10" s="20">
        <v>14</v>
      </c>
      <c r="AR10" s="20">
        <v>0</v>
      </c>
      <c r="AS10" s="20">
        <v>0</v>
      </c>
      <c r="AT10" s="30">
        <v>2</v>
      </c>
      <c r="AU10" s="30">
        <v>1</v>
      </c>
      <c r="AV10" s="20">
        <v>1</v>
      </c>
      <c r="AW10" s="20">
        <v>5</v>
      </c>
      <c r="AX10" s="20">
        <v>0</v>
      </c>
      <c r="AY10" s="22">
        <v>6</v>
      </c>
      <c r="AZ10" s="32"/>
      <c r="BA10" s="32"/>
      <c r="BB10" s="32"/>
      <c r="BC10" s="32"/>
    </row>
    <row r="11" spans="1:55" x14ac:dyDescent="0.3">
      <c r="A11" s="31" t="s">
        <v>383</v>
      </c>
      <c r="B11" s="32" t="s">
        <v>39</v>
      </c>
      <c r="C11" s="32">
        <v>43.492716999999999</v>
      </c>
      <c r="D11" s="32">
        <v>-79.748080999999999</v>
      </c>
      <c r="E11" s="32">
        <v>21.577728391433972</v>
      </c>
      <c r="F11" s="33">
        <v>43655</v>
      </c>
      <c r="G11" s="20">
        <v>0</v>
      </c>
      <c r="H11" s="20">
        <v>0</v>
      </c>
      <c r="I11" s="20">
        <v>0</v>
      </c>
      <c r="J11" s="32">
        <v>0</v>
      </c>
      <c r="K11" s="20">
        <v>0</v>
      </c>
      <c r="L11" s="73">
        <v>0</v>
      </c>
      <c r="M11" s="73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1">
        <v>1</v>
      </c>
      <c r="U11" s="70">
        <v>0</v>
      </c>
      <c r="V11" s="57">
        <v>0</v>
      </c>
      <c r="W11" s="46">
        <f t="shared" si="0"/>
        <v>0</v>
      </c>
      <c r="X11" s="61">
        <f>Table1[[#This Row],[moths]]-Table1[[#This Row],[SB Moths]]</f>
        <v>0</v>
      </c>
      <c r="Y11" s="57">
        <v>0</v>
      </c>
      <c r="Z11" s="46">
        <f>SUM(Table1[[#This Row],[european skipper (Thymelicus lineola)- family Hesperiidae, order Lepidoptera]])</f>
        <v>0</v>
      </c>
      <c r="AA11" s="61">
        <f>Table1[[#This Row],[skippers (Hesperiidae sp.)]]-Table1[[#This Row],[SB Skippers]]</f>
        <v>0</v>
      </c>
      <c r="AB11" s="57">
        <v>0</v>
      </c>
      <c r="AC11" s="46">
        <f>SUM(J11,K11)</f>
        <v>0</v>
      </c>
      <c r="AD11" s="61">
        <f>Table1[[#This Row],[butterflies]]-Table1[[#This Row],[SB bufferflies]]</f>
        <v>0</v>
      </c>
      <c r="AE11" s="51">
        <v>0</v>
      </c>
      <c r="AF11" s="68">
        <f>SUM(Table1[[#This Row],[small arrow shaped brown moth (Lepidoptera spp.)]:[monarch_butterfly (Danaus plexippus)]])</f>
        <v>0</v>
      </c>
      <c r="AG11" s="61">
        <f>Table1[[#This Row],[lepidoptera]]-Table1[[#This Row],[SB lepidoptera]]</f>
        <v>0</v>
      </c>
      <c r="AH11" s="32">
        <v>1</v>
      </c>
      <c r="AI11" s="76">
        <f>SUM(Table1[[#This Row],[small_bees]:[large_bees]])</f>
        <v>1</v>
      </c>
      <c r="AJ11" s="61">
        <f>Table1[[#This Row],[abundance of bees]]-Table1[[#This Row],[SB "abundance of bees"]]</f>
        <v>0</v>
      </c>
      <c r="AK11" s="43">
        <v>1</v>
      </c>
      <c r="AL11" s="68">
        <f>SUM(Table1[[#This Row],[small arrow shaped brown moth (Lepidoptera spp.)]:[bombus sp.  (bees)]])</f>
        <v>1</v>
      </c>
      <c r="AM11" s="61">
        <f>Table1[[#This Row],[abundance all sp.]]-Table1[[#This Row],[SB "abundance all sp."]]</f>
        <v>0</v>
      </c>
      <c r="AN11" s="39">
        <v>0</v>
      </c>
      <c r="AO11" s="39">
        <v>0</v>
      </c>
      <c r="AP11" s="39">
        <v>1</v>
      </c>
      <c r="AQ11" s="20">
        <v>0</v>
      </c>
      <c r="AR11" s="20">
        <v>0</v>
      </c>
      <c r="AS11" s="20">
        <v>1</v>
      </c>
      <c r="AT11" s="30">
        <v>1</v>
      </c>
      <c r="AU11" s="30">
        <v>1</v>
      </c>
      <c r="AV11" s="20">
        <v>0</v>
      </c>
      <c r="AW11" s="20">
        <v>4</v>
      </c>
      <c r="AX11" s="20">
        <v>0</v>
      </c>
      <c r="AY11" s="22">
        <v>4</v>
      </c>
      <c r="AZ11" s="32"/>
      <c r="BA11" s="32"/>
      <c r="BB11" s="32"/>
      <c r="BC11" s="32"/>
    </row>
    <row r="12" spans="1:55" x14ac:dyDescent="0.3">
      <c r="A12" s="31" t="s">
        <v>383</v>
      </c>
      <c r="B12" s="32" t="s">
        <v>41</v>
      </c>
      <c r="C12" s="32">
        <v>43.492716999999999</v>
      </c>
      <c r="D12" s="32">
        <v>-79.748080999999999</v>
      </c>
      <c r="E12" s="32">
        <v>21.577728391433972</v>
      </c>
      <c r="F12" s="33">
        <v>43655</v>
      </c>
      <c r="G12" s="20">
        <v>0</v>
      </c>
      <c r="H12" s="20">
        <v>0</v>
      </c>
      <c r="I12" s="20">
        <v>0</v>
      </c>
      <c r="J12" s="32">
        <v>0</v>
      </c>
      <c r="K12" s="20">
        <v>0</v>
      </c>
      <c r="L12" s="73">
        <v>0</v>
      </c>
      <c r="M12" s="73">
        <v>0</v>
      </c>
      <c r="N12" s="20">
        <v>2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1">
        <v>0</v>
      </c>
      <c r="U12" s="70">
        <v>0</v>
      </c>
      <c r="V12" s="57">
        <v>0</v>
      </c>
      <c r="W12" s="46">
        <f t="shared" si="0"/>
        <v>0</v>
      </c>
      <c r="X12" s="61">
        <f>Table1[[#This Row],[moths]]-Table1[[#This Row],[SB Moths]]</f>
        <v>0</v>
      </c>
      <c r="Y12" s="57">
        <v>0</v>
      </c>
      <c r="Z12" s="46">
        <f>SUM(Table1[[#This Row],[european skipper (Thymelicus lineola)- family Hesperiidae, order Lepidoptera]])</f>
        <v>0</v>
      </c>
      <c r="AA12" s="61">
        <f>Table1[[#This Row],[skippers (Hesperiidae sp.)]]-Table1[[#This Row],[SB Skippers]]</f>
        <v>0</v>
      </c>
      <c r="AB12" s="57">
        <v>0</v>
      </c>
      <c r="AC12" s="46">
        <f>SUM(J12,K12)</f>
        <v>0</v>
      </c>
      <c r="AD12" s="61">
        <f>Table1[[#This Row],[butterflies]]-Table1[[#This Row],[SB bufferflies]]</f>
        <v>0</v>
      </c>
      <c r="AE12" s="51">
        <v>0</v>
      </c>
      <c r="AF12" s="68">
        <f>SUM(Table1[[#This Row],[small arrow shaped brown moth (Lepidoptera spp.)]:[monarch_butterfly (Danaus plexippus)]])</f>
        <v>0</v>
      </c>
      <c r="AG12" s="61">
        <f>Table1[[#This Row],[lepidoptera]]-Table1[[#This Row],[SB lepidoptera]]</f>
        <v>0</v>
      </c>
      <c r="AH12" s="32">
        <v>2</v>
      </c>
      <c r="AI12" s="76">
        <f>SUM(Table1[[#This Row],[small_bees]:[large_bees]])</f>
        <v>2</v>
      </c>
      <c r="AJ12" s="61">
        <f>Table1[[#This Row],[abundance of bees]]-Table1[[#This Row],[SB "abundance of bees"]]</f>
        <v>0</v>
      </c>
      <c r="AK12" s="43">
        <v>2</v>
      </c>
      <c r="AL12" s="68">
        <f>SUM(Table1[[#This Row],[small arrow shaped brown moth (Lepidoptera spp.)]:[bombus sp.  (bees)]])</f>
        <v>2</v>
      </c>
      <c r="AM12" s="61">
        <f>Table1[[#This Row],[abundance all sp.]]-Table1[[#This Row],[SB "abundance all sp."]]</f>
        <v>0</v>
      </c>
      <c r="AN12" s="39">
        <v>2</v>
      </c>
      <c r="AO12" s="39">
        <v>0</v>
      </c>
      <c r="AP12" s="39">
        <v>0</v>
      </c>
      <c r="AQ12" s="20">
        <v>2</v>
      </c>
      <c r="AR12" s="20">
        <v>0</v>
      </c>
      <c r="AS12" s="20">
        <v>0</v>
      </c>
      <c r="AT12" s="30">
        <v>1</v>
      </c>
      <c r="AU12" s="30">
        <v>1</v>
      </c>
      <c r="AV12" s="20">
        <v>3</v>
      </c>
      <c r="AW12" s="20">
        <v>4</v>
      </c>
      <c r="AX12" s="20">
        <v>0</v>
      </c>
      <c r="AY12" s="22">
        <v>7</v>
      </c>
      <c r="AZ12" s="32"/>
      <c r="BA12" s="32"/>
      <c r="BB12" s="32"/>
      <c r="BC12" s="32"/>
    </row>
    <row r="13" spans="1:55" x14ac:dyDescent="0.3">
      <c r="A13" s="31" t="s">
        <v>383</v>
      </c>
      <c r="B13" s="32" t="s">
        <v>42</v>
      </c>
      <c r="C13" s="32">
        <v>43.492716999999999</v>
      </c>
      <c r="D13" s="32">
        <v>-79.748080999999999</v>
      </c>
      <c r="E13" s="32">
        <v>21.577728391433972</v>
      </c>
      <c r="F13" s="33">
        <v>43655</v>
      </c>
      <c r="G13" s="20">
        <v>0</v>
      </c>
      <c r="H13" s="20">
        <v>0</v>
      </c>
      <c r="I13" s="20">
        <v>0</v>
      </c>
      <c r="J13" s="32">
        <v>0</v>
      </c>
      <c r="K13" s="20">
        <v>0</v>
      </c>
      <c r="L13" s="73">
        <v>0</v>
      </c>
      <c r="M13" s="73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1">
        <v>0</v>
      </c>
      <c r="U13" s="70">
        <v>0</v>
      </c>
      <c r="V13" s="57">
        <v>0</v>
      </c>
      <c r="W13" s="46">
        <f t="shared" si="0"/>
        <v>0</v>
      </c>
      <c r="X13" s="61">
        <f>Table1[[#This Row],[moths]]-Table1[[#This Row],[SB Moths]]</f>
        <v>0</v>
      </c>
      <c r="Y13" s="57">
        <v>0</v>
      </c>
      <c r="Z13" s="46">
        <f>SUM(Table1[[#This Row],[european skipper (Thymelicus lineola)- family Hesperiidae, order Lepidoptera]])</f>
        <v>0</v>
      </c>
      <c r="AA13" s="61">
        <f>Table1[[#This Row],[skippers (Hesperiidae sp.)]]-Table1[[#This Row],[SB Skippers]]</f>
        <v>0</v>
      </c>
      <c r="AB13" s="57">
        <v>0</v>
      </c>
      <c r="AC13" s="46">
        <f>SUM(J13,K13)</f>
        <v>0</v>
      </c>
      <c r="AD13" s="61">
        <f>Table1[[#This Row],[butterflies]]-Table1[[#This Row],[SB bufferflies]]</f>
        <v>0</v>
      </c>
      <c r="AE13" s="51">
        <v>0</v>
      </c>
      <c r="AF13" s="68">
        <f>SUM(Table1[[#This Row],[small arrow shaped brown moth (Lepidoptera spp.)]:[monarch_butterfly (Danaus plexippus)]])</f>
        <v>0</v>
      </c>
      <c r="AG13" s="61">
        <f>Table1[[#This Row],[lepidoptera]]-Table1[[#This Row],[SB lepidoptera]]</f>
        <v>0</v>
      </c>
      <c r="AH13" s="32">
        <v>0</v>
      </c>
      <c r="AI13" s="76">
        <f>SUM(Table1[[#This Row],[small_bees]:[large_bees]])</f>
        <v>0</v>
      </c>
      <c r="AJ13" s="61">
        <f>Table1[[#This Row],[abundance of bees]]-Table1[[#This Row],[SB "abundance of bees"]]</f>
        <v>0</v>
      </c>
      <c r="AK13" s="43">
        <v>0</v>
      </c>
      <c r="AL13" s="68">
        <f>SUM(Table1[[#This Row],[small arrow shaped brown moth (Lepidoptera spp.)]:[bombus sp.  (bees)]])</f>
        <v>0</v>
      </c>
      <c r="AM13" s="61">
        <f>Table1[[#This Row],[abundance all sp.]]-Table1[[#This Row],[SB "abundance all sp."]]</f>
        <v>0</v>
      </c>
      <c r="AN13" s="39">
        <v>0</v>
      </c>
      <c r="AO13" s="39">
        <v>0</v>
      </c>
      <c r="AP13" s="39">
        <v>0</v>
      </c>
      <c r="AQ13" s="20">
        <v>0</v>
      </c>
      <c r="AR13" s="20">
        <v>0</v>
      </c>
      <c r="AS13" s="20">
        <v>0</v>
      </c>
      <c r="AT13" s="30">
        <v>0</v>
      </c>
      <c r="AU13" s="30">
        <v>0</v>
      </c>
      <c r="AV13" s="20" t="s">
        <v>40</v>
      </c>
      <c r="AW13" s="20" t="s">
        <v>40</v>
      </c>
      <c r="AX13" s="20" t="s">
        <v>40</v>
      </c>
      <c r="AY13" s="22" t="s">
        <v>40</v>
      </c>
      <c r="AZ13" s="32"/>
      <c r="BA13" s="32"/>
      <c r="BB13" s="32"/>
      <c r="BC13" s="32"/>
    </row>
    <row r="14" spans="1:55" x14ac:dyDescent="0.3">
      <c r="A14" s="31" t="s">
        <v>382</v>
      </c>
      <c r="B14" s="32" t="s">
        <v>39</v>
      </c>
      <c r="C14" s="32">
        <v>43.438668999999997</v>
      </c>
      <c r="D14" s="32">
        <v>-79.780878000000001</v>
      </c>
      <c r="E14" s="32">
        <v>25.047446263536923</v>
      </c>
      <c r="F14" s="33">
        <v>43655</v>
      </c>
      <c r="G14" s="20">
        <v>0</v>
      </c>
      <c r="H14" s="20">
        <v>0</v>
      </c>
      <c r="I14" s="20">
        <v>0</v>
      </c>
      <c r="J14" s="32">
        <v>0</v>
      </c>
      <c r="K14" s="20">
        <v>0</v>
      </c>
      <c r="L14" s="73">
        <v>0</v>
      </c>
      <c r="M14" s="73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1">
        <v>2</v>
      </c>
      <c r="U14" s="70">
        <v>0</v>
      </c>
      <c r="V14" s="57">
        <v>0</v>
      </c>
      <c r="W14" s="46">
        <f t="shared" si="0"/>
        <v>0</v>
      </c>
      <c r="X14" s="61">
        <f>Table1[[#This Row],[moths]]-Table1[[#This Row],[SB Moths]]</f>
        <v>0</v>
      </c>
      <c r="Y14" s="57">
        <v>0</v>
      </c>
      <c r="Z14" s="46">
        <f>SUM(Table1[[#This Row],[european skipper (Thymelicus lineola)- family Hesperiidae, order Lepidoptera]])</f>
        <v>0</v>
      </c>
      <c r="AA14" s="61">
        <f>Table1[[#This Row],[skippers (Hesperiidae sp.)]]-Table1[[#This Row],[SB Skippers]]</f>
        <v>0</v>
      </c>
      <c r="AB14" s="57">
        <v>0</v>
      </c>
      <c r="AC14" s="46">
        <f>SUM(J14,K14)</f>
        <v>0</v>
      </c>
      <c r="AD14" s="61">
        <f>Table1[[#This Row],[butterflies]]-Table1[[#This Row],[SB bufferflies]]</f>
        <v>0</v>
      </c>
      <c r="AE14" s="51">
        <v>0</v>
      </c>
      <c r="AF14" s="68">
        <f>SUM(Table1[[#This Row],[small arrow shaped brown moth (Lepidoptera spp.)]:[monarch_butterfly (Danaus plexippus)]])</f>
        <v>0</v>
      </c>
      <c r="AG14" s="61">
        <f>Table1[[#This Row],[lepidoptera]]-Table1[[#This Row],[SB lepidoptera]]</f>
        <v>0</v>
      </c>
      <c r="AH14" s="32">
        <v>2</v>
      </c>
      <c r="AI14" s="76">
        <f>SUM(Table1[[#This Row],[small_bees]:[large_bees]])</f>
        <v>2</v>
      </c>
      <c r="AJ14" s="61">
        <f>Table1[[#This Row],[abundance of bees]]-Table1[[#This Row],[SB "abundance of bees"]]</f>
        <v>0</v>
      </c>
      <c r="AK14" s="43">
        <v>2</v>
      </c>
      <c r="AL14" s="68">
        <f>SUM(Table1[[#This Row],[small arrow shaped brown moth (Lepidoptera spp.)]:[bombus sp.  (bees)]])</f>
        <v>2</v>
      </c>
      <c r="AM14" s="61">
        <f>Table1[[#This Row],[abundance all sp.]]-Table1[[#This Row],[SB "abundance all sp."]]</f>
        <v>0</v>
      </c>
      <c r="AN14" s="39">
        <v>0</v>
      </c>
      <c r="AO14" s="39">
        <v>0</v>
      </c>
      <c r="AP14" s="39">
        <v>2</v>
      </c>
      <c r="AQ14" s="20">
        <v>0</v>
      </c>
      <c r="AR14" s="20">
        <v>0</v>
      </c>
      <c r="AS14" s="20">
        <v>2</v>
      </c>
      <c r="AT14" s="30">
        <v>1</v>
      </c>
      <c r="AU14" s="30">
        <v>1</v>
      </c>
      <c r="AV14" s="20">
        <v>4</v>
      </c>
      <c r="AW14" s="20">
        <v>2</v>
      </c>
      <c r="AX14" s="20">
        <v>0</v>
      </c>
      <c r="AY14" s="22">
        <v>6</v>
      </c>
      <c r="AZ14" s="32"/>
      <c r="BA14" s="32"/>
      <c r="BB14" s="32"/>
      <c r="BC14" s="32"/>
    </row>
    <row r="15" spans="1:55" x14ac:dyDescent="0.3">
      <c r="A15" s="31" t="s">
        <v>382</v>
      </c>
      <c r="B15" s="32" t="s">
        <v>41</v>
      </c>
      <c r="C15" s="32">
        <v>43.438668999999997</v>
      </c>
      <c r="D15" s="32">
        <v>-79.780878000000001</v>
      </c>
      <c r="E15" s="32">
        <v>25.047446263536923</v>
      </c>
      <c r="F15" s="33">
        <v>43655</v>
      </c>
      <c r="G15" s="20">
        <v>0</v>
      </c>
      <c r="H15" s="20">
        <v>0</v>
      </c>
      <c r="I15" s="20">
        <v>0</v>
      </c>
      <c r="J15" s="32">
        <v>0</v>
      </c>
      <c r="K15" s="20">
        <v>0</v>
      </c>
      <c r="L15" s="73">
        <v>0</v>
      </c>
      <c r="M15" s="73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1">
        <v>0</v>
      </c>
      <c r="U15" s="70">
        <v>0</v>
      </c>
      <c r="V15" s="57">
        <v>0</v>
      </c>
      <c r="W15" s="46">
        <f t="shared" si="0"/>
        <v>0</v>
      </c>
      <c r="X15" s="61">
        <f>Table1[[#This Row],[moths]]-Table1[[#This Row],[SB Moths]]</f>
        <v>0</v>
      </c>
      <c r="Y15" s="57">
        <v>0</v>
      </c>
      <c r="Z15" s="46">
        <f>SUM(Table1[[#This Row],[european skipper (Thymelicus lineola)- family Hesperiidae, order Lepidoptera]])</f>
        <v>0</v>
      </c>
      <c r="AA15" s="61">
        <f>Table1[[#This Row],[skippers (Hesperiidae sp.)]]-Table1[[#This Row],[SB Skippers]]</f>
        <v>0</v>
      </c>
      <c r="AB15" s="57">
        <v>0</v>
      </c>
      <c r="AC15" s="46">
        <f>SUM(J15,K15)</f>
        <v>0</v>
      </c>
      <c r="AD15" s="61">
        <f>Table1[[#This Row],[butterflies]]-Table1[[#This Row],[SB bufferflies]]</f>
        <v>0</v>
      </c>
      <c r="AE15" s="51">
        <v>0</v>
      </c>
      <c r="AF15" s="68">
        <f>SUM(Table1[[#This Row],[small arrow shaped brown moth (Lepidoptera spp.)]:[monarch_butterfly (Danaus plexippus)]])</f>
        <v>0</v>
      </c>
      <c r="AG15" s="61">
        <f>Table1[[#This Row],[lepidoptera]]-Table1[[#This Row],[SB lepidoptera]]</f>
        <v>0</v>
      </c>
      <c r="AH15" s="32">
        <v>0</v>
      </c>
      <c r="AI15" s="76">
        <f>SUM(Table1[[#This Row],[small_bees]:[large_bees]])</f>
        <v>0</v>
      </c>
      <c r="AJ15" s="61">
        <f>Table1[[#This Row],[abundance of bees]]-Table1[[#This Row],[SB "abundance of bees"]]</f>
        <v>0</v>
      </c>
      <c r="AK15" s="43">
        <v>0</v>
      </c>
      <c r="AL15" s="68">
        <f>SUM(Table1[[#This Row],[small arrow shaped brown moth (Lepidoptera spp.)]:[bombus sp.  (bees)]])</f>
        <v>0</v>
      </c>
      <c r="AM15" s="61">
        <f>Table1[[#This Row],[abundance all sp.]]-Table1[[#This Row],[SB "abundance all sp."]]</f>
        <v>0</v>
      </c>
      <c r="AN15" s="39">
        <v>0</v>
      </c>
      <c r="AO15" s="39">
        <v>0</v>
      </c>
      <c r="AP15" s="39">
        <v>0</v>
      </c>
      <c r="AQ15" s="20">
        <v>0</v>
      </c>
      <c r="AR15" s="20">
        <v>0</v>
      </c>
      <c r="AS15" s="20">
        <v>0</v>
      </c>
      <c r="AT15" s="30">
        <v>0</v>
      </c>
      <c r="AU15" s="30">
        <v>0</v>
      </c>
      <c r="AV15" s="20">
        <v>2</v>
      </c>
      <c r="AW15" s="20">
        <v>2</v>
      </c>
      <c r="AX15" s="20">
        <v>0</v>
      </c>
      <c r="AY15" s="22">
        <v>4</v>
      </c>
      <c r="AZ15" s="32"/>
      <c r="BA15" s="32"/>
      <c r="BB15" s="32"/>
      <c r="BC15" s="32"/>
    </row>
    <row r="16" spans="1:55" x14ac:dyDescent="0.3">
      <c r="A16" s="31" t="s">
        <v>382</v>
      </c>
      <c r="B16" s="32" t="s">
        <v>42</v>
      </c>
      <c r="C16" s="32">
        <v>43.438668999999997</v>
      </c>
      <c r="D16" s="32">
        <v>-79.780878000000001</v>
      </c>
      <c r="E16" s="32">
        <v>25.047446263536923</v>
      </c>
      <c r="F16" s="33">
        <v>43655</v>
      </c>
      <c r="G16" s="20">
        <v>0</v>
      </c>
      <c r="H16" s="20">
        <v>0</v>
      </c>
      <c r="I16" s="20">
        <v>0</v>
      </c>
      <c r="J16" s="32">
        <v>0</v>
      </c>
      <c r="K16" s="20">
        <v>0</v>
      </c>
      <c r="L16" s="73">
        <v>0</v>
      </c>
      <c r="M16" s="73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1">
        <v>6</v>
      </c>
      <c r="U16" s="70">
        <v>0</v>
      </c>
      <c r="V16" s="57">
        <v>0</v>
      </c>
      <c r="W16" s="46">
        <f t="shared" si="0"/>
        <v>0</v>
      </c>
      <c r="X16" s="61">
        <f>Table1[[#This Row],[moths]]-Table1[[#This Row],[SB Moths]]</f>
        <v>0</v>
      </c>
      <c r="Y16" s="57">
        <v>0</v>
      </c>
      <c r="Z16" s="46">
        <f>SUM(Table1[[#This Row],[european skipper (Thymelicus lineola)- family Hesperiidae, order Lepidoptera]])</f>
        <v>0</v>
      </c>
      <c r="AA16" s="61">
        <f>Table1[[#This Row],[skippers (Hesperiidae sp.)]]-Table1[[#This Row],[SB Skippers]]</f>
        <v>0</v>
      </c>
      <c r="AB16" s="57">
        <v>0</v>
      </c>
      <c r="AC16" s="46">
        <f>SUM(J16,K16)</f>
        <v>0</v>
      </c>
      <c r="AD16" s="61">
        <f>Table1[[#This Row],[butterflies]]-Table1[[#This Row],[SB bufferflies]]</f>
        <v>0</v>
      </c>
      <c r="AE16" s="51">
        <v>0</v>
      </c>
      <c r="AF16" s="68">
        <f>SUM(Table1[[#This Row],[small arrow shaped brown moth (Lepidoptera spp.)]:[monarch_butterfly (Danaus plexippus)]])</f>
        <v>0</v>
      </c>
      <c r="AG16" s="61">
        <f>Table1[[#This Row],[lepidoptera]]-Table1[[#This Row],[SB lepidoptera]]</f>
        <v>0</v>
      </c>
      <c r="AH16" s="32">
        <v>6</v>
      </c>
      <c r="AI16" s="76">
        <f>SUM(Table1[[#This Row],[small_bees]:[large_bees]])</f>
        <v>6</v>
      </c>
      <c r="AJ16" s="61">
        <f>Table1[[#This Row],[abundance of bees]]-Table1[[#This Row],[SB "abundance of bees"]]</f>
        <v>0</v>
      </c>
      <c r="AK16" s="43">
        <v>6</v>
      </c>
      <c r="AL16" s="68">
        <f>SUM(Table1[[#This Row],[small arrow shaped brown moth (Lepidoptera spp.)]:[bombus sp.  (bees)]])</f>
        <v>6</v>
      </c>
      <c r="AM16" s="61">
        <f>Table1[[#This Row],[abundance all sp.]]-Table1[[#This Row],[SB "abundance all sp."]]</f>
        <v>0</v>
      </c>
      <c r="AN16" s="39">
        <v>0</v>
      </c>
      <c r="AO16" s="39">
        <v>0</v>
      </c>
      <c r="AP16" s="39">
        <v>6</v>
      </c>
      <c r="AQ16" s="20">
        <v>0</v>
      </c>
      <c r="AR16" s="20">
        <v>0</v>
      </c>
      <c r="AS16" s="20">
        <v>6</v>
      </c>
      <c r="AT16" s="30">
        <v>1</v>
      </c>
      <c r="AU16" s="30">
        <v>1</v>
      </c>
      <c r="AV16" s="20">
        <v>2</v>
      </c>
      <c r="AW16" s="20">
        <v>3</v>
      </c>
      <c r="AX16" s="20">
        <v>0</v>
      </c>
      <c r="AY16" s="22">
        <v>5</v>
      </c>
      <c r="AZ16" s="32"/>
      <c r="BA16" s="32"/>
      <c r="BB16" s="32"/>
      <c r="BC16" s="32"/>
    </row>
    <row r="17" spans="1:55" x14ac:dyDescent="0.3">
      <c r="A17" s="31" t="s">
        <v>361</v>
      </c>
      <c r="B17" s="32" t="s">
        <v>39</v>
      </c>
      <c r="C17" s="32">
        <v>43.433301999999998</v>
      </c>
      <c r="D17" s="32">
        <v>-79.902403000000007</v>
      </c>
      <c r="E17" s="32">
        <v>30.324324798716887</v>
      </c>
      <c r="F17" s="33">
        <v>43649</v>
      </c>
      <c r="G17" s="20">
        <v>0</v>
      </c>
      <c r="H17" s="20">
        <v>0</v>
      </c>
      <c r="I17" s="20">
        <v>0</v>
      </c>
      <c r="J17" s="32">
        <v>0</v>
      </c>
      <c r="K17" s="20">
        <v>0</v>
      </c>
      <c r="L17" s="73">
        <v>0</v>
      </c>
      <c r="M17" s="73">
        <v>0</v>
      </c>
      <c r="N17" s="20">
        <v>3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1">
        <v>0</v>
      </c>
      <c r="U17" s="70">
        <v>0</v>
      </c>
      <c r="V17" s="57">
        <v>0</v>
      </c>
      <c r="W17" s="46">
        <f t="shared" si="0"/>
        <v>0</v>
      </c>
      <c r="X17" s="61">
        <f>Table1[[#This Row],[moths]]-Table1[[#This Row],[SB Moths]]</f>
        <v>0</v>
      </c>
      <c r="Y17" s="57">
        <v>0</v>
      </c>
      <c r="Z17" s="46">
        <f>SUM(Table1[[#This Row],[european skipper (Thymelicus lineola)- family Hesperiidae, order Lepidoptera]])</f>
        <v>0</v>
      </c>
      <c r="AA17" s="61">
        <f>Table1[[#This Row],[skippers (Hesperiidae sp.)]]-Table1[[#This Row],[SB Skippers]]</f>
        <v>0</v>
      </c>
      <c r="AB17" s="57">
        <v>0</v>
      </c>
      <c r="AC17" s="46">
        <f>SUM(J17,K17)</f>
        <v>0</v>
      </c>
      <c r="AD17" s="61">
        <f>Table1[[#This Row],[butterflies]]-Table1[[#This Row],[SB bufferflies]]</f>
        <v>0</v>
      </c>
      <c r="AE17" s="51">
        <v>0</v>
      </c>
      <c r="AF17" s="68">
        <f>SUM(Table1[[#This Row],[small arrow shaped brown moth (Lepidoptera spp.)]:[monarch_butterfly (Danaus plexippus)]])</f>
        <v>0</v>
      </c>
      <c r="AG17" s="61">
        <f>Table1[[#This Row],[lepidoptera]]-Table1[[#This Row],[SB lepidoptera]]</f>
        <v>0</v>
      </c>
      <c r="AH17" s="32">
        <v>3</v>
      </c>
      <c r="AI17" s="76">
        <f>SUM(Table1[[#This Row],[small_bees]:[large_bees]])</f>
        <v>3</v>
      </c>
      <c r="AJ17" s="61">
        <f>Table1[[#This Row],[abundance of bees]]-Table1[[#This Row],[SB "abundance of bees"]]</f>
        <v>0</v>
      </c>
      <c r="AK17" s="43">
        <v>3</v>
      </c>
      <c r="AL17" s="68">
        <f>SUM(Table1[[#This Row],[small arrow shaped brown moth (Lepidoptera spp.)]:[bombus sp.  (bees)]])</f>
        <v>3</v>
      </c>
      <c r="AM17" s="61">
        <f>Table1[[#This Row],[abundance all sp.]]-Table1[[#This Row],[SB "abundance all sp."]]</f>
        <v>0</v>
      </c>
      <c r="AN17" s="39">
        <v>3</v>
      </c>
      <c r="AO17" s="39">
        <v>0</v>
      </c>
      <c r="AP17" s="39">
        <v>0</v>
      </c>
      <c r="AQ17" s="20">
        <v>3</v>
      </c>
      <c r="AR17" s="20">
        <v>0</v>
      </c>
      <c r="AS17" s="20">
        <v>0</v>
      </c>
      <c r="AT17" s="30">
        <v>1</v>
      </c>
      <c r="AU17" s="30">
        <v>1</v>
      </c>
      <c r="AV17" s="20" t="s">
        <v>40</v>
      </c>
      <c r="AW17" s="20" t="s">
        <v>40</v>
      </c>
      <c r="AX17" s="20" t="s">
        <v>40</v>
      </c>
      <c r="AY17" s="22" t="s">
        <v>40</v>
      </c>
      <c r="AZ17" s="32"/>
      <c r="BA17" s="32"/>
      <c r="BB17" s="32"/>
      <c r="BC17" s="32"/>
    </row>
    <row r="18" spans="1:55" x14ac:dyDescent="0.3">
      <c r="A18" s="31" t="s">
        <v>361</v>
      </c>
      <c r="B18" s="32" t="s">
        <v>41</v>
      </c>
      <c r="C18" s="32">
        <v>43.433301999999998</v>
      </c>
      <c r="D18" s="32">
        <v>-79.902403000000007</v>
      </c>
      <c r="E18" s="32">
        <v>30.324324798716887</v>
      </c>
      <c r="F18" s="33">
        <v>43649</v>
      </c>
      <c r="G18" s="20">
        <v>0</v>
      </c>
      <c r="H18" s="20">
        <v>0</v>
      </c>
      <c r="I18" s="20">
        <v>0</v>
      </c>
      <c r="J18" s="32">
        <v>0</v>
      </c>
      <c r="K18" s="20">
        <v>0</v>
      </c>
      <c r="L18" s="73">
        <v>0</v>
      </c>
      <c r="M18" s="73">
        <v>0</v>
      </c>
      <c r="N18" s="20">
        <v>5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1">
        <v>1</v>
      </c>
      <c r="U18" s="70">
        <v>0</v>
      </c>
      <c r="V18" s="57">
        <v>0</v>
      </c>
      <c r="W18" s="46">
        <f t="shared" si="0"/>
        <v>0</v>
      </c>
      <c r="X18" s="61">
        <f>Table1[[#This Row],[moths]]-Table1[[#This Row],[SB Moths]]</f>
        <v>0</v>
      </c>
      <c r="Y18" s="57">
        <v>0</v>
      </c>
      <c r="Z18" s="46">
        <f>SUM(Table1[[#This Row],[european skipper (Thymelicus lineola)- family Hesperiidae, order Lepidoptera]])</f>
        <v>0</v>
      </c>
      <c r="AA18" s="61">
        <f>Table1[[#This Row],[skippers (Hesperiidae sp.)]]-Table1[[#This Row],[SB Skippers]]</f>
        <v>0</v>
      </c>
      <c r="AB18" s="57">
        <v>0</v>
      </c>
      <c r="AC18" s="46">
        <f>SUM(J18,K18)</f>
        <v>0</v>
      </c>
      <c r="AD18" s="61">
        <f>Table1[[#This Row],[butterflies]]-Table1[[#This Row],[SB bufferflies]]</f>
        <v>0</v>
      </c>
      <c r="AE18" s="51">
        <v>0</v>
      </c>
      <c r="AF18" s="68">
        <f>SUM(Table1[[#This Row],[small arrow shaped brown moth (Lepidoptera spp.)]:[monarch_butterfly (Danaus plexippus)]])</f>
        <v>0</v>
      </c>
      <c r="AG18" s="61">
        <f>Table1[[#This Row],[lepidoptera]]-Table1[[#This Row],[SB lepidoptera]]</f>
        <v>0</v>
      </c>
      <c r="AH18" s="32">
        <v>6</v>
      </c>
      <c r="AI18" s="76">
        <f>SUM(Table1[[#This Row],[small_bees]:[large_bees]])</f>
        <v>6</v>
      </c>
      <c r="AJ18" s="61">
        <f>Table1[[#This Row],[abundance of bees]]-Table1[[#This Row],[SB "abundance of bees"]]</f>
        <v>0</v>
      </c>
      <c r="AK18" s="43">
        <v>6</v>
      </c>
      <c r="AL18" s="68">
        <f>SUM(Table1[[#This Row],[small arrow shaped brown moth (Lepidoptera spp.)]:[bombus sp.  (bees)]])</f>
        <v>6</v>
      </c>
      <c r="AM18" s="61">
        <f>Table1[[#This Row],[abundance all sp.]]-Table1[[#This Row],[SB "abundance all sp."]]</f>
        <v>0</v>
      </c>
      <c r="AN18" s="39">
        <v>5</v>
      </c>
      <c r="AO18" s="39">
        <v>0</v>
      </c>
      <c r="AP18" s="39">
        <v>1</v>
      </c>
      <c r="AQ18" s="20">
        <v>5</v>
      </c>
      <c r="AR18" s="20">
        <v>0</v>
      </c>
      <c r="AS18" s="20">
        <v>1</v>
      </c>
      <c r="AT18" s="30">
        <v>2</v>
      </c>
      <c r="AU18" s="30">
        <v>2</v>
      </c>
      <c r="AV18" s="20" t="s">
        <v>40</v>
      </c>
      <c r="AW18" s="20" t="s">
        <v>40</v>
      </c>
      <c r="AX18" s="20" t="s">
        <v>40</v>
      </c>
      <c r="AY18" s="22" t="s">
        <v>40</v>
      </c>
      <c r="AZ18" s="32"/>
      <c r="BA18" s="32"/>
      <c r="BB18" s="32"/>
      <c r="BC18" s="32"/>
    </row>
    <row r="19" spans="1:55" x14ac:dyDescent="0.3">
      <c r="A19" s="31" t="s">
        <v>361</v>
      </c>
      <c r="B19" s="32" t="s">
        <v>42</v>
      </c>
      <c r="C19" s="32">
        <v>43.433301999999998</v>
      </c>
      <c r="D19" s="32">
        <v>-79.902403000000007</v>
      </c>
      <c r="E19" s="32">
        <v>30.324324798716887</v>
      </c>
      <c r="F19" s="33">
        <v>43649</v>
      </c>
      <c r="G19" s="20">
        <v>0</v>
      </c>
      <c r="H19" s="20">
        <v>0</v>
      </c>
      <c r="I19" s="20">
        <v>0</v>
      </c>
      <c r="J19" s="32">
        <v>0</v>
      </c>
      <c r="K19" s="20">
        <v>0</v>
      </c>
      <c r="L19" s="73">
        <v>0</v>
      </c>
      <c r="M19" s="73">
        <v>0</v>
      </c>
      <c r="N19" s="20">
        <v>1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1">
        <v>0</v>
      </c>
      <c r="U19" s="70">
        <v>0</v>
      </c>
      <c r="V19" s="57">
        <v>0</v>
      </c>
      <c r="W19" s="46">
        <f t="shared" si="0"/>
        <v>0</v>
      </c>
      <c r="X19" s="61">
        <f>Table1[[#This Row],[moths]]-Table1[[#This Row],[SB Moths]]</f>
        <v>0</v>
      </c>
      <c r="Y19" s="57">
        <v>0</v>
      </c>
      <c r="Z19" s="46">
        <f>SUM(Table1[[#This Row],[european skipper (Thymelicus lineola)- family Hesperiidae, order Lepidoptera]])</f>
        <v>0</v>
      </c>
      <c r="AA19" s="61">
        <f>Table1[[#This Row],[skippers (Hesperiidae sp.)]]-Table1[[#This Row],[SB Skippers]]</f>
        <v>0</v>
      </c>
      <c r="AB19" s="57">
        <v>0</v>
      </c>
      <c r="AC19" s="46">
        <f>SUM(J19,K19)</f>
        <v>0</v>
      </c>
      <c r="AD19" s="61">
        <f>Table1[[#This Row],[butterflies]]-Table1[[#This Row],[SB bufferflies]]</f>
        <v>0</v>
      </c>
      <c r="AE19" s="51">
        <v>0</v>
      </c>
      <c r="AF19" s="68">
        <f>SUM(Table1[[#This Row],[small arrow shaped brown moth (Lepidoptera spp.)]:[monarch_butterfly (Danaus plexippus)]])</f>
        <v>0</v>
      </c>
      <c r="AG19" s="61">
        <f>Table1[[#This Row],[lepidoptera]]-Table1[[#This Row],[SB lepidoptera]]</f>
        <v>0</v>
      </c>
      <c r="AH19" s="32">
        <v>1</v>
      </c>
      <c r="AI19" s="76">
        <f>SUM(Table1[[#This Row],[small_bees]:[large_bees]])</f>
        <v>1</v>
      </c>
      <c r="AJ19" s="61">
        <f>Table1[[#This Row],[abundance of bees]]-Table1[[#This Row],[SB "abundance of bees"]]</f>
        <v>0</v>
      </c>
      <c r="AK19" s="43">
        <v>1</v>
      </c>
      <c r="AL19" s="68">
        <f>SUM(Table1[[#This Row],[small arrow shaped brown moth (Lepidoptera spp.)]:[bombus sp.  (bees)]])</f>
        <v>1</v>
      </c>
      <c r="AM19" s="61">
        <f>Table1[[#This Row],[abundance all sp.]]-Table1[[#This Row],[SB "abundance all sp."]]</f>
        <v>0</v>
      </c>
      <c r="AN19" s="39">
        <v>1</v>
      </c>
      <c r="AO19" s="39">
        <v>0</v>
      </c>
      <c r="AP19" s="39">
        <v>0</v>
      </c>
      <c r="AQ19" s="20">
        <v>1</v>
      </c>
      <c r="AR19" s="20">
        <v>0</v>
      </c>
      <c r="AS19" s="20">
        <v>0</v>
      </c>
      <c r="AT19" s="30">
        <v>1</v>
      </c>
      <c r="AU19" s="30">
        <v>1</v>
      </c>
      <c r="AV19" s="20" t="s">
        <v>40</v>
      </c>
      <c r="AW19" s="20" t="s">
        <v>40</v>
      </c>
      <c r="AX19" s="20" t="s">
        <v>40</v>
      </c>
      <c r="AY19" s="22" t="s">
        <v>40</v>
      </c>
      <c r="AZ19" s="32"/>
      <c r="BA19" s="32"/>
      <c r="BB19" s="32"/>
      <c r="BC19" s="32"/>
    </row>
    <row r="20" spans="1:55" x14ac:dyDescent="0.3">
      <c r="A20" s="31" t="s">
        <v>397</v>
      </c>
      <c r="B20" s="32" t="s">
        <v>39</v>
      </c>
      <c r="C20" s="32">
        <v>43.457450999999999</v>
      </c>
      <c r="D20" s="32">
        <v>-79.866815000000003</v>
      </c>
      <c r="E20" s="32">
        <v>27.942248666842435</v>
      </c>
      <c r="F20" s="33">
        <v>43661</v>
      </c>
      <c r="G20" s="20">
        <v>0</v>
      </c>
      <c r="H20" s="20">
        <v>0</v>
      </c>
      <c r="I20" s="20">
        <v>0</v>
      </c>
      <c r="J20" s="32">
        <v>0</v>
      </c>
      <c r="K20" s="20">
        <v>0</v>
      </c>
      <c r="L20" s="73">
        <v>0</v>
      </c>
      <c r="M20" s="73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1">
        <v>1</v>
      </c>
      <c r="U20" s="70">
        <v>0</v>
      </c>
      <c r="V20" s="57">
        <v>0</v>
      </c>
      <c r="W20" s="46">
        <f t="shared" si="0"/>
        <v>0</v>
      </c>
      <c r="X20" s="61">
        <f>Table1[[#This Row],[moths]]-Table1[[#This Row],[SB Moths]]</f>
        <v>0</v>
      </c>
      <c r="Y20" s="57">
        <v>0</v>
      </c>
      <c r="Z20" s="46">
        <f>SUM(Table1[[#This Row],[european skipper (Thymelicus lineola)- family Hesperiidae, order Lepidoptera]])</f>
        <v>0</v>
      </c>
      <c r="AA20" s="61">
        <f>Table1[[#This Row],[skippers (Hesperiidae sp.)]]-Table1[[#This Row],[SB Skippers]]</f>
        <v>0</v>
      </c>
      <c r="AB20" s="57">
        <v>0</v>
      </c>
      <c r="AC20" s="46">
        <f>SUM(J20,K20)</f>
        <v>0</v>
      </c>
      <c r="AD20" s="61">
        <f>Table1[[#This Row],[butterflies]]-Table1[[#This Row],[SB bufferflies]]</f>
        <v>0</v>
      </c>
      <c r="AE20" s="51">
        <v>0</v>
      </c>
      <c r="AF20" s="68">
        <f>SUM(Table1[[#This Row],[small arrow shaped brown moth (Lepidoptera spp.)]:[monarch_butterfly (Danaus plexippus)]])</f>
        <v>0</v>
      </c>
      <c r="AG20" s="61">
        <f>Table1[[#This Row],[lepidoptera]]-Table1[[#This Row],[SB lepidoptera]]</f>
        <v>0</v>
      </c>
      <c r="AH20" s="32">
        <v>1</v>
      </c>
      <c r="AI20" s="76">
        <f>SUM(Table1[[#This Row],[small_bees]:[large_bees]])</f>
        <v>1</v>
      </c>
      <c r="AJ20" s="61">
        <f>Table1[[#This Row],[abundance of bees]]-Table1[[#This Row],[SB "abundance of bees"]]</f>
        <v>0</v>
      </c>
      <c r="AK20" s="43">
        <v>1</v>
      </c>
      <c r="AL20" s="68">
        <f>SUM(Table1[[#This Row],[small arrow shaped brown moth (Lepidoptera spp.)]:[bombus sp.  (bees)]])</f>
        <v>1</v>
      </c>
      <c r="AM20" s="61">
        <f>Table1[[#This Row],[abundance all sp.]]-Table1[[#This Row],[SB "abundance all sp."]]</f>
        <v>0</v>
      </c>
      <c r="AN20" s="39">
        <v>0</v>
      </c>
      <c r="AO20" s="39">
        <v>0</v>
      </c>
      <c r="AP20" s="39">
        <v>1</v>
      </c>
      <c r="AQ20" s="20">
        <v>0</v>
      </c>
      <c r="AR20" s="20">
        <v>0</v>
      </c>
      <c r="AS20" s="20">
        <v>1</v>
      </c>
      <c r="AT20" s="30">
        <v>1</v>
      </c>
      <c r="AU20" s="30">
        <v>1</v>
      </c>
      <c r="AV20" s="20">
        <v>1</v>
      </c>
      <c r="AW20" s="20">
        <v>3</v>
      </c>
      <c r="AX20" s="20">
        <v>0</v>
      </c>
      <c r="AY20" s="22">
        <v>4</v>
      </c>
      <c r="AZ20" s="32"/>
      <c r="BA20" s="32"/>
      <c r="BB20" s="32"/>
      <c r="BC20" s="32"/>
    </row>
    <row r="21" spans="1:55" x14ac:dyDescent="0.3">
      <c r="A21" s="31" t="s">
        <v>397</v>
      </c>
      <c r="B21" s="32" t="s">
        <v>41</v>
      </c>
      <c r="C21" s="32">
        <v>43.457450999999999</v>
      </c>
      <c r="D21" s="32">
        <v>-79.866815000000003</v>
      </c>
      <c r="E21" s="32">
        <v>27.942248666842435</v>
      </c>
      <c r="F21" s="33">
        <v>43661</v>
      </c>
      <c r="G21" s="20">
        <v>0</v>
      </c>
      <c r="H21" s="20">
        <v>0</v>
      </c>
      <c r="I21" s="20">
        <v>0</v>
      </c>
      <c r="J21" s="32">
        <v>0</v>
      </c>
      <c r="K21" s="20">
        <v>0</v>
      </c>
      <c r="L21" s="73">
        <v>0</v>
      </c>
      <c r="M21" s="73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1">
        <v>0</v>
      </c>
      <c r="U21" s="70">
        <v>0</v>
      </c>
      <c r="V21" s="57">
        <v>0</v>
      </c>
      <c r="W21" s="46">
        <f t="shared" si="0"/>
        <v>0</v>
      </c>
      <c r="X21" s="61">
        <f>Table1[[#This Row],[moths]]-Table1[[#This Row],[SB Moths]]</f>
        <v>0</v>
      </c>
      <c r="Y21" s="57">
        <v>0</v>
      </c>
      <c r="Z21" s="46">
        <f>SUM(Table1[[#This Row],[european skipper (Thymelicus lineola)- family Hesperiidae, order Lepidoptera]])</f>
        <v>0</v>
      </c>
      <c r="AA21" s="61">
        <f>Table1[[#This Row],[skippers (Hesperiidae sp.)]]-Table1[[#This Row],[SB Skippers]]</f>
        <v>0</v>
      </c>
      <c r="AB21" s="57">
        <v>0</v>
      </c>
      <c r="AC21" s="46">
        <f>SUM(J21,K21)</f>
        <v>0</v>
      </c>
      <c r="AD21" s="61">
        <f>Table1[[#This Row],[butterflies]]-Table1[[#This Row],[SB bufferflies]]</f>
        <v>0</v>
      </c>
      <c r="AE21" s="51">
        <v>0</v>
      </c>
      <c r="AF21" s="68">
        <f>SUM(Table1[[#This Row],[small arrow shaped brown moth (Lepidoptera spp.)]:[monarch_butterfly (Danaus plexippus)]])</f>
        <v>0</v>
      </c>
      <c r="AG21" s="61">
        <f>Table1[[#This Row],[lepidoptera]]-Table1[[#This Row],[SB lepidoptera]]</f>
        <v>0</v>
      </c>
      <c r="AH21" s="32">
        <v>0</v>
      </c>
      <c r="AI21" s="76">
        <f>SUM(Table1[[#This Row],[small_bees]:[large_bees]])</f>
        <v>0</v>
      </c>
      <c r="AJ21" s="61">
        <f>Table1[[#This Row],[abundance of bees]]-Table1[[#This Row],[SB "abundance of bees"]]</f>
        <v>0</v>
      </c>
      <c r="AK21" s="43">
        <v>0</v>
      </c>
      <c r="AL21" s="68">
        <f>SUM(Table1[[#This Row],[small arrow shaped brown moth (Lepidoptera spp.)]:[bombus sp.  (bees)]])</f>
        <v>0</v>
      </c>
      <c r="AM21" s="61">
        <f>Table1[[#This Row],[abundance all sp.]]-Table1[[#This Row],[SB "abundance all sp."]]</f>
        <v>0</v>
      </c>
      <c r="AN21" s="39">
        <v>0</v>
      </c>
      <c r="AO21" s="39">
        <v>0</v>
      </c>
      <c r="AP21" s="39">
        <v>0</v>
      </c>
      <c r="AQ21" s="20">
        <v>0</v>
      </c>
      <c r="AR21" s="20">
        <v>0</v>
      </c>
      <c r="AS21" s="20">
        <v>0</v>
      </c>
      <c r="AT21" s="30">
        <v>0</v>
      </c>
      <c r="AU21" s="30">
        <v>0</v>
      </c>
      <c r="AV21" s="20">
        <v>1</v>
      </c>
      <c r="AW21" s="20">
        <v>2</v>
      </c>
      <c r="AX21" s="20">
        <v>0</v>
      </c>
      <c r="AY21" s="22">
        <v>3</v>
      </c>
      <c r="AZ21" s="32"/>
      <c r="BA21" s="32"/>
      <c r="BB21" s="32"/>
      <c r="BC21" s="32"/>
    </row>
    <row r="22" spans="1:55" x14ac:dyDescent="0.3">
      <c r="A22" s="31" t="s">
        <v>397</v>
      </c>
      <c r="B22" s="32" t="s">
        <v>42</v>
      </c>
      <c r="C22" s="32">
        <v>43.457450999999999</v>
      </c>
      <c r="D22" s="32">
        <v>-79.866815000000003</v>
      </c>
      <c r="E22" s="32">
        <v>27.942248666842435</v>
      </c>
      <c r="F22" s="33">
        <v>43661</v>
      </c>
      <c r="G22" s="20">
        <v>0</v>
      </c>
      <c r="H22" s="20">
        <v>0</v>
      </c>
      <c r="I22" s="20">
        <v>0</v>
      </c>
      <c r="J22" s="32">
        <v>0</v>
      </c>
      <c r="K22" s="20">
        <v>0</v>
      </c>
      <c r="L22" s="73">
        <v>0</v>
      </c>
      <c r="M22" s="73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1">
        <v>0</v>
      </c>
      <c r="U22" s="70">
        <v>0</v>
      </c>
      <c r="V22" s="57">
        <v>0</v>
      </c>
      <c r="W22" s="46">
        <f t="shared" si="0"/>
        <v>0</v>
      </c>
      <c r="X22" s="61">
        <f>Table1[[#This Row],[moths]]-Table1[[#This Row],[SB Moths]]</f>
        <v>0</v>
      </c>
      <c r="Y22" s="57">
        <v>0</v>
      </c>
      <c r="Z22" s="46">
        <f>SUM(Table1[[#This Row],[european skipper (Thymelicus lineola)- family Hesperiidae, order Lepidoptera]])</f>
        <v>0</v>
      </c>
      <c r="AA22" s="61">
        <f>Table1[[#This Row],[skippers (Hesperiidae sp.)]]-Table1[[#This Row],[SB Skippers]]</f>
        <v>0</v>
      </c>
      <c r="AB22" s="57">
        <v>0</v>
      </c>
      <c r="AC22" s="46">
        <f>SUM(J22,K22)</f>
        <v>0</v>
      </c>
      <c r="AD22" s="61">
        <f>Table1[[#This Row],[butterflies]]-Table1[[#This Row],[SB bufferflies]]</f>
        <v>0</v>
      </c>
      <c r="AE22" s="51">
        <v>0</v>
      </c>
      <c r="AF22" s="68">
        <f>SUM(Table1[[#This Row],[small arrow shaped brown moth (Lepidoptera spp.)]:[monarch_butterfly (Danaus plexippus)]])</f>
        <v>0</v>
      </c>
      <c r="AG22" s="61">
        <f>Table1[[#This Row],[lepidoptera]]-Table1[[#This Row],[SB lepidoptera]]</f>
        <v>0</v>
      </c>
      <c r="AH22" s="32">
        <v>0</v>
      </c>
      <c r="AI22" s="76">
        <f>SUM(Table1[[#This Row],[small_bees]:[large_bees]])</f>
        <v>0</v>
      </c>
      <c r="AJ22" s="61">
        <f>Table1[[#This Row],[abundance of bees]]-Table1[[#This Row],[SB "abundance of bees"]]</f>
        <v>0</v>
      </c>
      <c r="AK22" s="43">
        <v>0</v>
      </c>
      <c r="AL22" s="68">
        <f>SUM(Table1[[#This Row],[small arrow shaped brown moth (Lepidoptera spp.)]:[bombus sp.  (bees)]])</f>
        <v>0</v>
      </c>
      <c r="AM22" s="61">
        <f>Table1[[#This Row],[abundance all sp.]]-Table1[[#This Row],[SB "abundance all sp."]]</f>
        <v>0</v>
      </c>
      <c r="AN22" s="39">
        <v>0</v>
      </c>
      <c r="AO22" s="39">
        <v>0</v>
      </c>
      <c r="AP22" s="39">
        <v>0</v>
      </c>
      <c r="AQ22" s="20">
        <v>0</v>
      </c>
      <c r="AR22" s="20">
        <v>0</v>
      </c>
      <c r="AS22" s="20">
        <v>0</v>
      </c>
      <c r="AT22" s="30">
        <v>0</v>
      </c>
      <c r="AU22" s="30">
        <v>0</v>
      </c>
      <c r="AV22" s="20">
        <v>0</v>
      </c>
      <c r="AW22" s="20">
        <v>3</v>
      </c>
      <c r="AX22" s="20">
        <v>0</v>
      </c>
      <c r="AY22" s="22">
        <v>3</v>
      </c>
      <c r="AZ22" s="32"/>
      <c r="BA22" s="32"/>
      <c r="BB22" s="32"/>
      <c r="BC22" s="32"/>
    </row>
    <row r="23" spans="1:55" x14ac:dyDescent="0.3">
      <c r="A23" s="31" t="s">
        <v>384</v>
      </c>
      <c r="B23" s="32" t="s">
        <v>39</v>
      </c>
      <c r="C23" s="32">
        <v>43.516263000000002</v>
      </c>
      <c r="D23" s="32">
        <v>-79.779219999999995</v>
      </c>
      <c r="E23" s="32">
        <v>22.159305759509927</v>
      </c>
      <c r="F23" s="33">
        <v>43655</v>
      </c>
      <c r="G23" s="20">
        <v>0</v>
      </c>
      <c r="H23" s="20">
        <v>0</v>
      </c>
      <c r="I23" s="20">
        <v>0</v>
      </c>
      <c r="J23" s="32">
        <v>0</v>
      </c>
      <c r="K23" s="20">
        <v>0</v>
      </c>
      <c r="L23" s="73">
        <v>0</v>
      </c>
      <c r="M23" s="73">
        <v>0</v>
      </c>
      <c r="N23" s="20">
        <v>0</v>
      </c>
      <c r="O23" s="20">
        <v>0</v>
      </c>
      <c r="P23" s="20">
        <v>11</v>
      </c>
      <c r="Q23" s="20">
        <v>0</v>
      </c>
      <c r="R23" s="20">
        <v>0</v>
      </c>
      <c r="S23" s="20">
        <v>0</v>
      </c>
      <c r="T23" s="21">
        <v>0</v>
      </c>
      <c r="U23" s="70">
        <v>0</v>
      </c>
      <c r="V23" s="57">
        <v>0</v>
      </c>
      <c r="W23" s="46">
        <f t="shared" si="0"/>
        <v>0</v>
      </c>
      <c r="X23" s="61">
        <f>Table1[[#This Row],[moths]]-Table1[[#This Row],[SB Moths]]</f>
        <v>0</v>
      </c>
      <c r="Y23" s="57">
        <v>0</v>
      </c>
      <c r="Z23" s="46">
        <f>SUM(Table1[[#This Row],[european skipper (Thymelicus lineola)- family Hesperiidae, order Lepidoptera]])</f>
        <v>0</v>
      </c>
      <c r="AA23" s="61">
        <f>Table1[[#This Row],[skippers (Hesperiidae sp.)]]-Table1[[#This Row],[SB Skippers]]</f>
        <v>0</v>
      </c>
      <c r="AB23" s="57">
        <v>0</v>
      </c>
      <c r="AC23" s="46">
        <f>SUM(J23,K23)</f>
        <v>0</v>
      </c>
      <c r="AD23" s="61">
        <f>Table1[[#This Row],[butterflies]]-Table1[[#This Row],[SB bufferflies]]</f>
        <v>0</v>
      </c>
      <c r="AE23" s="51">
        <v>0</v>
      </c>
      <c r="AF23" s="68">
        <f>SUM(Table1[[#This Row],[small arrow shaped brown moth (Lepidoptera spp.)]:[monarch_butterfly (Danaus plexippus)]])</f>
        <v>0</v>
      </c>
      <c r="AG23" s="61">
        <f>Table1[[#This Row],[lepidoptera]]-Table1[[#This Row],[SB lepidoptera]]</f>
        <v>0</v>
      </c>
      <c r="AH23" s="32">
        <v>11</v>
      </c>
      <c r="AI23" s="76">
        <f>SUM(Table1[[#This Row],[small_bees]:[large_bees]])</f>
        <v>11</v>
      </c>
      <c r="AJ23" s="61">
        <f>Table1[[#This Row],[abundance of bees]]-Table1[[#This Row],[SB "abundance of bees"]]</f>
        <v>0</v>
      </c>
      <c r="AK23" s="43">
        <v>11</v>
      </c>
      <c r="AL23" s="68">
        <f>SUM(Table1[[#This Row],[small arrow shaped brown moth (Lepidoptera spp.)]:[bombus sp.  (bees)]])</f>
        <v>11</v>
      </c>
      <c r="AM23" s="61">
        <f>Table1[[#This Row],[abundance all sp.]]-Table1[[#This Row],[SB "abundance all sp."]]</f>
        <v>0</v>
      </c>
      <c r="AN23" s="39">
        <v>11</v>
      </c>
      <c r="AO23" s="39">
        <v>0</v>
      </c>
      <c r="AP23" s="39">
        <v>0</v>
      </c>
      <c r="AQ23" s="20">
        <v>11</v>
      </c>
      <c r="AR23" s="20">
        <v>0</v>
      </c>
      <c r="AS23" s="20">
        <v>0</v>
      </c>
      <c r="AT23" s="30">
        <v>1</v>
      </c>
      <c r="AU23" s="30">
        <v>1</v>
      </c>
      <c r="AV23" s="20">
        <v>8</v>
      </c>
      <c r="AW23" s="20">
        <v>4</v>
      </c>
      <c r="AX23" s="20">
        <v>0</v>
      </c>
      <c r="AY23" s="22">
        <v>12</v>
      </c>
      <c r="AZ23" s="32"/>
      <c r="BA23" s="32"/>
      <c r="BB23" s="32"/>
      <c r="BC23" s="32"/>
    </row>
    <row r="24" spans="1:55" x14ac:dyDescent="0.3">
      <c r="A24" s="31" t="s">
        <v>384</v>
      </c>
      <c r="B24" s="32" t="s">
        <v>41</v>
      </c>
      <c r="C24" s="32">
        <v>43.516263000000002</v>
      </c>
      <c r="D24" s="32">
        <v>-79.779219999999995</v>
      </c>
      <c r="E24" s="32">
        <v>22.159305759509927</v>
      </c>
      <c r="F24" s="33">
        <v>43655</v>
      </c>
      <c r="G24" s="20">
        <v>0</v>
      </c>
      <c r="H24" s="20">
        <v>0</v>
      </c>
      <c r="I24" s="20">
        <v>0</v>
      </c>
      <c r="J24" s="32">
        <v>0</v>
      </c>
      <c r="K24" s="20">
        <v>0</v>
      </c>
      <c r="L24" s="73">
        <v>0</v>
      </c>
      <c r="M24" s="73">
        <v>0</v>
      </c>
      <c r="N24" s="20">
        <v>2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1">
        <v>0</v>
      </c>
      <c r="U24" s="70">
        <v>0</v>
      </c>
      <c r="V24" s="57">
        <v>0</v>
      </c>
      <c r="W24" s="46">
        <f t="shared" si="0"/>
        <v>0</v>
      </c>
      <c r="X24" s="61">
        <f>Table1[[#This Row],[moths]]-Table1[[#This Row],[SB Moths]]</f>
        <v>0</v>
      </c>
      <c r="Y24" s="57">
        <v>0</v>
      </c>
      <c r="Z24" s="46">
        <f>SUM(Table1[[#This Row],[european skipper (Thymelicus lineola)- family Hesperiidae, order Lepidoptera]])</f>
        <v>0</v>
      </c>
      <c r="AA24" s="61">
        <f>Table1[[#This Row],[skippers (Hesperiidae sp.)]]-Table1[[#This Row],[SB Skippers]]</f>
        <v>0</v>
      </c>
      <c r="AB24" s="57">
        <v>0</v>
      </c>
      <c r="AC24" s="46">
        <f>SUM(J24,K24)</f>
        <v>0</v>
      </c>
      <c r="AD24" s="61">
        <f>Table1[[#This Row],[butterflies]]-Table1[[#This Row],[SB bufferflies]]</f>
        <v>0</v>
      </c>
      <c r="AE24" s="51">
        <v>0</v>
      </c>
      <c r="AF24" s="68">
        <f>SUM(Table1[[#This Row],[small arrow shaped brown moth (Lepidoptera spp.)]:[monarch_butterfly (Danaus plexippus)]])</f>
        <v>0</v>
      </c>
      <c r="AG24" s="61">
        <f>Table1[[#This Row],[lepidoptera]]-Table1[[#This Row],[SB lepidoptera]]</f>
        <v>0</v>
      </c>
      <c r="AH24" s="32">
        <v>2</v>
      </c>
      <c r="AI24" s="76">
        <f>SUM(Table1[[#This Row],[small_bees]:[large_bees]])</f>
        <v>2</v>
      </c>
      <c r="AJ24" s="61">
        <f>Table1[[#This Row],[abundance of bees]]-Table1[[#This Row],[SB "abundance of bees"]]</f>
        <v>0</v>
      </c>
      <c r="AK24" s="43">
        <v>2</v>
      </c>
      <c r="AL24" s="68">
        <f>SUM(Table1[[#This Row],[small arrow shaped brown moth (Lepidoptera spp.)]:[bombus sp.  (bees)]])</f>
        <v>2</v>
      </c>
      <c r="AM24" s="61">
        <f>Table1[[#This Row],[abundance all sp.]]-Table1[[#This Row],[SB "abundance all sp."]]</f>
        <v>0</v>
      </c>
      <c r="AN24" s="39">
        <v>2</v>
      </c>
      <c r="AO24" s="39">
        <v>0</v>
      </c>
      <c r="AP24" s="39">
        <v>0</v>
      </c>
      <c r="AQ24" s="20">
        <v>2</v>
      </c>
      <c r="AR24" s="20">
        <v>0</v>
      </c>
      <c r="AS24" s="20">
        <v>0</v>
      </c>
      <c r="AT24" s="30">
        <v>1</v>
      </c>
      <c r="AU24" s="30">
        <v>1</v>
      </c>
      <c r="AV24" s="20">
        <v>7</v>
      </c>
      <c r="AW24" s="20">
        <v>4</v>
      </c>
      <c r="AX24" s="20">
        <v>0</v>
      </c>
      <c r="AY24" s="22">
        <v>11</v>
      </c>
      <c r="AZ24" s="32"/>
      <c r="BA24" s="32"/>
      <c r="BB24" s="32"/>
      <c r="BC24" s="32"/>
    </row>
    <row r="25" spans="1:55" x14ac:dyDescent="0.3">
      <c r="A25" s="31" t="s">
        <v>384</v>
      </c>
      <c r="B25" s="32" t="s">
        <v>42</v>
      </c>
      <c r="C25" s="32">
        <v>43.516263000000002</v>
      </c>
      <c r="D25" s="32">
        <v>-79.779219999999995</v>
      </c>
      <c r="E25" s="32">
        <v>22.159305759509927</v>
      </c>
      <c r="F25" s="33">
        <v>43655</v>
      </c>
      <c r="G25" s="20">
        <v>0</v>
      </c>
      <c r="H25" s="20">
        <v>0</v>
      </c>
      <c r="I25" s="20">
        <v>0</v>
      </c>
      <c r="J25" s="32">
        <v>0</v>
      </c>
      <c r="K25" s="20">
        <v>0</v>
      </c>
      <c r="L25" s="73">
        <v>0</v>
      </c>
      <c r="M25" s="73">
        <v>0</v>
      </c>
      <c r="N25" s="20">
        <v>1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1">
        <v>0</v>
      </c>
      <c r="U25" s="70">
        <v>0</v>
      </c>
      <c r="V25" s="57">
        <v>0</v>
      </c>
      <c r="W25" s="46">
        <f t="shared" si="0"/>
        <v>0</v>
      </c>
      <c r="X25" s="61">
        <f>Table1[[#This Row],[moths]]-Table1[[#This Row],[SB Moths]]</f>
        <v>0</v>
      </c>
      <c r="Y25" s="57">
        <v>0</v>
      </c>
      <c r="Z25" s="46">
        <f>SUM(Table1[[#This Row],[european skipper (Thymelicus lineola)- family Hesperiidae, order Lepidoptera]])</f>
        <v>0</v>
      </c>
      <c r="AA25" s="61">
        <f>Table1[[#This Row],[skippers (Hesperiidae sp.)]]-Table1[[#This Row],[SB Skippers]]</f>
        <v>0</v>
      </c>
      <c r="AB25" s="57">
        <v>0</v>
      </c>
      <c r="AC25" s="46">
        <f>SUM(J25,K25)</f>
        <v>0</v>
      </c>
      <c r="AD25" s="61">
        <f>Table1[[#This Row],[butterflies]]-Table1[[#This Row],[SB bufferflies]]</f>
        <v>0</v>
      </c>
      <c r="AE25" s="51">
        <v>0</v>
      </c>
      <c r="AF25" s="68">
        <f>SUM(Table1[[#This Row],[small arrow shaped brown moth (Lepidoptera spp.)]:[monarch_butterfly (Danaus plexippus)]])</f>
        <v>0</v>
      </c>
      <c r="AG25" s="61">
        <f>Table1[[#This Row],[lepidoptera]]-Table1[[#This Row],[SB lepidoptera]]</f>
        <v>0</v>
      </c>
      <c r="AH25" s="32">
        <v>1</v>
      </c>
      <c r="AI25" s="76">
        <f>SUM(Table1[[#This Row],[small_bees]:[large_bees]])</f>
        <v>1</v>
      </c>
      <c r="AJ25" s="61">
        <f>Table1[[#This Row],[abundance of bees]]-Table1[[#This Row],[SB "abundance of bees"]]</f>
        <v>0</v>
      </c>
      <c r="AK25" s="43">
        <v>1</v>
      </c>
      <c r="AL25" s="68">
        <f>SUM(Table1[[#This Row],[small arrow shaped brown moth (Lepidoptera spp.)]:[bombus sp.  (bees)]])</f>
        <v>1</v>
      </c>
      <c r="AM25" s="61">
        <f>Table1[[#This Row],[abundance all sp.]]-Table1[[#This Row],[SB "abundance all sp."]]</f>
        <v>0</v>
      </c>
      <c r="AN25" s="39">
        <v>1</v>
      </c>
      <c r="AO25" s="39">
        <v>0</v>
      </c>
      <c r="AP25" s="39">
        <v>0</v>
      </c>
      <c r="AQ25" s="20">
        <v>1</v>
      </c>
      <c r="AR25" s="20">
        <v>0</v>
      </c>
      <c r="AS25" s="20">
        <v>0</v>
      </c>
      <c r="AT25" s="30">
        <v>1</v>
      </c>
      <c r="AU25" s="30">
        <v>1</v>
      </c>
      <c r="AV25" s="20">
        <v>2</v>
      </c>
      <c r="AW25" s="20">
        <v>2</v>
      </c>
      <c r="AX25" s="20">
        <v>0</v>
      </c>
      <c r="AY25" s="22">
        <v>4</v>
      </c>
      <c r="AZ25" s="32"/>
      <c r="BA25" s="32"/>
      <c r="BB25" s="32"/>
      <c r="BC25" s="32"/>
    </row>
    <row r="26" spans="1:55" x14ac:dyDescent="0.3">
      <c r="A26" s="31" t="s">
        <v>392</v>
      </c>
      <c r="B26" s="32" t="s">
        <v>39</v>
      </c>
      <c r="C26" s="32">
        <v>43.589593999999998</v>
      </c>
      <c r="D26" s="32">
        <v>-79.638468000000003</v>
      </c>
      <c r="E26" s="32">
        <v>13.68268250679235</v>
      </c>
      <c r="F26" s="33">
        <v>43658</v>
      </c>
      <c r="G26" s="20">
        <v>0</v>
      </c>
      <c r="H26" s="20">
        <v>0</v>
      </c>
      <c r="I26" s="20">
        <v>0</v>
      </c>
      <c r="J26" s="32">
        <v>0</v>
      </c>
      <c r="K26" s="20">
        <v>0</v>
      </c>
      <c r="L26" s="73">
        <v>0</v>
      </c>
      <c r="M26" s="73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1">
        <v>0</v>
      </c>
      <c r="U26" s="70">
        <v>0</v>
      </c>
      <c r="V26" s="57">
        <v>0</v>
      </c>
      <c r="W26" s="46">
        <f t="shared" si="0"/>
        <v>0</v>
      </c>
      <c r="X26" s="61">
        <f>Table1[[#This Row],[moths]]-Table1[[#This Row],[SB Moths]]</f>
        <v>0</v>
      </c>
      <c r="Y26" s="57">
        <v>0</v>
      </c>
      <c r="Z26" s="46">
        <f>SUM(Table1[[#This Row],[european skipper (Thymelicus lineola)- family Hesperiidae, order Lepidoptera]])</f>
        <v>0</v>
      </c>
      <c r="AA26" s="61">
        <f>Table1[[#This Row],[skippers (Hesperiidae sp.)]]-Table1[[#This Row],[SB Skippers]]</f>
        <v>0</v>
      </c>
      <c r="AB26" s="57">
        <v>0</v>
      </c>
      <c r="AC26" s="46">
        <f>SUM(J26,K26)</f>
        <v>0</v>
      </c>
      <c r="AD26" s="61">
        <f>Table1[[#This Row],[butterflies]]-Table1[[#This Row],[SB bufferflies]]</f>
        <v>0</v>
      </c>
      <c r="AE26" s="51">
        <v>0</v>
      </c>
      <c r="AF26" s="68">
        <f>SUM(Table1[[#This Row],[small arrow shaped brown moth (Lepidoptera spp.)]:[monarch_butterfly (Danaus plexippus)]])</f>
        <v>0</v>
      </c>
      <c r="AG26" s="61">
        <f>Table1[[#This Row],[lepidoptera]]-Table1[[#This Row],[SB lepidoptera]]</f>
        <v>0</v>
      </c>
      <c r="AH26" s="32">
        <v>0</v>
      </c>
      <c r="AI26" s="76">
        <f>SUM(Table1[[#This Row],[small_bees]:[large_bees]])</f>
        <v>0</v>
      </c>
      <c r="AJ26" s="61">
        <f>Table1[[#This Row],[abundance of bees]]-Table1[[#This Row],[SB "abundance of bees"]]</f>
        <v>0</v>
      </c>
      <c r="AK26" s="43">
        <v>0</v>
      </c>
      <c r="AL26" s="68">
        <f>SUM(Table1[[#This Row],[small arrow shaped brown moth (Lepidoptera spp.)]:[bombus sp.  (bees)]])</f>
        <v>0</v>
      </c>
      <c r="AM26" s="61">
        <f>Table1[[#This Row],[abundance all sp.]]-Table1[[#This Row],[SB "abundance all sp."]]</f>
        <v>0</v>
      </c>
      <c r="AN26" s="39">
        <v>0</v>
      </c>
      <c r="AO26" s="39">
        <v>0</v>
      </c>
      <c r="AP26" s="39">
        <v>0</v>
      </c>
      <c r="AQ26" s="20">
        <v>0</v>
      </c>
      <c r="AR26" s="20">
        <v>0</v>
      </c>
      <c r="AS26" s="20">
        <v>0</v>
      </c>
      <c r="AT26" s="30">
        <v>0</v>
      </c>
      <c r="AU26" s="30">
        <v>0</v>
      </c>
      <c r="AV26" s="20">
        <v>0</v>
      </c>
      <c r="AW26" s="20">
        <v>2</v>
      </c>
      <c r="AX26" s="20">
        <v>0</v>
      </c>
      <c r="AY26" s="22">
        <v>2</v>
      </c>
      <c r="AZ26" s="32"/>
      <c r="BA26" s="32"/>
      <c r="BB26" s="32"/>
      <c r="BC26" s="32"/>
    </row>
    <row r="27" spans="1:55" x14ac:dyDescent="0.3">
      <c r="A27" s="31" t="s">
        <v>392</v>
      </c>
      <c r="B27" s="32" t="s">
        <v>41</v>
      </c>
      <c r="C27" s="32">
        <v>43.589593999999998</v>
      </c>
      <c r="D27" s="32">
        <v>-79.638468000000003</v>
      </c>
      <c r="E27" s="32">
        <v>13.68268250679235</v>
      </c>
      <c r="F27" s="33">
        <v>43658</v>
      </c>
      <c r="G27" s="20">
        <v>0</v>
      </c>
      <c r="H27" s="20">
        <v>0</v>
      </c>
      <c r="I27" s="20">
        <v>0</v>
      </c>
      <c r="J27" s="32">
        <v>0</v>
      </c>
      <c r="K27" s="20">
        <v>0</v>
      </c>
      <c r="L27" s="73">
        <v>0</v>
      </c>
      <c r="M27" s="73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1">
        <v>0</v>
      </c>
      <c r="U27" s="70">
        <v>0</v>
      </c>
      <c r="V27" s="57">
        <v>0</v>
      </c>
      <c r="W27" s="46">
        <f t="shared" si="0"/>
        <v>0</v>
      </c>
      <c r="X27" s="61">
        <f>Table1[[#This Row],[moths]]-Table1[[#This Row],[SB Moths]]</f>
        <v>0</v>
      </c>
      <c r="Y27" s="57">
        <v>0</v>
      </c>
      <c r="Z27" s="46">
        <f>SUM(Table1[[#This Row],[european skipper (Thymelicus lineola)- family Hesperiidae, order Lepidoptera]])</f>
        <v>0</v>
      </c>
      <c r="AA27" s="61">
        <f>Table1[[#This Row],[skippers (Hesperiidae sp.)]]-Table1[[#This Row],[SB Skippers]]</f>
        <v>0</v>
      </c>
      <c r="AB27" s="57">
        <v>0</v>
      </c>
      <c r="AC27" s="46">
        <f>SUM(J27,K27)</f>
        <v>0</v>
      </c>
      <c r="AD27" s="61">
        <f>Table1[[#This Row],[butterflies]]-Table1[[#This Row],[SB bufferflies]]</f>
        <v>0</v>
      </c>
      <c r="AE27" s="51">
        <v>0</v>
      </c>
      <c r="AF27" s="68">
        <f>SUM(Table1[[#This Row],[small arrow shaped brown moth (Lepidoptera spp.)]:[monarch_butterfly (Danaus plexippus)]])</f>
        <v>0</v>
      </c>
      <c r="AG27" s="61">
        <f>Table1[[#This Row],[lepidoptera]]-Table1[[#This Row],[SB lepidoptera]]</f>
        <v>0</v>
      </c>
      <c r="AH27" s="32">
        <v>0</v>
      </c>
      <c r="AI27" s="76">
        <f>SUM(Table1[[#This Row],[small_bees]:[large_bees]])</f>
        <v>0</v>
      </c>
      <c r="AJ27" s="61">
        <f>Table1[[#This Row],[abundance of bees]]-Table1[[#This Row],[SB "abundance of bees"]]</f>
        <v>0</v>
      </c>
      <c r="AK27" s="43">
        <v>0</v>
      </c>
      <c r="AL27" s="68">
        <f>SUM(Table1[[#This Row],[small arrow shaped brown moth (Lepidoptera spp.)]:[bombus sp.  (bees)]])</f>
        <v>0</v>
      </c>
      <c r="AM27" s="61">
        <f>Table1[[#This Row],[abundance all sp.]]-Table1[[#This Row],[SB "abundance all sp."]]</f>
        <v>0</v>
      </c>
      <c r="AN27" s="39">
        <v>0</v>
      </c>
      <c r="AO27" s="39">
        <v>0</v>
      </c>
      <c r="AP27" s="39">
        <v>0</v>
      </c>
      <c r="AQ27" s="20">
        <v>0</v>
      </c>
      <c r="AR27" s="20">
        <v>0</v>
      </c>
      <c r="AS27" s="20">
        <v>0</v>
      </c>
      <c r="AT27" s="30">
        <v>0</v>
      </c>
      <c r="AU27" s="30">
        <v>0</v>
      </c>
      <c r="AV27" s="20">
        <v>0</v>
      </c>
      <c r="AW27" s="20">
        <v>3</v>
      </c>
      <c r="AX27" s="20">
        <v>0</v>
      </c>
      <c r="AY27" s="22">
        <v>3</v>
      </c>
      <c r="AZ27" s="32"/>
      <c r="BA27" s="32"/>
      <c r="BB27" s="32"/>
      <c r="BC27" s="32"/>
    </row>
    <row r="28" spans="1:55" x14ac:dyDescent="0.3">
      <c r="A28" s="31" t="s">
        <v>392</v>
      </c>
      <c r="B28" s="32" t="s">
        <v>42</v>
      </c>
      <c r="C28" s="32">
        <v>43.589593999999998</v>
      </c>
      <c r="D28" s="32">
        <v>-79.638468000000003</v>
      </c>
      <c r="E28" s="32">
        <v>13.68268250679235</v>
      </c>
      <c r="F28" s="33">
        <v>43658</v>
      </c>
      <c r="G28" s="20">
        <v>0</v>
      </c>
      <c r="H28" s="20">
        <v>0</v>
      </c>
      <c r="I28" s="20">
        <v>0</v>
      </c>
      <c r="J28" s="32">
        <v>0</v>
      </c>
      <c r="K28" s="20">
        <v>0</v>
      </c>
      <c r="L28" s="73">
        <v>0</v>
      </c>
      <c r="M28" s="73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1">
        <v>0</v>
      </c>
      <c r="U28" s="70">
        <v>0</v>
      </c>
      <c r="V28" s="57">
        <v>0</v>
      </c>
      <c r="W28" s="46">
        <f t="shared" si="0"/>
        <v>0</v>
      </c>
      <c r="X28" s="61">
        <f>Table1[[#This Row],[moths]]-Table1[[#This Row],[SB Moths]]</f>
        <v>0</v>
      </c>
      <c r="Y28" s="57">
        <v>0</v>
      </c>
      <c r="Z28" s="46">
        <f>SUM(Table1[[#This Row],[european skipper (Thymelicus lineola)- family Hesperiidae, order Lepidoptera]])</f>
        <v>0</v>
      </c>
      <c r="AA28" s="61">
        <f>Table1[[#This Row],[skippers (Hesperiidae sp.)]]-Table1[[#This Row],[SB Skippers]]</f>
        <v>0</v>
      </c>
      <c r="AB28" s="57">
        <v>0</v>
      </c>
      <c r="AC28" s="46">
        <f>SUM(J28,K28)</f>
        <v>0</v>
      </c>
      <c r="AD28" s="61">
        <f>Table1[[#This Row],[butterflies]]-Table1[[#This Row],[SB bufferflies]]</f>
        <v>0</v>
      </c>
      <c r="AE28" s="51">
        <v>0</v>
      </c>
      <c r="AF28" s="68">
        <f>SUM(Table1[[#This Row],[small arrow shaped brown moth (Lepidoptera spp.)]:[monarch_butterfly (Danaus plexippus)]])</f>
        <v>0</v>
      </c>
      <c r="AG28" s="61">
        <f>Table1[[#This Row],[lepidoptera]]-Table1[[#This Row],[SB lepidoptera]]</f>
        <v>0</v>
      </c>
      <c r="AH28" s="32">
        <v>0</v>
      </c>
      <c r="AI28" s="76">
        <f>SUM(Table1[[#This Row],[small_bees]:[large_bees]])</f>
        <v>0</v>
      </c>
      <c r="AJ28" s="61">
        <f>Table1[[#This Row],[abundance of bees]]-Table1[[#This Row],[SB "abundance of bees"]]</f>
        <v>0</v>
      </c>
      <c r="AK28" s="43">
        <v>0</v>
      </c>
      <c r="AL28" s="68">
        <f>SUM(Table1[[#This Row],[small arrow shaped brown moth (Lepidoptera spp.)]:[bombus sp.  (bees)]])</f>
        <v>0</v>
      </c>
      <c r="AM28" s="61">
        <f>Table1[[#This Row],[abundance all sp.]]-Table1[[#This Row],[SB "abundance all sp."]]</f>
        <v>0</v>
      </c>
      <c r="AN28" s="39">
        <v>0</v>
      </c>
      <c r="AO28" s="39">
        <v>0</v>
      </c>
      <c r="AP28" s="39">
        <v>0</v>
      </c>
      <c r="AQ28" s="20">
        <v>0</v>
      </c>
      <c r="AR28" s="20">
        <v>0</v>
      </c>
      <c r="AS28" s="20">
        <v>0</v>
      </c>
      <c r="AT28" s="30">
        <v>0</v>
      </c>
      <c r="AU28" s="30">
        <v>0</v>
      </c>
      <c r="AV28" s="20">
        <v>0</v>
      </c>
      <c r="AW28" s="20">
        <v>3</v>
      </c>
      <c r="AX28" s="20">
        <v>0</v>
      </c>
      <c r="AY28" s="22">
        <v>3</v>
      </c>
      <c r="AZ28" s="32"/>
      <c r="BA28" s="32"/>
      <c r="BB28" s="32"/>
      <c r="BC28" s="32"/>
    </row>
    <row r="29" spans="1:55" x14ac:dyDescent="0.3">
      <c r="A29" s="31" t="s">
        <v>369</v>
      </c>
      <c r="B29" s="32" t="s">
        <v>39</v>
      </c>
      <c r="C29" s="32">
        <v>43.534585</v>
      </c>
      <c r="D29" s="32">
        <v>-79.645432</v>
      </c>
      <c r="E29" s="32">
        <v>15.683308388215959</v>
      </c>
      <c r="F29" s="33">
        <v>43653</v>
      </c>
      <c r="G29" s="20">
        <v>0</v>
      </c>
      <c r="H29" s="20">
        <v>0</v>
      </c>
      <c r="I29" s="20">
        <v>0</v>
      </c>
      <c r="J29" s="32">
        <v>0</v>
      </c>
      <c r="K29" s="20">
        <v>0</v>
      </c>
      <c r="L29" s="73">
        <v>0</v>
      </c>
      <c r="M29" s="73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1">
        <v>0</v>
      </c>
      <c r="U29" s="70">
        <v>0</v>
      </c>
      <c r="V29" s="57">
        <v>0</v>
      </c>
      <c r="W29" s="46">
        <f t="shared" si="0"/>
        <v>0</v>
      </c>
      <c r="X29" s="61">
        <f>Table1[[#This Row],[moths]]-Table1[[#This Row],[SB Moths]]</f>
        <v>0</v>
      </c>
      <c r="Y29" s="57">
        <v>0</v>
      </c>
      <c r="Z29" s="46">
        <f>SUM(Table1[[#This Row],[european skipper (Thymelicus lineola)- family Hesperiidae, order Lepidoptera]])</f>
        <v>0</v>
      </c>
      <c r="AA29" s="61">
        <f>Table1[[#This Row],[skippers (Hesperiidae sp.)]]-Table1[[#This Row],[SB Skippers]]</f>
        <v>0</v>
      </c>
      <c r="AB29" s="57">
        <v>0</v>
      </c>
      <c r="AC29" s="46">
        <f>SUM(J29,K29)</f>
        <v>0</v>
      </c>
      <c r="AD29" s="61">
        <f>Table1[[#This Row],[butterflies]]-Table1[[#This Row],[SB bufferflies]]</f>
        <v>0</v>
      </c>
      <c r="AE29" s="51">
        <v>0</v>
      </c>
      <c r="AF29" s="68">
        <f>SUM(Table1[[#This Row],[small arrow shaped brown moth (Lepidoptera spp.)]:[monarch_butterfly (Danaus plexippus)]])</f>
        <v>0</v>
      </c>
      <c r="AG29" s="61">
        <f>Table1[[#This Row],[lepidoptera]]-Table1[[#This Row],[SB lepidoptera]]</f>
        <v>0</v>
      </c>
      <c r="AH29" s="32">
        <v>0</v>
      </c>
      <c r="AI29" s="76">
        <f>SUM(Table1[[#This Row],[small_bees]:[large_bees]])</f>
        <v>0</v>
      </c>
      <c r="AJ29" s="61">
        <f>Table1[[#This Row],[abundance of bees]]-Table1[[#This Row],[SB "abundance of bees"]]</f>
        <v>0</v>
      </c>
      <c r="AK29" s="43">
        <v>0</v>
      </c>
      <c r="AL29" s="68">
        <f>SUM(Table1[[#This Row],[small arrow shaped brown moth (Lepidoptera spp.)]:[bombus sp.  (bees)]])</f>
        <v>0</v>
      </c>
      <c r="AM29" s="61">
        <f>Table1[[#This Row],[abundance all sp.]]-Table1[[#This Row],[SB "abundance all sp."]]</f>
        <v>0</v>
      </c>
      <c r="AN29" s="39">
        <v>0</v>
      </c>
      <c r="AO29" s="39">
        <v>0</v>
      </c>
      <c r="AP29" s="39">
        <v>0</v>
      </c>
      <c r="AQ29" s="20">
        <v>0</v>
      </c>
      <c r="AR29" s="20">
        <v>0</v>
      </c>
      <c r="AS29" s="20">
        <v>0</v>
      </c>
      <c r="AT29" s="30">
        <v>0</v>
      </c>
      <c r="AU29" s="30">
        <v>0</v>
      </c>
      <c r="AV29" s="20">
        <v>2</v>
      </c>
      <c r="AW29" s="20">
        <v>2</v>
      </c>
      <c r="AX29" s="20">
        <v>0</v>
      </c>
      <c r="AY29" s="22">
        <v>4</v>
      </c>
      <c r="AZ29" s="32"/>
      <c r="BA29" s="32"/>
      <c r="BB29" s="32"/>
      <c r="BC29" s="32"/>
    </row>
    <row r="30" spans="1:55" x14ac:dyDescent="0.3">
      <c r="A30" s="31" t="s">
        <v>369</v>
      </c>
      <c r="B30" s="32" t="s">
        <v>41</v>
      </c>
      <c r="C30" s="32">
        <v>43.534585</v>
      </c>
      <c r="D30" s="32">
        <v>-79.645432</v>
      </c>
      <c r="E30" s="32">
        <v>15.683308388215959</v>
      </c>
      <c r="F30" s="33">
        <v>43653</v>
      </c>
      <c r="G30" s="20">
        <v>0</v>
      </c>
      <c r="H30" s="20">
        <v>0</v>
      </c>
      <c r="I30" s="20">
        <v>0</v>
      </c>
      <c r="J30" s="32">
        <v>0</v>
      </c>
      <c r="K30" s="20">
        <v>0</v>
      </c>
      <c r="L30" s="73">
        <v>0</v>
      </c>
      <c r="M30" s="73">
        <v>0</v>
      </c>
      <c r="N30" s="20">
        <v>0</v>
      </c>
      <c r="O30" s="20">
        <v>1</v>
      </c>
      <c r="P30" s="20">
        <v>0</v>
      </c>
      <c r="Q30" s="20">
        <v>0</v>
      </c>
      <c r="R30" s="20">
        <v>0</v>
      </c>
      <c r="S30" s="20">
        <v>0</v>
      </c>
      <c r="T30" s="21">
        <v>0</v>
      </c>
      <c r="U30" s="70">
        <v>0</v>
      </c>
      <c r="V30" s="57">
        <v>0</v>
      </c>
      <c r="W30" s="46">
        <f t="shared" si="0"/>
        <v>0</v>
      </c>
      <c r="X30" s="61">
        <f>Table1[[#This Row],[moths]]-Table1[[#This Row],[SB Moths]]</f>
        <v>0</v>
      </c>
      <c r="Y30" s="57">
        <v>0</v>
      </c>
      <c r="Z30" s="46">
        <f>SUM(Table1[[#This Row],[european skipper (Thymelicus lineola)- family Hesperiidae, order Lepidoptera]])</f>
        <v>0</v>
      </c>
      <c r="AA30" s="61">
        <f>Table1[[#This Row],[skippers (Hesperiidae sp.)]]-Table1[[#This Row],[SB Skippers]]</f>
        <v>0</v>
      </c>
      <c r="AB30" s="57">
        <v>0</v>
      </c>
      <c r="AC30" s="46">
        <f>SUM(J30,K30)</f>
        <v>0</v>
      </c>
      <c r="AD30" s="61">
        <f>Table1[[#This Row],[butterflies]]-Table1[[#This Row],[SB bufferflies]]</f>
        <v>0</v>
      </c>
      <c r="AE30" s="51">
        <v>0</v>
      </c>
      <c r="AF30" s="68">
        <f>SUM(Table1[[#This Row],[small arrow shaped brown moth (Lepidoptera spp.)]:[monarch_butterfly (Danaus plexippus)]])</f>
        <v>0</v>
      </c>
      <c r="AG30" s="61">
        <f>Table1[[#This Row],[lepidoptera]]-Table1[[#This Row],[SB lepidoptera]]</f>
        <v>0</v>
      </c>
      <c r="AH30" s="32">
        <v>1</v>
      </c>
      <c r="AI30" s="76">
        <f>SUM(Table1[[#This Row],[small_bees]:[large_bees]])</f>
        <v>1</v>
      </c>
      <c r="AJ30" s="61">
        <f>Table1[[#This Row],[abundance of bees]]-Table1[[#This Row],[SB "abundance of bees"]]</f>
        <v>0</v>
      </c>
      <c r="AK30" s="43">
        <v>1</v>
      </c>
      <c r="AL30" s="68">
        <f>SUM(Table1[[#This Row],[small arrow shaped brown moth (Lepidoptera spp.)]:[bombus sp.  (bees)]])</f>
        <v>1</v>
      </c>
      <c r="AM30" s="61">
        <f>Table1[[#This Row],[abundance all sp.]]-Table1[[#This Row],[SB "abundance all sp."]]</f>
        <v>0</v>
      </c>
      <c r="AN30" s="39">
        <v>0</v>
      </c>
      <c r="AO30" s="39">
        <v>1</v>
      </c>
      <c r="AP30" s="39">
        <v>0</v>
      </c>
      <c r="AQ30" s="20">
        <v>0</v>
      </c>
      <c r="AR30" s="20">
        <v>1</v>
      </c>
      <c r="AS30" s="20">
        <v>0</v>
      </c>
      <c r="AT30" s="30">
        <v>1</v>
      </c>
      <c r="AU30" s="30">
        <v>1</v>
      </c>
      <c r="AV30" s="20">
        <v>3</v>
      </c>
      <c r="AW30" s="20">
        <v>3</v>
      </c>
      <c r="AX30" s="20">
        <v>0</v>
      </c>
      <c r="AY30" s="22">
        <v>6</v>
      </c>
      <c r="AZ30" s="32"/>
      <c r="BA30" s="32"/>
      <c r="BB30" s="32"/>
      <c r="BC30" s="32"/>
    </row>
    <row r="31" spans="1:55" x14ac:dyDescent="0.3">
      <c r="A31" s="31" t="s">
        <v>369</v>
      </c>
      <c r="B31" s="32" t="s">
        <v>42</v>
      </c>
      <c r="C31" s="32">
        <v>43.534585</v>
      </c>
      <c r="D31" s="32">
        <v>-79.645432</v>
      </c>
      <c r="E31" s="32">
        <v>15.683308388215959</v>
      </c>
      <c r="F31" s="33">
        <v>43653</v>
      </c>
      <c r="G31" s="20">
        <v>0</v>
      </c>
      <c r="H31" s="20">
        <v>0</v>
      </c>
      <c r="I31" s="20">
        <v>0</v>
      </c>
      <c r="J31" s="32">
        <v>0</v>
      </c>
      <c r="K31" s="20">
        <v>0</v>
      </c>
      <c r="L31" s="73">
        <v>0</v>
      </c>
      <c r="M31" s="73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1">
        <v>0</v>
      </c>
      <c r="U31" s="70">
        <v>2</v>
      </c>
      <c r="V31" s="57">
        <v>0</v>
      </c>
      <c r="W31" s="46">
        <f t="shared" si="0"/>
        <v>0</v>
      </c>
      <c r="X31" s="61">
        <f>Table1[[#This Row],[moths]]-Table1[[#This Row],[SB Moths]]</f>
        <v>0</v>
      </c>
      <c r="Y31" s="57">
        <v>0</v>
      </c>
      <c r="Z31" s="46">
        <f>SUM(Table1[[#This Row],[european skipper (Thymelicus lineola)- family Hesperiidae, order Lepidoptera]])</f>
        <v>0</v>
      </c>
      <c r="AA31" s="61">
        <f>Table1[[#This Row],[skippers (Hesperiidae sp.)]]-Table1[[#This Row],[SB Skippers]]</f>
        <v>0</v>
      </c>
      <c r="AB31" s="57">
        <v>0</v>
      </c>
      <c r="AC31" s="46">
        <f>SUM(J31,K31)</f>
        <v>0</v>
      </c>
      <c r="AD31" s="61">
        <f>Table1[[#This Row],[butterflies]]-Table1[[#This Row],[SB bufferflies]]</f>
        <v>0</v>
      </c>
      <c r="AE31" s="51">
        <v>0</v>
      </c>
      <c r="AF31" s="68">
        <f>SUM(Table1[[#This Row],[small arrow shaped brown moth (Lepidoptera spp.)]:[monarch_butterfly (Danaus plexippus)]])</f>
        <v>0</v>
      </c>
      <c r="AG31" s="61">
        <f>Table1[[#This Row],[lepidoptera]]-Table1[[#This Row],[SB lepidoptera]]</f>
        <v>0</v>
      </c>
      <c r="AH31" s="32">
        <v>2</v>
      </c>
      <c r="AI31" s="76">
        <f>SUM(Table1[[#This Row],[small_bees]:[large_bees]])</f>
        <v>2</v>
      </c>
      <c r="AJ31" s="61">
        <f>Table1[[#This Row],[abundance of bees]]-Table1[[#This Row],[SB "abundance of bees"]]</f>
        <v>0</v>
      </c>
      <c r="AK31" s="43">
        <v>2</v>
      </c>
      <c r="AL31" s="68">
        <f>SUM(Table1[[#This Row],[small arrow shaped brown moth (Lepidoptera spp.)]:[bombus sp.  (bees)]])</f>
        <v>2</v>
      </c>
      <c r="AM31" s="61">
        <f>Table1[[#This Row],[abundance all sp.]]-Table1[[#This Row],[SB "abundance all sp."]]</f>
        <v>0</v>
      </c>
      <c r="AN31" s="39">
        <v>0</v>
      </c>
      <c r="AO31" s="39">
        <v>2</v>
      </c>
      <c r="AP31" s="39">
        <v>0</v>
      </c>
      <c r="AQ31" s="20">
        <v>0</v>
      </c>
      <c r="AR31" s="20">
        <v>2</v>
      </c>
      <c r="AS31" s="20">
        <v>0</v>
      </c>
      <c r="AT31" s="30">
        <v>1</v>
      </c>
      <c r="AU31" s="30">
        <v>1</v>
      </c>
      <c r="AV31" s="20">
        <v>4</v>
      </c>
      <c r="AW31" s="20">
        <v>2</v>
      </c>
      <c r="AX31" s="20">
        <v>0</v>
      </c>
      <c r="AY31" s="22">
        <v>6</v>
      </c>
      <c r="AZ31" s="32"/>
      <c r="BA31" s="32"/>
      <c r="BB31" s="32"/>
      <c r="BC31" s="32"/>
    </row>
    <row r="32" spans="1:55" x14ac:dyDescent="0.3">
      <c r="A32" s="31" t="s">
        <v>367</v>
      </c>
      <c r="B32" s="32" t="s">
        <v>39</v>
      </c>
      <c r="C32" s="32">
        <v>43.661177000000002</v>
      </c>
      <c r="D32" s="32">
        <v>-79.500382000000002</v>
      </c>
      <c r="E32" s="32">
        <v>5.9816872255471392</v>
      </c>
      <c r="F32" s="33">
        <v>43651</v>
      </c>
      <c r="G32" s="20">
        <v>0</v>
      </c>
      <c r="H32" s="20">
        <v>0</v>
      </c>
      <c r="I32" s="20">
        <v>0</v>
      </c>
      <c r="J32" s="32">
        <v>0</v>
      </c>
      <c r="K32" s="20">
        <v>0</v>
      </c>
      <c r="L32" s="73">
        <v>0</v>
      </c>
      <c r="M32" s="73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1</v>
      </c>
      <c r="T32" s="21">
        <v>0</v>
      </c>
      <c r="U32" s="70">
        <v>0</v>
      </c>
      <c r="V32" s="57">
        <v>0</v>
      </c>
      <c r="W32" s="46">
        <f t="shared" si="0"/>
        <v>0</v>
      </c>
      <c r="X32" s="61">
        <f>Table1[[#This Row],[moths]]-Table1[[#This Row],[SB Moths]]</f>
        <v>0</v>
      </c>
      <c r="Y32" s="57">
        <v>0</v>
      </c>
      <c r="Z32" s="46">
        <f>SUM(Table1[[#This Row],[european skipper (Thymelicus lineola)- family Hesperiidae, order Lepidoptera]])</f>
        <v>0</v>
      </c>
      <c r="AA32" s="61">
        <f>Table1[[#This Row],[skippers (Hesperiidae sp.)]]-Table1[[#This Row],[SB Skippers]]</f>
        <v>0</v>
      </c>
      <c r="AB32" s="57">
        <v>0</v>
      </c>
      <c r="AC32" s="46">
        <f>SUM(J32,K32)</f>
        <v>0</v>
      </c>
      <c r="AD32" s="61">
        <f>Table1[[#This Row],[butterflies]]-Table1[[#This Row],[SB bufferflies]]</f>
        <v>0</v>
      </c>
      <c r="AE32" s="51">
        <v>0</v>
      </c>
      <c r="AF32" s="68">
        <f>SUM(Table1[[#This Row],[small arrow shaped brown moth (Lepidoptera spp.)]:[monarch_butterfly (Danaus plexippus)]])</f>
        <v>0</v>
      </c>
      <c r="AG32" s="61">
        <f>Table1[[#This Row],[lepidoptera]]-Table1[[#This Row],[SB lepidoptera]]</f>
        <v>0</v>
      </c>
      <c r="AH32" s="32">
        <v>1</v>
      </c>
      <c r="AI32" s="76">
        <f>SUM(Table1[[#This Row],[small_bees]:[large_bees]])</f>
        <v>1</v>
      </c>
      <c r="AJ32" s="61">
        <f>Table1[[#This Row],[abundance of bees]]-Table1[[#This Row],[SB "abundance of bees"]]</f>
        <v>0</v>
      </c>
      <c r="AK32" s="43">
        <v>1</v>
      </c>
      <c r="AL32" s="68">
        <f>SUM(Table1[[#This Row],[small arrow shaped brown moth (Lepidoptera spp.)]:[bombus sp.  (bees)]])</f>
        <v>1</v>
      </c>
      <c r="AM32" s="61">
        <f>Table1[[#This Row],[abundance all sp.]]-Table1[[#This Row],[SB "abundance all sp."]]</f>
        <v>0</v>
      </c>
      <c r="AN32" s="39">
        <v>0</v>
      </c>
      <c r="AO32" s="39">
        <v>1</v>
      </c>
      <c r="AP32" s="39">
        <v>0</v>
      </c>
      <c r="AQ32" s="20">
        <v>0</v>
      </c>
      <c r="AR32" s="20">
        <v>1</v>
      </c>
      <c r="AS32" s="20">
        <v>0</v>
      </c>
      <c r="AT32" s="30">
        <v>1</v>
      </c>
      <c r="AU32" s="30">
        <v>1</v>
      </c>
      <c r="AV32" s="20">
        <v>3</v>
      </c>
      <c r="AW32" s="20">
        <v>2</v>
      </c>
      <c r="AX32" s="20">
        <v>0</v>
      </c>
      <c r="AY32" s="22">
        <v>5</v>
      </c>
      <c r="AZ32" s="32"/>
      <c r="BA32" s="32"/>
      <c r="BB32" s="32"/>
      <c r="BC32" s="32"/>
    </row>
    <row r="33" spans="1:55" x14ac:dyDescent="0.3">
      <c r="A33" s="31" t="s">
        <v>367</v>
      </c>
      <c r="B33" s="32" t="s">
        <v>41</v>
      </c>
      <c r="C33" s="32">
        <v>43.661177000000002</v>
      </c>
      <c r="D33" s="32">
        <v>-79.500382000000002</v>
      </c>
      <c r="E33" s="32">
        <v>5.9816872255471392</v>
      </c>
      <c r="F33" s="33">
        <v>43651</v>
      </c>
      <c r="G33" s="20">
        <v>0</v>
      </c>
      <c r="H33" s="20">
        <v>0</v>
      </c>
      <c r="I33" s="20">
        <v>0</v>
      </c>
      <c r="J33" s="32">
        <v>0</v>
      </c>
      <c r="K33" s="20">
        <v>0</v>
      </c>
      <c r="L33" s="73">
        <v>0</v>
      </c>
      <c r="M33" s="73">
        <v>0</v>
      </c>
      <c r="N33" s="20">
        <v>1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1">
        <v>0</v>
      </c>
      <c r="U33" s="70">
        <v>0</v>
      </c>
      <c r="V33" s="57">
        <v>0</v>
      </c>
      <c r="W33" s="46">
        <f t="shared" si="0"/>
        <v>0</v>
      </c>
      <c r="X33" s="61">
        <f>Table1[[#This Row],[moths]]-Table1[[#This Row],[SB Moths]]</f>
        <v>0</v>
      </c>
      <c r="Y33" s="57">
        <v>0</v>
      </c>
      <c r="Z33" s="46">
        <f>SUM(Table1[[#This Row],[european skipper (Thymelicus lineola)- family Hesperiidae, order Lepidoptera]])</f>
        <v>0</v>
      </c>
      <c r="AA33" s="61">
        <f>Table1[[#This Row],[skippers (Hesperiidae sp.)]]-Table1[[#This Row],[SB Skippers]]</f>
        <v>0</v>
      </c>
      <c r="AB33" s="57">
        <v>0</v>
      </c>
      <c r="AC33" s="46">
        <f>SUM(J33,K33)</f>
        <v>0</v>
      </c>
      <c r="AD33" s="61">
        <f>Table1[[#This Row],[butterflies]]-Table1[[#This Row],[SB bufferflies]]</f>
        <v>0</v>
      </c>
      <c r="AE33" s="51">
        <v>0</v>
      </c>
      <c r="AF33" s="68">
        <f>SUM(Table1[[#This Row],[small arrow shaped brown moth (Lepidoptera spp.)]:[monarch_butterfly (Danaus plexippus)]])</f>
        <v>0</v>
      </c>
      <c r="AG33" s="61">
        <f>Table1[[#This Row],[lepidoptera]]-Table1[[#This Row],[SB lepidoptera]]</f>
        <v>0</v>
      </c>
      <c r="AH33" s="32">
        <v>1</v>
      </c>
      <c r="AI33" s="76">
        <f>SUM(Table1[[#This Row],[small_bees]:[large_bees]])</f>
        <v>1</v>
      </c>
      <c r="AJ33" s="61">
        <f>Table1[[#This Row],[abundance of bees]]-Table1[[#This Row],[SB "abundance of bees"]]</f>
        <v>0</v>
      </c>
      <c r="AK33" s="43">
        <v>1</v>
      </c>
      <c r="AL33" s="68">
        <f>SUM(Table1[[#This Row],[small arrow shaped brown moth (Lepidoptera spp.)]:[bombus sp.  (bees)]])</f>
        <v>1</v>
      </c>
      <c r="AM33" s="61">
        <f>Table1[[#This Row],[abundance all sp.]]-Table1[[#This Row],[SB "abundance all sp."]]</f>
        <v>0</v>
      </c>
      <c r="AN33" s="39">
        <v>1</v>
      </c>
      <c r="AO33" s="39">
        <v>0</v>
      </c>
      <c r="AP33" s="39">
        <v>0</v>
      </c>
      <c r="AQ33" s="20">
        <v>1</v>
      </c>
      <c r="AR33" s="20">
        <v>0</v>
      </c>
      <c r="AS33" s="20">
        <v>0</v>
      </c>
      <c r="AT33" s="30">
        <v>1</v>
      </c>
      <c r="AU33" s="30">
        <v>1</v>
      </c>
      <c r="AV33" s="20">
        <v>1</v>
      </c>
      <c r="AW33" s="20">
        <v>4</v>
      </c>
      <c r="AX33" s="20">
        <v>0</v>
      </c>
      <c r="AY33" s="22">
        <v>5</v>
      </c>
      <c r="AZ33" s="32"/>
      <c r="BA33" s="32"/>
      <c r="BB33" s="32"/>
      <c r="BC33" s="32"/>
    </row>
    <row r="34" spans="1:55" x14ac:dyDescent="0.3">
      <c r="A34" s="31" t="s">
        <v>367</v>
      </c>
      <c r="B34" s="32" t="s">
        <v>42</v>
      </c>
      <c r="C34" s="32">
        <v>43.661177000000002</v>
      </c>
      <c r="D34" s="32">
        <v>-79.500382000000002</v>
      </c>
      <c r="E34" s="32">
        <v>5.9816872255471392</v>
      </c>
      <c r="F34" s="33">
        <v>43651</v>
      </c>
      <c r="G34" s="20">
        <v>0</v>
      </c>
      <c r="H34" s="20">
        <v>0</v>
      </c>
      <c r="I34" s="20">
        <v>0</v>
      </c>
      <c r="J34" s="32">
        <v>0</v>
      </c>
      <c r="K34" s="20">
        <v>0</v>
      </c>
      <c r="L34" s="73">
        <v>0</v>
      </c>
      <c r="M34" s="73">
        <v>0</v>
      </c>
      <c r="N34" s="20">
        <v>1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1">
        <v>0</v>
      </c>
      <c r="U34" s="70">
        <v>0</v>
      </c>
      <c r="V34" s="57">
        <v>0</v>
      </c>
      <c r="W34" s="46">
        <f t="shared" ref="W34:W65" si="1">SUM(I34,H34,G34)</f>
        <v>0</v>
      </c>
      <c r="X34" s="61">
        <f>Table1[[#This Row],[moths]]-Table1[[#This Row],[SB Moths]]</f>
        <v>0</v>
      </c>
      <c r="Y34" s="57">
        <v>0</v>
      </c>
      <c r="Z34" s="46">
        <f>SUM(Table1[[#This Row],[european skipper (Thymelicus lineola)- family Hesperiidae, order Lepidoptera]])</f>
        <v>0</v>
      </c>
      <c r="AA34" s="61">
        <f>Table1[[#This Row],[skippers (Hesperiidae sp.)]]-Table1[[#This Row],[SB Skippers]]</f>
        <v>0</v>
      </c>
      <c r="AB34" s="57">
        <v>0</v>
      </c>
      <c r="AC34" s="46">
        <f>SUM(J34,K34)</f>
        <v>0</v>
      </c>
      <c r="AD34" s="61">
        <f>Table1[[#This Row],[butterflies]]-Table1[[#This Row],[SB bufferflies]]</f>
        <v>0</v>
      </c>
      <c r="AE34" s="51">
        <v>0</v>
      </c>
      <c r="AF34" s="68">
        <f>SUM(Table1[[#This Row],[small arrow shaped brown moth (Lepidoptera spp.)]:[monarch_butterfly (Danaus plexippus)]])</f>
        <v>0</v>
      </c>
      <c r="AG34" s="61">
        <f>Table1[[#This Row],[lepidoptera]]-Table1[[#This Row],[SB lepidoptera]]</f>
        <v>0</v>
      </c>
      <c r="AH34" s="32">
        <v>1</v>
      </c>
      <c r="AI34" s="76">
        <f>SUM(Table1[[#This Row],[small_bees]:[large_bees]])</f>
        <v>1</v>
      </c>
      <c r="AJ34" s="61">
        <f>Table1[[#This Row],[abundance of bees]]-Table1[[#This Row],[SB "abundance of bees"]]</f>
        <v>0</v>
      </c>
      <c r="AK34" s="43">
        <v>1</v>
      </c>
      <c r="AL34" s="68">
        <f>SUM(Table1[[#This Row],[small arrow shaped brown moth (Lepidoptera spp.)]:[bombus sp.  (bees)]])</f>
        <v>1</v>
      </c>
      <c r="AM34" s="61">
        <f>Table1[[#This Row],[abundance all sp.]]-Table1[[#This Row],[SB "abundance all sp."]]</f>
        <v>0</v>
      </c>
      <c r="AN34" s="39">
        <v>1</v>
      </c>
      <c r="AO34" s="39">
        <v>0</v>
      </c>
      <c r="AP34" s="39">
        <v>0</v>
      </c>
      <c r="AQ34" s="20">
        <v>1</v>
      </c>
      <c r="AR34" s="20">
        <v>0</v>
      </c>
      <c r="AS34" s="20">
        <v>0</v>
      </c>
      <c r="AT34" s="30">
        <v>1</v>
      </c>
      <c r="AU34" s="30">
        <v>1</v>
      </c>
      <c r="AV34" s="20" t="s">
        <v>40</v>
      </c>
      <c r="AW34" s="20" t="s">
        <v>40</v>
      </c>
      <c r="AX34" s="20" t="s">
        <v>40</v>
      </c>
      <c r="AY34" s="22" t="s">
        <v>40</v>
      </c>
      <c r="AZ34" s="32"/>
      <c r="BA34" s="32"/>
      <c r="BB34" s="32"/>
      <c r="BC34" s="32"/>
    </row>
    <row r="35" spans="1:55" x14ac:dyDescent="0.3">
      <c r="A35" s="31" t="s">
        <v>377</v>
      </c>
      <c r="B35" s="32" t="s">
        <v>39</v>
      </c>
      <c r="C35" s="32">
        <v>43.711948</v>
      </c>
      <c r="D35" s="32">
        <v>-79.535893999999999</v>
      </c>
      <c r="E35" s="32">
        <v>8.6452662829363174</v>
      </c>
      <c r="F35" s="33">
        <v>43654</v>
      </c>
      <c r="G35" s="20">
        <v>0</v>
      </c>
      <c r="H35" s="20">
        <v>0</v>
      </c>
      <c r="I35" s="20">
        <v>0</v>
      </c>
      <c r="J35" s="32">
        <v>0</v>
      </c>
      <c r="K35" s="20">
        <v>1</v>
      </c>
      <c r="L35" s="73">
        <v>0</v>
      </c>
      <c r="M35" s="73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1">
        <v>0</v>
      </c>
      <c r="U35" s="70">
        <v>0</v>
      </c>
      <c r="V35" s="57">
        <v>0</v>
      </c>
      <c r="W35" s="46">
        <f t="shared" si="1"/>
        <v>0</v>
      </c>
      <c r="X35" s="61">
        <f>Table1[[#This Row],[moths]]-Table1[[#This Row],[SB Moths]]</f>
        <v>0</v>
      </c>
      <c r="Y35" s="57">
        <v>0</v>
      </c>
      <c r="Z35" s="46">
        <f>SUM(Table1[[#This Row],[european skipper (Thymelicus lineola)- family Hesperiidae, order Lepidoptera]])</f>
        <v>0</v>
      </c>
      <c r="AA35" s="61">
        <f>Table1[[#This Row],[skippers (Hesperiidae sp.)]]-Table1[[#This Row],[SB Skippers]]</f>
        <v>0</v>
      </c>
      <c r="AB35" s="57">
        <v>1</v>
      </c>
      <c r="AC35" s="46">
        <f>SUM(J35,K35)</f>
        <v>1</v>
      </c>
      <c r="AD35" s="61">
        <f>Table1[[#This Row],[butterflies]]-Table1[[#This Row],[SB bufferflies]]</f>
        <v>0</v>
      </c>
      <c r="AE35" s="51">
        <v>1</v>
      </c>
      <c r="AF35" s="68">
        <f>SUM(Table1[[#This Row],[small arrow shaped brown moth (Lepidoptera spp.)]:[monarch_butterfly (Danaus plexippus)]])</f>
        <v>1</v>
      </c>
      <c r="AG35" s="61">
        <f>Table1[[#This Row],[lepidoptera]]-Table1[[#This Row],[SB lepidoptera]]</f>
        <v>0</v>
      </c>
      <c r="AH35" s="32">
        <v>0</v>
      </c>
      <c r="AI35" s="76">
        <f>SUM(Table1[[#This Row],[small_bees]:[large_bees]])</f>
        <v>0</v>
      </c>
      <c r="AJ35" s="61">
        <f>Table1[[#This Row],[abundance of bees]]-Table1[[#This Row],[SB "abundance of bees"]]</f>
        <v>0</v>
      </c>
      <c r="AK35" s="43">
        <v>1</v>
      </c>
      <c r="AL35" s="68">
        <f>SUM(Table1[[#This Row],[small arrow shaped brown moth (Lepidoptera spp.)]:[bombus sp.  (bees)]])</f>
        <v>1</v>
      </c>
      <c r="AM35" s="61">
        <f>Table1[[#This Row],[abundance all sp.]]-Table1[[#This Row],[SB "abundance all sp."]]</f>
        <v>0</v>
      </c>
      <c r="AN35" s="39">
        <v>0</v>
      </c>
      <c r="AO35" s="39">
        <v>0</v>
      </c>
      <c r="AP35" s="39">
        <v>1</v>
      </c>
      <c r="AQ35" s="20">
        <v>0</v>
      </c>
      <c r="AR35" s="20">
        <v>0</v>
      </c>
      <c r="AS35" s="20">
        <v>0</v>
      </c>
      <c r="AT35" s="30">
        <v>1</v>
      </c>
      <c r="AU35" s="30">
        <v>0</v>
      </c>
      <c r="AV35" s="20">
        <v>3</v>
      </c>
      <c r="AW35" s="20">
        <v>2</v>
      </c>
      <c r="AX35" s="20">
        <v>2</v>
      </c>
      <c r="AY35" s="22">
        <v>7</v>
      </c>
      <c r="AZ35" s="32"/>
      <c r="BA35" s="32"/>
      <c r="BB35" s="32"/>
      <c r="BC35" s="32"/>
    </row>
    <row r="36" spans="1:55" x14ac:dyDescent="0.3">
      <c r="A36" s="31" t="s">
        <v>377</v>
      </c>
      <c r="B36" s="32" t="s">
        <v>41</v>
      </c>
      <c r="C36" s="32">
        <v>43.711948</v>
      </c>
      <c r="D36" s="32">
        <v>-79.535893999999999</v>
      </c>
      <c r="E36" s="32">
        <v>8.6452662829363174</v>
      </c>
      <c r="F36" s="33">
        <v>43654</v>
      </c>
      <c r="G36" s="20">
        <v>0</v>
      </c>
      <c r="H36" s="20">
        <v>0</v>
      </c>
      <c r="I36" s="20">
        <v>0</v>
      </c>
      <c r="J36" s="32">
        <v>0</v>
      </c>
      <c r="K36" s="20">
        <v>0</v>
      </c>
      <c r="L36" s="73">
        <v>0</v>
      </c>
      <c r="M36" s="73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1">
        <v>0</v>
      </c>
      <c r="U36" s="70">
        <v>0</v>
      </c>
      <c r="V36" s="57">
        <v>0</v>
      </c>
      <c r="W36" s="46">
        <f t="shared" si="1"/>
        <v>0</v>
      </c>
      <c r="X36" s="61">
        <f>Table1[[#This Row],[moths]]-Table1[[#This Row],[SB Moths]]</f>
        <v>0</v>
      </c>
      <c r="Y36" s="57">
        <v>0</v>
      </c>
      <c r="Z36" s="46">
        <f>SUM(Table1[[#This Row],[european skipper (Thymelicus lineola)- family Hesperiidae, order Lepidoptera]])</f>
        <v>0</v>
      </c>
      <c r="AA36" s="61">
        <f>Table1[[#This Row],[skippers (Hesperiidae sp.)]]-Table1[[#This Row],[SB Skippers]]</f>
        <v>0</v>
      </c>
      <c r="AB36" s="57">
        <v>0</v>
      </c>
      <c r="AC36" s="46">
        <f>SUM(J36,K36)</f>
        <v>0</v>
      </c>
      <c r="AD36" s="61">
        <f>Table1[[#This Row],[butterflies]]-Table1[[#This Row],[SB bufferflies]]</f>
        <v>0</v>
      </c>
      <c r="AE36" s="51">
        <v>0</v>
      </c>
      <c r="AF36" s="68">
        <f>SUM(Table1[[#This Row],[small arrow shaped brown moth (Lepidoptera spp.)]:[monarch_butterfly (Danaus plexippus)]])</f>
        <v>0</v>
      </c>
      <c r="AG36" s="61">
        <f>Table1[[#This Row],[lepidoptera]]-Table1[[#This Row],[SB lepidoptera]]</f>
        <v>0</v>
      </c>
      <c r="AH36" s="32">
        <v>0</v>
      </c>
      <c r="AI36" s="76">
        <f>SUM(Table1[[#This Row],[small_bees]:[large_bees]])</f>
        <v>0</v>
      </c>
      <c r="AJ36" s="61">
        <f>Table1[[#This Row],[abundance of bees]]-Table1[[#This Row],[SB "abundance of bees"]]</f>
        <v>0</v>
      </c>
      <c r="AK36" s="43">
        <v>0</v>
      </c>
      <c r="AL36" s="68">
        <f>SUM(Table1[[#This Row],[small arrow shaped brown moth (Lepidoptera spp.)]:[bombus sp.  (bees)]])</f>
        <v>0</v>
      </c>
      <c r="AM36" s="61">
        <f>Table1[[#This Row],[abundance all sp.]]-Table1[[#This Row],[SB "abundance all sp."]]</f>
        <v>0</v>
      </c>
      <c r="AN36" s="39">
        <v>0</v>
      </c>
      <c r="AO36" s="39">
        <v>0</v>
      </c>
      <c r="AP36" s="39">
        <v>0</v>
      </c>
      <c r="AQ36" s="20">
        <v>0</v>
      </c>
      <c r="AR36" s="20">
        <v>0</v>
      </c>
      <c r="AS36" s="20">
        <v>0</v>
      </c>
      <c r="AT36" s="30">
        <v>0</v>
      </c>
      <c r="AU36" s="30">
        <v>0</v>
      </c>
      <c r="AV36" s="20">
        <v>1</v>
      </c>
      <c r="AW36" s="20">
        <v>2</v>
      </c>
      <c r="AX36" s="20">
        <v>0</v>
      </c>
      <c r="AY36" s="22">
        <v>3</v>
      </c>
      <c r="AZ36" s="32"/>
      <c r="BA36" s="32"/>
      <c r="BB36" s="32"/>
      <c r="BC36" s="32"/>
    </row>
    <row r="37" spans="1:55" x14ac:dyDescent="0.3">
      <c r="A37" s="31" t="s">
        <v>377</v>
      </c>
      <c r="B37" s="32" t="s">
        <v>42</v>
      </c>
      <c r="C37" s="32">
        <v>43.711948</v>
      </c>
      <c r="D37" s="32">
        <v>-79.535893999999999</v>
      </c>
      <c r="E37" s="32">
        <v>8.6452662829363174</v>
      </c>
      <c r="F37" s="33">
        <v>43654</v>
      </c>
      <c r="G37" s="20">
        <v>0</v>
      </c>
      <c r="H37" s="20">
        <v>0</v>
      </c>
      <c r="I37" s="20">
        <v>0</v>
      </c>
      <c r="J37" s="32">
        <v>0</v>
      </c>
      <c r="K37" s="20">
        <v>0</v>
      </c>
      <c r="L37" s="73">
        <v>0</v>
      </c>
      <c r="M37" s="73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1">
        <v>0</v>
      </c>
      <c r="U37" s="70">
        <v>0</v>
      </c>
      <c r="V37" s="57">
        <v>0</v>
      </c>
      <c r="W37" s="46">
        <f t="shared" si="1"/>
        <v>0</v>
      </c>
      <c r="X37" s="61">
        <f>Table1[[#This Row],[moths]]-Table1[[#This Row],[SB Moths]]</f>
        <v>0</v>
      </c>
      <c r="Y37" s="57">
        <v>0</v>
      </c>
      <c r="Z37" s="46">
        <f>SUM(Table1[[#This Row],[european skipper (Thymelicus lineola)- family Hesperiidae, order Lepidoptera]])</f>
        <v>0</v>
      </c>
      <c r="AA37" s="61">
        <f>Table1[[#This Row],[skippers (Hesperiidae sp.)]]-Table1[[#This Row],[SB Skippers]]</f>
        <v>0</v>
      </c>
      <c r="AB37" s="57">
        <v>0</v>
      </c>
      <c r="AC37" s="46">
        <f>SUM(J37,K37)</f>
        <v>0</v>
      </c>
      <c r="AD37" s="61">
        <f>Table1[[#This Row],[butterflies]]-Table1[[#This Row],[SB bufferflies]]</f>
        <v>0</v>
      </c>
      <c r="AE37" s="51">
        <v>0</v>
      </c>
      <c r="AF37" s="68">
        <f>SUM(Table1[[#This Row],[small arrow shaped brown moth (Lepidoptera spp.)]:[monarch_butterfly (Danaus plexippus)]])</f>
        <v>0</v>
      </c>
      <c r="AG37" s="61">
        <f>Table1[[#This Row],[lepidoptera]]-Table1[[#This Row],[SB lepidoptera]]</f>
        <v>0</v>
      </c>
      <c r="AH37" s="32">
        <v>0</v>
      </c>
      <c r="AI37" s="76">
        <f>SUM(Table1[[#This Row],[small_bees]:[large_bees]])</f>
        <v>0</v>
      </c>
      <c r="AJ37" s="61">
        <f>Table1[[#This Row],[abundance of bees]]-Table1[[#This Row],[SB "abundance of bees"]]</f>
        <v>0</v>
      </c>
      <c r="AK37" s="43">
        <v>0</v>
      </c>
      <c r="AL37" s="68">
        <f>SUM(Table1[[#This Row],[small arrow shaped brown moth (Lepidoptera spp.)]:[bombus sp.  (bees)]])</f>
        <v>0</v>
      </c>
      <c r="AM37" s="61">
        <f>Table1[[#This Row],[abundance all sp.]]-Table1[[#This Row],[SB "abundance all sp."]]</f>
        <v>0</v>
      </c>
      <c r="AN37" s="39">
        <v>0</v>
      </c>
      <c r="AO37" s="39">
        <v>0</v>
      </c>
      <c r="AP37" s="39">
        <v>0</v>
      </c>
      <c r="AQ37" s="20">
        <v>0</v>
      </c>
      <c r="AR37" s="20">
        <v>0</v>
      </c>
      <c r="AS37" s="20">
        <v>0</v>
      </c>
      <c r="AT37" s="30">
        <v>0</v>
      </c>
      <c r="AU37" s="30">
        <v>0</v>
      </c>
      <c r="AV37" s="20">
        <v>3</v>
      </c>
      <c r="AW37" s="20">
        <v>2</v>
      </c>
      <c r="AX37" s="20">
        <v>0</v>
      </c>
      <c r="AY37" s="22">
        <v>5</v>
      </c>
      <c r="AZ37" s="32"/>
      <c r="BA37" s="32"/>
      <c r="BB37" s="32"/>
      <c r="BC37" s="32"/>
    </row>
    <row r="38" spans="1:55" x14ac:dyDescent="0.3">
      <c r="A38" s="31" t="s">
        <v>381</v>
      </c>
      <c r="B38" s="32" t="s">
        <v>39</v>
      </c>
      <c r="C38" s="32">
        <v>43.484110999999999</v>
      </c>
      <c r="D38" s="32">
        <v>-79.837701999999993</v>
      </c>
      <c r="E38" s="32">
        <v>25.777914157727512</v>
      </c>
      <c r="F38" s="33">
        <v>43655</v>
      </c>
      <c r="G38" s="20">
        <v>0</v>
      </c>
      <c r="H38" s="20">
        <v>0</v>
      </c>
      <c r="I38" s="20">
        <v>0</v>
      </c>
      <c r="J38" s="32">
        <v>0</v>
      </c>
      <c r="K38" s="20">
        <v>0</v>
      </c>
      <c r="L38" s="73">
        <v>0</v>
      </c>
      <c r="M38" s="73">
        <v>0</v>
      </c>
      <c r="N38" s="20">
        <v>2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1">
        <v>3</v>
      </c>
      <c r="U38" s="70">
        <v>0</v>
      </c>
      <c r="V38" s="57">
        <v>0</v>
      </c>
      <c r="W38" s="46">
        <f t="shared" si="1"/>
        <v>0</v>
      </c>
      <c r="X38" s="61">
        <f>Table1[[#This Row],[moths]]-Table1[[#This Row],[SB Moths]]</f>
        <v>0</v>
      </c>
      <c r="Y38" s="57">
        <v>0</v>
      </c>
      <c r="Z38" s="46">
        <f>SUM(Table1[[#This Row],[european skipper (Thymelicus lineola)- family Hesperiidae, order Lepidoptera]])</f>
        <v>0</v>
      </c>
      <c r="AA38" s="61">
        <f>Table1[[#This Row],[skippers (Hesperiidae sp.)]]-Table1[[#This Row],[SB Skippers]]</f>
        <v>0</v>
      </c>
      <c r="AB38" s="57">
        <v>0</v>
      </c>
      <c r="AC38" s="46">
        <f>SUM(J38,K38)</f>
        <v>0</v>
      </c>
      <c r="AD38" s="61">
        <f>Table1[[#This Row],[butterflies]]-Table1[[#This Row],[SB bufferflies]]</f>
        <v>0</v>
      </c>
      <c r="AE38" s="51">
        <v>0</v>
      </c>
      <c r="AF38" s="68">
        <f>SUM(Table1[[#This Row],[small arrow shaped brown moth (Lepidoptera spp.)]:[monarch_butterfly (Danaus plexippus)]])</f>
        <v>0</v>
      </c>
      <c r="AG38" s="61">
        <f>Table1[[#This Row],[lepidoptera]]-Table1[[#This Row],[SB lepidoptera]]</f>
        <v>0</v>
      </c>
      <c r="AH38" s="32">
        <v>5</v>
      </c>
      <c r="AI38" s="76">
        <f>SUM(Table1[[#This Row],[small_bees]:[large_bees]])</f>
        <v>5</v>
      </c>
      <c r="AJ38" s="61">
        <f>Table1[[#This Row],[abundance of bees]]-Table1[[#This Row],[SB "abundance of bees"]]</f>
        <v>0</v>
      </c>
      <c r="AK38" s="43">
        <v>5</v>
      </c>
      <c r="AL38" s="68">
        <f>SUM(Table1[[#This Row],[small arrow shaped brown moth (Lepidoptera spp.)]:[bombus sp.  (bees)]])</f>
        <v>5</v>
      </c>
      <c r="AM38" s="61">
        <f>Table1[[#This Row],[abundance all sp.]]-Table1[[#This Row],[SB "abundance all sp."]]</f>
        <v>0</v>
      </c>
      <c r="AN38" s="39">
        <v>2</v>
      </c>
      <c r="AO38" s="39">
        <v>0</v>
      </c>
      <c r="AP38" s="39">
        <v>3</v>
      </c>
      <c r="AQ38" s="20">
        <v>2</v>
      </c>
      <c r="AR38" s="20">
        <v>0</v>
      </c>
      <c r="AS38" s="20">
        <v>3</v>
      </c>
      <c r="AT38" s="30">
        <v>2</v>
      </c>
      <c r="AU38" s="30">
        <v>2</v>
      </c>
      <c r="AV38" s="20">
        <v>1</v>
      </c>
      <c r="AW38" s="20">
        <v>2</v>
      </c>
      <c r="AX38" s="20">
        <v>0</v>
      </c>
      <c r="AY38" s="22">
        <v>3</v>
      </c>
      <c r="AZ38" s="32"/>
      <c r="BA38" s="32"/>
      <c r="BB38" s="32"/>
      <c r="BC38" s="32"/>
    </row>
    <row r="39" spans="1:55" x14ac:dyDescent="0.3">
      <c r="A39" s="31" t="s">
        <v>381</v>
      </c>
      <c r="B39" s="32" t="s">
        <v>41</v>
      </c>
      <c r="C39" s="32">
        <v>43.484110999999999</v>
      </c>
      <c r="D39" s="32">
        <v>-79.837701999999993</v>
      </c>
      <c r="E39" s="32">
        <v>25.777914157727512</v>
      </c>
      <c r="F39" s="33">
        <v>43655</v>
      </c>
      <c r="G39" s="20">
        <v>0</v>
      </c>
      <c r="H39" s="20">
        <v>0</v>
      </c>
      <c r="I39" s="20">
        <v>0</v>
      </c>
      <c r="J39" s="32">
        <v>0</v>
      </c>
      <c r="K39" s="20">
        <v>0</v>
      </c>
      <c r="L39" s="73">
        <v>0</v>
      </c>
      <c r="M39" s="73">
        <v>4</v>
      </c>
      <c r="N39" s="20">
        <v>2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1">
        <v>0</v>
      </c>
      <c r="U39" s="70">
        <v>0</v>
      </c>
      <c r="V39" s="57">
        <v>0</v>
      </c>
      <c r="W39" s="46">
        <f t="shared" si="1"/>
        <v>0</v>
      </c>
      <c r="X39" s="61">
        <f>Table1[[#This Row],[moths]]-Table1[[#This Row],[SB Moths]]</f>
        <v>0</v>
      </c>
      <c r="Y39" s="57">
        <v>0</v>
      </c>
      <c r="Z39" s="46">
        <f>SUM(Table1[[#This Row],[european skipper (Thymelicus lineola)- family Hesperiidae, order Lepidoptera]])</f>
        <v>0</v>
      </c>
      <c r="AA39" s="61">
        <f>Table1[[#This Row],[skippers (Hesperiidae sp.)]]-Table1[[#This Row],[SB Skippers]]</f>
        <v>0</v>
      </c>
      <c r="AB39" s="57">
        <v>0</v>
      </c>
      <c r="AC39" s="46">
        <f>SUM(J39,K39)</f>
        <v>0</v>
      </c>
      <c r="AD39" s="61">
        <f>Table1[[#This Row],[butterflies]]-Table1[[#This Row],[SB bufferflies]]</f>
        <v>0</v>
      </c>
      <c r="AE39" s="51">
        <v>0</v>
      </c>
      <c r="AF39" s="68">
        <f>SUM(Table1[[#This Row],[small arrow shaped brown moth (Lepidoptera spp.)]:[monarch_butterfly (Danaus plexippus)]])</f>
        <v>0</v>
      </c>
      <c r="AG39" s="61">
        <f>Table1[[#This Row],[lepidoptera]]-Table1[[#This Row],[SB lepidoptera]]</f>
        <v>0</v>
      </c>
      <c r="AH39" s="32">
        <v>2</v>
      </c>
      <c r="AI39" s="76">
        <f>SUM(Table1[[#This Row],[small_bees]:[large_bees]])</f>
        <v>2</v>
      </c>
      <c r="AJ39" s="61">
        <f>Table1[[#This Row],[abundance of bees]]-Table1[[#This Row],[SB "abundance of bees"]]</f>
        <v>0</v>
      </c>
      <c r="AK39" s="43">
        <v>6</v>
      </c>
      <c r="AL39" s="68">
        <f>SUM(Table1[[#This Row],[small arrow shaped brown moth (Lepidoptera spp.)]:[bombus sp.  (bees)]])</f>
        <v>6</v>
      </c>
      <c r="AM39" s="61">
        <f>Table1[[#This Row],[abundance all sp.]]-Table1[[#This Row],[SB "abundance all sp."]]</f>
        <v>0</v>
      </c>
      <c r="AN39" s="39">
        <v>6</v>
      </c>
      <c r="AO39" s="39">
        <v>0</v>
      </c>
      <c r="AP39" s="39">
        <v>0</v>
      </c>
      <c r="AQ39" s="20">
        <v>2</v>
      </c>
      <c r="AR39" s="20">
        <v>0</v>
      </c>
      <c r="AS39" s="20">
        <v>0</v>
      </c>
      <c r="AT39" s="30">
        <v>2</v>
      </c>
      <c r="AU39" s="30">
        <v>1</v>
      </c>
      <c r="AV39" s="20">
        <v>0</v>
      </c>
      <c r="AW39" s="20">
        <v>3</v>
      </c>
      <c r="AX39" s="20">
        <v>0</v>
      </c>
      <c r="AY39" s="22">
        <v>3</v>
      </c>
      <c r="AZ39" s="32"/>
      <c r="BA39" s="32"/>
      <c r="BB39" s="32"/>
      <c r="BC39" s="32"/>
    </row>
    <row r="40" spans="1:55" x14ac:dyDescent="0.3">
      <c r="A40" s="31" t="s">
        <v>381</v>
      </c>
      <c r="B40" s="32" t="s">
        <v>42</v>
      </c>
      <c r="C40" s="32">
        <v>43.484110999999999</v>
      </c>
      <c r="D40" s="32">
        <v>-79.837701999999993</v>
      </c>
      <c r="E40" s="32">
        <v>25.777914157727512</v>
      </c>
      <c r="F40" s="33">
        <v>43655</v>
      </c>
      <c r="G40" s="20">
        <v>0</v>
      </c>
      <c r="H40" s="20">
        <v>0</v>
      </c>
      <c r="I40" s="20">
        <v>0</v>
      </c>
      <c r="J40" s="32">
        <v>0</v>
      </c>
      <c r="K40" s="20">
        <v>0</v>
      </c>
      <c r="L40" s="73">
        <v>0</v>
      </c>
      <c r="M40" s="73">
        <v>0</v>
      </c>
      <c r="N40" s="20">
        <v>1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1">
        <v>0</v>
      </c>
      <c r="U40" s="70">
        <v>0</v>
      </c>
      <c r="V40" s="57">
        <v>0</v>
      </c>
      <c r="W40" s="46">
        <f t="shared" si="1"/>
        <v>0</v>
      </c>
      <c r="X40" s="61">
        <f>Table1[[#This Row],[moths]]-Table1[[#This Row],[SB Moths]]</f>
        <v>0</v>
      </c>
      <c r="Y40" s="57">
        <v>0</v>
      </c>
      <c r="Z40" s="46">
        <f>SUM(Table1[[#This Row],[european skipper (Thymelicus lineola)- family Hesperiidae, order Lepidoptera]])</f>
        <v>0</v>
      </c>
      <c r="AA40" s="61">
        <f>Table1[[#This Row],[skippers (Hesperiidae sp.)]]-Table1[[#This Row],[SB Skippers]]</f>
        <v>0</v>
      </c>
      <c r="AB40" s="57">
        <v>0</v>
      </c>
      <c r="AC40" s="46">
        <f>SUM(J40,K40)</f>
        <v>0</v>
      </c>
      <c r="AD40" s="61">
        <f>Table1[[#This Row],[butterflies]]-Table1[[#This Row],[SB bufferflies]]</f>
        <v>0</v>
      </c>
      <c r="AE40" s="51">
        <v>0</v>
      </c>
      <c r="AF40" s="68">
        <f>SUM(Table1[[#This Row],[small arrow shaped brown moth (Lepidoptera spp.)]:[monarch_butterfly (Danaus plexippus)]])</f>
        <v>0</v>
      </c>
      <c r="AG40" s="61">
        <f>Table1[[#This Row],[lepidoptera]]-Table1[[#This Row],[SB lepidoptera]]</f>
        <v>0</v>
      </c>
      <c r="AH40" s="32">
        <v>1</v>
      </c>
      <c r="AI40" s="76">
        <f>SUM(Table1[[#This Row],[small_bees]:[large_bees]])</f>
        <v>1</v>
      </c>
      <c r="AJ40" s="61">
        <f>Table1[[#This Row],[abundance of bees]]-Table1[[#This Row],[SB "abundance of bees"]]</f>
        <v>0</v>
      </c>
      <c r="AK40" s="43">
        <v>1</v>
      </c>
      <c r="AL40" s="68">
        <f>SUM(Table1[[#This Row],[small arrow shaped brown moth (Lepidoptera spp.)]:[bombus sp.  (bees)]])</f>
        <v>1</v>
      </c>
      <c r="AM40" s="61">
        <f>Table1[[#This Row],[abundance all sp.]]-Table1[[#This Row],[SB "abundance all sp."]]</f>
        <v>0</v>
      </c>
      <c r="AN40" s="39">
        <v>1</v>
      </c>
      <c r="AO40" s="39">
        <v>0</v>
      </c>
      <c r="AP40" s="39">
        <v>0</v>
      </c>
      <c r="AQ40" s="20">
        <v>1</v>
      </c>
      <c r="AR40" s="20">
        <v>0</v>
      </c>
      <c r="AS40" s="20">
        <v>0</v>
      </c>
      <c r="AT40" s="30">
        <v>1</v>
      </c>
      <c r="AU40" s="30">
        <v>1</v>
      </c>
      <c r="AV40" s="20">
        <v>0</v>
      </c>
      <c r="AW40" s="20">
        <v>3</v>
      </c>
      <c r="AX40" s="20">
        <v>0</v>
      </c>
      <c r="AY40" s="22">
        <v>3</v>
      </c>
      <c r="AZ40" s="32"/>
      <c r="BA40" s="32"/>
      <c r="BB40" s="32"/>
      <c r="BC40" s="32"/>
    </row>
    <row r="41" spans="1:55" x14ac:dyDescent="0.3">
      <c r="A41" s="31" t="s">
        <v>398</v>
      </c>
      <c r="B41" s="32" t="s">
        <v>39</v>
      </c>
      <c r="C41" s="32">
        <v>43.414009999999998</v>
      </c>
      <c r="D41" s="32">
        <v>-79.953028000000003</v>
      </c>
      <c r="E41" s="32">
        <v>33.189520440162525</v>
      </c>
      <c r="F41" s="33">
        <v>43661</v>
      </c>
      <c r="G41" s="20">
        <v>0</v>
      </c>
      <c r="H41" s="20">
        <v>0</v>
      </c>
      <c r="I41" s="20">
        <v>0</v>
      </c>
      <c r="J41" s="32">
        <v>0</v>
      </c>
      <c r="K41" s="20">
        <v>0</v>
      </c>
      <c r="L41" s="73">
        <v>1</v>
      </c>
      <c r="M41" s="73">
        <v>0</v>
      </c>
      <c r="N41" s="20">
        <v>0</v>
      </c>
      <c r="O41" s="20">
        <v>0</v>
      </c>
      <c r="P41" s="20">
        <v>0</v>
      </c>
      <c r="Q41" s="20">
        <v>0</v>
      </c>
      <c r="R41" s="20">
        <v>2</v>
      </c>
      <c r="S41" s="20">
        <v>1</v>
      </c>
      <c r="T41" s="21">
        <v>6</v>
      </c>
      <c r="U41" s="70">
        <v>0</v>
      </c>
      <c r="V41" s="57">
        <v>0</v>
      </c>
      <c r="W41" s="46">
        <f t="shared" si="1"/>
        <v>0</v>
      </c>
      <c r="X41" s="61">
        <f>Table1[[#This Row],[moths]]-Table1[[#This Row],[SB Moths]]</f>
        <v>0</v>
      </c>
      <c r="Y41" s="57">
        <v>0</v>
      </c>
      <c r="Z41" s="46">
        <f>SUM(Table1[[#This Row],[european skipper (Thymelicus lineola)- family Hesperiidae, order Lepidoptera]])</f>
        <v>0</v>
      </c>
      <c r="AA41" s="61">
        <f>Table1[[#This Row],[skippers (Hesperiidae sp.)]]-Table1[[#This Row],[SB Skippers]]</f>
        <v>0</v>
      </c>
      <c r="AB41" s="57">
        <v>0</v>
      </c>
      <c r="AC41" s="46">
        <f>SUM(J41,K41)</f>
        <v>0</v>
      </c>
      <c r="AD41" s="61">
        <f>Table1[[#This Row],[butterflies]]-Table1[[#This Row],[SB bufferflies]]</f>
        <v>0</v>
      </c>
      <c r="AE41" s="51">
        <v>0</v>
      </c>
      <c r="AF41" s="68">
        <f>SUM(Table1[[#This Row],[small arrow shaped brown moth (Lepidoptera spp.)]:[monarch_butterfly (Danaus plexippus)]])</f>
        <v>0</v>
      </c>
      <c r="AG41" s="61">
        <f>Table1[[#This Row],[lepidoptera]]-Table1[[#This Row],[SB lepidoptera]]</f>
        <v>0</v>
      </c>
      <c r="AH41" s="32">
        <v>9</v>
      </c>
      <c r="AI41" s="76">
        <f>SUM(Table1[[#This Row],[small_bees]:[large_bees]])</f>
        <v>9</v>
      </c>
      <c r="AJ41" s="61">
        <f>Table1[[#This Row],[abundance of bees]]-Table1[[#This Row],[SB "abundance of bees"]]</f>
        <v>0</v>
      </c>
      <c r="AK41" s="43">
        <v>10</v>
      </c>
      <c r="AL41" s="68">
        <f>SUM(Table1[[#This Row],[small arrow shaped brown moth (Lepidoptera spp.)]:[bombus sp.  (bees)]])</f>
        <v>10</v>
      </c>
      <c r="AM41" s="61">
        <f>Table1[[#This Row],[abundance all sp.]]-Table1[[#This Row],[SB "abundance all sp."]]</f>
        <v>0</v>
      </c>
      <c r="AN41" s="39">
        <v>2</v>
      </c>
      <c r="AO41" s="39">
        <v>1</v>
      </c>
      <c r="AP41" s="39">
        <v>7</v>
      </c>
      <c r="AQ41" s="20">
        <v>2</v>
      </c>
      <c r="AR41" s="20">
        <v>1</v>
      </c>
      <c r="AS41" s="20">
        <v>6</v>
      </c>
      <c r="AT41" s="30">
        <v>4</v>
      </c>
      <c r="AU41" s="30">
        <v>3</v>
      </c>
      <c r="AV41" s="20">
        <v>4</v>
      </c>
      <c r="AW41" s="20">
        <v>3</v>
      </c>
      <c r="AX41" s="20">
        <v>0</v>
      </c>
      <c r="AY41" s="22">
        <v>7</v>
      </c>
      <c r="AZ41" s="32"/>
      <c r="BA41" s="32"/>
      <c r="BB41" s="32"/>
      <c r="BC41" s="32"/>
    </row>
    <row r="42" spans="1:55" x14ac:dyDescent="0.3">
      <c r="A42" s="31" t="s">
        <v>398</v>
      </c>
      <c r="B42" s="32" t="s">
        <v>41</v>
      </c>
      <c r="C42" s="32">
        <v>43.414009999999998</v>
      </c>
      <c r="D42" s="32">
        <v>-79.953028000000003</v>
      </c>
      <c r="E42" s="32">
        <v>33.189520440162525</v>
      </c>
      <c r="F42" s="33">
        <v>43661</v>
      </c>
      <c r="G42" s="20">
        <v>0</v>
      </c>
      <c r="H42" s="20">
        <v>0</v>
      </c>
      <c r="I42" s="20">
        <v>0</v>
      </c>
      <c r="J42" s="32">
        <v>0</v>
      </c>
      <c r="K42" s="20">
        <v>0</v>
      </c>
      <c r="L42" s="73">
        <v>0</v>
      </c>
      <c r="M42" s="73">
        <v>0</v>
      </c>
      <c r="N42" s="20">
        <v>0</v>
      </c>
      <c r="O42" s="20">
        <v>0</v>
      </c>
      <c r="P42" s="20">
        <v>0</v>
      </c>
      <c r="Q42" s="20">
        <v>2</v>
      </c>
      <c r="R42" s="20">
        <v>0</v>
      </c>
      <c r="S42" s="20">
        <v>0</v>
      </c>
      <c r="T42" s="21">
        <v>0</v>
      </c>
      <c r="U42" s="70">
        <v>0</v>
      </c>
      <c r="V42" s="57">
        <v>0</v>
      </c>
      <c r="W42" s="46">
        <f t="shared" si="1"/>
        <v>0</v>
      </c>
      <c r="X42" s="61">
        <f>Table1[[#This Row],[moths]]-Table1[[#This Row],[SB Moths]]</f>
        <v>0</v>
      </c>
      <c r="Y42" s="57">
        <v>0</v>
      </c>
      <c r="Z42" s="46">
        <f>SUM(Table1[[#This Row],[european skipper (Thymelicus lineola)- family Hesperiidae, order Lepidoptera]])</f>
        <v>0</v>
      </c>
      <c r="AA42" s="61">
        <f>Table1[[#This Row],[skippers (Hesperiidae sp.)]]-Table1[[#This Row],[SB Skippers]]</f>
        <v>0</v>
      </c>
      <c r="AB42" s="57">
        <v>0</v>
      </c>
      <c r="AC42" s="46">
        <f>SUM(J42,K42)</f>
        <v>0</v>
      </c>
      <c r="AD42" s="61">
        <f>Table1[[#This Row],[butterflies]]-Table1[[#This Row],[SB bufferflies]]</f>
        <v>0</v>
      </c>
      <c r="AE42" s="51">
        <v>0</v>
      </c>
      <c r="AF42" s="68">
        <f>SUM(Table1[[#This Row],[small arrow shaped brown moth (Lepidoptera spp.)]:[monarch_butterfly (Danaus plexippus)]])</f>
        <v>0</v>
      </c>
      <c r="AG42" s="61">
        <f>Table1[[#This Row],[lepidoptera]]-Table1[[#This Row],[SB lepidoptera]]</f>
        <v>0</v>
      </c>
      <c r="AH42" s="32">
        <v>2</v>
      </c>
      <c r="AI42" s="76">
        <f>SUM(Table1[[#This Row],[small_bees]:[large_bees]])</f>
        <v>2</v>
      </c>
      <c r="AJ42" s="61">
        <f>Table1[[#This Row],[abundance of bees]]-Table1[[#This Row],[SB "abundance of bees"]]</f>
        <v>0</v>
      </c>
      <c r="AK42" s="43">
        <v>2</v>
      </c>
      <c r="AL42" s="68">
        <f>SUM(Table1[[#This Row],[small arrow shaped brown moth (Lepidoptera spp.)]:[bombus sp.  (bees)]])</f>
        <v>2</v>
      </c>
      <c r="AM42" s="61">
        <f>Table1[[#This Row],[abundance all sp.]]-Table1[[#This Row],[SB "abundance all sp."]]</f>
        <v>0</v>
      </c>
      <c r="AN42" s="39">
        <v>0</v>
      </c>
      <c r="AO42" s="39">
        <v>2</v>
      </c>
      <c r="AP42" s="39">
        <v>0</v>
      </c>
      <c r="AQ42" s="20">
        <v>0</v>
      </c>
      <c r="AR42" s="20">
        <v>2</v>
      </c>
      <c r="AS42" s="20">
        <v>0</v>
      </c>
      <c r="AT42" s="30">
        <v>1</v>
      </c>
      <c r="AU42" s="30">
        <v>1</v>
      </c>
      <c r="AV42" s="20">
        <v>4</v>
      </c>
      <c r="AW42" s="20">
        <v>2</v>
      </c>
      <c r="AX42" s="20">
        <v>0</v>
      </c>
      <c r="AY42" s="22">
        <v>6</v>
      </c>
      <c r="AZ42" s="32"/>
      <c r="BA42" s="32"/>
      <c r="BB42" s="32"/>
      <c r="BC42" s="32"/>
    </row>
    <row r="43" spans="1:55" x14ac:dyDescent="0.3">
      <c r="A43" s="31" t="s">
        <v>398</v>
      </c>
      <c r="B43" s="32" t="s">
        <v>42</v>
      </c>
      <c r="C43" s="32">
        <v>43.414009999999998</v>
      </c>
      <c r="D43" s="32">
        <v>-79.953028000000003</v>
      </c>
      <c r="E43" s="32">
        <v>33.189520440162525</v>
      </c>
      <c r="F43" s="33">
        <v>43661</v>
      </c>
      <c r="G43" s="20">
        <v>0</v>
      </c>
      <c r="H43" s="20">
        <v>0</v>
      </c>
      <c r="I43" s="20">
        <v>0</v>
      </c>
      <c r="J43" s="32">
        <v>0</v>
      </c>
      <c r="K43" s="20">
        <v>0</v>
      </c>
      <c r="L43" s="73">
        <v>1</v>
      </c>
      <c r="M43" s="73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1">
        <v>1</v>
      </c>
      <c r="U43" s="70">
        <v>0</v>
      </c>
      <c r="V43" s="57">
        <v>0</v>
      </c>
      <c r="W43" s="46">
        <f t="shared" si="1"/>
        <v>0</v>
      </c>
      <c r="X43" s="61">
        <f>Table1[[#This Row],[moths]]-Table1[[#This Row],[SB Moths]]</f>
        <v>0</v>
      </c>
      <c r="Y43" s="57">
        <v>0</v>
      </c>
      <c r="Z43" s="46">
        <f>SUM(Table1[[#This Row],[european skipper (Thymelicus lineola)- family Hesperiidae, order Lepidoptera]])</f>
        <v>0</v>
      </c>
      <c r="AA43" s="61">
        <f>Table1[[#This Row],[skippers (Hesperiidae sp.)]]-Table1[[#This Row],[SB Skippers]]</f>
        <v>0</v>
      </c>
      <c r="AB43" s="57">
        <v>0</v>
      </c>
      <c r="AC43" s="46">
        <f>SUM(J43,K43)</f>
        <v>0</v>
      </c>
      <c r="AD43" s="61">
        <f>Table1[[#This Row],[butterflies]]-Table1[[#This Row],[SB bufferflies]]</f>
        <v>0</v>
      </c>
      <c r="AE43" s="51">
        <v>0</v>
      </c>
      <c r="AF43" s="68">
        <f>SUM(Table1[[#This Row],[small arrow shaped brown moth (Lepidoptera spp.)]:[monarch_butterfly (Danaus plexippus)]])</f>
        <v>0</v>
      </c>
      <c r="AG43" s="61">
        <f>Table1[[#This Row],[lepidoptera]]-Table1[[#This Row],[SB lepidoptera]]</f>
        <v>0</v>
      </c>
      <c r="AH43" s="32">
        <v>5</v>
      </c>
      <c r="AI43" s="76">
        <f>SUM(Table1[[#This Row],[small_bees]:[large_bees]])</f>
        <v>5</v>
      </c>
      <c r="AJ43" s="61">
        <f>Table1[[#This Row],[abundance of bees]]-Table1[[#This Row],[SB "abundance of bees"]]</f>
        <v>0</v>
      </c>
      <c r="AK43" s="43">
        <v>6</v>
      </c>
      <c r="AL43" s="68">
        <f>SUM(Table1[[#This Row],[small arrow shaped brown moth (Lepidoptera spp.)]:[bombus sp.  (bees)]])</f>
        <v>2</v>
      </c>
      <c r="AM43" s="61">
        <f>Table1[[#This Row],[abundance all sp.]]-Table1[[#This Row],[SB "abundance all sp."]]</f>
        <v>4</v>
      </c>
      <c r="AN43" s="39">
        <v>4</v>
      </c>
      <c r="AO43" s="39">
        <v>0</v>
      </c>
      <c r="AP43" s="39">
        <v>2</v>
      </c>
      <c r="AQ43" s="20">
        <v>4</v>
      </c>
      <c r="AR43" s="20">
        <v>0</v>
      </c>
      <c r="AS43" s="20">
        <v>1</v>
      </c>
      <c r="AT43" s="30">
        <v>3</v>
      </c>
      <c r="AU43" s="30">
        <v>2</v>
      </c>
      <c r="AV43" s="20">
        <v>2</v>
      </c>
      <c r="AW43" s="20">
        <v>2</v>
      </c>
      <c r="AX43" s="20">
        <v>0</v>
      </c>
      <c r="AY43" s="22">
        <v>4</v>
      </c>
      <c r="AZ43" s="32"/>
      <c r="BA43" s="32"/>
      <c r="BB43" s="32"/>
      <c r="BC43" s="32"/>
    </row>
    <row r="44" spans="1:55" x14ac:dyDescent="0.3">
      <c r="A44" s="31" t="s">
        <v>400</v>
      </c>
      <c r="B44" s="32" t="s">
        <v>39</v>
      </c>
      <c r="C44" s="32">
        <v>43.387611999999997</v>
      </c>
      <c r="D44" s="32">
        <v>-79.959232</v>
      </c>
      <c r="E44" s="32">
        <v>34.412474938792137</v>
      </c>
      <c r="F44" s="33">
        <v>43661</v>
      </c>
      <c r="G44" s="20">
        <v>0</v>
      </c>
      <c r="H44" s="20">
        <v>0</v>
      </c>
      <c r="I44" s="20">
        <v>0</v>
      </c>
      <c r="J44" s="32">
        <v>0</v>
      </c>
      <c r="K44" s="20">
        <v>0</v>
      </c>
      <c r="L44" s="73">
        <v>0</v>
      </c>
      <c r="M44" s="73">
        <v>3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1">
        <v>0</v>
      </c>
      <c r="U44" s="70">
        <v>0</v>
      </c>
      <c r="V44" s="57">
        <v>0</v>
      </c>
      <c r="W44" s="46">
        <f t="shared" si="1"/>
        <v>0</v>
      </c>
      <c r="X44" s="61">
        <f>Table1[[#This Row],[moths]]-Table1[[#This Row],[SB Moths]]</f>
        <v>0</v>
      </c>
      <c r="Y44" s="57">
        <v>0</v>
      </c>
      <c r="Z44" s="46">
        <f>SUM(Table1[[#This Row],[european skipper (Thymelicus lineola)- family Hesperiidae, order Lepidoptera]])</f>
        <v>0</v>
      </c>
      <c r="AA44" s="61">
        <f>Table1[[#This Row],[skippers (Hesperiidae sp.)]]-Table1[[#This Row],[SB Skippers]]</f>
        <v>0</v>
      </c>
      <c r="AB44" s="57">
        <v>0</v>
      </c>
      <c r="AC44" s="46">
        <f>SUM(J44,K44)</f>
        <v>0</v>
      </c>
      <c r="AD44" s="61">
        <f>Table1[[#This Row],[butterflies]]-Table1[[#This Row],[SB bufferflies]]</f>
        <v>0</v>
      </c>
      <c r="AE44" s="51">
        <v>0</v>
      </c>
      <c r="AF44" s="68">
        <f>SUM(Table1[[#This Row],[small arrow shaped brown moth (Lepidoptera spp.)]:[monarch_butterfly (Danaus plexippus)]])</f>
        <v>0</v>
      </c>
      <c r="AG44" s="61">
        <f>Table1[[#This Row],[lepidoptera]]-Table1[[#This Row],[SB lepidoptera]]</f>
        <v>0</v>
      </c>
      <c r="AH44" s="32">
        <v>0</v>
      </c>
      <c r="AI44" s="76">
        <f>SUM(Table1[[#This Row],[small_bees]:[large_bees]])</f>
        <v>0</v>
      </c>
      <c r="AJ44" s="61">
        <f>Table1[[#This Row],[abundance of bees]]-Table1[[#This Row],[SB "abundance of bees"]]</f>
        <v>0</v>
      </c>
      <c r="AK44" s="43">
        <v>3</v>
      </c>
      <c r="AL44" s="68">
        <f>SUM(Table1[[#This Row],[small arrow shaped brown moth (Lepidoptera spp.)]:[bombus sp.  (bees)]])</f>
        <v>3</v>
      </c>
      <c r="AM44" s="61">
        <f>Table1[[#This Row],[abundance all sp.]]-Table1[[#This Row],[SB "abundance all sp."]]</f>
        <v>0</v>
      </c>
      <c r="AN44" s="39">
        <v>3</v>
      </c>
      <c r="AO44" s="39">
        <v>0</v>
      </c>
      <c r="AP44" s="39">
        <v>0</v>
      </c>
      <c r="AQ44" s="20">
        <v>0</v>
      </c>
      <c r="AR44" s="20">
        <v>0</v>
      </c>
      <c r="AS44" s="20">
        <v>0</v>
      </c>
      <c r="AT44" s="30">
        <v>1</v>
      </c>
      <c r="AU44" s="30">
        <v>0</v>
      </c>
      <c r="AV44" s="20">
        <v>4</v>
      </c>
      <c r="AW44" s="20">
        <v>4</v>
      </c>
      <c r="AX44" s="20">
        <v>0</v>
      </c>
      <c r="AY44" s="22">
        <v>8</v>
      </c>
      <c r="AZ44" s="32"/>
      <c r="BA44" s="32"/>
      <c r="BB44" s="32"/>
      <c r="BC44" s="32"/>
    </row>
    <row r="45" spans="1:55" x14ac:dyDescent="0.3">
      <c r="A45" s="31" t="s">
        <v>400</v>
      </c>
      <c r="B45" s="32" t="s">
        <v>41</v>
      </c>
      <c r="C45" s="32">
        <v>43.387611999999997</v>
      </c>
      <c r="D45" s="32">
        <v>-79.959232</v>
      </c>
      <c r="E45" s="32">
        <v>34.412474938792137</v>
      </c>
      <c r="F45" s="33">
        <v>43661</v>
      </c>
      <c r="G45" s="20">
        <v>0</v>
      </c>
      <c r="H45" s="20">
        <v>0</v>
      </c>
      <c r="I45" s="20">
        <v>0</v>
      </c>
      <c r="J45" s="32">
        <v>0</v>
      </c>
      <c r="K45" s="20">
        <v>0</v>
      </c>
      <c r="L45" s="73">
        <v>0</v>
      </c>
      <c r="M45" s="73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1">
        <v>1</v>
      </c>
      <c r="U45" s="70">
        <v>0</v>
      </c>
      <c r="V45" s="57">
        <v>0</v>
      </c>
      <c r="W45" s="46">
        <f t="shared" si="1"/>
        <v>0</v>
      </c>
      <c r="X45" s="61">
        <f>Table1[[#This Row],[moths]]-Table1[[#This Row],[SB Moths]]</f>
        <v>0</v>
      </c>
      <c r="Y45" s="57">
        <v>0</v>
      </c>
      <c r="Z45" s="46">
        <f>SUM(Table1[[#This Row],[european skipper (Thymelicus lineola)- family Hesperiidae, order Lepidoptera]])</f>
        <v>0</v>
      </c>
      <c r="AA45" s="61">
        <f>Table1[[#This Row],[skippers (Hesperiidae sp.)]]-Table1[[#This Row],[SB Skippers]]</f>
        <v>0</v>
      </c>
      <c r="AB45" s="57">
        <v>0</v>
      </c>
      <c r="AC45" s="46">
        <f>SUM(J45,K45)</f>
        <v>0</v>
      </c>
      <c r="AD45" s="61">
        <f>Table1[[#This Row],[butterflies]]-Table1[[#This Row],[SB bufferflies]]</f>
        <v>0</v>
      </c>
      <c r="AE45" s="51">
        <v>0</v>
      </c>
      <c r="AF45" s="68">
        <f>SUM(Table1[[#This Row],[small arrow shaped brown moth (Lepidoptera spp.)]:[monarch_butterfly (Danaus plexippus)]])</f>
        <v>0</v>
      </c>
      <c r="AG45" s="61">
        <f>Table1[[#This Row],[lepidoptera]]-Table1[[#This Row],[SB lepidoptera]]</f>
        <v>0</v>
      </c>
      <c r="AH45" s="32">
        <v>1</v>
      </c>
      <c r="AI45" s="76">
        <f>SUM(Table1[[#This Row],[small_bees]:[large_bees]])</f>
        <v>1</v>
      </c>
      <c r="AJ45" s="61">
        <f>Table1[[#This Row],[abundance of bees]]-Table1[[#This Row],[SB "abundance of bees"]]</f>
        <v>0</v>
      </c>
      <c r="AK45" s="43">
        <v>1</v>
      </c>
      <c r="AL45" s="68">
        <f>SUM(Table1[[#This Row],[small arrow shaped brown moth (Lepidoptera spp.)]:[bombus sp.  (bees)]])</f>
        <v>1</v>
      </c>
      <c r="AM45" s="61">
        <f>Table1[[#This Row],[abundance all sp.]]-Table1[[#This Row],[SB "abundance all sp."]]</f>
        <v>0</v>
      </c>
      <c r="AN45" s="39">
        <v>0</v>
      </c>
      <c r="AO45" s="39">
        <v>0</v>
      </c>
      <c r="AP45" s="39">
        <v>1</v>
      </c>
      <c r="AQ45" s="20">
        <v>0</v>
      </c>
      <c r="AR45" s="20">
        <v>0</v>
      </c>
      <c r="AS45" s="20">
        <v>1</v>
      </c>
      <c r="AT45" s="30">
        <v>1</v>
      </c>
      <c r="AU45" s="30">
        <v>1</v>
      </c>
      <c r="AV45" s="20">
        <v>3</v>
      </c>
      <c r="AW45" s="20">
        <v>4</v>
      </c>
      <c r="AX45" s="20">
        <v>0</v>
      </c>
      <c r="AY45" s="22">
        <v>7</v>
      </c>
      <c r="AZ45" s="32"/>
      <c r="BA45" s="32"/>
      <c r="BB45" s="32"/>
      <c r="BC45" s="32"/>
    </row>
    <row r="46" spans="1:55" x14ac:dyDescent="0.3">
      <c r="A46" s="31" t="s">
        <v>400</v>
      </c>
      <c r="B46" s="32" t="s">
        <v>42</v>
      </c>
      <c r="C46" s="32">
        <v>43.387611999999997</v>
      </c>
      <c r="D46" s="32">
        <v>-79.959232</v>
      </c>
      <c r="E46" s="32">
        <v>34.412474938792137</v>
      </c>
      <c r="F46" s="33">
        <v>43661</v>
      </c>
      <c r="G46" s="20">
        <v>0</v>
      </c>
      <c r="H46" s="20">
        <v>0</v>
      </c>
      <c r="I46" s="20">
        <v>0</v>
      </c>
      <c r="J46" s="32">
        <v>0</v>
      </c>
      <c r="K46" s="20">
        <v>0</v>
      </c>
      <c r="L46" s="73">
        <v>0</v>
      </c>
      <c r="M46" s="73">
        <v>0</v>
      </c>
      <c r="N46" s="20">
        <v>2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1">
        <v>0</v>
      </c>
      <c r="U46" s="70">
        <v>0</v>
      </c>
      <c r="V46" s="57">
        <v>0</v>
      </c>
      <c r="W46" s="46">
        <f t="shared" si="1"/>
        <v>0</v>
      </c>
      <c r="X46" s="61">
        <f>Table1[[#This Row],[moths]]-Table1[[#This Row],[SB Moths]]</f>
        <v>0</v>
      </c>
      <c r="Y46" s="57">
        <v>0</v>
      </c>
      <c r="Z46" s="46">
        <f>SUM(Table1[[#This Row],[european skipper (Thymelicus lineola)- family Hesperiidae, order Lepidoptera]])</f>
        <v>0</v>
      </c>
      <c r="AA46" s="61">
        <f>Table1[[#This Row],[skippers (Hesperiidae sp.)]]-Table1[[#This Row],[SB Skippers]]</f>
        <v>0</v>
      </c>
      <c r="AB46" s="57">
        <v>0</v>
      </c>
      <c r="AC46" s="46">
        <f>SUM(J46,K46)</f>
        <v>0</v>
      </c>
      <c r="AD46" s="61">
        <f>Table1[[#This Row],[butterflies]]-Table1[[#This Row],[SB bufferflies]]</f>
        <v>0</v>
      </c>
      <c r="AE46" s="51">
        <v>0</v>
      </c>
      <c r="AF46" s="68">
        <f>SUM(Table1[[#This Row],[small arrow shaped brown moth (Lepidoptera spp.)]:[monarch_butterfly (Danaus plexippus)]])</f>
        <v>0</v>
      </c>
      <c r="AG46" s="61">
        <f>Table1[[#This Row],[lepidoptera]]-Table1[[#This Row],[SB lepidoptera]]</f>
        <v>0</v>
      </c>
      <c r="AH46" s="32">
        <v>2</v>
      </c>
      <c r="AI46" s="76">
        <f>SUM(Table1[[#This Row],[small_bees]:[large_bees]])</f>
        <v>2</v>
      </c>
      <c r="AJ46" s="61">
        <f>Table1[[#This Row],[abundance of bees]]-Table1[[#This Row],[SB "abundance of bees"]]</f>
        <v>0</v>
      </c>
      <c r="AK46" s="43">
        <v>2</v>
      </c>
      <c r="AL46" s="68">
        <f>SUM(Table1[[#This Row],[small arrow shaped brown moth (Lepidoptera spp.)]:[bombus sp.  (bees)]])</f>
        <v>2</v>
      </c>
      <c r="AM46" s="61">
        <f>Table1[[#This Row],[abundance all sp.]]-Table1[[#This Row],[SB "abundance all sp."]]</f>
        <v>0</v>
      </c>
      <c r="AN46" s="39">
        <v>2</v>
      </c>
      <c r="AO46" s="39">
        <v>0</v>
      </c>
      <c r="AP46" s="39">
        <v>0</v>
      </c>
      <c r="AQ46" s="20">
        <v>2</v>
      </c>
      <c r="AR46" s="20">
        <v>0</v>
      </c>
      <c r="AS46" s="20">
        <v>0</v>
      </c>
      <c r="AT46" s="30">
        <v>1</v>
      </c>
      <c r="AU46" s="30">
        <v>1</v>
      </c>
      <c r="AV46" s="20">
        <v>3</v>
      </c>
      <c r="AW46" s="20">
        <v>5</v>
      </c>
      <c r="AX46" s="20">
        <v>0</v>
      </c>
      <c r="AY46" s="22">
        <v>8</v>
      </c>
      <c r="AZ46" s="32"/>
      <c r="BA46" s="32"/>
      <c r="BB46" s="32"/>
      <c r="BC46" s="32"/>
    </row>
    <row r="47" spans="1:55" x14ac:dyDescent="0.3">
      <c r="A47" s="31" t="s">
        <v>399</v>
      </c>
      <c r="B47" s="32" t="s">
        <v>39</v>
      </c>
      <c r="C47" s="32">
        <v>43.399222000000002</v>
      </c>
      <c r="D47" s="32">
        <v>-79.930576000000002</v>
      </c>
      <c r="E47" s="32">
        <v>32.768829598808203</v>
      </c>
      <c r="F47" s="33">
        <v>43661</v>
      </c>
      <c r="G47" s="20">
        <v>0</v>
      </c>
      <c r="H47" s="20">
        <v>0</v>
      </c>
      <c r="I47" s="20">
        <v>0</v>
      </c>
      <c r="J47" s="32">
        <v>1</v>
      </c>
      <c r="K47" s="20">
        <v>0</v>
      </c>
      <c r="L47" s="73">
        <v>0</v>
      </c>
      <c r="M47" s="73">
        <v>3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1">
        <v>0</v>
      </c>
      <c r="U47" s="70">
        <v>0</v>
      </c>
      <c r="V47" s="57">
        <v>0</v>
      </c>
      <c r="W47" s="46">
        <f t="shared" si="1"/>
        <v>0</v>
      </c>
      <c r="X47" s="61">
        <f>Table1[[#This Row],[moths]]-Table1[[#This Row],[SB Moths]]</f>
        <v>0</v>
      </c>
      <c r="Y47" s="57">
        <v>1</v>
      </c>
      <c r="Z47" s="46">
        <f>SUM(Table1[[#This Row],[european skipper (Thymelicus lineola)- family Hesperiidae, order Lepidoptera]])</f>
        <v>1</v>
      </c>
      <c r="AA47" s="61">
        <f>Table1[[#This Row],[skippers (Hesperiidae sp.)]]-Table1[[#This Row],[SB Skippers]]</f>
        <v>0</v>
      </c>
      <c r="AB47" s="57">
        <v>1</v>
      </c>
      <c r="AC47" s="46">
        <f>SUM(J47,K47)</f>
        <v>1</v>
      </c>
      <c r="AD47" s="61">
        <f>Table1[[#This Row],[butterflies]]-Table1[[#This Row],[SB bufferflies]]</f>
        <v>0</v>
      </c>
      <c r="AE47" s="51">
        <v>1</v>
      </c>
      <c r="AF47" s="68">
        <f>SUM(Table1[[#This Row],[small arrow shaped brown moth (Lepidoptera spp.)]:[monarch_butterfly (Danaus plexippus)]])</f>
        <v>1</v>
      </c>
      <c r="AG47" s="61">
        <f>Table1[[#This Row],[lepidoptera]]-Table1[[#This Row],[SB lepidoptera]]</f>
        <v>0</v>
      </c>
      <c r="AH47" s="32">
        <v>0</v>
      </c>
      <c r="AI47" s="76">
        <f>SUM(Table1[[#This Row],[small_bees]:[large_bees]])</f>
        <v>0</v>
      </c>
      <c r="AJ47" s="61">
        <f>Table1[[#This Row],[abundance of bees]]-Table1[[#This Row],[SB "abundance of bees"]]</f>
        <v>0</v>
      </c>
      <c r="AK47" s="43">
        <v>4</v>
      </c>
      <c r="AL47" s="68">
        <f>SUM(Table1[[#This Row],[small arrow shaped brown moth (Lepidoptera spp.)]:[bombus sp.  (bees)]])</f>
        <v>4</v>
      </c>
      <c r="AM47" s="61">
        <f>Table1[[#This Row],[abundance all sp.]]-Table1[[#This Row],[SB "abundance all sp."]]</f>
        <v>0</v>
      </c>
      <c r="AN47" s="39">
        <v>3</v>
      </c>
      <c r="AO47" s="39">
        <v>1</v>
      </c>
      <c r="AP47" s="39">
        <v>0</v>
      </c>
      <c r="AQ47" s="20">
        <v>0</v>
      </c>
      <c r="AR47" s="20">
        <v>0</v>
      </c>
      <c r="AS47" s="20">
        <v>0</v>
      </c>
      <c r="AT47" s="30">
        <v>2</v>
      </c>
      <c r="AU47" s="30">
        <v>0</v>
      </c>
      <c r="AV47" s="20">
        <v>1</v>
      </c>
      <c r="AW47" s="20">
        <v>3</v>
      </c>
      <c r="AX47" s="20">
        <v>0</v>
      </c>
      <c r="AY47" s="22">
        <v>4</v>
      </c>
      <c r="AZ47" s="32"/>
      <c r="BA47" s="32"/>
      <c r="BB47" s="32"/>
      <c r="BC47" s="32"/>
    </row>
    <row r="48" spans="1:55" x14ac:dyDescent="0.3">
      <c r="A48" s="31" t="s">
        <v>399</v>
      </c>
      <c r="B48" s="32" t="s">
        <v>41</v>
      </c>
      <c r="C48" s="32">
        <v>43.399222000000002</v>
      </c>
      <c r="D48" s="32">
        <v>-79.930576000000002</v>
      </c>
      <c r="E48" s="32">
        <v>32.768829598808203</v>
      </c>
      <c r="F48" s="33">
        <v>43661</v>
      </c>
      <c r="G48" s="20">
        <v>0</v>
      </c>
      <c r="H48" s="20">
        <v>0</v>
      </c>
      <c r="I48" s="20">
        <v>0</v>
      </c>
      <c r="J48" s="32">
        <v>0</v>
      </c>
      <c r="K48" s="20">
        <v>0</v>
      </c>
      <c r="L48" s="73">
        <v>0</v>
      </c>
      <c r="M48" s="73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1">
        <v>0</v>
      </c>
      <c r="U48" s="70">
        <v>0</v>
      </c>
      <c r="V48" s="57">
        <v>0</v>
      </c>
      <c r="W48" s="46">
        <f t="shared" si="1"/>
        <v>0</v>
      </c>
      <c r="X48" s="61">
        <f>Table1[[#This Row],[moths]]-Table1[[#This Row],[SB Moths]]</f>
        <v>0</v>
      </c>
      <c r="Y48" s="57">
        <v>0</v>
      </c>
      <c r="Z48" s="46">
        <f>SUM(Table1[[#This Row],[european skipper (Thymelicus lineola)- family Hesperiidae, order Lepidoptera]])</f>
        <v>0</v>
      </c>
      <c r="AA48" s="61">
        <f>Table1[[#This Row],[skippers (Hesperiidae sp.)]]-Table1[[#This Row],[SB Skippers]]</f>
        <v>0</v>
      </c>
      <c r="AB48" s="57">
        <v>0</v>
      </c>
      <c r="AC48" s="46">
        <f>SUM(J48,K48)</f>
        <v>0</v>
      </c>
      <c r="AD48" s="61">
        <f>Table1[[#This Row],[butterflies]]-Table1[[#This Row],[SB bufferflies]]</f>
        <v>0</v>
      </c>
      <c r="AE48" s="51">
        <v>0</v>
      </c>
      <c r="AF48" s="68">
        <f>SUM(Table1[[#This Row],[small arrow shaped brown moth (Lepidoptera spp.)]:[monarch_butterfly (Danaus plexippus)]])</f>
        <v>0</v>
      </c>
      <c r="AG48" s="61">
        <f>Table1[[#This Row],[lepidoptera]]-Table1[[#This Row],[SB lepidoptera]]</f>
        <v>0</v>
      </c>
      <c r="AH48" s="32">
        <v>0</v>
      </c>
      <c r="AI48" s="76">
        <f>SUM(Table1[[#This Row],[small_bees]:[large_bees]])</f>
        <v>0</v>
      </c>
      <c r="AJ48" s="61">
        <f>Table1[[#This Row],[abundance of bees]]-Table1[[#This Row],[SB "abundance of bees"]]</f>
        <v>0</v>
      </c>
      <c r="AK48" s="43">
        <v>0</v>
      </c>
      <c r="AL48" s="68">
        <f>SUM(Table1[[#This Row],[small arrow shaped brown moth (Lepidoptera spp.)]:[bombus sp.  (bees)]])</f>
        <v>0</v>
      </c>
      <c r="AM48" s="61">
        <f>Table1[[#This Row],[abundance all sp.]]-Table1[[#This Row],[SB "abundance all sp."]]</f>
        <v>0</v>
      </c>
      <c r="AN48" s="39">
        <v>0</v>
      </c>
      <c r="AO48" s="39">
        <v>0</v>
      </c>
      <c r="AP48" s="39">
        <v>0</v>
      </c>
      <c r="AQ48" s="20">
        <v>0</v>
      </c>
      <c r="AR48" s="20">
        <v>0</v>
      </c>
      <c r="AS48" s="20">
        <v>0</v>
      </c>
      <c r="AT48" s="30">
        <v>0</v>
      </c>
      <c r="AU48" s="30">
        <v>0</v>
      </c>
      <c r="AV48" s="20">
        <v>3</v>
      </c>
      <c r="AW48" s="20">
        <v>2</v>
      </c>
      <c r="AX48" s="20">
        <v>0</v>
      </c>
      <c r="AY48" s="22">
        <v>5</v>
      </c>
      <c r="AZ48" s="32"/>
      <c r="BA48" s="32"/>
      <c r="BB48" s="32"/>
      <c r="BC48" s="32"/>
    </row>
    <row r="49" spans="1:55" x14ac:dyDescent="0.3">
      <c r="A49" s="31" t="s">
        <v>399</v>
      </c>
      <c r="B49" s="32" t="s">
        <v>42</v>
      </c>
      <c r="C49" s="32">
        <v>43.399222000000002</v>
      </c>
      <c r="D49" s="32">
        <v>-79.930576000000002</v>
      </c>
      <c r="E49" s="32">
        <v>32.768829598808203</v>
      </c>
      <c r="F49" s="33">
        <v>43661</v>
      </c>
      <c r="G49" s="20">
        <v>0</v>
      </c>
      <c r="H49" s="20">
        <v>0</v>
      </c>
      <c r="I49" s="20">
        <v>0</v>
      </c>
      <c r="J49" s="32">
        <v>2</v>
      </c>
      <c r="K49" s="20">
        <v>0</v>
      </c>
      <c r="L49" s="73">
        <v>0</v>
      </c>
      <c r="M49" s="73">
        <v>2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1">
        <v>0</v>
      </c>
      <c r="U49" s="70">
        <v>0</v>
      </c>
      <c r="V49" s="57">
        <v>0</v>
      </c>
      <c r="W49" s="46">
        <f t="shared" si="1"/>
        <v>0</v>
      </c>
      <c r="X49" s="61">
        <f>Table1[[#This Row],[moths]]-Table1[[#This Row],[SB Moths]]</f>
        <v>0</v>
      </c>
      <c r="Y49" s="57">
        <v>2</v>
      </c>
      <c r="Z49" s="46">
        <f>SUM(Table1[[#This Row],[european skipper (Thymelicus lineola)- family Hesperiidae, order Lepidoptera]])</f>
        <v>2</v>
      </c>
      <c r="AA49" s="61">
        <f>Table1[[#This Row],[skippers (Hesperiidae sp.)]]-Table1[[#This Row],[SB Skippers]]</f>
        <v>0</v>
      </c>
      <c r="AB49" s="57">
        <v>2</v>
      </c>
      <c r="AC49" s="46">
        <f>SUM(J49,K49)</f>
        <v>2</v>
      </c>
      <c r="AD49" s="61">
        <f>Table1[[#This Row],[butterflies]]-Table1[[#This Row],[SB bufferflies]]</f>
        <v>0</v>
      </c>
      <c r="AE49" s="51">
        <v>2</v>
      </c>
      <c r="AF49" s="68">
        <f>SUM(Table1[[#This Row],[small arrow shaped brown moth (Lepidoptera spp.)]:[monarch_butterfly (Danaus plexippus)]])</f>
        <v>2</v>
      </c>
      <c r="AG49" s="61">
        <f>Table1[[#This Row],[lepidoptera]]-Table1[[#This Row],[SB lepidoptera]]</f>
        <v>0</v>
      </c>
      <c r="AH49" s="32">
        <v>0</v>
      </c>
      <c r="AI49" s="76">
        <f>SUM(Table1[[#This Row],[small_bees]:[large_bees]])</f>
        <v>0</v>
      </c>
      <c r="AJ49" s="61">
        <f>Table1[[#This Row],[abundance of bees]]-Table1[[#This Row],[SB "abundance of bees"]]</f>
        <v>0</v>
      </c>
      <c r="AK49" s="43">
        <v>4</v>
      </c>
      <c r="AL49" s="68">
        <f>SUM(Table1[[#This Row],[small arrow shaped brown moth (Lepidoptera spp.)]:[bombus sp.  (bees)]])</f>
        <v>4</v>
      </c>
      <c r="AM49" s="61">
        <f>Table1[[#This Row],[abundance all sp.]]-Table1[[#This Row],[SB "abundance all sp."]]</f>
        <v>0</v>
      </c>
      <c r="AN49" s="39">
        <v>2</v>
      </c>
      <c r="AO49" s="39">
        <v>2</v>
      </c>
      <c r="AP49" s="39">
        <v>0</v>
      </c>
      <c r="AQ49" s="20">
        <v>0</v>
      </c>
      <c r="AR49" s="20">
        <v>0</v>
      </c>
      <c r="AS49" s="20">
        <v>0</v>
      </c>
      <c r="AT49" s="30">
        <v>2</v>
      </c>
      <c r="AU49" s="30">
        <v>0</v>
      </c>
      <c r="AV49" s="20">
        <v>1</v>
      </c>
      <c r="AW49" s="20">
        <v>3</v>
      </c>
      <c r="AX49" s="20">
        <v>0</v>
      </c>
      <c r="AY49" s="22">
        <v>4</v>
      </c>
      <c r="AZ49" s="32"/>
      <c r="BA49" s="32"/>
      <c r="BB49" s="32"/>
      <c r="BC49" s="32"/>
    </row>
    <row r="50" spans="1:55" x14ac:dyDescent="0.3">
      <c r="A50" s="31" t="s">
        <v>401</v>
      </c>
      <c r="B50" s="32" t="s">
        <v>39</v>
      </c>
      <c r="C50" s="32">
        <v>43.377146000000003</v>
      </c>
      <c r="D50" s="32">
        <v>-79.973860999999999</v>
      </c>
      <c r="E50" s="32">
        <v>35.422507619397869</v>
      </c>
      <c r="F50" s="33">
        <v>43661</v>
      </c>
      <c r="G50" s="20">
        <v>0</v>
      </c>
      <c r="H50" s="20">
        <v>0</v>
      </c>
      <c r="I50" s="20">
        <v>0</v>
      </c>
      <c r="J50" s="32">
        <v>0</v>
      </c>
      <c r="K50" s="20">
        <v>0</v>
      </c>
      <c r="L50" s="73">
        <v>0</v>
      </c>
      <c r="M50" s="73">
        <v>4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1">
        <v>1</v>
      </c>
      <c r="U50" s="70">
        <v>0</v>
      </c>
      <c r="V50" s="57">
        <v>0</v>
      </c>
      <c r="W50" s="46">
        <f t="shared" si="1"/>
        <v>0</v>
      </c>
      <c r="X50" s="61">
        <f>Table1[[#This Row],[moths]]-Table1[[#This Row],[SB Moths]]</f>
        <v>0</v>
      </c>
      <c r="Y50" s="57">
        <v>0</v>
      </c>
      <c r="Z50" s="46">
        <f>SUM(Table1[[#This Row],[european skipper (Thymelicus lineola)- family Hesperiidae, order Lepidoptera]])</f>
        <v>0</v>
      </c>
      <c r="AA50" s="61">
        <f>Table1[[#This Row],[skippers (Hesperiidae sp.)]]-Table1[[#This Row],[SB Skippers]]</f>
        <v>0</v>
      </c>
      <c r="AB50" s="57">
        <v>0</v>
      </c>
      <c r="AC50" s="46">
        <f>SUM(J50,K50)</f>
        <v>0</v>
      </c>
      <c r="AD50" s="61">
        <f>Table1[[#This Row],[butterflies]]-Table1[[#This Row],[SB bufferflies]]</f>
        <v>0</v>
      </c>
      <c r="AE50" s="51">
        <v>0</v>
      </c>
      <c r="AF50" s="68">
        <f>SUM(Table1[[#This Row],[small arrow shaped brown moth (Lepidoptera spp.)]:[monarch_butterfly (Danaus plexippus)]])</f>
        <v>0</v>
      </c>
      <c r="AG50" s="61">
        <f>Table1[[#This Row],[lepidoptera]]-Table1[[#This Row],[SB lepidoptera]]</f>
        <v>0</v>
      </c>
      <c r="AH50" s="32">
        <v>1</v>
      </c>
      <c r="AI50" s="76">
        <f>SUM(Table1[[#This Row],[small_bees]:[large_bees]])</f>
        <v>1</v>
      </c>
      <c r="AJ50" s="61">
        <f>Table1[[#This Row],[abundance of bees]]-Table1[[#This Row],[SB "abundance of bees"]]</f>
        <v>0</v>
      </c>
      <c r="AK50" s="43">
        <v>5</v>
      </c>
      <c r="AL50" s="68">
        <f>SUM(Table1[[#This Row],[small arrow shaped brown moth (Lepidoptera spp.)]:[bombus sp.  (bees)]])</f>
        <v>5</v>
      </c>
      <c r="AM50" s="61">
        <f>Table1[[#This Row],[abundance all sp.]]-Table1[[#This Row],[SB "abundance all sp."]]</f>
        <v>0</v>
      </c>
      <c r="AN50" s="39">
        <v>4</v>
      </c>
      <c r="AO50" s="39">
        <v>0</v>
      </c>
      <c r="AP50" s="39">
        <v>1</v>
      </c>
      <c r="AQ50" s="20">
        <v>0</v>
      </c>
      <c r="AR50" s="20">
        <v>0</v>
      </c>
      <c r="AS50" s="20">
        <v>1</v>
      </c>
      <c r="AT50" s="30">
        <v>2</v>
      </c>
      <c r="AU50" s="30">
        <v>1</v>
      </c>
      <c r="AV50" s="20">
        <v>3</v>
      </c>
      <c r="AW50" s="20">
        <v>3</v>
      </c>
      <c r="AX50" s="20">
        <v>0</v>
      </c>
      <c r="AY50" s="22">
        <v>6</v>
      </c>
      <c r="AZ50" s="32"/>
      <c r="BA50" s="32"/>
      <c r="BB50" s="32"/>
      <c r="BC50" s="32"/>
    </row>
    <row r="51" spans="1:55" x14ac:dyDescent="0.3">
      <c r="A51" s="31" t="s">
        <v>401</v>
      </c>
      <c r="B51" s="32" t="s">
        <v>41</v>
      </c>
      <c r="C51" s="32">
        <v>43.377146000000003</v>
      </c>
      <c r="D51" s="32">
        <v>-79.973860999999999</v>
      </c>
      <c r="E51" s="32">
        <v>35.422507619397869</v>
      </c>
      <c r="F51" s="33">
        <v>43661</v>
      </c>
      <c r="G51" s="20">
        <v>0</v>
      </c>
      <c r="H51" s="20">
        <v>0</v>
      </c>
      <c r="I51" s="20">
        <v>1</v>
      </c>
      <c r="J51" s="32">
        <v>0</v>
      </c>
      <c r="K51" s="20">
        <v>0</v>
      </c>
      <c r="L51" s="73">
        <v>0</v>
      </c>
      <c r="M51" s="73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1">
        <v>0</v>
      </c>
      <c r="U51" s="70">
        <v>0</v>
      </c>
      <c r="V51" s="57">
        <v>1</v>
      </c>
      <c r="W51" s="46">
        <f t="shared" si="1"/>
        <v>1</v>
      </c>
      <c r="X51" s="61">
        <f>Table1[[#This Row],[moths]]-Table1[[#This Row],[SB Moths]]</f>
        <v>0</v>
      </c>
      <c r="Y51" s="57">
        <v>0</v>
      </c>
      <c r="Z51" s="46">
        <f>SUM(Table1[[#This Row],[european skipper (Thymelicus lineola)- family Hesperiidae, order Lepidoptera]])</f>
        <v>0</v>
      </c>
      <c r="AA51" s="61">
        <f>Table1[[#This Row],[skippers (Hesperiidae sp.)]]-Table1[[#This Row],[SB Skippers]]</f>
        <v>0</v>
      </c>
      <c r="AB51" s="57">
        <v>0</v>
      </c>
      <c r="AC51" s="46">
        <f>SUM(J51,K51)</f>
        <v>0</v>
      </c>
      <c r="AD51" s="61">
        <f>Table1[[#This Row],[butterflies]]-Table1[[#This Row],[SB bufferflies]]</f>
        <v>0</v>
      </c>
      <c r="AE51" s="51">
        <v>1</v>
      </c>
      <c r="AF51" s="68">
        <f>SUM(Table1[[#This Row],[small arrow shaped brown moth (Lepidoptera spp.)]:[monarch_butterfly (Danaus plexippus)]])</f>
        <v>1</v>
      </c>
      <c r="AG51" s="61">
        <f>Table1[[#This Row],[lepidoptera]]-Table1[[#This Row],[SB lepidoptera]]</f>
        <v>0</v>
      </c>
      <c r="AH51" s="32">
        <v>0</v>
      </c>
      <c r="AI51" s="76">
        <f>SUM(Table1[[#This Row],[small_bees]:[large_bees]])</f>
        <v>0</v>
      </c>
      <c r="AJ51" s="61">
        <f>Table1[[#This Row],[abundance of bees]]-Table1[[#This Row],[SB "abundance of bees"]]</f>
        <v>0</v>
      </c>
      <c r="AK51" s="43">
        <v>1</v>
      </c>
      <c r="AL51" s="68">
        <f>SUM(Table1[[#This Row],[small arrow shaped brown moth (Lepidoptera spp.)]:[bombus sp.  (bees)]])</f>
        <v>1</v>
      </c>
      <c r="AM51" s="61">
        <f>Table1[[#This Row],[abundance all sp.]]-Table1[[#This Row],[SB "abundance all sp."]]</f>
        <v>0</v>
      </c>
      <c r="AN51" s="39">
        <v>1</v>
      </c>
      <c r="AO51" s="39">
        <v>0</v>
      </c>
      <c r="AP51" s="39">
        <v>0</v>
      </c>
      <c r="AQ51" s="20">
        <v>0</v>
      </c>
      <c r="AR51" s="20">
        <v>0</v>
      </c>
      <c r="AS51" s="20">
        <v>0</v>
      </c>
      <c r="AT51" s="30">
        <v>1</v>
      </c>
      <c r="AU51" s="30">
        <v>0</v>
      </c>
      <c r="AV51" s="20">
        <v>3</v>
      </c>
      <c r="AW51" s="20">
        <v>3</v>
      </c>
      <c r="AX51" s="20">
        <v>0</v>
      </c>
      <c r="AY51" s="22">
        <v>6</v>
      </c>
      <c r="AZ51" s="32"/>
      <c r="BA51" s="32"/>
      <c r="BB51" s="32"/>
      <c r="BC51" s="32"/>
    </row>
    <row r="52" spans="1:55" x14ac:dyDescent="0.3">
      <c r="A52" s="31" t="s">
        <v>401</v>
      </c>
      <c r="B52" s="32" t="s">
        <v>42</v>
      </c>
      <c r="C52" s="32">
        <v>43.377146000000003</v>
      </c>
      <c r="D52" s="32">
        <v>-79.973860999999999</v>
      </c>
      <c r="E52" s="32">
        <v>35.422507619397869</v>
      </c>
      <c r="F52" s="33">
        <v>43661</v>
      </c>
      <c r="G52" s="20">
        <v>0</v>
      </c>
      <c r="H52" s="20">
        <v>0</v>
      </c>
      <c r="I52" s="20">
        <v>0</v>
      </c>
      <c r="J52" s="32">
        <v>0</v>
      </c>
      <c r="K52" s="20">
        <v>0</v>
      </c>
      <c r="L52" s="73">
        <v>0</v>
      </c>
      <c r="M52" s="73">
        <v>1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1">
        <v>0</v>
      </c>
      <c r="U52" s="70">
        <v>0</v>
      </c>
      <c r="V52" s="57">
        <v>0</v>
      </c>
      <c r="W52" s="46">
        <f t="shared" si="1"/>
        <v>0</v>
      </c>
      <c r="X52" s="61">
        <f>Table1[[#This Row],[moths]]-Table1[[#This Row],[SB Moths]]</f>
        <v>0</v>
      </c>
      <c r="Y52" s="57">
        <v>0</v>
      </c>
      <c r="Z52" s="46">
        <f>SUM(Table1[[#This Row],[european skipper (Thymelicus lineola)- family Hesperiidae, order Lepidoptera]])</f>
        <v>0</v>
      </c>
      <c r="AA52" s="61">
        <f>Table1[[#This Row],[skippers (Hesperiidae sp.)]]-Table1[[#This Row],[SB Skippers]]</f>
        <v>0</v>
      </c>
      <c r="AB52" s="57">
        <v>0</v>
      </c>
      <c r="AC52" s="46">
        <f>SUM(J52,K52)</f>
        <v>0</v>
      </c>
      <c r="AD52" s="61">
        <f>Table1[[#This Row],[butterflies]]-Table1[[#This Row],[SB bufferflies]]</f>
        <v>0</v>
      </c>
      <c r="AE52" s="51">
        <v>0</v>
      </c>
      <c r="AF52" s="68">
        <f>SUM(Table1[[#This Row],[small arrow shaped brown moth (Lepidoptera spp.)]:[monarch_butterfly (Danaus plexippus)]])</f>
        <v>0</v>
      </c>
      <c r="AG52" s="61">
        <f>Table1[[#This Row],[lepidoptera]]-Table1[[#This Row],[SB lepidoptera]]</f>
        <v>0</v>
      </c>
      <c r="AH52" s="32">
        <v>0</v>
      </c>
      <c r="AI52" s="76">
        <f>SUM(Table1[[#This Row],[small_bees]:[large_bees]])</f>
        <v>0</v>
      </c>
      <c r="AJ52" s="61">
        <f>Table1[[#This Row],[abundance of bees]]-Table1[[#This Row],[SB "abundance of bees"]]</f>
        <v>0</v>
      </c>
      <c r="AK52" s="43">
        <v>1</v>
      </c>
      <c r="AL52" s="68">
        <f>SUM(Table1[[#This Row],[small arrow shaped brown moth (Lepidoptera spp.)]:[bombus sp.  (bees)]])</f>
        <v>1</v>
      </c>
      <c r="AM52" s="61">
        <f>Table1[[#This Row],[abundance all sp.]]-Table1[[#This Row],[SB "abundance all sp."]]</f>
        <v>0</v>
      </c>
      <c r="AN52" s="39">
        <v>1</v>
      </c>
      <c r="AO52" s="39">
        <v>0</v>
      </c>
      <c r="AP52" s="39">
        <v>0</v>
      </c>
      <c r="AQ52" s="20">
        <v>0</v>
      </c>
      <c r="AR52" s="20">
        <v>0</v>
      </c>
      <c r="AS52" s="20">
        <v>0</v>
      </c>
      <c r="AT52" s="30">
        <v>1</v>
      </c>
      <c r="AU52" s="30">
        <v>0</v>
      </c>
      <c r="AV52" s="20">
        <v>3</v>
      </c>
      <c r="AW52" s="20">
        <v>2</v>
      </c>
      <c r="AX52" s="20">
        <v>0</v>
      </c>
      <c r="AY52" s="22">
        <v>5</v>
      </c>
      <c r="AZ52" s="32"/>
      <c r="BA52" s="32"/>
      <c r="BB52" s="32"/>
      <c r="BC52" s="32"/>
    </row>
    <row r="53" spans="1:55" x14ac:dyDescent="0.3">
      <c r="A53" s="31" t="s">
        <v>402</v>
      </c>
      <c r="B53" s="32" t="s">
        <v>39</v>
      </c>
      <c r="C53" s="32">
        <v>43.371307999999999</v>
      </c>
      <c r="D53" s="32">
        <v>-79.981819000000002</v>
      </c>
      <c r="E53" s="32">
        <v>35.978006045349858</v>
      </c>
      <c r="F53" s="33">
        <v>43661</v>
      </c>
      <c r="G53" s="20">
        <v>0</v>
      </c>
      <c r="H53" s="20">
        <v>0</v>
      </c>
      <c r="I53" s="20">
        <v>1</v>
      </c>
      <c r="J53" s="32">
        <v>0</v>
      </c>
      <c r="K53" s="20">
        <v>0</v>
      </c>
      <c r="L53" s="73">
        <v>0</v>
      </c>
      <c r="M53" s="73">
        <v>13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1">
        <v>0</v>
      </c>
      <c r="U53" s="70">
        <v>0</v>
      </c>
      <c r="V53" s="57">
        <v>1</v>
      </c>
      <c r="W53" s="46">
        <f t="shared" si="1"/>
        <v>1</v>
      </c>
      <c r="X53" s="61">
        <f>Table1[[#This Row],[moths]]-Table1[[#This Row],[SB Moths]]</f>
        <v>0</v>
      </c>
      <c r="Y53" s="57">
        <v>0</v>
      </c>
      <c r="Z53" s="46">
        <f>SUM(Table1[[#This Row],[european skipper (Thymelicus lineola)- family Hesperiidae, order Lepidoptera]])</f>
        <v>0</v>
      </c>
      <c r="AA53" s="61">
        <f>Table1[[#This Row],[skippers (Hesperiidae sp.)]]-Table1[[#This Row],[SB Skippers]]</f>
        <v>0</v>
      </c>
      <c r="AB53" s="57">
        <v>0</v>
      </c>
      <c r="AC53" s="46">
        <f>SUM(J53,K53)</f>
        <v>0</v>
      </c>
      <c r="AD53" s="61">
        <f>Table1[[#This Row],[butterflies]]-Table1[[#This Row],[SB bufferflies]]</f>
        <v>0</v>
      </c>
      <c r="AE53" s="51">
        <v>1</v>
      </c>
      <c r="AF53" s="68">
        <f>SUM(Table1[[#This Row],[small arrow shaped brown moth (Lepidoptera spp.)]:[monarch_butterfly (Danaus plexippus)]])</f>
        <v>1</v>
      </c>
      <c r="AG53" s="61">
        <f>Table1[[#This Row],[lepidoptera]]-Table1[[#This Row],[SB lepidoptera]]</f>
        <v>0</v>
      </c>
      <c r="AH53" s="32">
        <v>0</v>
      </c>
      <c r="AI53" s="76">
        <f>SUM(Table1[[#This Row],[small_bees]:[large_bees]])</f>
        <v>0</v>
      </c>
      <c r="AJ53" s="61">
        <f>Table1[[#This Row],[abundance of bees]]-Table1[[#This Row],[SB "abundance of bees"]]</f>
        <v>0</v>
      </c>
      <c r="AK53" s="43">
        <v>14</v>
      </c>
      <c r="AL53" s="68">
        <f>SUM(Table1[[#This Row],[small arrow shaped brown moth (Lepidoptera spp.)]:[bombus sp.  (bees)]])</f>
        <v>14</v>
      </c>
      <c r="AM53" s="61">
        <f>Table1[[#This Row],[abundance all sp.]]-Table1[[#This Row],[SB "abundance all sp."]]</f>
        <v>0</v>
      </c>
      <c r="AN53" s="39">
        <v>14</v>
      </c>
      <c r="AO53" s="39">
        <v>0</v>
      </c>
      <c r="AP53" s="39">
        <v>0</v>
      </c>
      <c r="AQ53" s="20">
        <v>0</v>
      </c>
      <c r="AR53" s="20">
        <v>0</v>
      </c>
      <c r="AS53" s="20">
        <v>0</v>
      </c>
      <c r="AT53" s="30">
        <v>2</v>
      </c>
      <c r="AU53" s="30">
        <v>0</v>
      </c>
      <c r="AV53" s="20">
        <v>1</v>
      </c>
      <c r="AW53" s="20">
        <v>3</v>
      </c>
      <c r="AX53" s="20">
        <v>0</v>
      </c>
      <c r="AY53" s="22">
        <v>4</v>
      </c>
      <c r="AZ53" s="32"/>
      <c r="BA53" s="32"/>
      <c r="BB53" s="32"/>
      <c r="BC53" s="32"/>
    </row>
    <row r="54" spans="1:55" x14ac:dyDescent="0.3">
      <c r="A54" s="31" t="s">
        <v>402</v>
      </c>
      <c r="B54" s="32" t="s">
        <v>41</v>
      </c>
      <c r="C54" s="32">
        <v>43.371307999999999</v>
      </c>
      <c r="D54" s="32">
        <v>-79.981819000000002</v>
      </c>
      <c r="E54" s="32">
        <v>35.978006045349858</v>
      </c>
      <c r="F54" s="33">
        <v>43661</v>
      </c>
      <c r="G54" s="20">
        <v>0</v>
      </c>
      <c r="H54" s="20">
        <v>0</v>
      </c>
      <c r="I54" s="20">
        <v>0</v>
      </c>
      <c r="J54" s="32">
        <v>0</v>
      </c>
      <c r="K54" s="20">
        <v>0</v>
      </c>
      <c r="L54" s="73">
        <v>0</v>
      </c>
      <c r="M54" s="73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1">
        <v>0</v>
      </c>
      <c r="U54" s="70">
        <v>0</v>
      </c>
      <c r="V54" s="57">
        <v>0</v>
      </c>
      <c r="W54" s="46">
        <f t="shared" si="1"/>
        <v>0</v>
      </c>
      <c r="X54" s="61">
        <f>Table1[[#This Row],[moths]]-Table1[[#This Row],[SB Moths]]</f>
        <v>0</v>
      </c>
      <c r="Y54" s="57">
        <v>0</v>
      </c>
      <c r="Z54" s="46">
        <f>SUM(Table1[[#This Row],[european skipper (Thymelicus lineola)- family Hesperiidae, order Lepidoptera]])</f>
        <v>0</v>
      </c>
      <c r="AA54" s="61">
        <f>Table1[[#This Row],[skippers (Hesperiidae sp.)]]-Table1[[#This Row],[SB Skippers]]</f>
        <v>0</v>
      </c>
      <c r="AB54" s="57">
        <v>0</v>
      </c>
      <c r="AC54" s="46">
        <f>SUM(J54,K54)</f>
        <v>0</v>
      </c>
      <c r="AD54" s="61">
        <f>Table1[[#This Row],[butterflies]]-Table1[[#This Row],[SB bufferflies]]</f>
        <v>0</v>
      </c>
      <c r="AE54" s="51">
        <v>0</v>
      </c>
      <c r="AF54" s="68">
        <f>SUM(Table1[[#This Row],[small arrow shaped brown moth (Lepidoptera spp.)]:[monarch_butterfly (Danaus plexippus)]])</f>
        <v>0</v>
      </c>
      <c r="AG54" s="61">
        <f>Table1[[#This Row],[lepidoptera]]-Table1[[#This Row],[SB lepidoptera]]</f>
        <v>0</v>
      </c>
      <c r="AH54" s="32">
        <v>0</v>
      </c>
      <c r="AI54" s="76">
        <f>SUM(Table1[[#This Row],[small_bees]:[large_bees]])</f>
        <v>0</v>
      </c>
      <c r="AJ54" s="61">
        <f>Table1[[#This Row],[abundance of bees]]-Table1[[#This Row],[SB "abundance of bees"]]</f>
        <v>0</v>
      </c>
      <c r="AK54" s="43">
        <v>0</v>
      </c>
      <c r="AL54" s="68">
        <f>SUM(Table1[[#This Row],[small arrow shaped brown moth (Lepidoptera spp.)]:[bombus sp.  (bees)]])</f>
        <v>0</v>
      </c>
      <c r="AM54" s="61">
        <f>Table1[[#This Row],[abundance all sp.]]-Table1[[#This Row],[SB "abundance all sp."]]</f>
        <v>0</v>
      </c>
      <c r="AN54" s="39">
        <v>0</v>
      </c>
      <c r="AO54" s="39">
        <v>0</v>
      </c>
      <c r="AP54" s="39">
        <v>0</v>
      </c>
      <c r="AQ54" s="20">
        <v>0</v>
      </c>
      <c r="AR54" s="20">
        <v>0</v>
      </c>
      <c r="AS54" s="20">
        <v>0</v>
      </c>
      <c r="AT54" s="30">
        <v>0</v>
      </c>
      <c r="AU54" s="30">
        <v>0</v>
      </c>
      <c r="AV54" s="20">
        <v>2</v>
      </c>
      <c r="AW54" s="20">
        <v>1</v>
      </c>
      <c r="AX54" s="20">
        <v>0</v>
      </c>
      <c r="AY54" s="22">
        <v>3</v>
      </c>
      <c r="AZ54" s="32"/>
      <c r="BA54" s="32"/>
      <c r="BB54" s="32"/>
      <c r="BC54" s="32"/>
    </row>
    <row r="55" spans="1:55" x14ac:dyDescent="0.3">
      <c r="A55" s="31" t="s">
        <v>402</v>
      </c>
      <c r="B55" s="32" t="s">
        <v>42</v>
      </c>
      <c r="C55" s="32">
        <v>43.371307999999999</v>
      </c>
      <c r="D55" s="32">
        <v>-79.981819000000002</v>
      </c>
      <c r="E55" s="32">
        <v>35.978006045349858</v>
      </c>
      <c r="F55" s="33">
        <v>43661</v>
      </c>
      <c r="G55" s="20">
        <v>2</v>
      </c>
      <c r="H55" s="20">
        <v>0</v>
      </c>
      <c r="I55" s="20">
        <v>0</v>
      </c>
      <c r="J55" s="32">
        <v>0</v>
      </c>
      <c r="K55" s="20">
        <v>0</v>
      </c>
      <c r="L55" s="73">
        <v>0</v>
      </c>
      <c r="M55" s="73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1">
        <v>0</v>
      </c>
      <c r="U55" s="70">
        <v>0</v>
      </c>
      <c r="V55" s="57">
        <v>2</v>
      </c>
      <c r="W55" s="46">
        <f t="shared" si="1"/>
        <v>2</v>
      </c>
      <c r="X55" s="61">
        <f>Table1[[#This Row],[moths]]-Table1[[#This Row],[SB Moths]]</f>
        <v>0</v>
      </c>
      <c r="Y55" s="57">
        <v>0</v>
      </c>
      <c r="Z55" s="46">
        <f>SUM(Table1[[#This Row],[european skipper (Thymelicus lineola)- family Hesperiidae, order Lepidoptera]])</f>
        <v>0</v>
      </c>
      <c r="AA55" s="61">
        <f>Table1[[#This Row],[skippers (Hesperiidae sp.)]]-Table1[[#This Row],[SB Skippers]]</f>
        <v>0</v>
      </c>
      <c r="AB55" s="57">
        <v>0</v>
      </c>
      <c r="AC55" s="46">
        <f>SUM(J55,K55)</f>
        <v>0</v>
      </c>
      <c r="AD55" s="61">
        <f>Table1[[#This Row],[butterflies]]-Table1[[#This Row],[SB bufferflies]]</f>
        <v>0</v>
      </c>
      <c r="AE55" s="51">
        <v>2</v>
      </c>
      <c r="AF55" s="68">
        <f>SUM(Table1[[#This Row],[small arrow shaped brown moth (Lepidoptera spp.)]:[monarch_butterfly (Danaus plexippus)]])</f>
        <v>2</v>
      </c>
      <c r="AG55" s="61">
        <f>Table1[[#This Row],[lepidoptera]]-Table1[[#This Row],[SB lepidoptera]]</f>
        <v>0</v>
      </c>
      <c r="AH55" s="32">
        <v>0</v>
      </c>
      <c r="AI55" s="76">
        <f>SUM(Table1[[#This Row],[small_bees]:[large_bees]])</f>
        <v>0</v>
      </c>
      <c r="AJ55" s="61">
        <f>Table1[[#This Row],[abundance of bees]]-Table1[[#This Row],[SB "abundance of bees"]]</f>
        <v>0</v>
      </c>
      <c r="AK55" s="43">
        <v>2</v>
      </c>
      <c r="AL55" s="68">
        <f>SUM(Table1[[#This Row],[small arrow shaped brown moth (Lepidoptera spp.)]:[bombus sp.  (bees)]])</f>
        <v>2</v>
      </c>
      <c r="AM55" s="61">
        <f>Table1[[#This Row],[abundance all sp.]]-Table1[[#This Row],[SB "abundance all sp."]]</f>
        <v>0</v>
      </c>
      <c r="AN55" s="39">
        <v>2</v>
      </c>
      <c r="AO55" s="39">
        <v>0</v>
      </c>
      <c r="AP55" s="39">
        <v>0</v>
      </c>
      <c r="AQ55" s="20">
        <v>0</v>
      </c>
      <c r="AR55" s="20">
        <v>0</v>
      </c>
      <c r="AS55" s="20">
        <v>0</v>
      </c>
      <c r="AT55" s="30">
        <v>1</v>
      </c>
      <c r="AU55" s="30">
        <v>0</v>
      </c>
      <c r="AV55" s="20">
        <v>3</v>
      </c>
      <c r="AW55" s="20">
        <v>2</v>
      </c>
      <c r="AX55" s="20">
        <v>0</v>
      </c>
      <c r="AY55" s="22">
        <v>5</v>
      </c>
      <c r="AZ55" s="32"/>
      <c r="BA55" s="32"/>
      <c r="BB55" s="32"/>
      <c r="BC55" s="32"/>
    </row>
    <row r="56" spans="1:55" x14ac:dyDescent="0.3">
      <c r="A56" s="31" t="s">
        <v>373</v>
      </c>
      <c r="B56" s="32" t="s">
        <v>39</v>
      </c>
      <c r="C56" s="32">
        <v>43.719453000000001</v>
      </c>
      <c r="D56" s="32">
        <v>-79.445162999999994</v>
      </c>
      <c r="E56" s="32">
        <v>5.4158014911438661</v>
      </c>
      <c r="F56" s="33">
        <v>43654</v>
      </c>
      <c r="G56" s="20">
        <v>0</v>
      </c>
      <c r="H56" s="20">
        <v>0</v>
      </c>
      <c r="I56" s="20">
        <v>0</v>
      </c>
      <c r="J56" s="32">
        <v>1</v>
      </c>
      <c r="K56" s="20">
        <v>1</v>
      </c>
      <c r="L56" s="73">
        <v>0</v>
      </c>
      <c r="M56" s="73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1</v>
      </c>
      <c r="T56" s="21">
        <v>0</v>
      </c>
      <c r="U56" s="70">
        <v>0</v>
      </c>
      <c r="V56" s="57">
        <v>0</v>
      </c>
      <c r="W56" s="46">
        <f t="shared" si="1"/>
        <v>0</v>
      </c>
      <c r="X56" s="61">
        <f>Table1[[#This Row],[moths]]-Table1[[#This Row],[SB Moths]]</f>
        <v>0</v>
      </c>
      <c r="Y56" s="57">
        <v>1</v>
      </c>
      <c r="Z56" s="46">
        <f>SUM(Table1[[#This Row],[european skipper (Thymelicus lineola)- family Hesperiidae, order Lepidoptera]])</f>
        <v>1</v>
      </c>
      <c r="AA56" s="61">
        <f>Table1[[#This Row],[skippers (Hesperiidae sp.)]]-Table1[[#This Row],[SB Skippers]]</f>
        <v>0</v>
      </c>
      <c r="AB56" s="57">
        <v>2</v>
      </c>
      <c r="AC56" s="46">
        <f>SUM(J56,K56)</f>
        <v>2</v>
      </c>
      <c r="AD56" s="61">
        <f>Table1[[#This Row],[butterflies]]-Table1[[#This Row],[SB bufferflies]]</f>
        <v>0</v>
      </c>
      <c r="AE56" s="51">
        <v>2</v>
      </c>
      <c r="AF56" s="68">
        <f>SUM(Table1[[#This Row],[small arrow shaped brown moth (Lepidoptera spp.)]:[monarch_butterfly (Danaus plexippus)]])</f>
        <v>2</v>
      </c>
      <c r="AG56" s="61">
        <f>Table1[[#This Row],[lepidoptera]]-Table1[[#This Row],[SB lepidoptera]]</f>
        <v>0</v>
      </c>
      <c r="AH56" s="32">
        <v>1</v>
      </c>
      <c r="AI56" s="76">
        <f>SUM(Table1[[#This Row],[small_bees]:[large_bees]])</f>
        <v>1</v>
      </c>
      <c r="AJ56" s="61">
        <f>Table1[[#This Row],[abundance of bees]]-Table1[[#This Row],[SB "abundance of bees"]]</f>
        <v>0</v>
      </c>
      <c r="AK56" s="43">
        <v>3</v>
      </c>
      <c r="AL56" s="68">
        <f>SUM(Table1[[#This Row],[small arrow shaped brown moth (Lepidoptera spp.)]:[bombus sp.  (bees)]])</f>
        <v>3</v>
      </c>
      <c r="AM56" s="61">
        <f>Table1[[#This Row],[abundance all sp.]]-Table1[[#This Row],[SB "abundance all sp."]]</f>
        <v>0</v>
      </c>
      <c r="AN56" s="39">
        <v>0</v>
      </c>
      <c r="AO56" s="39">
        <v>2</v>
      </c>
      <c r="AP56" s="39">
        <v>1</v>
      </c>
      <c r="AQ56" s="20">
        <v>0</v>
      </c>
      <c r="AR56" s="20">
        <v>1</v>
      </c>
      <c r="AS56" s="20">
        <v>0</v>
      </c>
      <c r="AT56" s="30">
        <v>3</v>
      </c>
      <c r="AU56" s="30">
        <v>1</v>
      </c>
      <c r="AV56" s="20">
        <v>1</v>
      </c>
      <c r="AW56" s="20">
        <v>4</v>
      </c>
      <c r="AX56" s="20">
        <v>0</v>
      </c>
      <c r="AY56" s="22">
        <v>5</v>
      </c>
      <c r="AZ56" s="32"/>
      <c r="BA56" s="32"/>
      <c r="BB56" s="32"/>
      <c r="BC56" s="32"/>
    </row>
    <row r="57" spans="1:55" x14ac:dyDescent="0.3">
      <c r="A57" s="31" t="s">
        <v>373</v>
      </c>
      <c r="B57" s="32" t="s">
        <v>41</v>
      </c>
      <c r="C57" s="32">
        <v>43.719453000000001</v>
      </c>
      <c r="D57" s="32">
        <v>-79.445162999999994</v>
      </c>
      <c r="E57" s="32">
        <v>5.4158014911438661</v>
      </c>
      <c r="F57" s="33">
        <v>43654</v>
      </c>
      <c r="G57" s="20">
        <v>0</v>
      </c>
      <c r="H57" s="20">
        <v>0</v>
      </c>
      <c r="I57" s="20">
        <v>0</v>
      </c>
      <c r="J57" s="32">
        <v>0</v>
      </c>
      <c r="K57" s="20">
        <v>0</v>
      </c>
      <c r="L57" s="73">
        <v>0</v>
      </c>
      <c r="M57" s="73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1">
        <v>1</v>
      </c>
      <c r="U57" s="70">
        <v>0</v>
      </c>
      <c r="V57" s="57">
        <v>0</v>
      </c>
      <c r="W57" s="46">
        <f t="shared" si="1"/>
        <v>0</v>
      </c>
      <c r="X57" s="61">
        <f>Table1[[#This Row],[moths]]-Table1[[#This Row],[SB Moths]]</f>
        <v>0</v>
      </c>
      <c r="Y57" s="57">
        <v>0</v>
      </c>
      <c r="Z57" s="46">
        <f>SUM(Table1[[#This Row],[european skipper (Thymelicus lineola)- family Hesperiidae, order Lepidoptera]])</f>
        <v>0</v>
      </c>
      <c r="AA57" s="61">
        <f>Table1[[#This Row],[skippers (Hesperiidae sp.)]]-Table1[[#This Row],[SB Skippers]]</f>
        <v>0</v>
      </c>
      <c r="AB57" s="57">
        <v>0</v>
      </c>
      <c r="AC57" s="46">
        <f>SUM(J57,K57)</f>
        <v>0</v>
      </c>
      <c r="AD57" s="61">
        <f>Table1[[#This Row],[butterflies]]-Table1[[#This Row],[SB bufferflies]]</f>
        <v>0</v>
      </c>
      <c r="AE57" s="51">
        <v>0</v>
      </c>
      <c r="AF57" s="68">
        <f>SUM(Table1[[#This Row],[small arrow shaped brown moth (Lepidoptera spp.)]:[monarch_butterfly (Danaus plexippus)]])</f>
        <v>0</v>
      </c>
      <c r="AG57" s="61">
        <f>Table1[[#This Row],[lepidoptera]]-Table1[[#This Row],[SB lepidoptera]]</f>
        <v>0</v>
      </c>
      <c r="AH57" s="32">
        <v>1</v>
      </c>
      <c r="AI57" s="76">
        <f>SUM(Table1[[#This Row],[small_bees]:[large_bees]])</f>
        <v>1</v>
      </c>
      <c r="AJ57" s="61">
        <f>Table1[[#This Row],[abundance of bees]]-Table1[[#This Row],[SB "abundance of bees"]]</f>
        <v>0</v>
      </c>
      <c r="AK57" s="43">
        <v>1</v>
      </c>
      <c r="AL57" s="68">
        <f>SUM(Table1[[#This Row],[small arrow shaped brown moth (Lepidoptera spp.)]:[bombus sp.  (bees)]])</f>
        <v>1</v>
      </c>
      <c r="AM57" s="61">
        <f>Table1[[#This Row],[abundance all sp.]]-Table1[[#This Row],[SB "abundance all sp."]]</f>
        <v>0</v>
      </c>
      <c r="AN57" s="39">
        <v>0</v>
      </c>
      <c r="AO57" s="39">
        <v>0</v>
      </c>
      <c r="AP57" s="39">
        <v>1</v>
      </c>
      <c r="AQ57" s="20">
        <v>0</v>
      </c>
      <c r="AR57" s="20">
        <v>0</v>
      </c>
      <c r="AS57" s="20">
        <v>1</v>
      </c>
      <c r="AT57" s="30">
        <v>1</v>
      </c>
      <c r="AU57" s="30">
        <v>1</v>
      </c>
      <c r="AV57" s="20">
        <v>1</v>
      </c>
      <c r="AW57" s="20">
        <v>2</v>
      </c>
      <c r="AX57" s="20">
        <v>0</v>
      </c>
      <c r="AY57" s="22">
        <v>3</v>
      </c>
      <c r="AZ57" s="32"/>
      <c r="BA57" s="32"/>
      <c r="BB57" s="32"/>
      <c r="BC57" s="32"/>
    </row>
    <row r="58" spans="1:55" x14ac:dyDescent="0.3">
      <c r="A58" s="31" t="s">
        <v>373</v>
      </c>
      <c r="B58" s="32" t="s">
        <v>42</v>
      </c>
      <c r="C58" s="32">
        <v>43.719453000000001</v>
      </c>
      <c r="D58" s="32">
        <v>-79.445162999999994</v>
      </c>
      <c r="E58" s="32">
        <v>5.4158014911438661</v>
      </c>
      <c r="F58" s="33">
        <v>43654</v>
      </c>
      <c r="G58" s="20">
        <v>0</v>
      </c>
      <c r="H58" s="20">
        <v>0</v>
      </c>
      <c r="I58" s="20">
        <v>0</v>
      </c>
      <c r="J58" s="32">
        <v>0</v>
      </c>
      <c r="K58" s="20">
        <v>0</v>
      </c>
      <c r="L58" s="73">
        <v>0</v>
      </c>
      <c r="M58" s="73">
        <v>0</v>
      </c>
      <c r="N58" s="20">
        <v>1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1">
        <v>0</v>
      </c>
      <c r="U58" s="70">
        <v>0</v>
      </c>
      <c r="V58" s="57">
        <v>0</v>
      </c>
      <c r="W58" s="46">
        <f t="shared" si="1"/>
        <v>0</v>
      </c>
      <c r="X58" s="61">
        <f>Table1[[#This Row],[moths]]-Table1[[#This Row],[SB Moths]]</f>
        <v>0</v>
      </c>
      <c r="Y58" s="57">
        <v>0</v>
      </c>
      <c r="Z58" s="46">
        <f>SUM(Table1[[#This Row],[european skipper (Thymelicus lineola)- family Hesperiidae, order Lepidoptera]])</f>
        <v>0</v>
      </c>
      <c r="AA58" s="61">
        <f>Table1[[#This Row],[skippers (Hesperiidae sp.)]]-Table1[[#This Row],[SB Skippers]]</f>
        <v>0</v>
      </c>
      <c r="AB58" s="57">
        <v>0</v>
      </c>
      <c r="AC58" s="46">
        <f>SUM(J58,K58)</f>
        <v>0</v>
      </c>
      <c r="AD58" s="61">
        <f>Table1[[#This Row],[butterflies]]-Table1[[#This Row],[SB bufferflies]]</f>
        <v>0</v>
      </c>
      <c r="AE58" s="51">
        <v>0</v>
      </c>
      <c r="AF58" s="68">
        <f>SUM(Table1[[#This Row],[small arrow shaped brown moth (Lepidoptera spp.)]:[monarch_butterfly (Danaus plexippus)]])</f>
        <v>0</v>
      </c>
      <c r="AG58" s="61">
        <f>Table1[[#This Row],[lepidoptera]]-Table1[[#This Row],[SB lepidoptera]]</f>
        <v>0</v>
      </c>
      <c r="AH58" s="32">
        <v>1</v>
      </c>
      <c r="AI58" s="76">
        <f>SUM(Table1[[#This Row],[small_bees]:[large_bees]])</f>
        <v>1</v>
      </c>
      <c r="AJ58" s="61">
        <f>Table1[[#This Row],[abundance of bees]]-Table1[[#This Row],[SB "abundance of bees"]]</f>
        <v>0</v>
      </c>
      <c r="AK58" s="43">
        <v>1</v>
      </c>
      <c r="AL58" s="68">
        <f>SUM(Table1[[#This Row],[small arrow shaped brown moth (Lepidoptera spp.)]:[bombus sp.  (bees)]])</f>
        <v>1</v>
      </c>
      <c r="AM58" s="61">
        <f>Table1[[#This Row],[abundance all sp.]]-Table1[[#This Row],[SB "abundance all sp."]]</f>
        <v>0</v>
      </c>
      <c r="AN58" s="39">
        <v>1</v>
      </c>
      <c r="AO58" s="39">
        <v>0</v>
      </c>
      <c r="AP58" s="39">
        <v>0</v>
      </c>
      <c r="AQ58" s="20">
        <v>1</v>
      </c>
      <c r="AR58" s="20">
        <v>0</v>
      </c>
      <c r="AS58" s="20">
        <v>0</v>
      </c>
      <c r="AT58" s="30">
        <v>1</v>
      </c>
      <c r="AU58" s="30">
        <v>1</v>
      </c>
      <c r="AV58" s="20">
        <v>0</v>
      </c>
      <c r="AW58" s="20">
        <v>1</v>
      </c>
      <c r="AX58" s="20">
        <v>1</v>
      </c>
      <c r="AY58" s="22">
        <v>2</v>
      </c>
      <c r="AZ58" s="32"/>
      <c r="BA58" s="32"/>
      <c r="BB58" s="32"/>
      <c r="BC58" s="32"/>
    </row>
    <row r="59" spans="1:55" x14ac:dyDescent="0.3">
      <c r="A59" s="31" t="s">
        <v>374</v>
      </c>
      <c r="B59" s="32" t="s">
        <v>39</v>
      </c>
      <c r="C59" s="32">
        <v>43.713472000000003</v>
      </c>
      <c r="D59" s="32">
        <v>-79.463271000000006</v>
      </c>
      <c r="E59" s="32">
        <v>5.7031825324835577</v>
      </c>
      <c r="F59" s="33">
        <v>43654</v>
      </c>
      <c r="G59" s="20">
        <v>0</v>
      </c>
      <c r="H59" s="20">
        <v>0</v>
      </c>
      <c r="I59" s="20">
        <v>0</v>
      </c>
      <c r="J59" s="32">
        <v>0</v>
      </c>
      <c r="K59" s="20">
        <v>0</v>
      </c>
      <c r="L59" s="73">
        <v>0</v>
      </c>
      <c r="M59" s="73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1">
        <v>0</v>
      </c>
      <c r="U59" s="70">
        <v>0</v>
      </c>
      <c r="V59" s="57">
        <v>0</v>
      </c>
      <c r="W59" s="46">
        <f t="shared" si="1"/>
        <v>0</v>
      </c>
      <c r="X59" s="61">
        <f>Table1[[#This Row],[moths]]-Table1[[#This Row],[SB Moths]]</f>
        <v>0</v>
      </c>
      <c r="Y59" s="57">
        <v>0</v>
      </c>
      <c r="Z59" s="46">
        <f>SUM(Table1[[#This Row],[european skipper (Thymelicus lineola)- family Hesperiidae, order Lepidoptera]])</f>
        <v>0</v>
      </c>
      <c r="AA59" s="61">
        <f>Table1[[#This Row],[skippers (Hesperiidae sp.)]]-Table1[[#This Row],[SB Skippers]]</f>
        <v>0</v>
      </c>
      <c r="AB59" s="57">
        <v>0</v>
      </c>
      <c r="AC59" s="46">
        <f>SUM(J59,K59)</f>
        <v>0</v>
      </c>
      <c r="AD59" s="61">
        <f>Table1[[#This Row],[butterflies]]-Table1[[#This Row],[SB bufferflies]]</f>
        <v>0</v>
      </c>
      <c r="AE59" s="51">
        <v>0</v>
      </c>
      <c r="AF59" s="68">
        <f>SUM(Table1[[#This Row],[small arrow shaped brown moth (Lepidoptera spp.)]:[monarch_butterfly (Danaus plexippus)]])</f>
        <v>0</v>
      </c>
      <c r="AG59" s="61">
        <f>Table1[[#This Row],[lepidoptera]]-Table1[[#This Row],[SB lepidoptera]]</f>
        <v>0</v>
      </c>
      <c r="AH59" s="32">
        <v>0</v>
      </c>
      <c r="AI59" s="76">
        <f>SUM(Table1[[#This Row],[small_bees]:[large_bees]])</f>
        <v>0</v>
      </c>
      <c r="AJ59" s="61">
        <f>Table1[[#This Row],[abundance of bees]]-Table1[[#This Row],[SB "abundance of bees"]]</f>
        <v>0</v>
      </c>
      <c r="AK59" s="43">
        <v>0</v>
      </c>
      <c r="AL59" s="68">
        <f>SUM(Table1[[#This Row],[small arrow shaped brown moth (Lepidoptera spp.)]:[bombus sp.  (bees)]])</f>
        <v>0</v>
      </c>
      <c r="AM59" s="61">
        <f>Table1[[#This Row],[abundance all sp.]]-Table1[[#This Row],[SB "abundance all sp."]]</f>
        <v>0</v>
      </c>
      <c r="AN59" s="39">
        <v>0</v>
      </c>
      <c r="AO59" s="39">
        <v>0</v>
      </c>
      <c r="AP59" s="39">
        <v>0</v>
      </c>
      <c r="AQ59" s="20">
        <v>0</v>
      </c>
      <c r="AR59" s="20">
        <v>0</v>
      </c>
      <c r="AS59" s="20">
        <v>0</v>
      </c>
      <c r="AT59" s="30">
        <v>0</v>
      </c>
      <c r="AU59" s="30">
        <v>0</v>
      </c>
      <c r="AV59" s="20">
        <v>2</v>
      </c>
      <c r="AW59" s="20">
        <v>1</v>
      </c>
      <c r="AX59" s="20">
        <v>0</v>
      </c>
      <c r="AY59" s="22">
        <v>3</v>
      </c>
      <c r="AZ59" s="32"/>
      <c r="BA59" s="32"/>
      <c r="BB59" s="32"/>
      <c r="BC59" s="32"/>
    </row>
    <row r="60" spans="1:55" x14ac:dyDescent="0.3">
      <c r="A60" s="31" t="s">
        <v>375</v>
      </c>
      <c r="B60" s="32" t="s">
        <v>39</v>
      </c>
      <c r="C60" s="32">
        <v>43.713583999999997</v>
      </c>
      <c r="D60" s="32">
        <v>-79.475768000000002</v>
      </c>
      <c r="E60" s="32">
        <v>6.1738769548090557</v>
      </c>
      <c r="F60" s="33">
        <v>43654</v>
      </c>
      <c r="G60" s="20">
        <v>0</v>
      </c>
      <c r="H60" s="20">
        <v>0</v>
      </c>
      <c r="I60" s="20">
        <v>0</v>
      </c>
      <c r="J60" s="32">
        <v>0</v>
      </c>
      <c r="K60" s="20">
        <v>0</v>
      </c>
      <c r="L60" s="73">
        <v>0</v>
      </c>
      <c r="M60" s="73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1">
        <v>0</v>
      </c>
      <c r="U60" s="70">
        <v>0</v>
      </c>
      <c r="V60" s="57">
        <v>0</v>
      </c>
      <c r="W60" s="46">
        <f t="shared" si="1"/>
        <v>0</v>
      </c>
      <c r="X60" s="61">
        <f>Table1[[#This Row],[moths]]-Table1[[#This Row],[SB Moths]]</f>
        <v>0</v>
      </c>
      <c r="Y60" s="57">
        <v>0</v>
      </c>
      <c r="Z60" s="46">
        <f>SUM(Table1[[#This Row],[european skipper (Thymelicus lineola)- family Hesperiidae, order Lepidoptera]])</f>
        <v>0</v>
      </c>
      <c r="AA60" s="61">
        <f>Table1[[#This Row],[skippers (Hesperiidae sp.)]]-Table1[[#This Row],[SB Skippers]]</f>
        <v>0</v>
      </c>
      <c r="AB60" s="57">
        <v>0</v>
      </c>
      <c r="AC60" s="46">
        <f>SUM(J60,K60)</f>
        <v>0</v>
      </c>
      <c r="AD60" s="61">
        <f>Table1[[#This Row],[butterflies]]-Table1[[#This Row],[SB bufferflies]]</f>
        <v>0</v>
      </c>
      <c r="AE60" s="51">
        <v>0</v>
      </c>
      <c r="AF60" s="68">
        <f>SUM(Table1[[#This Row],[small arrow shaped brown moth (Lepidoptera spp.)]:[monarch_butterfly (Danaus plexippus)]])</f>
        <v>0</v>
      </c>
      <c r="AG60" s="61">
        <f>Table1[[#This Row],[lepidoptera]]-Table1[[#This Row],[SB lepidoptera]]</f>
        <v>0</v>
      </c>
      <c r="AH60" s="32">
        <v>0</v>
      </c>
      <c r="AI60" s="76">
        <f>SUM(Table1[[#This Row],[small_bees]:[large_bees]])</f>
        <v>0</v>
      </c>
      <c r="AJ60" s="61">
        <f>Table1[[#This Row],[abundance of bees]]-Table1[[#This Row],[SB "abundance of bees"]]</f>
        <v>0</v>
      </c>
      <c r="AK60" s="43">
        <v>0</v>
      </c>
      <c r="AL60" s="68">
        <f>SUM(Table1[[#This Row],[small arrow shaped brown moth (Lepidoptera spp.)]:[bombus sp.  (bees)]])</f>
        <v>0</v>
      </c>
      <c r="AM60" s="61">
        <f>Table1[[#This Row],[abundance all sp.]]-Table1[[#This Row],[SB "abundance all sp."]]</f>
        <v>0</v>
      </c>
      <c r="AN60" s="39">
        <v>0</v>
      </c>
      <c r="AO60" s="39">
        <v>0</v>
      </c>
      <c r="AP60" s="39">
        <v>0</v>
      </c>
      <c r="AQ60" s="20">
        <v>0</v>
      </c>
      <c r="AR60" s="20">
        <v>0</v>
      </c>
      <c r="AS60" s="20">
        <v>0</v>
      </c>
      <c r="AT60" s="30">
        <v>0</v>
      </c>
      <c r="AU60" s="30">
        <v>0</v>
      </c>
      <c r="AV60" s="20">
        <v>3</v>
      </c>
      <c r="AW60" s="20">
        <v>3</v>
      </c>
      <c r="AX60" s="20">
        <v>0</v>
      </c>
      <c r="AY60" s="22">
        <v>6</v>
      </c>
      <c r="AZ60" s="32"/>
      <c r="BA60" s="32"/>
      <c r="BB60" s="32"/>
      <c r="BC60" s="32"/>
    </row>
    <row r="61" spans="1:55" x14ac:dyDescent="0.3">
      <c r="A61" s="31" t="s">
        <v>375</v>
      </c>
      <c r="B61" s="32" t="s">
        <v>41</v>
      </c>
      <c r="C61" s="32">
        <v>43.713583999999997</v>
      </c>
      <c r="D61" s="32">
        <v>-79.475768000000002</v>
      </c>
      <c r="E61" s="32">
        <v>6.1738769548090557</v>
      </c>
      <c r="F61" s="33">
        <v>43654</v>
      </c>
      <c r="G61" s="20">
        <v>0</v>
      </c>
      <c r="H61" s="20">
        <v>0</v>
      </c>
      <c r="I61" s="20">
        <v>0</v>
      </c>
      <c r="J61" s="32">
        <v>2</v>
      </c>
      <c r="K61" s="20">
        <v>0</v>
      </c>
      <c r="L61" s="73">
        <v>0</v>
      </c>
      <c r="M61" s="73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1">
        <v>0</v>
      </c>
      <c r="U61" s="70">
        <v>0</v>
      </c>
      <c r="V61" s="57">
        <v>0</v>
      </c>
      <c r="W61" s="46">
        <f t="shared" si="1"/>
        <v>0</v>
      </c>
      <c r="X61" s="61">
        <f>Table1[[#This Row],[moths]]-Table1[[#This Row],[SB Moths]]</f>
        <v>0</v>
      </c>
      <c r="Y61" s="57">
        <v>2</v>
      </c>
      <c r="Z61" s="46">
        <f>SUM(Table1[[#This Row],[european skipper (Thymelicus lineola)- family Hesperiidae, order Lepidoptera]])</f>
        <v>2</v>
      </c>
      <c r="AA61" s="61">
        <f>Table1[[#This Row],[skippers (Hesperiidae sp.)]]-Table1[[#This Row],[SB Skippers]]</f>
        <v>0</v>
      </c>
      <c r="AB61" s="57">
        <v>2</v>
      </c>
      <c r="AC61" s="46">
        <f>SUM(J61,K61)</f>
        <v>2</v>
      </c>
      <c r="AD61" s="61">
        <f>Table1[[#This Row],[butterflies]]-Table1[[#This Row],[SB bufferflies]]</f>
        <v>0</v>
      </c>
      <c r="AE61" s="51">
        <v>2</v>
      </c>
      <c r="AF61" s="68">
        <f>SUM(Table1[[#This Row],[small arrow shaped brown moth (Lepidoptera spp.)]:[monarch_butterfly (Danaus plexippus)]])</f>
        <v>2</v>
      </c>
      <c r="AG61" s="61">
        <f>Table1[[#This Row],[lepidoptera]]-Table1[[#This Row],[SB lepidoptera]]</f>
        <v>0</v>
      </c>
      <c r="AH61" s="32">
        <v>0</v>
      </c>
      <c r="AI61" s="76">
        <f>SUM(Table1[[#This Row],[small_bees]:[large_bees]])</f>
        <v>0</v>
      </c>
      <c r="AJ61" s="61">
        <f>Table1[[#This Row],[abundance of bees]]-Table1[[#This Row],[SB "abundance of bees"]]</f>
        <v>0</v>
      </c>
      <c r="AK61" s="43">
        <v>2</v>
      </c>
      <c r="AL61" s="68">
        <f>SUM(Table1[[#This Row],[small arrow shaped brown moth (Lepidoptera spp.)]:[bombus sp.  (bees)]])</f>
        <v>2</v>
      </c>
      <c r="AM61" s="61">
        <f>Table1[[#This Row],[abundance all sp.]]-Table1[[#This Row],[SB "abundance all sp."]]</f>
        <v>0</v>
      </c>
      <c r="AN61" s="39">
        <v>0</v>
      </c>
      <c r="AO61" s="39">
        <v>2</v>
      </c>
      <c r="AP61" s="39">
        <v>0</v>
      </c>
      <c r="AQ61" s="20">
        <v>0</v>
      </c>
      <c r="AR61" s="20">
        <v>0</v>
      </c>
      <c r="AS61" s="20">
        <v>0</v>
      </c>
      <c r="AT61" s="30">
        <v>1</v>
      </c>
      <c r="AU61" s="30">
        <v>0</v>
      </c>
      <c r="AV61" s="20">
        <v>4</v>
      </c>
      <c r="AW61" s="20">
        <v>3</v>
      </c>
      <c r="AX61" s="20">
        <v>0</v>
      </c>
      <c r="AY61" s="22">
        <v>7</v>
      </c>
      <c r="AZ61" s="32"/>
      <c r="BA61" s="32"/>
      <c r="BB61" s="32"/>
      <c r="BC61" s="32"/>
    </row>
    <row r="62" spans="1:55" x14ac:dyDescent="0.3">
      <c r="A62" s="31" t="s">
        <v>375</v>
      </c>
      <c r="B62" s="32" t="s">
        <v>42</v>
      </c>
      <c r="C62" s="32">
        <v>43.713583999999997</v>
      </c>
      <c r="D62" s="32">
        <v>-79.475768000000002</v>
      </c>
      <c r="E62" s="32">
        <v>6.1738769548090557</v>
      </c>
      <c r="F62" s="33">
        <v>43654</v>
      </c>
      <c r="G62" s="20">
        <v>0</v>
      </c>
      <c r="H62" s="20">
        <v>0</v>
      </c>
      <c r="I62" s="20">
        <v>0</v>
      </c>
      <c r="J62" s="32">
        <v>1</v>
      </c>
      <c r="K62" s="20">
        <v>0</v>
      </c>
      <c r="L62" s="73">
        <v>0</v>
      </c>
      <c r="M62" s="73">
        <v>0</v>
      </c>
      <c r="N62" s="20">
        <v>2</v>
      </c>
      <c r="O62" s="20">
        <v>0</v>
      </c>
      <c r="P62" s="20">
        <v>0</v>
      </c>
      <c r="Q62" s="20">
        <v>0</v>
      </c>
      <c r="R62" s="20">
        <v>1</v>
      </c>
      <c r="S62" s="20">
        <v>2</v>
      </c>
      <c r="T62" s="21">
        <v>0</v>
      </c>
      <c r="U62" s="70">
        <v>0</v>
      </c>
      <c r="V62" s="57">
        <v>0</v>
      </c>
      <c r="W62" s="46">
        <f t="shared" si="1"/>
        <v>0</v>
      </c>
      <c r="X62" s="61">
        <f>Table1[[#This Row],[moths]]-Table1[[#This Row],[SB Moths]]</f>
        <v>0</v>
      </c>
      <c r="Y62" s="57">
        <v>1</v>
      </c>
      <c r="Z62" s="46">
        <f>SUM(Table1[[#This Row],[european skipper (Thymelicus lineola)- family Hesperiidae, order Lepidoptera]])</f>
        <v>1</v>
      </c>
      <c r="AA62" s="61">
        <f>Table1[[#This Row],[skippers (Hesperiidae sp.)]]-Table1[[#This Row],[SB Skippers]]</f>
        <v>0</v>
      </c>
      <c r="AB62" s="57">
        <v>1</v>
      </c>
      <c r="AC62" s="46">
        <f>SUM(J62,K62)</f>
        <v>1</v>
      </c>
      <c r="AD62" s="61">
        <f>Table1[[#This Row],[butterflies]]-Table1[[#This Row],[SB bufferflies]]</f>
        <v>0</v>
      </c>
      <c r="AE62" s="51">
        <v>1</v>
      </c>
      <c r="AF62" s="68">
        <f>SUM(Table1[[#This Row],[small arrow shaped brown moth (Lepidoptera spp.)]:[monarch_butterfly (Danaus plexippus)]])</f>
        <v>1</v>
      </c>
      <c r="AG62" s="61">
        <f>Table1[[#This Row],[lepidoptera]]-Table1[[#This Row],[SB lepidoptera]]</f>
        <v>0</v>
      </c>
      <c r="AH62" s="32">
        <v>5</v>
      </c>
      <c r="AI62" s="76">
        <f>SUM(Table1[[#This Row],[small_bees]:[large_bees]])</f>
        <v>5</v>
      </c>
      <c r="AJ62" s="61">
        <f>Table1[[#This Row],[abundance of bees]]-Table1[[#This Row],[SB "abundance of bees"]]</f>
        <v>0</v>
      </c>
      <c r="AK62" s="43">
        <v>6</v>
      </c>
      <c r="AL62" s="68">
        <f>SUM(Table1[[#This Row],[small arrow shaped brown moth (Lepidoptera spp.)]:[bombus sp.  (bees)]])</f>
        <v>6</v>
      </c>
      <c r="AM62" s="61">
        <f>Table1[[#This Row],[abundance all sp.]]-Table1[[#This Row],[SB "abundance all sp."]]</f>
        <v>0</v>
      </c>
      <c r="AN62" s="39">
        <v>3</v>
      </c>
      <c r="AO62" s="39">
        <v>3</v>
      </c>
      <c r="AP62" s="39">
        <v>0</v>
      </c>
      <c r="AQ62" s="20">
        <v>3</v>
      </c>
      <c r="AR62" s="20">
        <v>2</v>
      </c>
      <c r="AS62" s="20">
        <v>0</v>
      </c>
      <c r="AT62" s="30">
        <v>4</v>
      </c>
      <c r="AU62" s="30">
        <v>3</v>
      </c>
      <c r="AV62" s="20" t="s">
        <v>40</v>
      </c>
      <c r="AW62" s="20" t="s">
        <v>40</v>
      </c>
      <c r="AX62" s="20" t="s">
        <v>40</v>
      </c>
      <c r="AY62" s="22" t="s">
        <v>40</v>
      </c>
      <c r="AZ62" s="32"/>
      <c r="BA62" s="32"/>
      <c r="BB62" s="32"/>
      <c r="BC62" s="32"/>
    </row>
    <row r="63" spans="1:55" x14ac:dyDescent="0.3">
      <c r="A63" s="31" t="s">
        <v>372</v>
      </c>
      <c r="B63" s="32" t="s">
        <v>39</v>
      </c>
      <c r="C63" s="32">
        <v>43.71387</v>
      </c>
      <c r="D63" s="32">
        <v>-79.505919000000006</v>
      </c>
      <c r="E63" s="32">
        <v>7.4043136459389727</v>
      </c>
      <c r="F63" s="33">
        <v>43654</v>
      </c>
      <c r="G63" s="20">
        <v>0</v>
      </c>
      <c r="H63" s="20">
        <v>0</v>
      </c>
      <c r="I63" s="20">
        <v>0</v>
      </c>
      <c r="J63" s="32">
        <v>0</v>
      </c>
      <c r="K63" s="20">
        <v>0</v>
      </c>
      <c r="L63" s="73">
        <v>0</v>
      </c>
      <c r="M63" s="73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1</v>
      </c>
      <c r="T63" s="21">
        <v>0</v>
      </c>
      <c r="U63" s="70">
        <v>0</v>
      </c>
      <c r="V63" s="57">
        <v>0</v>
      </c>
      <c r="W63" s="46">
        <f t="shared" si="1"/>
        <v>0</v>
      </c>
      <c r="X63" s="61">
        <f>Table1[[#This Row],[moths]]-Table1[[#This Row],[SB Moths]]</f>
        <v>0</v>
      </c>
      <c r="Y63" s="57">
        <v>0</v>
      </c>
      <c r="Z63" s="46">
        <f>SUM(Table1[[#This Row],[european skipper (Thymelicus lineola)- family Hesperiidae, order Lepidoptera]])</f>
        <v>0</v>
      </c>
      <c r="AA63" s="61">
        <f>Table1[[#This Row],[skippers (Hesperiidae sp.)]]-Table1[[#This Row],[SB Skippers]]</f>
        <v>0</v>
      </c>
      <c r="AB63" s="57">
        <v>0</v>
      </c>
      <c r="AC63" s="46">
        <f>SUM(J63,K63)</f>
        <v>0</v>
      </c>
      <c r="AD63" s="61">
        <f>Table1[[#This Row],[butterflies]]-Table1[[#This Row],[SB bufferflies]]</f>
        <v>0</v>
      </c>
      <c r="AE63" s="51">
        <v>0</v>
      </c>
      <c r="AF63" s="68">
        <f>SUM(Table1[[#This Row],[small arrow shaped brown moth (Lepidoptera spp.)]:[monarch_butterfly (Danaus plexippus)]])</f>
        <v>0</v>
      </c>
      <c r="AG63" s="61">
        <f>Table1[[#This Row],[lepidoptera]]-Table1[[#This Row],[SB lepidoptera]]</f>
        <v>0</v>
      </c>
      <c r="AH63" s="32">
        <v>1</v>
      </c>
      <c r="AI63" s="76">
        <f>SUM(Table1[[#This Row],[small_bees]:[large_bees]])</f>
        <v>1</v>
      </c>
      <c r="AJ63" s="61">
        <f>Table1[[#This Row],[abundance of bees]]-Table1[[#This Row],[SB "abundance of bees"]]</f>
        <v>0</v>
      </c>
      <c r="AK63" s="43">
        <v>1</v>
      </c>
      <c r="AL63" s="68">
        <f>SUM(Table1[[#This Row],[small arrow shaped brown moth (Lepidoptera spp.)]:[bombus sp.  (bees)]])</f>
        <v>1</v>
      </c>
      <c r="AM63" s="61">
        <f>Table1[[#This Row],[abundance all sp.]]-Table1[[#This Row],[SB "abundance all sp."]]</f>
        <v>0</v>
      </c>
      <c r="AN63" s="39">
        <v>0</v>
      </c>
      <c r="AO63" s="39">
        <v>1</v>
      </c>
      <c r="AP63" s="39">
        <v>0</v>
      </c>
      <c r="AQ63" s="20">
        <v>0</v>
      </c>
      <c r="AR63" s="20">
        <v>1</v>
      </c>
      <c r="AS63" s="20">
        <v>0</v>
      </c>
      <c r="AT63" s="30">
        <v>1</v>
      </c>
      <c r="AU63" s="30">
        <v>1</v>
      </c>
      <c r="AV63" s="20">
        <v>18</v>
      </c>
      <c r="AW63" s="20">
        <v>11</v>
      </c>
      <c r="AX63" s="20">
        <v>0</v>
      </c>
      <c r="AY63" s="22">
        <v>29</v>
      </c>
      <c r="AZ63" s="32"/>
      <c r="BA63" s="32"/>
      <c r="BB63" s="32"/>
      <c r="BC63" s="32"/>
    </row>
    <row r="64" spans="1:55" x14ac:dyDescent="0.3">
      <c r="A64" s="31" t="s">
        <v>372</v>
      </c>
      <c r="B64" s="32" t="s">
        <v>41</v>
      </c>
      <c r="C64" s="32">
        <v>43.71387</v>
      </c>
      <c r="D64" s="32">
        <v>-79.505919000000006</v>
      </c>
      <c r="E64" s="32">
        <v>7.4043136459389727</v>
      </c>
      <c r="F64" s="33">
        <v>43654</v>
      </c>
      <c r="G64" s="20">
        <v>0</v>
      </c>
      <c r="H64" s="20">
        <v>0</v>
      </c>
      <c r="I64" s="20">
        <v>0</v>
      </c>
      <c r="J64" s="32">
        <v>0</v>
      </c>
      <c r="K64" s="20">
        <v>0</v>
      </c>
      <c r="L64" s="73">
        <v>0</v>
      </c>
      <c r="M64" s="73">
        <v>0</v>
      </c>
      <c r="N64" s="20">
        <v>1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1">
        <v>1</v>
      </c>
      <c r="U64" s="70">
        <v>0</v>
      </c>
      <c r="V64" s="57">
        <v>0</v>
      </c>
      <c r="W64" s="46">
        <f t="shared" si="1"/>
        <v>0</v>
      </c>
      <c r="X64" s="61">
        <f>Table1[[#This Row],[moths]]-Table1[[#This Row],[SB Moths]]</f>
        <v>0</v>
      </c>
      <c r="Y64" s="57">
        <v>0</v>
      </c>
      <c r="Z64" s="46">
        <f>SUM(Table1[[#This Row],[european skipper (Thymelicus lineola)- family Hesperiidae, order Lepidoptera]])</f>
        <v>0</v>
      </c>
      <c r="AA64" s="61">
        <f>Table1[[#This Row],[skippers (Hesperiidae sp.)]]-Table1[[#This Row],[SB Skippers]]</f>
        <v>0</v>
      </c>
      <c r="AB64" s="57">
        <v>0</v>
      </c>
      <c r="AC64" s="46">
        <f>SUM(J64,K64)</f>
        <v>0</v>
      </c>
      <c r="AD64" s="61">
        <f>Table1[[#This Row],[butterflies]]-Table1[[#This Row],[SB bufferflies]]</f>
        <v>0</v>
      </c>
      <c r="AE64" s="51">
        <v>0</v>
      </c>
      <c r="AF64" s="68">
        <f>SUM(Table1[[#This Row],[small arrow shaped brown moth (Lepidoptera spp.)]:[monarch_butterfly (Danaus plexippus)]])</f>
        <v>0</v>
      </c>
      <c r="AG64" s="61">
        <f>Table1[[#This Row],[lepidoptera]]-Table1[[#This Row],[SB lepidoptera]]</f>
        <v>0</v>
      </c>
      <c r="AH64" s="32">
        <v>3</v>
      </c>
      <c r="AI64" s="76">
        <f>SUM(Table1[[#This Row],[small_bees]:[large_bees]])</f>
        <v>2</v>
      </c>
      <c r="AJ64" s="61">
        <f>Table1[[#This Row],[abundance of bees]]-Table1[[#This Row],[SB "abundance of bees"]]</f>
        <v>1</v>
      </c>
      <c r="AK64" s="43">
        <v>3</v>
      </c>
      <c r="AL64" s="68">
        <f>SUM(Table1[[#This Row],[small arrow shaped brown moth (Lepidoptera spp.)]:[bombus sp.  (bees)]])</f>
        <v>2</v>
      </c>
      <c r="AM64" s="61">
        <f>Table1[[#This Row],[abundance all sp.]]-Table1[[#This Row],[SB "abundance all sp."]]</f>
        <v>1</v>
      </c>
      <c r="AN64" s="39">
        <v>1</v>
      </c>
      <c r="AO64" s="39">
        <v>0</v>
      </c>
      <c r="AP64" s="39">
        <v>2</v>
      </c>
      <c r="AQ64" s="20">
        <v>1</v>
      </c>
      <c r="AR64" s="20">
        <v>0</v>
      </c>
      <c r="AS64" s="20">
        <v>1</v>
      </c>
      <c r="AT64" s="30">
        <v>2</v>
      </c>
      <c r="AU64" s="30">
        <v>2</v>
      </c>
      <c r="AV64" s="20">
        <v>3</v>
      </c>
      <c r="AW64" s="20">
        <v>5</v>
      </c>
      <c r="AX64" s="20">
        <v>0</v>
      </c>
      <c r="AY64" s="22">
        <v>8</v>
      </c>
      <c r="AZ64" s="32"/>
      <c r="BA64" s="32"/>
      <c r="BB64" s="32"/>
      <c r="BC64" s="32"/>
    </row>
    <row r="65" spans="1:55" x14ac:dyDescent="0.3">
      <c r="A65" s="31" t="s">
        <v>372</v>
      </c>
      <c r="B65" s="32" t="s">
        <v>42</v>
      </c>
      <c r="C65" s="32">
        <v>43.71387</v>
      </c>
      <c r="D65" s="32">
        <v>-79.505919000000006</v>
      </c>
      <c r="E65" s="32">
        <v>7.4043136459389727</v>
      </c>
      <c r="F65" s="33">
        <v>43654</v>
      </c>
      <c r="G65" s="20">
        <v>0</v>
      </c>
      <c r="H65" s="20">
        <v>0</v>
      </c>
      <c r="I65" s="20">
        <v>0</v>
      </c>
      <c r="J65" s="32">
        <v>0</v>
      </c>
      <c r="K65" s="20">
        <v>0</v>
      </c>
      <c r="L65" s="73">
        <v>0</v>
      </c>
      <c r="M65" s="73">
        <v>0</v>
      </c>
      <c r="N65" s="20">
        <v>0</v>
      </c>
      <c r="O65" s="20">
        <v>0</v>
      </c>
      <c r="P65" s="20">
        <v>1</v>
      </c>
      <c r="Q65" s="20">
        <v>0</v>
      </c>
      <c r="R65" s="20">
        <v>0</v>
      </c>
      <c r="S65" s="20">
        <v>0</v>
      </c>
      <c r="T65" s="21">
        <v>0</v>
      </c>
      <c r="U65" s="70">
        <v>0</v>
      </c>
      <c r="V65" s="57">
        <v>0</v>
      </c>
      <c r="W65" s="46">
        <f t="shared" si="1"/>
        <v>0</v>
      </c>
      <c r="X65" s="61">
        <f>Table1[[#This Row],[moths]]-Table1[[#This Row],[SB Moths]]</f>
        <v>0</v>
      </c>
      <c r="Y65" s="57">
        <v>0</v>
      </c>
      <c r="Z65" s="46">
        <f>SUM(Table1[[#This Row],[european skipper (Thymelicus lineola)- family Hesperiidae, order Lepidoptera]])</f>
        <v>0</v>
      </c>
      <c r="AA65" s="61">
        <f>Table1[[#This Row],[skippers (Hesperiidae sp.)]]-Table1[[#This Row],[SB Skippers]]</f>
        <v>0</v>
      </c>
      <c r="AB65" s="57">
        <v>0</v>
      </c>
      <c r="AC65" s="46">
        <f>SUM(J65,K65)</f>
        <v>0</v>
      </c>
      <c r="AD65" s="61">
        <f>Table1[[#This Row],[butterflies]]-Table1[[#This Row],[SB bufferflies]]</f>
        <v>0</v>
      </c>
      <c r="AE65" s="51">
        <v>0</v>
      </c>
      <c r="AF65" s="68">
        <f>SUM(Table1[[#This Row],[small arrow shaped brown moth (Lepidoptera spp.)]:[monarch_butterfly (Danaus plexippus)]])</f>
        <v>0</v>
      </c>
      <c r="AG65" s="61">
        <f>Table1[[#This Row],[lepidoptera]]-Table1[[#This Row],[SB lepidoptera]]</f>
        <v>0</v>
      </c>
      <c r="AH65" s="32">
        <v>1</v>
      </c>
      <c r="AI65" s="76">
        <f>SUM(Table1[[#This Row],[small_bees]:[large_bees]])</f>
        <v>1</v>
      </c>
      <c r="AJ65" s="61">
        <f>Table1[[#This Row],[abundance of bees]]-Table1[[#This Row],[SB "abundance of bees"]]</f>
        <v>0</v>
      </c>
      <c r="AK65" s="43">
        <v>1</v>
      </c>
      <c r="AL65" s="68">
        <f>SUM(Table1[[#This Row],[small arrow shaped brown moth (Lepidoptera spp.)]:[bombus sp.  (bees)]])</f>
        <v>1</v>
      </c>
      <c r="AM65" s="61">
        <f>Table1[[#This Row],[abundance all sp.]]-Table1[[#This Row],[SB "abundance all sp."]]</f>
        <v>0</v>
      </c>
      <c r="AN65" s="39">
        <v>1</v>
      </c>
      <c r="AO65" s="39">
        <v>0</v>
      </c>
      <c r="AP65" s="39">
        <v>0</v>
      </c>
      <c r="AQ65" s="20">
        <v>1</v>
      </c>
      <c r="AR65" s="20">
        <v>0</v>
      </c>
      <c r="AS65" s="20">
        <v>0</v>
      </c>
      <c r="AT65" s="30">
        <v>1</v>
      </c>
      <c r="AU65" s="30">
        <v>1</v>
      </c>
      <c r="AV65" s="20">
        <v>12</v>
      </c>
      <c r="AW65" s="20">
        <v>8</v>
      </c>
      <c r="AX65" s="20">
        <v>0</v>
      </c>
      <c r="AY65" s="22">
        <v>20</v>
      </c>
      <c r="AZ65" s="32"/>
      <c r="BA65" s="32"/>
      <c r="BB65" s="32"/>
      <c r="BC65" s="32"/>
    </row>
    <row r="66" spans="1:55" x14ac:dyDescent="0.3">
      <c r="A66" s="31" t="s">
        <v>376</v>
      </c>
      <c r="B66" s="32" t="s">
        <v>39</v>
      </c>
      <c r="C66" s="32">
        <v>43.713092000000003</v>
      </c>
      <c r="D66" s="32">
        <v>-79.515598999999995</v>
      </c>
      <c r="E66" s="32">
        <v>7.7894790881923477</v>
      </c>
      <c r="F66" s="33">
        <v>43654</v>
      </c>
      <c r="G66" s="20">
        <v>0</v>
      </c>
      <c r="H66" s="20">
        <v>0</v>
      </c>
      <c r="I66" s="20">
        <v>0</v>
      </c>
      <c r="J66" s="32">
        <v>0</v>
      </c>
      <c r="K66" s="20">
        <v>0</v>
      </c>
      <c r="L66" s="73">
        <v>0</v>
      </c>
      <c r="M66" s="73">
        <v>2</v>
      </c>
      <c r="N66" s="20">
        <v>1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1">
        <v>0</v>
      </c>
      <c r="U66" s="70">
        <v>0</v>
      </c>
      <c r="V66" s="57">
        <v>0</v>
      </c>
      <c r="W66" s="46">
        <f t="shared" ref="W66:W97" si="2">SUM(I66,H66,G66)</f>
        <v>0</v>
      </c>
      <c r="X66" s="61">
        <f>Table1[[#This Row],[moths]]-Table1[[#This Row],[SB Moths]]</f>
        <v>0</v>
      </c>
      <c r="Y66" s="57">
        <v>0</v>
      </c>
      <c r="Z66" s="46">
        <f>SUM(Table1[[#This Row],[european skipper (Thymelicus lineola)- family Hesperiidae, order Lepidoptera]])</f>
        <v>0</v>
      </c>
      <c r="AA66" s="61">
        <f>Table1[[#This Row],[skippers (Hesperiidae sp.)]]-Table1[[#This Row],[SB Skippers]]</f>
        <v>0</v>
      </c>
      <c r="AB66" s="57">
        <v>0</v>
      </c>
      <c r="AC66" s="46">
        <f t="shared" ref="AC66:AC129" si="3">SUM(J66,K66)</f>
        <v>0</v>
      </c>
      <c r="AD66" s="61">
        <f>Table1[[#This Row],[butterflies]]-Table1[[#This Row],[SB bufferflies]]</f>
        <v>0</v>
      </c>
      <c r="AE66" s="51">
        <v>0</v>
      </c>
      <c r="AF66" s="68">
        <f>SUM(Table1[[#This Row],[small arrow shaped brown moth (Lepidoptera spp.)]:[monarch_butterfly (Danaus plexippus)]])</f>
        <v>0</v>
      </c>
      <c r="AG66" s="61">
        <f>Table1[[#This Row],[lepidoptera]]-Table1[[#This Row],[SB lepidoptera]]</f>
        <v>0</v>
      </c>
      <c r="AH66" s="32">
        <v>1</v>
      </c>
      <c r="AI66" s="76">
        <f>SUM(Table1[[#This Row],[small_bees]:[large_bees]])</f>
        <v>1</v>
      </c>
      <c r="AJ66" s="61">
        <f>Table1[[#This Row],[abundance of bees]]-Table1[[#This Row],[SB "abundance of bees"]]</f>
        <v>0</v>
      </c>
      <c r="AK66" s="43">
        <v>3</v>
      </c>
      <c r="AL66" s="68">
        <f>SUM(Table1[[#This Row],[small arrow shaped brown moth (Lepidoptera spp.)]:[bombus sp.  (bees)]])</f>
        <v>3</v>
      </c>
      <c r="AM66" s="61">
        <f>Table1[[#This Row],[abundance all sp.]]-Table1[[#This Row],[SB "abundance all sp."]]</f>
        <v>0</v>
      </c>
      <c r="AN66" s="39">
        <v>3</v>
      </c>
      <c r="AO66" s="39">
        <v>0</v>
      </c>
      <c r="AP66" s="39">
        <v>0</v>
      </c>
      <c r="AQ66" s="20">
        <v>1</v>
      </c>
      <c r="AR66" s="20">
        <v>0</v>
      </c>
      <c r="AS66" s="20">
        <v>0</v>
      </c>
      <c r="AT66" s="30">
        <v>2</v>
      </c>
      <c r="AU66" s="30">
        <v>1</v>
      </c>
      <c r="AV66" s="20">
        <v>1</v>
      </c>
      <c r="AW66" s="20">
        <v>2</v>
      </c>
      <c r="AX66" s="20">
        <v>0</v>
      </c>
      <c r="AY66" s="22">
        <v>3</v>
      </c>
      <c r="AZ66" s="32"/>
      <c r="BA66" s="32"/>
      <c r="BB66" s="32"/>
      <c r="BC66" s="32"/>
    </row>
    <row r="67" spans="1:55" x14ac:dyDescent="0.3">
      <c r="A67" s="31" t="s">
        <v>376</v>
      </c>
      <c r="B67" s="32" t="s">
        <v>41</v>
      </c>
      <c r="C67" s="32">
        <v>43.713092000000003</v>
      </c>
      <c r="D67" s="32">
        <v>-79.515598999999995</v>
      </c>
      <c r="E67" s="32">
        <v>7.7894790881923477</v>
      </c>
      <c r="F67" s="33">
        <v>43654</v>
      </c>
      <c r="G67" s="20">
        <v>0</v>
      </c>
      <c r="H67" s="20">
        <v>0</v>
      </c>
      <c r="I67" s="20">
        <v>0</v>
      </c>
      <c r="J67" s="32">
        <v>0</v>
      </c>
      <c r="K67" s="20">
        <v>0</v>
      </c>
      <c r="L67" s="73">
        <v>0</v>
      </c>
      <c r="M67" s="73">
        <v>0</v>
      </c>
      <c r="N67" s="20">
        <v>1</v>
      </c>
      <c r="O67" s="20">
        <v>0</v>
      </c>
      <c r="P67" s="20">
        <v>2</v>
      </c>
      <c r="Q67" s="20">
        <v>0</v>
      </c>
      <c r="R67" s="20">
        <v>0</v>
      </c>
      <c r="S67" s="20">
        <v>0</v>
      </c>
      <c r="T67" s="21">
        <v>0</v>
      </c>
      <c r="U67" s="70">
        <v>0</v>
      </c>
      <c r="V67" s="57">
        <v>0</v>
      </c>
      <c r="W67" s="46">
        <f t="shared" si="2"/>
        <v>0</v>
      </c>
      <c r="X67" s="61">
        <f>Table1[[#This Row],[moths]]-Table1[[#This Row],[SB Moths]]</f>
        <v>0</v>
      </c>
      <c r="Y67" s="57">
        <v>0</v>
      </c>
      <c r="Z67" s="46">
        <f>SUM(Table1[[#This Row],[european skipper (Thymelicus lineola)- family Hesperiidae, order Lepidoptera]])</f>
        <v>0</v>
      </c>
      <c r="AA67" s="61">
        <f>Table1[[#This Row],[skippers (Hesperiidae sp.)]]-Table1[[#This Row],[SB Skippers]]</f>
        <v>0</v>
      </c>
      <c r="AB67" s="57">
        <v>0</v>
      </c>
      <c r="AC67" s="46">
        <f t="shared" si="3"/>
        <v>0</v>
      </c>
      <c r="AD67" s="61">
        <f>Table1[[#This Row],[butterflies]]-Table1[[#This Row],[SB bufferflies]]</f>
        <v>0</v>
      </c>
      <c r="AE67" s="51">
        <v>0</v>
      </c>
      <c r="AF67" s="68">
        <f>SUM(Table1[[#This Row],[small arrow shaped brown moth (Lepidoptera spp.)]:[monarch_butterfly (Danaus plexippus)]])</f>
        <v>0</v>
      </c>
      <c r="AG67" s="61">
        <f>Table1[[#This Row],[lepidoptera]]-Table1[[#This Row],[SB lepidoptera]]</f>
        <v>0</v>
      </c>
      <c r="AH67" s="32">
        <v>3</v>
      </c>
      <c r="AI67" s="76">
        <f>SUM(Table1[[#This Row],[small_bees]:[large_bees]])</f>
        <v>3</v>
      </c>
      <c r="AJ67" s="61">
        <f>Table1[[#This Row],[abundance of bees]]-Table1[[#This Row],[SB "abundance of bees"]]</f>
        <v>0</v>
      </c>
      <c r="AK67" s="43">
        <v>3</v>
      </c>
      <c r="AL67" s="68">
        <f>SUM(Table1[[#This Row],[small arrow shaped brown moth (Lepidoptera spp.)]:[bombus sp.  (bees)]])</f>
        <v>3</v>
      </c>
      <c r="AM67" s="61">
        <f>Table1[[#This Row],[abundance all sp.]]-Table1[[#This Row],[SB "abundance all sp."]]</f>
        <v>0</v>
      </c>
      <c r="AN67" s="39">
        <v>2</v>
      </c>
      <c r="AO67" s="39">
        <v>1</v>
      </c>
      <c r="AP67" s="39">
        <v>0</v>
      </c>
      <c r="AQ67" s="20">
        <v>2</v>
      </c>
      <c r="AR67" s="20">
        <v>1</v>
      </c>
      <c r="AS67" s="20">
        <v>0</v>
      </c>
      <c r="AT67" s="30">
        <v>2</v>
      </c>
      <c r="AU67" s="30">
        <v>2</v>
      </c>
      <c r="AV67" s="20">
        <v>0</v>
      </c>
      <c r="AW67" s="20">
        <v>3</v>
      </c>
      <c r="AX67" s="20">
        <v>0</v>
      </c>
      <c r="AY67" s="22">
        <v>3</v>
      </c>
      <c r="AZ67" s="32"/>
      <c r="BA67" s="32"/>
      <c r="BB67" s="32"/>
      <c r="BC67" s="32"/>
    </row>
    <row r="68" spans="1:55" x14ac:dyDescent="0.3">
      <c r="A68" s="31" t="s">
        <v>376</v>
      </c>
      <c r="B68" s="32" t="s">
        <v>42</v>
      </c>
      <c r="C68" s="32">
        <v>43.713092000000003</v>
      </c>
      <c r="D68" s="32">
        <v>-79.515598999999995</v>
      </c>
      <c r="E68" s="32">
        <v>7.7894790881923477</v>
      </c>
      <c r="F68" s="33">
        <v>43654</v>
      </c>
      <c r="G68" s="20">
        <v>0</v>
      </c>
      <c r="H68" s="20">
        <v>0</v>
      </c>
      <c r="I68" s="20">
        <v>0</v>
      </c>
      <c r="J68" s="32">
        <v>0</v>
      </c>
      <c r="K68" s="20">
        <v>0</v>
      </c>
      <c r="L68" s="73">
        <v>0</v>
      </c>
      <c r="M68" s="73">
        <v>0</v>
      </c>
      <c r="N68" s="20">
        <v>1</v>
      </c>
      <c r="O68" s="20">
        <v>0</v>
      </c>
      <c r="P68" s="20">
        <v>0</v>
      </c>
      <c r="Q68" s="20">
        <v>0</v>
      </c>
      <c r="R68" s="20">
        <v>0</v>
      </c>
      <c r="S68" s="20">
        <v>1</v>
      </c>
      <c r="T68" s="21">
        <v>0</v>
      </c>
      <c r="U68" s="70">
        <v>0</v>
      </c>
      <c r="V68" s="57">
        <v>0</v>
      </c>
      <c r="W68" s="46">
        <f t="shared" si="2"/>
        <v>0</v>
      </c>
      <c r="X68" s="61">
        <f>Table1[[#This Row],[moths]]-Table1[[#This Row],[SB Moths]]</f>
        <v>0</v>
      </c>
      <c r="Y68" s="57">
        <v>0</v>
      </c>
      <c r="Z68" s="46">
        <f>SUM(Table1[[#This Row],[european skipper (Thymelicus lineola)- family Hesperiidae, order Lepidoptera]])</f>
        <v>0</v>
      </c>
      <c r="AA68" s="61">
        <f>Table1[[#This Row],[skippers (Hesperiidae sp.)]]-Table1[[#This Row],[SB Skippers]]</f>
        <v>0</v>
      </c>
      <c r="AB68" s="57">
        <v>0</v>
      </c>
      <c r="AC68" s="46">
        <f t="shared" si="3"/>
        <v>0</v>
      </c>
      <c r="AD68" s="61">
        <f>Table1[[#This Row],[butterflies]]-Table1[[#This Row],[SB bufferflies]]</f>
        <v>0</v>
      </c>
      <c r="AE68" s="51">
        <v>0</v>
      </c>
      <c r="AF68" s="68">
        <f>SUM(Table1[[#This Row],[small arrow shaped brown moth (Lepidoptera spp.)]:[monarch_butterfly (Danaus plexippus)]])</f>
        <v>0</v>
      </c>
      <c r="AG68" s="61">
        <f>Table1[[#This Row],[lepidoptera]]-Table1[[#This Row],[SB lepidoptera]]</f>
        <v>0</v>
      </c>
      <c r="AH68" s="32">
        <v>2</v>
      </c>
      <c r="AI68" s="76">
        <f>SUM(Table1[[#This Row],[small_bees]:[large_bees]])</f>
        <v>2</v>
      </c>
      <c r="AJ68" s="61">
        <f>Table1[[#This Row],[abundance of bees]]-Table1[[#This Row],[SB "abundance of bees"]]</f>
        <v>0</v>
      </c>
      <c r="AK68" s="43">
        <v>2</v>
      </c>
      <c r="AL68" s="68">
        <f>SUM(Table1[[#This Row],[small arrow shaped brown moth (Lepidoptera spp.)]:[bombus sp.  (bees)]])</f>
        <v>2</v>
      </c>
      <c r="AM68" s="61">
        <f>Table1[[#This Row],[abundance all sp.]]-Table1[[#This Row],[SB "abundance all sp."]]</f>
        <v>0</v>
      </c>
      <c r="AN68" s="39">
        <v>1</v>
      </c>
      <c r="AO68" s="39">
        <v>1</v>
      </c>
      <c r="AP68" s="39">
        <v>0</v>
      </c>
      <c r="AQ68" s="20">
        <v>1</v>
      </c>
      <c r="AR68" s="20">
        <v>1</v>
      </c>
      <c r="AS68" s="20">
        <v>0</v>
      </c>
      <c r="AT68" s="30">
        <v>2</v>
      </c>
      <c r="AU68" s="30">
        <v>2</v>
      </c>
      <c r="AV68" s="20">
        <v>1</v>
      </c>
      <c r="AW68" s="20">
        <v>4</v>
      </c>
      <c r="AX68" s="20">
        <v>0</v>
      </c>
      <c r="AY68" s="22">
        <v>5</v>
      </c>
      <c r="AZ68" s="32"/>
      <c r="BA68" s="32"/>
      <c r="BB68" s="32"/>
      <c r="BC68" s="32"/>
    </row>
    <row r="69" spans="1:55" x14ac:dyDescent="0.3">
      <c r="A69" s="31" t="s">
        <v>386</v>
      </c>
      <c r="B69" s="32" t="s">
        <v>39</v>
      </c>
      <c r="C69" s="32">
        <v>43.358911999999997</v>
      </c>
      <c r="D69" s="32">
        <v>-80.043032999999994</v>
      </c>
      <c r="E69" s="32">
        <v>39.028505357466301</v>
      </c>
      <c r="F69" s="33">
        <v>43656</v>
      </c>
      <c r="G69" s="20">
        <v>0</v>
      </c>
      <c r="H69" s="20">
        <v>0</v>
      </c>
      <c r="I69" s="20">
        <v>0</v>
      </c>
      <c r="J69" s="32">
        <v>0</v>
      </c>
      <c r="K69" s="20">
        <v>0</v>
      </c>
      <c r="L69" s="73">
        <v>0</v>
      </c>
      <c r="M69" s="73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1">
        <v>2</v>
      </c>
      <c r="U69" s="70">
        <v>0</v>
      </c>
      <c r="V69" s="57">
        <v>0</v>
      </c>
      <c r="W69" s="46">
        <f t="shared" si="2"/>
        <v>0</v>
      </c>
      <c r="X69" s="61">
        <f>Table1[[#This Row],[moths]]-Table1[[#This Row],[SB Moths]]</f>
        <v>0</v>
      </c>
      <c r="Y69" s="57">
        <v>0</v>
      </c>
      <c r="Z69" s="46">
        <f>SUM(Table1[[#This Row],[european skipper (Thymelicus lineola)- family Hesperiidae, order Lepidoptera]])</f>
        <v>0</v>
      </c>
      <c r="AA69" s="61">
        <f>Table1[[#This Row],[skippers (Hesperiidae sp.)]]-Table1[[#This Row],[SB Skippers]]</f>
        <v>0</v>
      </c>
      <c r="AB69" s="57">
        <v>0</v>
      </c>
      <c r="AC69" s="46">
        <f t="shared" si="3"/>
        <v>0</v>
      </c>
      <c r="AD69" s="61">
        <f>Table1[[#This Row],[butterflies]]-Table1[[#This Row],[SB bufferflies]]</f>
        <v>0</v>
      </c>
      <c r="AE69" s="51">
        <v>0</v>
      </c>
      <c r="AF69" s="68">
        <f>SUM(Table1[[#This Row],[small arrow shaped brown moth (Lepidoptera spp.)]:[monarch_butterfly (Danaus plexippus)]])</f>
        <v>0</v>
      </c>
      <c r="AG69" s="61">
        <f>Table1[[#This Row],[lepidoptera]]-Table1[[#This Row],[SB lepidoptera]]</f>
        <v>0</v>
      </c>
      <c r="AH69" s="32">
        <v>2</v>
      </c>
      <c r="AI69" s="76">
        <f>SUM(Table1[[#This Row],[small_bees]:[large_bees]])</f>
        <v>2</v>
      </c>
      <c r="AJ69" s="61">
        <f>Table1[[#This Row],[abundance of bees]]-Table1[[#This Row],[SB "abundance of bees"]]</f>
        <v>0</v>
      </c>
      <c r="AK69" s="43">
        <v>2</v>
      </c>
      <c r="AL69" s="68">
        <f>SUM(Table1[[#This Row],[small arrow shaped brown moth (Lepidoptera spp.)]:[bombus sp.  (bees)]])</f>
        <v>2</v>
      </c>
      <c r="AM69" s="61">
        <f>Table1[[#This Row],[abundance all sp.]]-Table1[[#This Row],[SB "abundance all sp."]]</f>
        <v>0</v>
      </c>
      <c r="AN69" s="39">
        <v>0</v>
      </c>
      <c r="AO69" s="39">
        <v>0</v>
      </c>
      <c r="AP69" s="39">
        <v>2</v>
      </c>
      <c r="AQ69" s="20">
        <v>0</v>
      </c>
      <c r="AR69" s="20">
        <v>0</v>
      </c>
      <c r="AS69" s="20">
        <v>2</v>
      </c>
      <c r="AT69" s="30">
        <v>1</v>
      </c>
      <c r="AU69" s="30">
        <v>1</v>
      </c>
      <c r="AV69" s="20">
        <v>0</v>
      </c>
      <c r="AW69" s="20">
        <v>4</v>
      </c>
      <c r="AX69" s="20">
        <v>0</v>
      </c>
      <c r="AY69" s="22">
        <v>4</v>
      </c>
      <c r="AZ69" s="32"/>
      <c r="BA69" s="32"/>
      <c r="BB69" s="32"/>
      <c r="BC69" s="32"/>
    </row>
    <row r="70" spans="1:55" x14ac:dyDescent="0.3">
      <c r="A70" s="31" t="s">
        <v>386</v>
      </c>
      <c r="B70" s="32" t="s">
        <v>41</v>
      </c>
      <c r="C70" s="32">
        <v>43.358911999999997</v>
      </c>
      <c r="D70" s="32">
        <v>-80.043032999999994</v>
      </c>
      <c r="E70" s="32">
        <v>39.028505357466301</v>
      </c>
      <c r="F70" s="33">
        <v>43656</v>
      </c>
      <c r="G70" s="20">
        <v>0</v>
      </c>
      <c r="H70" s="20">
        <v>0</v>
      </c>
      <c r="I70" s="20">
        <v>0</v>
      </c>
      <c r="J70" s="32">
        <v>0</v>
      </c>
      <c r="K70" s="20">
        <v>0</v>
      </c>
      <c r="L70" s="73">
        <v>0</v>
      </c>
      <c r="M70" s="73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1">
        <v>1</v>
      </c>
      <c r="U70" s="70">
        <v>0</v>
      </c>
      <c r="V70" s="57">
        <v>0</v>
      </c>
      <c r="W70" s="46">
        <f t="shared" si="2"/>
        <v>0</v>
      </c>
      <c r="X70" s="61">
        <f>Table1[[#This Row],[moths]]-Table1[[#This Row],[SB Moths]]</f>
        <v>0</v>
      </c>
      <c r="Y70" s="57">
        <v>0</v>
      </c>
      <c r="Z70" s="46">
        <f>SUM(Table1[[#This Row],[european skipper (Thymelicus lineola)- family Hesperiidae, order Lepidoptera]])</f>
        <v>0</v>
      </c>
      <c r="AA70" s="61">
        <f>Table1[[#This Row],[skippers (Hesperiidae sp.)]]-Table1[[#This Row],[SB Skippers]]</f>
        <v>0</v>
      </c>
      <c r="AB70" s="57">
        <v>0</v>
      </c>
      <c r="AC70" s="46">
        <f t="shared" si="3"/>
        <v>0</v>
      </c>
      <c r="AD70" s="61">
        <f>Table1[[#This Row],[butterflies]]-Table1[[#This Row],[SB bufferflies]]</f>
        <v>0</v>
      </c>
      <c r="AE70" s="51">
        <v>0</v>
      </c>
      <c r="AF70" s="68">
        <f>SUM(Table1[[#This Row],[small arrow shaped brown moth (Lepidoptera spp.)]:[monarch_butterfly (Danaus plexippus)]])</f>
        <v>0</v>
      </c>
      <c r="AG70" s="61">
        <f>Table1[[#This Row],[lepidoptera]]-Table1[[#This Row],[SB lepidoptera]]</f>
        <v>0</v>
      </c>
      <c r="AH70" s="32">
        <v>1</v>
      </c>
      <c r="AI70" s="76">
        <f>SUM(Table1[[#This Row],[small_bees]:[large_bees]])</f>
        <v>1</v>
      </c>
      <c r="AJ70" s="61">
        <f>Table1[[#This Row],[abundance of bees]]-Table1[[#This Row],[SB "abundance of bees"]]</f>
        <v>0</v>
      </c>
      <c r="AK70" s="43">
        <v>1</v>
      </c>
      <c r="AL70" s="68">
        <f>SUM(Table1[[#This Row],[small arrow shaped brown moth (Lepidoptera spp.)]:[bombus sp.  (bees)]])</f>
        <v>1</v>
      </c>
      <c r="AM70" s="61">
        <f>Table1[[#This Row],[abundance all sp.]]-Table1[[#This Row],[SB "abundance all sp."]]</f>
        <v>0</v>
      </c>
      <c r="AN70" s="39">
        <v>0</v>
      </c>
      <c r="AO70" s="39">
        <v>0</v>
      </c>
      <c r="AP70" s="39">
        <v>1</v>
      </c>
      <c r="AQ70" s="20">
        <v>0</v>
      </c>
      <c r="AR70" s="20">
        <v>0</v>
      </c>
      <c r="AS70" s="20">
        <v>1</v>
      </c>
      <c r="AT70" s="30">
        <v>1</v>
      </c>
      <c r="AU70" s="30">
        <v>1</v>
      </c>
      <c r="AV70" s="20">
        <v>2</v>
      </c>
      <c r="AW70" s="20">
        <v>2</v>
      </c>
      <c r="AX70" s="20">
        <v>0</v>
      </c>
      <c r="AY70" s="22">
        <v>4</v>
      </c>
      <c r="AZ70" s="32"/>
      <c r="BA70" s="32"/>
      <c r="BB70" s="32"/>
      <c r="BC70" s="32"/>
    </row>
    <row r="71" spans="1:55" x14ac:dyDescent="0.3">
      <c r="A71" s="31" t="s">
        <v>386</v>
      </c>
      <c r="B71" s="32" t="s">
        <v>42</v>
      </c>
      <c r="C71" s="32">
        <v>43.358911999999997</v>
      </c>
      <c r="D71" s="32">
        <v>-80.043032999999994</v>
      </c>
      <c r="E71" s="32">
        <v>39.028505357466301</v>
      </c>
      <c r="F71" s="33">
        <v>43656</v>
      </c>
      <c r="G71" s="20">
        <v>0</v>
      </c>
      <c r="H71" s="20">
        <v>0</v>
      </c>
      <c r="I71" s="20">
        <v>0</v>
      </c>
      <c r="J71" s="32">
        <v>0</v>
      </c>
      <c r="K71" s="20">
        <v>1</v>
      </c>
      <c r="L71" s="73">
        <v>0</v>
      </c>
      <c r="M71" s="73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1">
        <v>1</v>
      </c>
      <c r="U71" s="70">
        <v>0</v>
      </c>
      <c r="V71" s="57">
        <v>0</v>
      </c>
      <c r="W71" s="46">
        <f t="shared" si="2"/>
        <v>0</v>
      </c>
      <c r="X71" s="61">
        <f>Table1[[#This Row],[moths]]-Table1[[#This Row],[SB Moths]]</f>
        <v>0</v>
      </c>
      <c r="Y71" s="57">
        <v>0</v>
      </c>
      <c r="Z71" s="46">
        <f>SUM(Table1[[#This Row],[european skipper (Thymelicus lineola)- family Hesperiidae, order Lepidoptera]])</f>
        <v>0</v>
      </c>
      <c r="AA71" s="61">
        <f>Table1[[#This Row],[skippers (Hesperiidae sp.)]]-Table1[[#This Row],[SB Skippers]]</f>
        <v>0</v>
      </c>
      <c r="AB71" s="57">
        <v>1</v>
      </c>
      <c r="AC71" s="46">
        <f t="shared" si="3"/>
        <v>1</v>
      </c>
      <c r="AD71" s="61">
        <f>Table1[[#This Row],[butterflies]]-Table1[[#This Row],[SB bufferflies]]</f>
        <v>0</v>
      </c>
      <c r="AE71" s="51">
        <v>1</v>
      </c>
      <c r="AF71" s="68">
        <f>SUM(Table1[[#This Row],[small arrow shaped brown moth (Lepidoptera spp.)]:[monarch_butterfly (Danaus plexippus)]])</f>
        <v>1</v>
      </c>
      <c r="AG71" s="61">
        <f>Table1[[#This Row],[lepidoptera]]-Table1[[#This Row],[SB lepidoptera]]</f>
        <v>0</v>
      </c>
      <c r="AH71" s="32">
        <v>1</v>
      </c>
      <c r="AI71" s="76">
        <f>SUM(Table1[[#This Row],[small_bees]:[large_bees]])</f>
        <v>1</v>
      </c>
      <c r="AJ71" s="61">
        <f>Table1[[#This Row],[abundance of bees]]-Table1[[#This Row],[SB "abundance of bees"]]</f>
        <v>0</v>
      </c>
      <c r="AK71" s="43">
        <v>2</v>
      </c>
      <c r="AL71" s="68">
        <f>SUM(Table1[[#This Row],[small arrow shaped brown moth (Lepidoptera spp.)]:[bombus sp.  (bees)]])</f>
        <v>2</v>
      </c>
      <c r="AM71" s="61">
        <f>Table1[[#This Row],[abundance all sp.]]-Table1[[#This Row],[SB "abundance all sp."]]</f>
        <v>0</v>
      </c>
      <c r="AN71" s="39">
        <v>0</v>
      </c>
      <c r="AO71" s="39">
        <v>0</v>
      </c>
      <c r="AP71" s="39">
        <v>2</v>
      </c>
      <c r="AQ71" s="20">
        <v>0</v>
      </c>
      <c r="AR71" s="20">
        <v>0</v>
      </c>
      <c r="AS71" s="20">
        <v>1</v>
      </c>
      <c r="AT71" s="30">
        <v>2</v>
      </c>
      <c r="AU71" s="30">
        <v>1</v>
      </c>
      <c r="AV71" s="20">
        <v>2</v>
      </c>
      <c r="AW71" s="20">
        <v>4</v>
      </c>
      <c r="AX71" s="20">
        <v>0</v>
      </c>
      <c r="AY71" s="22">
        <v>6</v>
      </c>
      <c r="AZ71" s="32"/>
      <c r="BA71" s="32"/>
      <c r="BB71" s="32"/>
      <c r="BC71" s="32"/>
    </row>
    <row r="72" spans="1:55" x14ac:dyDescent="0.3">
      <c r="A72" s="31" t="s">
        <v>388</v>
      </c>
      <c r="B72" s="32" t="s">
        <v>39</v>
      </c>
      <c r="C72" s="32">
        <v>43.357422</v>
      </c>
      <c r="D72" s="32">
        <v>-80.052571999999998</v>
      </c>
      <c r="E72" s="32">
        <v>39.489793800478559</v>
      </c>
      <c r="F72" s="33">
        <v>43656</v>
      </c>
      <c r="G72" s="20">
        <v>0</v>
      </c>
      <c r="H72" s="20">
        <v>0</v>
      </c>
      <c r="I72" s="20">
        <v>0</v>
      </c>
      <c r="J72" s="32">
        <v>0</v>
      </c>
      <c r="K72" s="20">
        <v>0</v>
      </c>
      <c r="L72" s="73">
        <v>0</v>
      </c>
      <c r="M72" s="73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1">
        <v>3</v>
      </c>
      <c r="U72" s="70">
        <v>0</v>
      </c>
      <c r="V72" s="57">
        <v>0</v>
      </c>
      <c r="W72" s="46">
        <f t="shared" si="2"/>
        <v>0</v>
      </c>
      <c r="X72" s="61">
        <f>Table1[[#This Row],[moths]]-Table1[[#This Row],[SB Moths]]</f>
        <v>0</v>
      </c>
      <c r="Y72" s="57">
        <v>0</v>
      </c>
      <c r="Z72" s="46">
        <f>SUM(Table1[[#This Row],[european skipper (Thymelicus lineola)- family Hesperiidae, order Lepidoptera]])</f>
        <v>0</v>
      </c>
      <c r="AA72" s="61">
        <f>Table1[[#This Row],[skippers (Hesperiidae sp.)]]-Table1[[#This Row],[SB Skippers]]</f>
        <v>0</v>
      </c>
      <c r="AB72" s="57">
        <v>0</v>
      </c>
      <c r="AC72" s="46">
        <f t="shared" si="3"/>
        <v>0</v>
      </c>
      <c r="AD72" s="61">
        <f>Table1[[#This Row],[butterflies]]-Table1[[#This Row],[SB bufferflies]]</f>
        <v>0</v>
      </c>
      <c r="AE72" s="51">
        <v>0</v>
      </c>
      <c r="AF72" s="68">
        <f>SUM(Table1[[#This Row],[small arrow shaped brown moth (Lepidoptera spp.)]:[monarch_butterfly (Danaus plexippus)]])</f>
        <v>0</v>
      </c>
      <c r="AG72" s="61">
        <f>Table1[[#This Row],[lepidoptera]]-Table1[[#This Row],[SB lepidoptera]]</f>
        <v>0</v>
      </c>
      <c r="AH72" s="32">
        <v>3</v>
      </c>
      <c r="AI72" s="76">
        <f>SUM(Table1[[#This Row],[small_bees]:[large_bees]])</f>
        <v>3</v>
      </c>
      <c r="AJ72" s="61">
        <f>Table1[[#This Row],[abundance of bees]]-Table1[[#This Row],[SB "abundance of bees"]]</f>
        <v>0</v>
      </c>
      <c r="AK72" s="43">
        <v>3</v>
      </c>
      <c r="AL72" s="68">
        <f>SUM(Table1[[#This Row],[small arrow shaped brown moth (Lepidoptera spp.)]:[bombus sp.  (bees)]])</f>
        <v>3</v>
      </c>
      <c r="AM72" s="61">
        <f>Table1[[#This Row],[abundance all sp.]]-Table1[[#This Row],[SB "abundance all sp."]]</f>
        <v>0</v>
      </c>
      <c r="AN72" s="39">
        <v>0</v>
      </c>
      <c r="AO72" s="39">
        <v>0</v>
      </c>
      <c r="AP72" s="39">
        <v>3</v>
      </c>
      <c r="AQ72" s="20">
        <v>0</v>
      </c>
      <c r="AR72" s="20">
        <v>0</v>
      </c>
      <c r="AS72" s="20">
        <v>3</v>
      </c>
      <c r="AT72" s="30">
        <v>1</v>
      </c>
      <c r="AU72" s="30">
        <v>1</v>
      </c>
      <c r="AV72" s="20">
        <v>1</v>
      </c>
      <c r="AW72" s="20">
        <v>3</v>
      </c>
      <c r="AX72" s="20">
        <v>0</v>
      </c>
      <c r="AY72" s="22">
        <v>4</v>
      </c>
      <c r="AZ72" s="32"/>
      <c r="BA72" s="32"/>
      <c r="BB72" s="32"/>
      <c r="BC72" s="32"/>
    </row>
    <row r="73" spans="1:55" x14ac:dyDescent="0.3">
      <c r="A73" s="31" t="s">
        <v>388</v>
      </c>
      <c r="B73" s="32" t="s">
        <v>41</v>
      </c>
      <c r="C73" s="32">
        <v>43.357422</v>
      </c>
      <c r="D73" s="32">
        <v>-80.052571999999998</v>
      </c>
      <c r="E73" s="32">
        <v>39.489793800478559</v>
      </c>
      <c r="F73" s="33">
        <v>43656</v>
      </c>
      <c r="G73" s="20">
        <v>0</v>
      </c>
      <c r="H73" s="20">
        <v>0</v>
      </c>
      <c r="I73" s="20">
        <v>0</v>
      </c>
      <c r="J73" s="32">
        <v>0</v>
      </c>
      <c r="K73" s="20">
        <v>0</v>
      </c>
      <c r="L73" s="73">
        <v>0</v>
      </c>
      <c r="M73" s="73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1">
        <v>3</v>
      </c>
      <c r="U73" s="70">
        <v>0</v>
      </c>
      <c r="V73" s="57">
        <v>0</v>
      </c>
      <c r="W73" s="46">
        <f t="shared" si="2"/>
        <v>0</v>
      </c>
      <c r="X73" s="61">
        <f>Table1[[#This Row],[moths]]-Table1[[#This Row],[SB Moths]]</f>
        <v>0</v>
      </c>
      <c r="Y73" s="57">
        <v>0</v>
      </c>
      <c r="Z73" s="46">
        <f>SUM(Table1[[#This Row],[european skipper (Thymelicus lineola)- family Hesperiidae, order Lepidoptera]])</f>
        <v>0</v>
      </c>
      <c r="AA73" s="61">
        <f>Table1[[#This Row],[skippers (Hesperiidae sp.)]]-Table1[[#This Row],[SB Skippers]]</f>
        <v>0</v>
      </c>
      <c r="AB73" s="57">
        <v>0</v>
      </c>
      <c r="AC73" s="46">
        <f t="shared" si="3"/>
        <v>0</v>
      </c>
      <c r="AD73" s="61">
        <f>Table1[[#This Row],[butterflies]]-Table1[[#This Row],[SB bufferflies]]</f>
        <v>0</v>
      </c>
      <c r="AE73" s="51">
        <v>0</v>
      </c>
      <c r="AF73" s="68">
        <f>SUM(Table1[[#This Row],[small arrow shaped brown moth (Lepidoptera spp.)]:[monarch_butterfly (Danaus plexippus)]])</f>
        <v>0</v>
      </c>
      <c r="AG73" s="61">
        <f>Table1[[#This Row],[lepidoptera]]-Table1[[#This Row],[SB lepidoptera]]</f>
        <v>0</v>
      </c>
      <c r="AH73" s="32">
        <v>3</v>
      </c>
      <c r="AI73" s="76">
        <f>SUM(Table1[[#This Row],[small_bees]:[large_bees]])</f>
        <v>3</v>
      </c>
      <c r="AJ73" s="61">
        <f>Table1[[#This Row],[abundance of bees]]-Table1[[#This Row],[SB "abundance of bees"]]</f>
        <v>0</v>
      </c>
      <c r="AK73" s="43">
        <v>3</v>
      </c>
      <c r="AL73" s="68">
        <f>SUM(Table1[[#This Row],[small arrow shaped brown moth (Lepidoptera spp.)]:[bombus sp.  (bees)]])</f>
        <v>3</v>
      </c>
      <c r="AM73" s="61">
        <f>Table1[[#This Row],[abundance all sp.]]-Table1[[#This Row],[SB "abundance all sp."]]</f>
        <v>0</v>
      </c>
      <c r="AN73" s="39">
        <v>0</v>
      </c>
      <c r="AO73" s="39">
        <v>0</v>
      </c>
      <c r="AP73" s="39">
        <v>3</v>
      </c>
      <c r="AQ73" s="20">
        <v>0</v>
      </c>
      <c r="AR73" s="20">
        <v>0</v>
      </c>
      <c r="AS73" s="20">
        <v>3</v>
      </c>
      <c r="AT73" s="30">
        <v>1</v>
      </c>
      <c r="AU73" s="30">
        <v>1</v>
      </c>
      <c r="AV73" s="20">
        <v>4</v>
      </c>
      <c r="AW73" s="20">
        <v>2</v>
      </c>
      <c r="AX73" s="20">
        <v>0</v>
      </c>
      <c r="AY73" s="22">
        <v>6</v>
      </c>
      <c r="AZ73" s="32"/>
      <c r="BA73" s="32"/>
      <c r="BB73" s="32"/>
      <c r="BC73" s="32"/>
    </row>
    <row r="74" spans="1:55" x14ac:dyDescent="0.3">
      <c r="A74" s="31" t="s">
        <v>388</v>
      </c>
      <c r="B74" s="32" t="s">
        <v>42</v>
      </c>
      <c r="C74" s="32">
        <v>43.357422</v>
      </c>
      <c r="D74" s="32">
        <v>-80.052571999999998</v>
      </c>
      <c r="E74" s="32">
        <v>39.489793800478559</v>
      </c>
      <c r="F74" s="33">
        <v>43656</v>
      </c>
      <c r="G74" s="20">
        <v>0</v>
      </c>
      <c r="H74" s="20">
        <v>0</v>
      </c>
      <c r="I74" s="20">
        <v>0</v>
      </c>
      <c r="J74" s="32">
        <v>0</v>
      </c>
      <c r="K74" s="20">
        <v>0</v>
      </c>
      <c r="L74" s="73">
        <v>0</v>
      </c>
      <c r="M74" s="73">
        <v>0</v>
      </c>
      <c r="N74" s="20">
        <v>1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1">
        <v>11</v>
      </c>
      <c r="U74" s="70">
        <v>0</v>
      </c>
      <c r="V74" s="57">
        <v>0</v>
      </c>
      <c r="W74" s="46">
        <f t="shared" si="2"/>
        <v>0</v>
      </c>
      <c r="X74" s="61">
        <f>Table1[[#This Row],[moths]]-Table1[[#This Row],[SB Moths]]</f>
        <v>0</v>
      </c>
      <c r="Y74" s="57">
        <v>0</v>
      </c>
      <c r="Z74" s="46">
        <f>SUM(Table1[[#This Row],[european skipper (Thymelicus lineola)- family Hesperiidae, order Lepidoptera]])</f>
        <v>0</v>
      </c>
      <c r="AA74" s="61">
        <f>Table1[[#This Row],[skippers (Hesperiidae sp.)]]-Table1[[#This Row],[SB Skippers]]</f>
        <v>0</v>
      </c>
      <c r="AB74" s="57">
        <v>0</v>
      </c>
      <c r="AC74" s="46">
        <f t="shared" si="3"/>
        <v>0</v>
      </c>
      <c r="AD74" s="61">
        <f>Table1[[#This Row],[butterflies]]-Table1[[#This Row],[SB bufferflies]]</f>
        <v>0</v>
      </c>
      <c r="AE74" s="51">
        <v>0</v>
      </c>
      <c r="AF74" s="68">
        <f>SUM(Table1[[#This Row],[small arrow shaped brown moth (Lepidoptera spp.)]:[monarch_butterfly (Danaus plexippus)]])</f>
        <v>0</v>
      </c>
      <c r="AG74" s="61">
        <f>Table1[[#This Row],[lepidoptera]]-Table1[[#This Row],[SB lepidoptera]]</f>
        <v>0</v>
      </c>
      <c r="AH74" s="32">
        <v>12</v>
      </c>
      <c r="AI74" s="76">
        <f>SUM(Table1[[#This Row],[small_bees]:[large_bees]])</f>
        <v>12</v>
      </c>
      <c r="AJ74" s="61">
        <f>Table1[[#This Row],[abundance of bees]]-Table1[[#This Row],[SB "abundance of bees"]]</f>
        <v>0</v>
      </c>
      <c r="AK74" s="43">
        <v>12</v>
      </c>
      <c r="AL74" s="68">
        <f>SUM(Table1[[#This Row],[small arrow shaped brown moth (Lepidoptera spp.)]:[bombus sp.  (bees)]])</f>
        <v>12</v>
      </c>
      <c r="AM74" s="61">
        <f>Table1[[#This Row],[abundance all sp.]]-Table1[[#This Row],[SB "abundance all sp."]]</f>
        <v>0</v>
      </c>
      <c r="AN74" s="39">
        <v>1</v>
      </c>
      <c r="AO74" s="39">
        <v>0</v>
      </c>
      <c r="AP74" s="39">
        <v>11</v>
      </c>
      <c r="AQ74" s="20">
        <v>1</v>
      </c>
      <c r="AR74" s="20">
        <v>0</v>
      </c>
      <c r="AS74" s="20">
        <v>11</v>
      </c>
      <c r="AT74" s="30">
        <v>2</v>
      </c>
      <c r="AU74" s="30">
        <v>2</v>
      </c>
      <c r="AV74" s="20">
        <v>2</v>
      </c>
      <c r="AW74" s="20">
        <v>3</v>
      </c>
      <c r="AX74" s="20">
        <v>0</v>
      </c>
      <c r="AY74" s="22">
        <v>5</v>
      </c>
      <c r="AZ74" s="32"/>
      <c r="BA74" s="32"/>
      <c r="BB74" s="32"/>
      <c r="BC74" s="32"/>
    </row>
    <row r="75" spans="1:55" x14ac:dyDescent="0.3">
      <c r="A75" s="31" t="s">
        <v>387</v>
      </c>
      <c r="B75" s="32" t="s">
        <v>39</v>
      </c>
      <c r="C75" s="32">
        <v>43.349550999999998</v>
      </c>
      <c r="D75" s="32">
        <v>-80.098406999999995</v>
      </c>
      <c r="E75" s="32">
        <v>41.740484523883964</v>
      </c>
      <c r="F75" s="33">
        <v>43656</v>
      </c>
      <c r="G75" s="20">
        <v>0</v>
      </c>
      <c r="H75" s="20">
        <v>0</v>
      </c>
      <c r="I75" s="20">
        <v>0</v>
      </c>
      <c r="J75" s="32">
        <v>0</v>
      </c>
      <c r="K75" s="20">
        <v>0</v>
      </c>
      <c r="L75" s="73">
        <v>0</v>
      </c>
      <c r="M75" s="73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1">
        <v>0</v>
      </c>
      <c r="U75" s="70">
        <v>0</v>
      </c>
      <c r="V75" s="57">
        <v>0</v>
      </c>
      <c r="W75" s="46">
        <f t="shared" si="2"/>
        <v>0</v>
      </c>
      <c r="X75" s="61">
        <f>Table1[[#This Row],[moths]]-Table1[[#This Row],[SB Moths]]</f>
        <v>0</v>
      </c>
      <c r="Y75" s="57">
        <v>0</v>
      </c>
      <c r="Z75" s="46">
        <f>SUM(Table1[[#This Row],[european skipper (Thymelicus lineola)- family Hesperiidae, order Lepidoptera]])</f>
        <v>0</v>
      </c>
      <c r="AA75" s="61">
        <f>Table1[[#This Row],[skippers (Hesperiidae sp.)]]-Table1[[#This Row],[SB Skippers]]</f>
        <v>0</v>
      </c>
      <c r="AB75" s="57">
        <v>0</v>
      </c>
      <c r="AC75" s="46">
        <f t="shared" si="3"/>
        <v>0</v>
      </c>
      <c r="AD75" s="61">
        <f>Table1[[#This Row],[butterflies]]-Table1[[#This Row],[SB bufferflies]]</f>
        <v>0</v>
      </c>
      <c r="AE75" s="51">
        <v>0</v>
      </c>
      <c r="AF75" s="68">
        <f>SUM(Table1[[#This Row],[small arrow shaped brown moth (Lepidoptera spp.)]:[monarch_butterfly (Danaus plexippus)]])</f>
        <v>0</v>
      </c>
      <c r="AG75" s="61">
        <f>Table1[[#This Row],[lepidoptera]]-Table1[[#This Row],[SB lepidoptera]]</f>
        <v>0</v>
      </c>
      <c r="AH75" s="32">
        <v>0</v>
      </c>
      <c r="AI75" s="76">
        <f>SUM(Table1[[#This Row],[small_bees]:[large_bees]])</f>
        <v>0</v>
      </c>
      <c r="AJ75" s="61">
        <f>Table1[[#This Row],[abundance of bees]]-Table1[[#This Row],[SB "abundance of bees"]]</f>
        <v>0</v>
      </c>
      <c r="AK75" s="43">
        <v>2</v>
      </c>
      <c r="AL75" s="68">
        <f>SUM(Table1[[#This Row],[small arrow shaped brown moth (Lepidoptera spp.)]:[bombus sp.  (bees)]])</f>
        <v>0</v>
      </c>
      <c r="AM75" s="61">
        <f>Table1[[#This Row],[abundance all sp.]]-Table1[[#This Row],[SB "abundance all sp."]]</f>
        <v>2</v>
      </c>
      <c r="AN75" s="39">
        <v>0</v>
      </c>
      <c r="AO75" s="39">
        <v>0</v>
      </c>
      <c r="AP75" s="39">
        <v>0</v>
      </c>
      <c r="AQ75" s="20">
        <v>0</v>
      </c>
      <c r="AR75" s="20">
        <v>0</v>
      </c>
      <c r="AS75" s="20">
        <v>0</v>
      </c>
      <c r="AT75" s="30">
        <v>0</v>
      </c>
      <c r="AU75" s="30">
        <v>0</v>
      </c>
      <c r="AV75" s="20">
        <v>3</v>
      </c>
      <c r="AW75" s="20">
        <v>2</v>
      </c>
      <c r="AX75" s="20">
        <v>0</v>
      </c>
      <c r="AY75" s="22">
        <v>5</v>
      </c>
      <c r="AZ75" s="32"/>
      <c r="BA75" s="32"/>
      <c r="BB75" s="32"/>
      <c r="BC75" s="32"/>
    </row>
    <row r="76" spans="1:55" x14ac:dyDescent="0.3">
      <c r="A76" s="31" t="s">
        <v>387</v>
      </c>
      <c r="B76" s="32" t="s">
        <v>41</v>
      </c>
      <c r="C76" s="32">
        <v>43.349550999999998</v>
      </c>
      <c r="D76" s="32">
        <v>-80.098406999999995</v>
      </c>
      <c r="E76" s="32">
        <v>41.740484523883964</v>
      </c>
      <c r="F76" s="33">
        <v>43656</v>
      </c>
      <c r="G76" s="20">
        <v>0</v>
      </c>
      <c r="H76" s="20">
        <v>0</v>
      </c>
      <c r="I76" s="20">
        <v>0</v>
      </c>
      <c r="J76" s="32">
        <v>0</v>
      </c>
      <c r="K76" s="20">
        <v>0</v>
      </c>
      <c r="L76" s="73">
        <v>0</v>
      </c>
      <c r="M76" s="73">
        <v>6</v>
      </c>
      <c r="N76" s="20">
        <v>0</v>
      </c>
      <c r="O76" s="20">
        <v>0</v>
      </c>
      <c r="P76" s="20">
        <v>0</v>
      </c>
      <c r="Q76" s="20">
        <v>1</v>
      </c>
      <c r="R76" s="20">
        <v>0</v>
      </c>
      <c r="S76" s="20">
        <v>0</v>
      </c>
      <c r="T76" s="21">
        <v>0</v>
      </c>
      <c r="U76" s="70">
        <v>0</v>
      </c>
      <c r="V76" s="57">
        <v>0</v>
      </c>
      <c r="W76" s="46">
        <f t="shared" si="2"/>
        <v>0</v>
      </c>
      <c r="X76" s="61">
        <f>Table1[[#This Row],[moths]]-Table1[[#This Row],[SB Moths]]</f>
        <v>0</v>
      </c>
      <c r="Y76" s="57">
        <v>0</v>
      </c>
      <c r="Z76" s="46">
        <f>SUM(Table1[[#This Row],[european skipper (Thymelicus lineola)- family Hesperiidae, order Lepidoptera]])</f>
        <v>0</v>
      </c>
      <c r="AA76" s="61">
        <f>Table1[[#This Row],[skippers (Hesperiidae sp.)]]-Table1[[#This Row],[SB Skippers]]</f>
        <v>0</v>
      </c>
      <c r="AB76" s="57">
        <v>0</v>
      </c>
      <c r="AC76" s="46">
        <f t="shared" si="3"/>
        <v>0</v>
      </c>
      <c r="AD76" s="61">
        <f>Table1[[#This Row],[butterflies]]-Table1[[#This Row],[SB bufferflies]]</f>
        <v>0</v>
      </c>
      <c r="AE76" s="51">
        <v>0</v>
      </c>
      <c r="AF76" s="68">
        <f>SUM(Table1[[#This Row],[small arrow shaped brown moth (Lepidoptera spp.)]:[monarch_butterfly (Danaus plexippus)]])</f>
        <v>0</v>
      </c>
      <c r="AG76" s="61">
        <f>Table1[[#This Row],[lepidoptera]]-Table1[[#This Row],[SB lepidoptera]]</f>
        <v>0</v>
      </c>
      <c r="AH76" s="32">
        <v>1</v>
      </c>
      <c r="AI76" s="76">
        <f>SUM(Table1[[#This Row],[small_bees]:[large_bees]])</f>
        <v>1</v>
      </c>
      <c r="AJ76" s="61">
        <f>Table1[[#This Row],[abundance of bees]]-Table1[[#This Row],[SB "abundance of bees"]]</f>
        <v>0</v>
      </c>
      <c r="AK76" s="43">
        <v>7</v>
      </c>
      <c r="AL76" s="68">
        <f>SUM(Table1[[#This Row],[small arrow shaped brown moth (Lepidoptera spp.)]:[bombus sp.  (bees)]])</f>
        <v>7</v>
      </c>
      <c r="AM76" s="61">
        <f>Table1[[#This Row],[abundance all sp.]]-Table1[[#This Row],[SB "abundance all sp."]]</f>
        <v>0</v>
      </c>
      <c r="AN76" s="39">
        <v>6</v>
      </c>
      <c r="AO76" s="39">
        <v>1</v>
      </c>
      <c r="AP76" s="39">
        <v>0</v>
      </c>
      <c r="AQ76" s="20">
        <v>0</v>
      </c>
      <c r="AR76" s="20">
        <v>1</v>
      </c>
      <c r="AS76" s="20">
        <v>0</v>
      </c>
      <c r="AT76" s="30">
        <v>2</v>
      </c>
      <c r="AU76" s="30">
        <v>1</v>
      </c>
      <c r="AV76" s="20">
        <v>4</v>
      </c>
      <c r="AW76" s="20">
        <v>2</v>
      </c>
      <c r="AX76" s="20">
        <v>0</v>
      </c>
      <c r="AY76" s="22">
        <v>6</v>
      </c>
      <c r="AZ76" s="32"/>
      <c r="BA76" s="32"/>
      <c r="BB76" s="32"/>
      <c r="BC76" s="32"/>
    </row>
    <row r="77" spans="1:55" x14ac:dyDescent="0.3">
      <c r="A77" s="31" t="s">
        <v>389</v>
      </c>
      <c r="B77" s="32" t="s">
        <v>39</v>
      </c>
      <c r="C77" s="32">
        <v>43.321018000000002</v>
      </c>
      <c r="D77" s="32">
        <v>-80.049312999999998</v>
      </c>
      <c r="E77" s="32">
        <v>40.735362961623842</v>
      </c>
      <c r="F77" s="33">
        <v>43656</v>
      </c>
      <c r="G77" s="20">
        <v>0</v>
      </c>
      <c r="H77" s="20">
        <v>0</v>
      </c>
      <c r="I77" s="20">
        <v>0</v>
      </c>
      <c r="J77" s="32">
        <v>0</v>
      </c>
      <c r="K77" s="20">
        <v>0</v>
      </c>
      <c r="L77" s="73">
        <v>0</v>
      </c>
      <c r="M77" s="73">
        <v>0</v>
      </c>
      <c r="N77" s="20">
        <v>2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1">
        <v>1</v>
      </c>
      <c r="U77" s="70">
        <v>0</v>
      </c>
      <c r="V77" s="57">
        <v>0</v>
      </c>
      <c r="W77" s="46">
        <f t="shared" si="2"/>
        <v>0</v>
      </c>
      <c r="X77" s="61">
        <f>Table1[[#This Row],[moths]]-Table1[[#This Row],[SB Moths]]</f>
        <v>0</v>
      </c>
      <c r="Y77" s="57">
        <v>0</v>
      </c>
      <c r="Z77" s="46">
        <f>SUM(Table1[[#This Row],[european skipper (Thymelicus lineola)- family Hesperiidae, order Lepidoptera]])</f>
        <v>0</v>
      </c>
      <c r="AA77" s="61">
        <f>Table1[[#This Row],[skippers (Hesperiidae sp.)]]-Table1[[#This Row],[SB Skippers]]</f>
        <v>0</v>
      </c>
      <c r="AB77" s="57">
        <v>0</v>
      </c>
      <c r="AC77" s="46">
        <f t="shared" si="3"/>
        <v>0</v>
      </c>
      <c r="AD77" s="61">
        <f>Table1[[#This Row],[butterflies]]-Table1[[#This Row],[SB bufferflies]]</f>
        <v>0</v>
      </c>
      <c r="AE77" s="51">
        <v>0</v>
      </c>
      <c r="AF77" s="68">
        <f>SUM(Table1[[#This Row],[small arrow shaped brown moth (Lepidoptera spp.)]:[monarch_butterfly (Danaus plexippus)]])</f>
        <v>0</v>
      </c>
      <c r="AG77" s="61">
        <f>Table1[[#This Row],[lepidoptera]]-Table1[[#This Row],[SB lepidoptera]]</f>
        <v>0</v>
      </c>
      <c r="AH77" s="32">
        <v>4</v>
      </c>
      <c r="AI77" s="76">
        <f>SUM(Table1[[#This Row],[small_bees]:[large_bees]])</f>
        <v>4</v>
      </c>
      <c r="AJ77" s="61">
        <f>Table1[[#This Row],[abundance of bees]]-Table1[[#This Row],[SB "abundance of bees"]]</f>
        <v>0</v>
      </c>
      <c r="AK77" s="43">
        <v>6</v>
      </c>
      <c r="AL77" s="68">
        <f>SUM(Table1[[#This Row],[small arrow shaped brown moth (Lepidoptera spp.)]:[bombus sp.  (bees)]])</f>
        <v>3</v>
      </c>
      <c r="AM77" s="61">
        <f>Table1[[#This Row],[abundance all sp.]]-Table1[[#This Row],[SB "abundance all sp."]]</f>
        <v>3</v>
      </c>
      <c r="AN77" s="39">
        <v>2</v>
      </c>
      <c r="AO77" s="39">
        <v>1</v>
      </c>
      <c r="AP77" s="39">
        <v>1</v>
      </c>
      <c r="AQ77" s="20">
        <v>2</v>
      </c>
      <c r="AR77" s="20">
        <v>1</v>
      </c>
      <c r="AS77" s="20">
        <v>1</v>
      </c>
      <c r="AT77" s="30">
        <v>2</v>
      </c>
      <c r="AU77" s="30">
        <v>2</v>
      </c>
      <c r="AV77" s="20">
        <v>1</v>
      </c>
      <c r="AW77" s="20">
        <v>3</v>
      </c>
      <c r="AX77" s="20">
        <v>0</v>
      </c>
      <c r="AY77" s="22">
        <v>4</v>
      </c>
      <c r="AZ77" s="32"/>
      <c r="BA77" s="32"/>
      <c r="BB77" s="32"/>
      <c r="BC77" s="32"/>
    </row>
    <row r="78" spans="1:55" x14ac:dyDescent="0.3">
      <c r="A78" s="31" t="s">
        <v>389</v>
      </c>
      <c r="B78" s="32" t="s">
        <v>41</v>
      </c>
      <c r="C78" s="32">
        <v>43.321018000000002</v>
      </c>
      <c r="D78" s="32">
        <v>-80.049312999999998</v>
      </c>
      <c r="E78" s="32">
        <v>40.735362961623842</v>
      </c>
      <c r="F78" s="33">
        <v>43656</v>
      </c>
      <c r="G78" s="20">
        <v>0</v>
      </c>
      <c r="H78" s="20">
        <v>0</v>
      </c>
      <c r="I78" s="20">
        <v>0</v>
      </c>
      <c r="J78" s="32">
        <v>0</v>
      </c>
      <c r="K78" s="20">
        <v>0</v>
      </c>
      <c r="L78" s="73">
        <v>0</v>
      </c>
      <c r="M78" s="73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1">
        <v>1</v>
      </c>
      <c r="U78" s="70">
        <v>0</v>
      </c>
      <c r="V78" s="57">
        <v>0</v>
      </c>
      <c r="W78" s="46">
        <f t="shared" si="2"/>
        <v>0</v>
      </c>
      <c r="X78" s="61">
        <f>Table1[[#This Row],[moths]]-Table1[[#This Row],[SB Moths]]</f>
        <v>0</v>
      </c>
      <c r="Y78" s="57">
        <v>0</v>
      </c>
      <c r="Z78" s="46">
        <f>SUM(Table1[[#This Row],[european skipper (Thymelicus lineola)- family Hesperiidae, order Lepidoptera]])</f>
        <v>0</v>
      </c>
      <c r="AA78" s="61">
        <f>Table1[[#This Row],[skippers (Hesperiidae sp.)]]-Table1[[#This Row],[SB Skippers]]</f>
        <v>0</v>
      </c>
      <c r="AB78" s="57">
        <v>0</v>
      </c>
      <c r="AC78" s="46">
        <f t="shared" si="3"/>
        <v>0</v>
      </c>
      <c r="AD78" s="61">
        <f>Table1[[#This Row],[butterflies]]-Table1[[#This Row],[SB bufferflies]]</f>
        <v>0</v>
      </c>
      <c r="AE78" s="51">
        <v>0</v>
      </c>
      <c r="AF78" s="68">
        <f>SUM(Table1[[#This Row],[small arrow shaped brown moth (Lepidoptera spp.)]:[monarch_butterfly (Danaus plexippus)]])</f>
        <v>0</v>
      </c>
      <c r="AG78" s="61">
        <f>Table1[[#This Row],[lepidoptera]]-Table1[[#This Row],[SB lepidoptera]]</f>
        <v>0</v>
      </c>
      <c r="AH78" s="32">
        <v>1</v>
      </c>
      <c r="AI78" s="76">
        <f>SUM(Table1[[#This Row],[small_bees]:[large_bees]])</f>
        <v>1</v>
      </c>
      <c r="AJ78" s="61">
        <f>Table1[[#This Row],[abundance of bees]]-Table1[[#This Row],[SB "abundance of bees"]]</f>
        <v>0</v>
      </c>
      <c r="AK78" s="43">
        <v>2</v>
      </c>
      <c r="AL78" s="68">
        <f>SUM(Table1[[#This Row],[small arrow shaped brown moth (Lepidoptera spp.)]:[bombus sp.  (bees)]])</f>
        <v>1</v>
      </c>
      <c r="AM78" s="61">
        <f>Table1[[#This Row],[abundance all sp.]]-Table1[[#This Row],[SB "abundance all sp."]]</f>
        <v>1</v>
      </c>
      <c r="AN78" s="39">
        <v>0</v>
      </c>
      <c r="AO78" s="39">
        <v>0</v>
      </c>
      <c r="AP78" s="39">
        <v>1</v>
      </c>
      <c r="AQ78" s="20">
        <v>0</v>
      </c>
      <c r="AR78" s="20">
        <v>0</v>
      </c>
      <c r="AS78" s="20">
        <v>1</v>
      </c>
      <c r="AT78" s="30">
        <v>1</v>
      </c>
      <c r="AU78" s="30">
        <v>1</v>
      </c>
      <c r="AV78" s="20">
        <v>2</v>
      </c>
      <c r="AW78" s="20">
        <v>2</v>
      </c>
      <c r="AX78" s="20">
        <v>0</v>
      </c>
      <c r="AY78" s="22">
        <v>4</v>
      </c>
      <c r="AZ78" s="32"/>
      <c r="BA78" s="32"/>
      <c r="BB78" s="32"/>
      <c r="BC78" s="32"/>
    </row>
    <row r="79" spans="1:55" x14ac:dyDescent="0.3">
      <c r="A79" s="31" t="s">
        <v>389</v>
      </c>
      <c r="B79" s="32" t="s">
        <v>42</v>
      </c>
      <c r="C79" s="32">
        <v>43.321018000000002</v>
      </c>
      <c r="D79" s="32">
        <v>-80.049312999999998</v>
      </c>
      <c r="E79" s="32">
        <v>40.735362961623842</v>
      </c>
      <c r="F79" s="33">
        <v>43656</v>
      </c>
      <c r="G79" s="20">
        <v>0</v>
      </c>
      <c r="H79" s="20">
        <v>0</v>
      </c>
      <c r="I79" s="20">
        <v>0</v>
      </c>
      <c r="J79" s="32">
        <v>0</v>
      </c>
      <c r="K79" s="20">
        <v>0</v>
      </c>
      <c r="L79" s="73">
        <v>0</v>
      </c>
      <c r="M79" s="73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1">
        <v>0</v>
      </c>
      <c r="U79" s="70">
        <v>0</v>
      </c>
      <c r="V79" s="57">
        <v>0</v>
      </c>
      <c r="W79" s="46">
        <f t="shared" si="2"/>
        <v>0</v>
      </c>
      <c r="X79" s="61">
        <f>Table1[[#This Row],[moths]]-Table1[[#This Row],[SB Moths]]</f>
        <v>0</v>
      </c>
      <c r="Y79" s="57">
        <v>0</v>
      </c>
      <c r="Z79" s="46">
        <f>SUM(Table1[[#This Row],[european skipper (Thymelicus lineola)- family Hesperiidae, order Lepidoptera]])</f>
        <v>0</v>
      </c>
      <c r="AA79" s="61">
        <f>Table1[[#This Row],[skippers (Hesperiidae sp.)]]-Table1[[#This Row],[SB Skippers]]</f>
        <v>0</v>
      </c>
      <c r="AB79" s="57">
        <v>0</v>
      </c>
      <c r="AC79" s="46">
        <f t="shared" si="3"/>
        <v>0</v>
      </c>
      <c r="AD79" s="61">
        <f>Table1[[#This Row],[butterflies]]-Table1[[#This Row],[SB bufferflies]]</f>
        <v>0</v>
      </c>
      <c r="AE79" s="51">
        <v>0</v>
      </c>
      <c r="AF79" s="68">
        <f>SUM(Table1[[#This Row],[small arrow shaped brown moth (Lepidoptera spp.)]:[monarch_butterfly (Danaus plexippus)]])</f>
        <v>0</v>
      </c>
      <c r="AG79" s="61">
        <f>Table1[[#This Row],[lepidoptera]]-Table1[[#This Row],[SB lepidoptera]]</f>
        <v>0</v>
      </c>
      <c r="AH79" s="32">
        <v>0</v>
      </c>
      <c r="AI79" s="76">
        <f>SUM(Table1[[#This Row],[small_bees]:[large_bees]])</f>
        <v>0</v>
      </c>
      <c r="AJ79" s="61">
        <f>Table1[[#This Row],[abundance of bees]]-Table1[[#This Row],[SB "abundance of bees"]]</f>
        <v>0</v>
      </c>
      <c r="AK79" s="43">
        <v>0</v>
      </c>
      <c r="AL79" s="68">
        <f>SUM(Table1[[#This Row],[small arrow shaped brown moth (Lepidoptera spp.)]:[bombus sp.  (bees)]])</f>
        <v>0</v>
      </c>
      <c r="AM79" s="61">
        <f>Table1[[#This Row],[abundance all sp.]]-Table1[[#This Row],[SB "abundance all sp."]]</f>
        <v>0</v>
      </c>
      <c r="AN79" s="39">
        <v>0</v>
      </c>
      <c r="AO79" s="39">
        <v>0</v>
      </c>
      <c r="AP79" s="39">
        <v>0</v>
      </c>
      <c r="AQ79" s="20">
        <v>0</v>
      </c>
      <c r="AR79" s="20">
        <v>0</v>
      </c>
      <c r="AS79" s="20">
        <v>0</v>
      </c>
      <c r="AT79" s="30">
        <v>0</v>
      </c>
      <c r="AU79" s="30">
        <v>0</v>
      </c>
      <c r="AV79" s="20">
        <v>1</v>
      </c>
      <c r="AW79" s="20">
        <v>2</v>
      </c>
      <c r="AX79" s="20">
        <v>0</v>
      </c>
      <c r="AY79" s="22">
        <v>3</v>
      </c>
      <c r="AZ79" s="32"/>
      <c r="BA79" s="32"/>
      <c r="BB79" s="32"/>
      <c r="BC79" s="32"/>
    </row>
    <row r="80" spans="1:55" x14ac:dyDescent="0.3">
      <c r="A80" s="31" t="s">
        <v>405</v>
      </c>
      <c r="B80" s="32" t="s">
        <v>39</v>
      </c>
      <c r="C80" s="32">
        <v>43.702157999999997</v>
      </c>
      <c r="D80" s="32">
        <v>-79.543736999999993</v>
      </c>
      <c r="E80" s="32">
        <v>8.7311529827639554</v>
      </c>
      <c r="F80" s="33">
        <v>43662</v>
      </c>
      <c r="G80" s="20">
        <v>0</v>
      </c>
      <c r="H80" s="20">
        <v>0</v>
      </c>
      <c r="I80" s="20">
        <v>0</v>
      </c>
      <c r="J80" s="32">
        <v>0</v>
      </c>
      <c r="K80" s="20">
        <v>0</v>
      </c>
      <c r="L80" s="73">
        <v>0</v>
      </c>
      <c r="M80" s="73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1">
        <v>1</v>
      </c>
      <c r="U80" s="70">
        <v>0</v>
      </c>
      <c r="V80" s="57">
        <v>0</v>
      </c>
      <c r="W80" s="46">
        <f t="shared" si="2"/>
        <v>0</v>
      </c>
      <c r="X80" s="61">
        <f>Table1[[#This Row],[moths]]-Table1[[#This Row],[SB Moths]]</f>
        <v>0</v>
      </c>
      <c r="Y80" s="57">
        <v>0</v>
      </c>
      <c r="Z80" s="46">
        <f>SUM(Table1[[#This Row],[european skipper (Thymelicus lineola)- family Hesperiidae, order Lepidoptera]])</f>
        <v>0</v>
      </c>
      <c r="AA80" s="61">
        <f>Table1[[#This Row],[skippers (Hesperiidae sp.)]]-Table1[[#This Row],[SB Skippers]]</f>
        <v>0</v>
      </c>
      <c r="AB80" s="57">
        <v>0</v>
      </c>
      <c r="AC80" s="46">
        <f t="shared" si="3"/>
        <v>0</v>
      </c>
      <c r="AD80" s="61">
        <f>Table1[[#This Row],[butterflies]]-Table1[[#This Row],[SB bufferflies]]</f>
        <v>0</v>
      </c>
      <c r="AE80" s="51">
        <v>0</v>
      </c>
      <c r="AF80" s="68">
        <f>SUM(Table1[[#This Row],[small arrow shaped brown moth (Lepidoptera spp.)]:[monarch_butterfly (Danaus plexippus)]])</f>
        <v>0</v>
      </c>
      <c r="AG80" s="61">
        <f>Table1[[#This Row],[lepidoptera]]-Table1[[#This Row],[SB lepidoptera]]</f>
        <v>0</v>
      </c>
      <c r="AH80" s="32">
        <v>1</v>
      </c>
      <c r="AI80" s="76">
        <f>SUM(Table1[[#This Row],[small_bees]:[large_bees]])</f>
        <v>1</v>
      </c>
      <c r="AJ80" s="61">
        <f>Table1[[#This Row],[abundance of bees]]-Table1[[#This Row],[SB "abundance of bees"]]</f>
        <v>0</v>
      </c>
      <c r="AK80" s="43">
        <v>1</v>
      </c>
      <c r="AL80" s="68">
        <f>SUM(Table1[[#This Row],[small arrow shaped brown moth (Lepidoptera spp.)]:[bombus sp.  (bees)]])</f>
        <v>1</v>
      </c>
      <c r="AM80" s="61">
        <f>Table1[[#This Row],[abundance all sp.]]-Table1[[#This Row],[SB "abundance all sp."]]</f>
        <v>0</v>
      </c>
      <c r="AN80" s="39">
        <v>0</v>
      </c>
      <c r="AO80" s="39">
        <v>0</v>
      </c>
      <c r="AP80" s="39">
        <v>1</v>
      </c>
      <c r="AQ80" s="20">
        <v>0</v>
      </c>
      <c r="AR80" s="20">
        <v>0</v>
      </c>
      <c r="AS80" s="20">
        <v>1</v>
      </c>
      <c r="AT80" s="30">
        <v>1</v>
      </c>
      <c r="AU80" s="30">
        <v>1</v>
      </c>
      <c r="AV80" s="20">
        <v>0</v>
      </c>
      <c r="AW80" s="20">
        <v>2</v>
      </c>
      <c r="AX80" s="20">
        <v>1</v>
      </c>
      <c r="AY80" s="22">
        <v>3</v>
      </c>
      <c r="AZ80" s="32"/>
      <c r="BA80" s="32"/>
      <c r="BB80" s="32"/>
      <c r="BC80" s="32"/>
    </row>
    <row r="81" spans="1:55" x14ac:dyDescent="0.3">
      <c r="A81" s="31" t="s">
        <v>405</v>
      </c>
      <c r="B81" s="32" t="s">
        <v>41</v>
      </c>
      <c r="C81" s="32">
        <v>43.702157999999997</v>
      </c>
      <c r="D81" s="32">
        <v>-79.543736999999993</v>
      </c>
      <c r="E81" s="32">
        <v>8.7311529827639554</v>
      </c>
      <c r="F81" s="33">
        <v>43662</v>
      </c>
      <c r="G81" s="20">
        <v>0</v>
      </c>
      <c r="H81" s="20">
        <v>0</v>
      </c>
      <c r="I81" s="20">
        <v>0</v>
      </c>
      <c r="J81" s="32">
        <v>0</v>
      </c>
      <c r="K81" s="20">
        <v>0</v>
      </c>
      <c r="L81" s="73">
        <v>0</v>
      </c>
      <c r="M81" s="73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1</v>
      </c>
      <c r="T81" s="21">
        <v>0</v>
      </c>
      <c r="U81" s="70">
        <v>0</v>
      </c>
      <c r="V81" s="57">
        <v>0</v>
      </c>
      <c r="W81" s="46">
        <f t="shared" si="2"/>
        <v>0</v>
      </c>
      <c r="X81" s="61">
        <f>Table1[[#This Row],[moths]]-Table1[[#This Row],[SB Moths]]</f>
        <v>0</v>
      </c>
      <c r="Y81" s="57">
        <v>0</v>
      </c>
      <c r="Z81" s="46">
        <f>SUM(Table1[[#This Row],[european skipper (Thymelicus lineola)- family Hesperiidae, order Lepidoptera]])</f>
        <v>0</v>
      </c>
      <c r="AA81" s="61">
        <f>Table1[[#This Row],[skippers (Hesperiidae sp.)]]-Table1[[#This Row],[SB Skippers]]</f>
        <v>0</v>
      </c>
      <c r="AB81" s="57">
        <v>0</v>
      </c>
      <c r="AC81" s="46">
        <f t="shared" si="3"/>
        <v>0</v>
      </c>
      <c r="AD81" s="61">
        <f>Table1[[#This Row],[butterflies]]-Table1[[#This Row],[SB bufferflies]]</f>
        <v>0</v>
      </c>
      <c r="AE81" s="51">
        <v>0</v>
      </c>
      <c r="AF81" s="68">
        <f>SUM(Table1[[#This Row],[small arrow shaped brown moth (Lepidoptera spp.)]:[monarch_butterfly (Danaus plexippus)]])</f>
        <v>0</v>
      </c>
      <c r="AG81" s="61">
        <f>Table1[[#This Row],[lepidoptera]]-Table1[[#This Row],[SB lepidoptera]]</f>
        <v>0</v>
      </c>
      <c r="AH81" s="32">
        <v>1</v>
      </c>
      <c r="AI81" s="76">
        <f>SUM(Table1[[#This Row],[small_bees]:[large_bees]])</f>
        <v>1</v>
      </c>
      <c r="AJ81" s="61">
        <f>Table1[[#This Row],[abundance of bees]]-Table1[[#This Row],[SB "abundance of bees"]]</f>
        <v>0</v>
      </c>
      <c r="AK81" s="43">
        <v>1</v>
      </c>
      <c r="AL81" s="68">
        <f>SUM(Table1[[#This Row],[small arrow shaped brown moth (Lepidoptera spp.)]:[bombus sp.  (bees)]])</f>
        <v>1</v>
      </c>
      <c r="AM81" s="61">
        <f>Table1[[#This Row],[abundance all sp.]]-Table1[[#This Row],[SB "abundance all sp."]]</f>
        <v>0</v>
      </c>
      <c r="AN81" s="39">
        <v>0</v>
      </c>
      <c r="AO81" s="39">
        <v>1</v>
      </c>
      <c r="AP81" s="39">
        <v>0</v>
      </c>
      <c r="AQ81" s="20">
        <v>0</v>
      </c>
      <c r="AR81" s="20">
        <v>1</v>
      </c>
      <c r="AS81" s="20">
        <v>0</v>
      </c>
      <c r="AT81" s="30">
        <v>1</v>
      </c>
      <c r="AU81" s="30">
        <v>1</v>
      </c>
      <c r="AV81" s="20">
        <v>0</v>
      </c>
      <c r="AW81" s="20">
        <v>3</v>
      </c>
      <c r="AX81" s="20">
        <v>1</v>
      </c>
      <c r="AY81" s="22">
        <v>4</v>
      </c>
      <c r="AZ81" s="32"/>
      <c r="BA81" s="32"/>
      <c r="BB81" s="32"/>
      <c r="BC81" s="32"/>
    </row>
    <row r="82" spans="1:55" x14ac:dyDescent="0.3">
      <c r="A82" s="31" t="s">
        <v>405</v>
      </c>
      <c r="B82" s="32" t="s">
        <v>42</v>
      </c>
      <c r="C82" s="32">
        <v>43.702157999999997</v>
      </c>
      <c r="D82" s="32">
        <v>-79.543736999999993</v>
      </c>
      <c r="E82" s="32">
        <v>8.7311529827639554</v>
      </c>
      <c r="F82" s="33">
        <v>43662</v>
      </c>
      <c r="G82" s="20">
        <v>0</v>
      </c>
      <c r="H82" s="20">
        <v>0</v>
      </c>
      <c r="I82" s="20">
        <v>0</v>
      </c>
      <c r="J82" s="32">
        <v>0</v>
      </c>
      <c r="K82" s="20">
        <v>0</v>
      </c>
      <c r="L82" s="73">
        <v>0</v>
      </c>
      <c r="M82" s="73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1">
        <v>0</v>
      </c>
      <c r="U82" s="70">
        <v>0</v>
      </c>
      <c r="V82" s="57">
        <v>0</v>
      </c>
      <c r="W82" s="46">
        <f t="shared" si="2"/>
        <v>0</v>
      </c>
      <c r="X82" s="61">
        <f>Table1[[#This Row],[moths]]-Table1[[#This Row],[SB Moths]]</f>
        <v>0</v>
      </c>
      <c r="Y82" s="57">
        <v>0</v>
      </c>
      <c r="Z82" s="46">
        <f>SUM(Table1[[#This Row],[european skipper (Thymelicus lineola)- family Hesperiidae, order Lepidoptera]])</f>
        <v>0</v>
      </c>
      <c r="AA82" s="61">
        <f>Table1[[#This Row],[skippers (Hesperiidae sp.)]]-Table1[[#This Row],[SB Skippers]]</f>
        <v>0</v>
      </c>
      <c r="AB82" s="57">
        <v>0</v>
      </c>
      <c r="AC82" s="46">
        <f t="shared" si="3"/>
        <v>0</v>
      </c>
      <c r="AD82" s="61">
        <f>Table1[[#This Row],[butterflies]]-Table1[[#This Row],[SB bufferflies]]</f>
        <v>0</v>
      </c>
      <c r="AE82" s="51">
        <v>0</v>
      </c>
      <c r="AF82" s="68">
        <f>SUM(Table1[[#This Row],[small arrow shaped brown moth (Lepidoptera spp.)]:[monarch_butterfly (Danaus plexippus)]])</f>
        <v>0</v>
      </c>
      <c r="AG82" s="61">
        <f>Table1[[#This Row],[lepidoptera]]-Table1[[#This Row],[SB lepidoptera]]</f>
        <v>0</v>
      </c>
      <c r="AH82" s="32">
        <v>0</v>
      </c>
      <c r="AI82" s="76">
        <f>SUM(Table1[[#This Row],[small_bees]:[large_bees]])</f>
        <v>0</v>
      </c>
      <c r="AJ82" s="61">
        <f>Table1[[#This Row],[abundance of bees]]-Table1[[#This Row],[SB "abundance of bees"]]</f>
        <v>0</v>
      </c>
      <c r="AK82" s="43">
        <v>0</v>
      </c>
      <c r="AL82" s="68">
        <f>SUM(Table1[[#This Row],[small arrow shaped brown moth (Lepidoptera spp.)]:[bombus sp.  (bees)]])</f>
        <v>0</v>
      </c>
      <c r="AM82" s="61">
        <f>Table1[[#This Row],[abundance all sp.]]-Table1[[#This Row],[SB "abundance all sp."]]</f>
        <v>0</v>
      </c>
      <c r="AN82" s="39">
        <v>0</v>
      </c>
      <c r="AO82" s="39">
        <v>0</v>
      </c>
      <c r="AP82" s="39">
        <v>0</v>
      </c>
      <c r="AQ82" s="20">
        <v>0</v>
      </c>
      <c r="AR82" s="20">
        <v>0</v>
      </c>
      <c r="AS82" s="20">
        <v>0</v>
      </c>
      <c r="AT82" s="30">
        <v>0</v>
      </c>
      <c r="AU82" s="30">
        <v>0</v>
      </c>
      <c r="AV82" s="20">
        <v>0</v>
      </c>
      <c r="AW82" s="20">
        <v>3</v>
      </c>
      <c r="AX82" s="20">
        <v>1</v>
      </c>
      <c r="AY82" s="22">
        <v>4</v>
      </c>
      <c r="AZ82" s="32"/>
      <c r="BA82" s="32"/>
      <c r="BB82" s="32"/>
      <c r="BC82" s="32"/>
    </row>
    <row r="83" spans="1:55" x14ac:dyDescent="0.3">
      <c r="A83" s="31" t="s">
        <v>404</v>
      </c>
      <c r="B83" s="32" t="s">
        <v>39</v>
      </c>
      <c r="C83" s="32">
        <v>43.701031999999998</v>
      </c>
      <c r="D83" s="32">
        <v>-79.549473000000006</v>
      </c>
      <c r="E83" s="32">
        <v>8.9718560697484691</v>
      </c>
      <c r="F83" s="33">
        <v>43662</v>
      </c>
      <c r="G83" s="20">
        <v>0</v>
      </c>
      <c r="H83" s="20">
        <v>0</v>
      </c>
      <c r="I83" s="20">
        <v>0</v>
      </c>
      <c r="J83" s="32">
        <v>0</v>
      </c>
      <c r="K83" s="20">
        <v>0</v>
      </c>
      <c r="L83" s="73">
        <v>0</v>
      </c>
      <c r="M83" s="73">
        <v>0</v>
      </c>
      <c r="N83" s="20">
        <v>1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1">
        <v>0</v>
      </c>
      <c r="U83" s="70">
        <v>0</v>
      </c>
      <c r="V83" s="57">
        <v>0</v>
      </c>
      <c r="W83" s="46">
        <f t="shared" si="2"/>
        <v>0</v>
      </c>
      <c r="X83" s="61">
        <f>Table1[[#This Row],[moths]]-Table1[[#This Row],[SB Moths]]</f>
        <v>0</v>
      </c>
      <c r="Y83" s="57">
        <v>0</v>
      </c>
      <c r="Z83" s="46">
        <f>SUM(Table1[[#This Row],[european skipper (Thymelicus lineola)- family Hesperiidae, order Lepidoptera]])</f>
        <v>0</v>
      </c>
      <c r="AA83" s="61">
        <f>Table1[[#This Row],[skippers (Hesperiidae sp.)]]-Table1[[#This Row],[SB Skippers]]</f>
        <v>0</v>
      </c>
      <c r="AB83" s="57">
        <v>0</v>
      </c>
      <c r="AC83" s="46">
        <f t="shared" si="3"/>
        <v>0</v>
      </c>
      <c r="AD83" s="61">
        <f>Table1[[#This Row],[butterflies]]-Table1[[#This Row],[SB bufferflies]]</f>
        <v>0</v>
      </c>
      <c r="AE83" s="51">
        <v>0</v>
      </c>
      <c r="AF83" s="68">
        <f>SUM(Table1[[#This Row],[small arrow shaped brown moth (Lepidoptera spp.)]:[monarch_butterfly (Danaus plexippus)]])</f>
        <v>0</v>
      </c>
      <c r="AG83" s="61">
        <f>Table1[[#This Row],[lepidoptera]]-Table1[[#This Row],[SB lepidoptera]]</f>
        <v>0</v>
      </c>
      <c r="AH83" s="32">
        <v>1</v>
      </c>
      <c r="AI83" s="76">
        <f>SUM(Table1[[#This Row],[small_bees]:[large_bees]])</f>
        <v>1</v>
      </c>
      <c r="AJ83" s="61">
        <f>Table1[[#This Row],[abundance of bees]]-Table1[[#This Row],[SB "abundance of bees"]]</f>
        <v>0</v>
      </c>
      <c r="AK83" s="43">
        <v>1</v>
      </c>
      <c r="AL83" s="68">
        <f>SUM(Table1[[#This Row],[small arrow shaped brown moth (Lepidoptera spp.)]:[bombus sp.  (bees)]])</f>
        <v>1</v>
      </c>
      <c r="AM83" s="61">
        <f>Table1[[#This Row],[abundance all sp.]]-Table1[[#This Row],[SB "abundance all sp."]]</f>
        <v>0</v>
      </c>
      <c r="AN83" s="39">
        <v>1</v>
      </c>
      <c r="AO83" s="39">
        <v>0</v>
      </c>
      <c r="AP83" s="39">
        <v>0</v>
      </c>
      <c r="AQ83" s="20">
        <v>1</v>
      </c>
      <c r="AR83" s="20">
        <v>0</v>
      </c>
      <c r="AS83" s="20">
        <v>0</v>
      </c>
      <c r="AT83" s="30">
        <v>1</v>
      </c>
      <c r="AU83" s="30">
        <v>1</v>
      </c>
      <c r="AV83" s="20">
        <v>0</v>
      </c>
      <c r="AW83" s="20">
        <v>3</v>
      </c>
      <c r="AX83" s="20">
        <v>1</v>
      </c>
      <c r="AY83" s="22">
        <v>4</v>
      </c>
      <c r="AZ83" s="32"/>
      <c r="BA83" s="32"/>
      <c r="BB83" s="32"/>
      <c r="BC83" s="32"/>
    </row>
    <row r="84" spans="1:55" x14ac:dyDescent="0.3">
      <c r="A84" s="31" t="s">
        <v>404</v>
      </c>
      <c r="B84" s="32" t="s">
        <v>41</v>
      </c>
      <c r="C84" s="32">
        <v>43.701031999999998</v>
      </c>
      <c r="D84" s="32">
        <v>-79.549473000000006</v>
      </c>
      <c r="E84" s="32">
        <v>8.9718560697484691</v>
      </c>
      <c r="F84" s="33">
        <v>43662</v>
      </c>
      <c r="G84" s="20">
        <v>0</v>
      </c>
      <c r="H84" s="20">
        <v>0</v>
      </c>
      <c r="I84" s="20">
        <v>0</v>
      </c>
      <c r="J84" s="32">
        <v>0</v>
      </c>
      <c r="K84" s="20">
        <v>0</v>
      </c>
      <c r="L84" s="73">
        <v>0</v>
      </c>
      <c r="M84" s="73">
        <v>0</v>
      </c>
      <c r="N84" s="20">
        <v>1</v>
      </c>
      <c r="O84" s="20">
        <v>0</v>
      </c>
      <c r="P84" s="20">
        <v>0</v>
      </c>
      <c r="Q84" s="20">
        <v>0</v>
      </c>
      <c r="R84" s="20">
        <v>0</v>
      </c>
      <c r="S84" s="20">
        <v>1</v>
      </c>
      <c r="T84" s="21">
        <v>0</v>
      </c>
      <c r="U84" s="70">
        <v>0</v>
      </c>
      <c r="V84" s="57">
        <v>0</v>
      </c>
      <c r="W84" s="46">
        <f t="shared" si="2"/>
        <v>0</v>
      </c>
      <c r="X84" s="61">
        <f>Table1[[#This Row],[moths]]-Table1[[#This Row],[SB Moths]]</f>
        <v>0</v>
      </c>
      <c r="Y84" s="57">
        <v>0</v>
      </c>
      <c r="Z84" s="46">
        <f>SUM(Table1[[#This Row],[european skipper (Thymelicus lineola)- family Hesperiidae, order Lepidoptera]])</f>
        <v>0</v>
      </c>
      <c r="AA84" s="61">
        <f>Table1[[#This Row],[skippers (Hesperiidae sp.)]]-Table1[[#This Row],[SB Skippers]]</f>
        <v>0</v>
      </c>
      <c r="AB84" s="57">
        <v>0</v>
      </c>
      <c r="AC84" s="46">
        <f t="shared" si="3"/>
        <v>0</v>
      </c>
      <c r="AD84" s="61">
        <f>Table1[[#This Row],[butterflies]]-Table1[[#This Row],[SB bufferflies]]</f>
        <v>0</v>
      </c>
      <c r="AE84" s="51">
        <v>0</v>
      </c>
      <c r="AF84" s="68">
        <f>SUM(Table1[[#This Row],[small arrow shaped brown moth (Lepidoptera spp.)]:[monarch_butterfly (Danaus plexippus)]])</f>
        <v>0</v>
      </c>
      <c r="AG84" s="61">
        <f>Table1[[#This Row],[lepidoptera]]-Table1[[#This Row],[SB lepidoptera]]</f>
        <v>0</v>
      </c>
      <c r="AH84" s="32">
        <v>2</v>
      </c>
      <c r="AI84" s="76">
        <f>SUM(Table1[[#This Row],[small_bees]:[large_bees]])</f>
        <v>2</v>
      </c>
      <c r="AJ84" s="61">
        <f>Table1[[#This Row],[abundance of bees]]-Table1[[#This Row],[SB "abundance of bees"]]</f>
        <v>0</v>
      </c>
      <c r="AK84" s="43">
        <v>2</v>
      </c>
      <c r="AL84" s="68">
        <f>SUM(Table1[[#This Row],[small arrow shaped brown moth (Lepidoptera spp.)]:[bombus sp.  (bees)]])</f>
        <v>2</v>
      </c>
      <c r="AM84" s="61">
        <f>Table1[[#This Row],[abundance all sp.]]-Table1[[#This Row],[SB "abundance all sp."]]</f>
        <v>0</v>
      </c>
      <c r="AN84" s="39">
        <v>1</v>
      </c>
      <c r="AO84" s="39">
        <v>1</v>
      </c>
      <c r="AP84" s="39">
        <v>0</v>
      </c>
      <c r="AQ84" s="20">
        <v>1</v>
      </c>
      <c r="AR84" s="20">
        <v>1</v>
      </c>
      <c r="AS84" s="20">
        <v>0</v>
      </c>
      <c r="AT84" s="30">
        <v>2</v>
      </c>
      <c r="AU84" s="30">
        <v>2</v>
      </c>
      <c r="AV84" s="20">
        <v>1</v>
      </c>
      <c r="AW84" s="20">
        <v>4</v>
      </c>
      <c r="AX84" s="20">
        <v>1</v>
      </c>
      <c r="AY84" s="22">
        <v>6</v>
      </c>
      <c r="AZ84" s="32"/>
      <c r="BA84" s="32"/>
      <c r="BB84" s="32"/>
      <c r="BC84" s="32"/>
    </row>
    <row r="85" spans="1:55" x14ac:dyDescent="0.3">
      <c r="A85" s="31" t="s">
        <v>404</v>
      </c>
      <c r="B85" s="32" t="s">
        <v>42</v>
      </c>
      <c r="C85" s="32">
        <v>43.701031999999998</v>
      </c>
      <c r="D85" s="32">
        <v>-79.549473000000006</v>
      </c>
      <c r="E85" s="32">
        <v>8.9718560697484691</v>
      </c>
      <c r="F85" s="33">
        <v>43662</v>
      </c>
      <c r="G85" s="20">
        <v>0</v>
      </c>
      <c r="H85" s="20">
        <v>0</v>
      </c>
      <c r="I85" s="20">
        <v>0</v>
      </c>
      <c r="J85" s="32">
        <v>0</v>
      </c>
      <c r="K85" s="20">
        <v>0</v>
      </c>
      <c r="L85" s="73">
        <v>0</v>
      </c>
      <c r="M85" s="73">
        <v>0</v>
      </c>
      <c r="N85" s="20">
        <v>3</v>
      </c>
      <c r="O85" s="20">
        <v>0</v>
      </c>
      <c r="P85" s="20">
        <v>0</v>
      </c>
      <c r="Q85" s="20">
        <v>0</v>
      </c>
      <c r="R85" s="20">
        <v>0</v>
      </c>
      <c r="S85" s="20">
        <v>1</v>
      </c>
      <c r="T85" s="21">
        <v>0</v>
      </c>
      <c r="U85" s="70">
        <v>0</v>
      </c>
      <c r="V85" s="57">
        <v>0</v>
      </c>
      <c r="W85" s="46">
        <f t="shared" si="2"/>
        <v>0</v>
      </c>
      <c r="X85" s="61">
        <f>Table1[[#This Row],[moths]]-Table1[[#This Row],[SB Moths]]</f>
        <v>0</v>
      </c>
      <c r="Y85" s="57">
        <v>0</v>
      </c>
      <c r="Z85" s="46">
        <f>SUM(Table1[[#This Row],[european skipper (Thymelicus lineola)- family Hesperiidae, order Lepidoptera]])</f>
        <v>0</v>
      </c>
      <c r="AA85" s="61">
        <f>Table1[[#This Row],[skippers (Hesperiidae sp.)]]-Table1[[#This Row],[SB Skippers]]</f>
        <v>0</v>
      </c>
      <c r="AB85" s="57">
        <v>0</v>
      </c>
      <c r="AC85" s="46">
        <f t="shared" si="3"/>
        <v>0</v>
      </c>
      <c r="AD85" s="61">
        <f>Table1[[#This Row],[butterflies]]-Table1[[#This Row],[SB bufferflies]]</f>
        <v>0</v>
      </c>
      <c r="AE85" s="51">
        <v>0</v>
      </c>
      <c r="AF85" s="68">
        <f>SUM(Table1[[#This Row],[small arrow shaped brown moth (Lepidoptera spp.)]:[monarch_butterfly (Danaus plexippus)]])</f>
        <v>0</v>
      </c>
      <c r="AG85" s="61">
        <f>Table1[[#This Row],[lepidoptera]]-Table1[[#This Row],[SB lepidoptera]]</f>
        <v>0</v>
      </c>
      <c r="AH85" s="32">
        <v>4</v>
      </c>
      <c r="AI85" s="76">
        <f>SUM(Table1[[#This Row],[small_bees]:[large_bees]])</f>
        <v>4</v>
      </c>
      <c r="AJ85" s="61">
        <f>Table1[[#This Row],[abundance of bees]]-Table1[[#This Row],[SB "abundance of bees"]]</f>
        <v>0</v>
      </c>
      <c r="AK85" s="43">
        <v>4</v>
      </c>
      <c r="AL85" s="68">
        <f>SUM(Table1[[#This Row],[small arrow shaped brown moth (Lepidoptera spp.)]:[bombus sp.  (bees)]])</f>
        <v>4</v>
      </c>
      <c r="AM85" s="61">
        <f>Table1[[#This Row],[abundance all sp.]]-Table1[[#This Row],[SB "abundance all sp."]]</f>
        <v>0</v>
      </c>
      <c r="AN85" s="39">
        <v>3</v>
      </c>
      <c r="AO85" s="39">
        <v>1</v>
      </c>
      <c r="AP85" s="39">
        <v>0</v>
      </c>
      <c r="AQ85" s="20">
        <v>3</v>
      </c>
      <c r="AR85" s="20">
        <v>1</v>
      </c>
      <c r="AS85" s="20">
        <v>0</v>
      </c>
      <c r="AT85" s="30">
        <v>2</v>
      </c>
      <c r="AU85" s="30">
        <v>2</v>
      </c>
      <c r="AV85" s="20">
        <v>1</v>
      </c>
      <c r="AW85" s="20">
        <v>5</v>
      </c>
      <c r="AX85" s="20">
        <v>0</v>
      </c>
      <c r="AY85" s="22">
        <v>6</v>
      </c>
      <c r="AZ85" s="32"/>
      <c r="BA85" s="32"/>
      <c r="BB85" s="32"/>
      <c r="BC85" s="32"/>
    </row>
    <row r="86" spans="1:55" x14ac:dyDescent="0.3">
      <c r="A86" s="31" t="s">
        <v>406</v>
      </c>
      <c r="B86" s="32" t="s">
        <v>39</v>
      </c>
      <c r="C86" s="32">
        <v>43.701431999999997</v>
      </c>
      <c r="D86" s="32">
        <v>-79.562510000000003</v>
      </c>
      <c r="E86" s="32">
        <v>9.5950252462272481</v>
      </c>
      <c r="F86" s="33">
        <v>43662</v>
      </c>
      <c r="G86" s="20">
        <v>0</v>
      </c>
      <c r="H86" s="20">
        <v>0</v>
      </c>
      <c r="I86" s="20">
        <v>0</v>
      </c>
      <c r="J86" s="32">
        <v>0</v>
      </c>
      <c r="K86" s="20">
        <v>0</v>
      </c>
      <c r="L86" s="73">
        <v>0</v>
      </c>
      <c r="M86" s="73">
        <v>0</v>
      </c>
      <c r="N86" s="20">
        <v>1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1">
        <v>0</v>
      </c>
      <c r="U86" s="70">
        <v>0</v>
      </c>
      <c r="V86" s="57">
        <v>0</v>
      </c>
      <c r="W86" s="46">
        <f t="shared" si="2"/>
        <v>0</v>
      </c>
      <c r="X86" s="61">
        <f>Table1[[#This Row],[moths]]-Table1[[#This Row],[SB Moths]]</f>
        <v>0</v>
      </c>
      <c r="Y86" s="57">
        <v>0</v>
      </c>
      <c r="Z86" s="46">
        <f>SUM(Table1[[#This Row],[european skipper (Thymelicus lineola)- family Hesperiidae, order Lepidoptera]])</f>
        <v>0</v>
      </c>
      <c r="AA86" s="61">
        <f>Table1[[#This Row],[skippers (Hesperiidae sp.)]]-Table1[[#This Row],[SB Skippers]]</f>
        <v>0</v>
      </c>
      <c r="AB86" s="57">
        <v>0</v>
      </c>
      <c r="AC86" s="46">
        <f t="shared" si="3"/>
        <v>0</v>
      </c>
      <c r="AD86" s="61">
        <f>Table1[[#This Row],[butterflies]]-Table1[[#This Row],[SB bufferflies]]</f>
        <v>0</v>
      </c>
      <c r="AE86" s="51">
        <v>0</v>
      </c>
      <c r="AF86" s="68">
        <f>SUM(Table1[[#This Row],[small arrow shaped brown moth (Lepidoptera spp.)]:[monarch_butterfly (Danaus plexippus)]])</f>
        <v>0</v>
      </c>
      <c r="AG86" s="61">
        <f>Table1[[#This Row],[lepidoptera]]-Table1[[#This Row],[SB lepidoptera]]</f>
        <v>0</v>
      </c>
      <c r="AH86" s="32">
        <v>1</v>
      </c>
      <c r="AI86" s="76">
        <f>SUM(Table1[[#This Row],[small_bees]:[large_bees]])</f>
        <v>1</v>
      </c>
      <c r="AJ86" s="61">
        <f>Table1[[#This Row],[abundance of bees]]-Table1[[#This Row],[SB "abundance of bees"]]</f>
        <v>0</v>
      </c>
      <c r="AK86" s="43">
        <v>1</v>
      </c>
      <c r="AL86" s="68">
        <f>SUM(Table1[[#This Row],[small arrow shaped brown moth (Lepidoptera spp.)]:[bombus sp.  (bees)]])</f>
        <v>1</v>
      </c>
      <c r="AM86" s="61">
        <f>Table1[[#This Row],[abundance all sp.]]-Table1[[#This Row],[SB "abundance all sp."]]</f>
        <v>0</v>
      </c>
      <c r="AN86" s="39">
        <v>1</v>
      </c>
      <c r="AO86" s="39">
        <v>0</v>
      </c>
      <c r="AP86" s="39">
        <v>0</v>
      </c>
      <c r="AQ86" s="20">
        <v>1</v>
      </c>
      <c r="AR86" s="20">
        <v>0</v>
      </c>
      <c r="AS86" s="20">
        <v>0</v>
      </c>
      <c r="AT86" s="30">
        <v>1</v>
      </c>
      <c r="AU86" s="30">
        <v>1</v>
      </c>
      <c r="AV86" s="20">
        <v>0</v>
      </c>
      <c r="AW86" s="20">
        <v>3</v>
      </c>
      <c r="AX86" s="20">
        <v>1</v>
      </c>
      <c r="AY86" s="22">
        <v>4</v>
      </c>
      <c r="AZ86" s="32"/>
      <c r="BA86" s="32"/>
      <c r="BB86" s="32"/>
      <c r="BC86" s="32"/>
    </row>
    <row r="87" spans="1:55" x14ac:dyDescent="0.3">
      <c r="A87" s="31" t="s">
        <v>406</v>
      </c>
      <c r="B87" s="32" t="s">
        <v>41</v>
      </c>
      <c r="C87" s="32">
        <v>43.701431999999997</v>
      </c>
      <c r="D87" s="32">
        <v>-79.562510000000003</v>
      </c>
      <c r="E87" s="32">
        <v>9.5950252462272481</v>
      </c>
      <c r="F87" s="33">
        <v>43662</v>
      </c>
      <c r="G87" s="20">
        <v>0</v>
      </c>
      <c r="H87" s="20">
        <v>0</v>
      </c>
      <c r="I87" s="20">
        <v>0</v>
      </c>
      <c r="J87" s="32">
        <v>0</v>
      </c>
      <c r="K87" s="20">
        <v>0</v>
      </c>
      <c r="L87" s="73">
        <v>0</v>
      </c>
      <c r="M87" s="73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1">
        <v>0</v>
      </c>
      <c r="U87" s="70">
        <v>0</v>
      </c>
      <c r="V87" s="57">
        <v>0</v>
      </c>
      <c r="W87" s="46">
        <f t="shared" si="2"/>
        <v>0</v>
      </c>
      <c r="X87" s="61">
        <f>Table1[[#This Row],[moths]]-Table1[[#This Row],[SB Moths]]</f>
        <v>0</v>
      </c>
      <c r="Y87" s="57">
        <v>0</v>
      </c>
      <c r="Z87" s="46">
        <f>SUM(Table1[[#This Row],[european skipper (Thymelicus lineola)- family Hesperiidae, order Lepidoptera]])</f>
        <v>0</v>
      </c>
      <c r="AA87" s="61">
        <f>Table1[[#This Row],[skippers (Hesperiidae sp.)]]-Table1[[#This Row],[SB Skippers]]</f>
        <v>0</v>
      </c>
      <c r="AB87" s="57">
        <v>0</v>
      </c>
      <c r="AC87" s="46">
        <f t="shared" si="3"/>
        <v>0</v>
      </c>
      <c r="AD87" s="61">
        <f>Table1[[#This Row],[butterflies]]-Table1[[#This Row],[SB bufferflies]]</f>
        <v>0</v>
      </c>
      <c r="AE87" s="51">
        <v>0</v>
      </c>
      <c r="AF87" s="68">
        <f>SUM(Table1[[#This Row],[small arrow shaped brown moth (Lepidoptera spp.)]:[monarch_butterfly (Danaus plexippus)]])</f>
        <v>0</v>
      </c>
      <c r="AG87" s="61">
        <f>Table1[[#This Row],[lepidoptera]]-Table1[[#This Row],[SB lepidoptera]]</f>
        <v>0</v>
      </c>
      <c r="AH87" s="32">
        <v>0</v>
      </c>
      <c r="AI87" s="76">
        <f>SUM(Table1[[#This Row],[small_bees]:[large_bees]])</f>
        <v>0</v>
      </c>
      <c r="AJ87" s="61">
        <f>Table1[[#This Row],[abundance of bees]]-Table1[[#This Row],[SB "abundance of bees"]]</f>
        <v>0</v>
      </c>
      <c r="AK87" s="43">
        <v>0</v>
      </c>
      <c r="AL87" s="68">
        <f>SUM(Table1[[#This Row],[small arrow shaped brown moth (Lepidoptera spp.)]:[bombus sp.  (bees)]])</f>
        <v>0</v>
      </c>
      <c r="AM87" s="61">
        <f>Table1[[#This Row],[abundance all sp.]]-Table1[[#This Row],[SB "abundance all sp."]]</f>
        <v>0</v>
      </c>
      <c r="AN87" s="39">
        <v>0</v>
      </c>
      <c r="AO87" s="39">
        <v>0</v>
      </c>
      <c r="AP87" s="39">
        <v>0</v>
      </c>
      <c r="AQ87" s="20">
        <v>0</v>
      </c>
      <c r="AR87" s="20">
        <v>0</v>
      </c>
      <c r="AS87" s="20">
        <v>0</v>
      </c>
      <c r="AT87" s="30">
        <v>0</v>
      </c>
      <c r="AU87" s="30">
        <v>0</v>
      </c>
      <c r="AV87" s="20">
        <v>0</v>
      </c>
      <c r="AW87" s="20">
        <v>2</v>
      </c>
      <c r="AX87" s="20">
        <v>3</v>
      </c>
      <c r="AY87" s="22">
        <v>5</v>
      </c>
      <c r="AZ87" s="32"/>
      <c r="BA87" s="32"/>
      <c r="BB87" s="32"/>
      <c r="BC87" s="32"/>
    </row>
    <row r="88" spans="1:55" x14ac:dyDescent="0.3">
      <c r="A88" s="31" t="s">
        <v>406</v>
      </c>
      <c r="B88" s="32" t="s">
        <v>42</v>
      </c>
      <c r="C88" s="32">
        <v>43.701431999999997</v>
      </c>
      <c r="D88" s="32">
        <v>-79.562510000000003</v>
      </c>
      <c r="E88" s="32">
        <v>9.5950252462272481</v>
      </c>
      <c r="F88" s="33">
        <v>43662</v>
      </c>
      <c r="G88" s="20">
        <v>0</v>
      </c>
      <c r="H88" s="20">
        <v>1</v>
      </c>
      <c r="I88" s="20">
        <v>0</v>
      </c>
      <c r="J88" s="32">
        <v>2</v>
      </c>
      <c r="K88" s="20">
        <v>0</v>
      </c>
      <c r="L88" s="73">
        <v>0</v>
      </c>
      <c r="M88" s="73">
        <v>0</v>
      </c>
      <c r="N88" s="20">
        <v>1</v>
      </c>
      <c r="O88" s="20">
        <v>0</v>
      </c>
      <c r="P88" s="20">
        <v>0</v>
      </c>
      <c r="Q88" s="20">
        <v>1</v>
      </c>
      <c r="R88" s="20">
        <v>0</v>
      </c>
      <c r="S88" s="20">
        <v>0</v>
      </c>
      <c r="T88" s="21">
        <v>0</v>
      </c>
      <c r="U88" s="70">
        <v>0</v>
      </c>
      <c r="V88" s="57">
        <v>1</v>
      </c>
      <c r="W88" s="46">
        <f t="shared" si="2"/>
        <v>1</v>
      </c>
      <c r="X88" s="61">
        <f>Table1[[#This Row],[moths]]-Table1[[#This Row],[SB Moths]]</f>
        <v>0</v>
      </c>
      <c r="Y88" s="57">
        <v>2</v>
      </c>
      <c r="Z88" s="46">
        <f>SUM(Table1[[#This Row],[european skipper (Thymelicus lineola)- family Hesperiidae, order Lepidoptera]])</f>
        <v>2</v>
      </c>
      <c r="AA88" s="61">
        <f>Table1[[#This Row],[skippers (Hesperiidae sp.)]]-Table1[[#This Row],[SB Skippers]]</f>
        <v>0</v>
      </c>
      <c r="AB88" s="57">
        <v>2</v>
      </c>
      <c r="AC88" s="46">
        <f t="shared" si="3"/>
        <v>2</v>
      </c>
      <c r="AD88" s="61">
        <f>Table1[[#This Row],[butterflies]]-Table1[[#This Row],[SB bufferflies]]</f>
        <v>0</v>
      </c>
      <c r="AE88" s="51">
        <v>3</v>
      </c>
      <c r="AF88" s="68">
        <f>SUM(Table1[[#This Row],[small arrow shaped brown moth (Lepidoptera spp.)]:[monarch_butterfly (Danaus plexippus)]])</f>
        <v>3</v>
      </c>
      <c r="AG88" s="61">
        <f>Table1[[#This Row],[lepidoptera]]-Table1[[#This Row],[SB lepidoptera]]</f>
        <v>0</v>
      </c>
      <c r="AH88" s="32">
        <v>2</v>
      </c>
      <c r="AI88" s="76">
        <f>SUM(Table1[[#This Row],[small_bees]:[large_bees]])</f>
        <v>2</v>
      </c>
      <c r="AJ88" s="61">
        <f>Table1[[#This Row],[abundance of bees]]-Table1[[#This Row],[SB "abundance of bees"]]</f>
        <v>0</v>
      </c>
      <c r="AK88" s="43">
        <v>5</v>
      </c>
      <c r="AL88" s="68">
        <f>SUM(Table1[[#This Row],[small arrow shaped brown moth (Lepidoptera spp.)]:[bombus sp.  (bees)]])</f>
        <v>5</v>
      </c>
      <c r="AM88" s="61">
        <f>Table1[[#This Row],[abundance all sp.]]-Table1[[#This Row],[SB "abundance all sp."]]</f>
        <v>0</v>
      </c>
      <c r="AN88" s="39">
        <v>1</v>
      </c>
      <c r="AO88" s="39">
        <v>4</v>
      </c>
      <c r="AP88" s="39">
        <v>0</v>
      </c>
      <c r="AQ88" s="20">
        <v>1</v>
      </c>
      <c r="AR88" s="20">
        <v>1</v>
      </c>
      <c r="AS88" s="20">
        <v>0</v>
      </c>
      <c r="AT88" s="30">
        <v>4</v>
      </c>
      <c r="AU88" s="30">
        <v>2</v>
      </c>
      <c r="AV88" s="20">
        <v>1</v>
      </c>
      <c r="AW88" s="20">
        <v>6</v>
      </c>
      <c r="AX88" s="20">
        <v>0</v>
      </c>
      <c r="AY88" s="22">
        <v>7</v>
      </c>
      <c r="AZ88" s="32"/>
      <c r="BA88" s="32"/>
      <c r="BB88" s="32"/>
      <c r="BC88" s="32"/>
    </row>
    <row r="89" spans="1:55" x14ac:dyDescent="0.3">
      <c r="A89" s="31" t="s">
        <v>407</v>
      </c>
      <c r="B89" s="32" t="s">
        <v>39</v>
      </c>
      <c r="C89" s="32">
        <v>43.690086000000001</v>
      </c>
      <c r="D89" s="32">
        <v>-79.572325000000006</v>
      </c>
      <c r="E89" s="32">
        <v>9.8464345371816666</v>
      </c>
      <c r="F89" s="33">
        <v>43662</v>
      </c>
      <c r="G89" s="20">
        <v>0</v>
      </c>
      <c r="H89" s="20">
        <v>0</v>
      </c>
      <c r="I89" s="20">
        <v>0</v>
      </c>
      <c r="J89" s="32">
        <v>0</v>
      </c>
      <c r="K89" s="20">
        <v>0</v>
      </c>
      <c r="L89" s="73">
        <v>0</v>
      </c>
      <c r="M89" s="73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1">
        <v>0</v>
      </c>
      <c r="U89" s="70">
        <v>0</v>
      </c>
      <c r="V89" s="57">
        <v>0</v>
      </c>
      <c r="W89" s="46">
        <f t="shared" si="2"/>
        <v>0</v>
      </c>
      <c r="X89" s="61">
        <f>Table1[[#This Row],[moths]]-Table1[[#This Row],[SB Moths]]</f>
        <v>0</v>
      </c>
      <c r="Y89" s="57">
        <v>0</v>
      </c>
      <c r="Z89" s="46">
        <f>SUM(Table1[[#This Row],[european skipper (Thymelicus lineola)- family Hesperiidae, order Lepidoptera]])</f>
        <v>0</v>
      </c>
      <c r="AA89" s="61">
        <f>Table1[[#This Row],[skippers (Hesperiidae sp.)]]-Table1[[#This Row],[SB Skippers]]</f>
        <v>0</v>
      </c>
      <c r="AB89" s="57">
        <v>0</v>
      </c>
      <c r="AC89" s="46">
        <f t="shared" si="3"/>
        <v>0</v>
      </c>
      <c r="AD89" s="61">
        <f>Table1[[#This Row],[butterflies]]-Table1[[#This Row],[SB bufferflies]]</f>
        <v>0</v>
      </c>
      <c r="AE89" s="51">
        <v>0</v>
      </c>
      <c r="AF89" s="68">
        <f>SUM(Table1[[#This Row],[small arrow shaped brown moth (Lepidoptera spp.)]:[monarch_butterfly (Danaus plexippus)]])</f>
        <v>0</v>
      </c>
      <c r="AG89" s="61">
        <f>Table1[[#This Row],[lepidoptera]]-Table1[[#This Row],[SB lepidoptera]]</f>
        <v>0</v>
      </c>
      <c r="AH89" s="32">
        <v>0</v>
      </c>
      <c r="AI89" s="76">
        <f>SUM(Table1[[#This Row],[small_bees]:[large_bees]])</f>
        <v>0</v>
      </c>
      <c r="AJ89" s="61">
        <f>Table1[[#This Row],[abundance of bees]]-Table1[[#This Row],[SB "abundance of bees"]]</f>
        <v>0</v>
      </c>
      <c r="AK89" s="43">
        <v>0</v>
      </c>
      <c r="AL89" s="68">
        <f>SUM(Table1[[#This Row],[small arrow shaped brown moth (Lepidoptera spp.)]:[bombus sp.  (bees)]])</f>
        <v>0</v>
      </c>
      <c r="AM89" s="61">
        <f>Table1[[#This Row],[abundance all sp.]]-Table1[[#This Row],[SB "abundance all sp."]]</f>
        <v>0</v>
      </c>
      <c r="AN89" s="39">
        <v>0</v>
      </c>
      <c r="AO89" s="39">
        <v>0</v>
      </c>
      <c r="AP89" s="39">
        <v>0</v>
      </c>
      <c r="AQ89" s="20">
        <v>0</v>
      </c>
      <c r="AR89" s="20">
        <v>0</v>
      </c>
      <c r="AS89" s="20">
        <v>0</v>
      </c>
      <c r="AT89" s="30">
        <v>0</v>
      </c>
      <c r="AU89" s="30">
        <v>0</v>
      </c>
      <c r="AV89" s="20">
        <v>0</v>
      </c>
      <c r="AW89" s="20">
        <v>3</v>
      </c>
      <c r="AX89" s="20">
        <v>4</v>
      </c>
      <c r="AY89" s="22">
        <v>7</v>
      </c>
      <c r="AZ89" s="32"/>
      <c r="BA89" s="32"/>
      <c r="BB89" s="32"/>
      <c r="BC89" s="32"/>
    </row>
    <row r="90" spans="1:55" x14ac:dyDescent="0.3">
      <c r="A90" s="31" t="s">
        <v>407</v>
      </c>
      <c r="B90" s="32" t="s">
        <v>41</v>
      </c>
      <c r="C90" s="32">
        <v>43.690086000000001</v>
      </c>
      <c r="D90" s="32">
        <v>-79.572325000000006</v>
      </c>
      <c r="E90" s="32">
        <v>9.8464345371816666</v>
      </c>
      <c r="F90" s="33">
        <v>43662</v>
      </c>
      <c r="G90" s="20">
        <v>0</v>
      </c>
      <c r="H90" s="20">
        <v>0</v>
      </c>
      <c r="I90" s="20">
        <v>0</v>
      </c>
      <c r="J90" s="32">
        <v>0</v>
      </c>
      <c r="K90" s="20">
        <v>0</v>
      </c>
      <c r="L90" s="73">
        <v>0</v>
      </c>
      <c r="M90" s="73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1">
        <v>0</v>
      </c>
      <c r="U90" s="70">
        <v>0</v>
      </c>
      <c r="V90" s="57">
        <v>0</v>
      </c>
      <c r="W90" s="46">
        <f t="shared" si="2"/>
        <v>0</v>
      </c>
      <c r="X90" s="61">
        <f>Table1[[#This Row],[moths]]-Table1[[#This Row],[SB Moths]]</f>
        <v>0</v>
      </c>
      <c r="Y90" s="57">
        <v>0</v>
      </c>
      <c r="Z90" s="46">
        <f>SUM(Table1[[#This Row],[european skipper (Thymelicus lineola)- family Hesperiidae, order Lepidoptera]])</f>
        <v>0</v>
      </c>
      <c r="AA90" s="61">
        <f>Table1[[#This Row],[skippers (Hesperiidae sp.)]]-Table1[[#This Row],[SB Skippers]]</f>
        <v>0</v>
      </c>
      <c r="AB90" s="57">
        <v>0</v>
      </c>
      <c r="AC90" s="46">
        <f t="shared" si="3"/>
        <v>0</v>
      </c>
      <c r="AD90" s="61">
        <f>Table1[[#This Row],[butterflies]]-Table1[[#This Row],[SB bufferflies]]</f>
        <v>0</v>
      </c>
      <c r="AE90" s="51">
        <v>0</v>
      </c>
      <c r="AF90" s="68">
        <f>SUM(Table1[[#This Row],[small arrow shaped brown moth (Lepidoptera spp.)]:[monarch_butterfly (Danaus plexippus)]])</f>
        <v>0</v>
      </c>
      <c r="AG90" s="61">
        <f>Table1[[#This Row],[lepidoptera]]-Table1[[#This Row],[SB lepidoptera]]</f>
        <v>0</v>
      </c>
      <c r="AH90" s="32">
        <v>0</v>
      </c>
      <c r="AI90" s="76">
        <f>SUM(Table1[[#This Row],[small_bees]:[large_bees]])</f>
        <v>0</v>
      </c>
      <c r="AJ90" s="61">
        <f>Table1[[#This Row],[abundance of bees]]-Table1[[#This Row],[SB "abundance of bees"]]</f>
        <v>0</v>
      </c>
      <c r="AK90" s="43">
        <v>0</v>
      </c>
      <c r="AL90" s="68">
        <f>SUM(Table1[[#This Row],[small arrow shaped brown moth (Lepidoptera spp.)]:[bombus sp.  (bees)]])</f>
        <v>0</v>
      </c>
      <c r="AM90" s="61">
        <f>Table1[[#This Row],[abundance all sp.]]-Table1[[#This Row],[SB "abundance all sp."]]</f>
        <v>0</v>
      </c>
      <c r="AN90" s="39">
        <v>0</v>
      </c>
      <c r="AO90" s="39">
        <v>0</v>
      </c>
      <c r="AP90" s="39">
        <v>0</v>
      </c>
      <c r="AQ90" s="20">
        <v>0</v>
      </c>
      <c r="AR90" s="20">
        <v>0</v>
      </c>
      <c r="AS90" s="20">
        <v>0</v>
      </c>
      <c r="AT90" s="30">
        <v>0</v>
      </c>
      <c r="AU90" s="30">
        <v>0</v>
      </c>
      <c r="AV90" s="20">
        <v>0</v>
      </c>
      <c r="AW90" s="20">
        <v>4</v>
      </c>
      <c r="AX90" s="20">
        <v>1</v>
      </c>
      <c r="AY90" s="22">
        <v>5</v>
      </c>
      <c r="AZ90" s="32"/>
      <c r="BA90" s="32"/>
      <c r="BB90" s="32"/>
      <c r="BC90" s="32"/>
    </row>
    <row r="91" spans="1:55" x14ac:dyDescent="0.3">
      <c r="A91" s="31" t="s">
        <v>407</v>
      </c>
      <c r="B91" s="32" t="s">
        <v>42</v>
      </c>
      <c r="C91" s="32">
        <v>43.690086000000001</v>
      </c>
      <c r="D91" s="32">
        <v>-79.572325000000006</v>
      </c>
      <c r="E91" s="32">
        <v>9.8464345371816666</v>
      </c>
      <c r="F91" s="33">
        <v>43662</v>
      </c>
      <c r="G91" s="20">
        <v>0</v>
      </c>
      <c r="H91" s="20">
        <v>0</v>
      </c>
      <c r="I91" s="20">
        <v>0</v>
      </c>
      <c r="J91" s="32">
        <v>0</v>
      </c>
      <c r="K91" s="20">
        <v>0</v>
      </c>
      <c r="L91" s="73">
        <v>0</v>
      </c>
      <c r="M91" s="73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1">
        <v>0</v>
      </c>
      <c r="U91" s="70">
        <v>0</v>
      </c>
      <c r="V91" s="57">
        <v>0</v>
      </c>
      <c r="W91" s="46">
        <f t="shared" si="2"/>
        <v>0</v>
      </c>
      <c r="X91" s="61">
        <f>Table1[[#This Row],[moths]]-Table1[[#This Row],[SB Moths]]</f>
        <v>0</v>
      </c>
      <c r="Y91" s="57">
        <v>0</v>
      </c>
      <c r="Z91" s="46">
        <f>SUM(Table1[[#This Row],[european skipper (Thymelicus lineola)- family Hesperiidae, order Lepidoptera]])</f>
        <v>0</v>
      </c>
      <c r="AA91" s="61">
        <f>Table1[[#This Row],[skippers (Hesperiidae sp.)]]-Table1[[#This Row],[SB Skippers]]</f>
        <v>0</v>
      </c>
      <c r="AB91" s="57">
        <v>0</v>
      </c>
      <c r="AC91" s="46">
        <f t="shared" si="3"/>
        <v>0</v>
      </c>
      <c r="AD91" s="61">
        <f>Table1[[#This Row],[butterflies]]-Table1[[#This Row],[SB bufferflies]]</f>
        <v>0</v>
      </c>
      <c r="AE91" s="51">
        <v>0</v>
      </c>
      <c r="AF91" s="68">
        <f>SUM(Table1[[#This Row],[small arrow shaped brown moth (Lepidoptera spp.)]:[monarch_butterfly (Danaus plexippus)]])</f>
        <v>0</v>
      </c>
      <c r="AG91" s="61">
        <f>Table1[[#This Row],[lepidoptera]]-Table1[[#This Row],[SB lepidoptera]]</f>
        <v>0</v>
      </c>
      <c r="AH91" s="32">
        <v>0</v>
      </c>
      <c r="AI91" s="76">
        <f>SUM(Table1[[#This Row],[small_bees]:[large_bees]])</f>
        <v>0</v>
      </c>
      <c r="AJ91" s="61">
        <f>Table1[[#This Row],[abundance of bees]]-Table1[[#This Row],[SB "abundance of bees"]]</f>
        <v>0</v>
      </c>
      <c r="AK91" s="43">
        <v>0</v>
      </c>
      <c r="AL91" s="68">
        <f>SUM(Table1[[#This Row],[small arrow shaped brown moth (Lepidoptera spp.)]:[bombus sp.  (bees)]])</f>
        <v>0</v>
      </c>
      <c r="AM91" s="61">
        <f>Table1[[#This Row],[abundance all sp.]]-Table1[[#This Row],[SB "abundance all sp."]]</f>
        <v>0</v>
      </c>
      <c r="AN91" s="39">
        <v>0</v>
      </c>
      <c r="AO91" s="39">
        <v>0</v>
      </c>
      <c r="AP91" s="39">
        <v>0</v>
      </c>
      <c r="AQ91" s="20">
        <v>0</v>
      </c>
      <c r="AR91" s="20">
        <v>0</v>
      </c>
      <c r="AS91" s="20">
        <v>0</v>
      </c>
      <c r="AT91" s="30">
        <v>0</v>
      </c>
      <c r="AU91" s="30">
        <v>0</v>
      </c>
      <c r="AV91" s="20">
        <v>0</v>
      </c>
      <c r="AW91" s="20">
        <v>9</v>
      </c>
      <c r="AX91" s="20">
        <v>3</v>
      </c>
      <c r="AY91" s="22">
        <v>12</v>
      </c>
      <c r="AZ91" s="32"/>
      <c r="BA91" s="32"/>
      <c r="BB91" s="32"/>
      <c r="BC91" s="32"/>
    </row>
    <row r="92" spans="1:55" x14ac:dyDescent="0.3">
      <c r="A92" s="31" t="s">
        <v>408</v>
      </c>
      <c r="B92" s="32" t="s">
        <v>39</v>
      </c>
      <c r="C92" s="32">
        <v>43.675131</v>
      </c>
      <c r="D92" s="32">
        <v>-79.571574999999996</v>
      </c>
      <c r="E92" s="32">
        <v>9.6180329509526974</v>
      </c>
      <c r="F92" s="33">
        <v>43662</v>
      </c>
      <c r="G92" s="20">
        <v>0</v>
      </c>
      <c r="H92" s="20">
        <v>0</v>
      </c>
      <c r="I92" s="20">
        <v>0</v>
      </c>
      <c r="J92" s="32">
        <v>0</v>
      </c>
      <c r="K92" s="20">
        <v>0</v>
      </c>
      <c r="L92" s="73">
        <v>0</v>
      </c>
      <c r="M92" s="73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1">
        <v>0</v>
      </c>
      <c r="U92" s="70">
        <v>0</v>
      </c>
      <c r="V92" s="57">
        <v>0</v>
      </c>
      <c r="W92" s="46">
        <f t="shared" si="2"/>
        <v>0</v>
      </c>
      <c r="X92" s="61">
        <f>Table1[[#This Row],[moths]]-Table1[[#This Row],[SB Moths]]</f>
        <v>0</v>
      </c>
      <c r="Y92" s="57">
        <v>0</v>
      </c>
      <c r="Z92" s="46">
        <f>SUM(Table1[[#This Row],[european skipper (Thymelicus lineola)- family Hesperiidae, order Lepidoptera]])</f>
        <v>0</v>
      </c>
      <c r="AA92" s="61">
        <f>Table1[[#This Row],[skippers (Hesperiidae sp.)]]-Table1[[#This Row],[SB Skippers]]</f>
        <v>0</v>
      </c>
      <c r="AB92" s="57">
        <v>0</v>
      </c>
      <c r="AC92" s="46">
        <f t="shared" si="3"/>
        <v>0</v>
      </c>
      <c r="AD92" s="61">
        <f>Table1[[#This Row],[butterflies]]-Table1[[#This Row],[SB bufferflies]]</f>
        <v>0</v>
      </c>
      <c r="AE92" s="51">
        <v>0</v>
      </c>
      <c r="AF92" s="68">
        <f>SUM(Table1[[#This Row],[small arrow shaped brown moth (Lepidoptera spp.)]:[monarch_butterfly (Danaus plexippus)]])</f>
        <v>0</v>
      </c>
      <c r="AG92" s="61">
        <f>Table1[[#This Row],[lepidoptera]]-Table1[[#This Row],[SB lepidoptera]]</f>
        <v>0</v>
      </c>
      <c r="AH92" s="32">
        <v>0</v>
      </c>
      <c r="AI92" s="76">
        <f>SUM(Table1[[#This Row],[small_bees]:[large_bees]])</f>
        <v>0</v>
      </c>
      <c r="AJ92" s="61">
        <f>Table1[[#This Row],[abundance of bees]]-Table1[[#This Row],[SB "abundance of bees"]]</f>
        <v>0</v>
      </c>
      <c r="AK92" s="43">
        <v>0</v>
      </c>
      <c r="AL92" s="68">
        <f>SUM(Table1[[#This Row],[small arrow shaped brown moth (Lepidoptera spp.)]:[bombus sp.  (bees)]])</f>
        <v>0</v>
      </c>
      <c r="AM92" s="61">
        <f>Table1[[#This Row],[abundance all sp.]]-Table1[[#This Row],[SB "abundance all sp."]]</f>
        <v>0</v>
      </c>
      <c r="AN92" s="39">
        <v>0</v>
      </c>
      <c r="AO92" s="39">
        <v>0</v>
      </c>
      <c r="AP92" s="39">
        <v>0</v>
      </c>
      <c r="AQ92" s="20">
        <v>0</v>
      </c>
      <c r="AR92" s="20">
        <v>0</v>
      </c>
      <c r="AS92" s="20">
        <v>0</v>
      </c>
      <c r="AT92" s="30">
        <v>0</v>
      </c>
      <c r="AU92" s="30">
        <v>0</v>
      </c>
      <c r="AV92" s="20">
        <v>0</v>
      </c>
      <c r="AW92" s="20">
        <v>1</v>
      </c>
      <c r="AX92" s="20">
        <v>0</v>
      </c>
      <c r="AY92" s="22">
        <v>1</v>
      </c>
      <c r="AZ92" s="32"/>
      <c r="BA92" s="32"/>
      <c r="BB92" s="32"/>
      <c r="BC92" s="32"/>
    </row>
    <row r="93" spans="1:55" x14ac:dyDescent="0.3">
      <c r="A93" s="31" t="s">
        <v>408</v>
      </c>
      <c r="B93" s="32" t="s">
        <v>41</v>
      </c>
      <c r="C93" s="32">
        <v>43.675131</v>
      </c>
      <c r="D93" s="32">
        <v>-79.571574999999996</v>
      </c>
      <c r="E93" s="32">
        <v>9.6180329509526974</v>
      </c>
      <c r="F93" s="33">
        <v>43662</v>
      </c>
      <c r="G93" s="20">
        <v>0</v>
      </c>
      <c r="H93" s="20">
        <v>0</v>
      </c>
      <c r="I93" s="20">
        <v>0</v>
      </c>
      <c r="J93" s="32">
        <v>0</v>
      </c>
      <c r="K93" s="20">
        <v>0</v>
      </c>
      <c r="L93" s="73">
        <v>0</v>
      </c>
      <c r="M93" s="73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1">
        <v>0</v>
      </c>
      <c r="U93" s="70">
        <v>0</v>
      </c>
      <c r="V93" s="57">
        <v>0</v>
      </c>
      <c r="W93" s="46">
        <f t="shared" si="2"/>
        <v>0</v>
      </c>
      <c r="X93" s="61">
        <f>Table1[[#This Row],[moths]]-Table1[[#This Row],[SB Moths]]</f>
        <v>0</v>
      </c>
      <c r="Y93" s="57">
        <v>0</v>
      </c>
      <c r="Z93" s="46">
        <f>SUM(Table1[[#This Row],[european skipper (Thymelicus lineola)- family Hesperiidae, order Lepidoptera]])</f>
        <v>0</v>
      </c>
      <c r="AA93" s="61">
        <f>Table1[[#This Row],[skippers (Hesperiidae sp.)]]-Table1[[#This Row],[SB Skippers]]</f>
        <v>0</v>
      </c>
      <c r="AB93" s="57">
        <v>0</v>
      </c>
      <c r="AC93" s="46">
        <f t="shared" si="3"/>
        <v>0</v>
      </c>
      <c r="AD93" s="61">
        <f>Table1[[#This Row],[butterflies]]-Table1[[#This Row],[SB bufferflies]]</f>
        <v>0</v>
      </c>
      <c r="AE93" s="51">
        <v>0</v>
      </c>
      <c r="AF93" s="68">
        <f>SUM(Table1[[#This Row],[small arrow shaped brown moth (Lepidoptera spp.)]:[monarch_butterfly (Danaus plexippus)]])</f>
        <v>0</v>
      </c>
      <c r="AG93" s="61">
        <f>Table1[[#This Row],[lepidoptera]]-Table1[[#This Row],[SB lepidoptera]]</f>
        <v>0</v>
      </c>
      <c r="AH93" s="32">
        <v>0</v>
      </c>
      <c r="AI93" s="76">
        <f>SUM(Table1[[#This Row],[small_bees]:[large_bees]])</f>
        <v>0</v>
      </c>
      <c r="AJ93" s="61">
        <f>Table1[[#This Row],[abundance of bees]]-Table1[[#This Row],[SB "abundance of bees"]]</f>
        <v>0</v>
      </c>
      <c r="AK93" s="43">
        <v>0</v>
      </c>
      <c r="AL93" s="68">
        <f>SUM(Table1[[#This Row],[small arrow shaped brown moth (Lepidoptera spp.)]:[bombus sp.  (bees)]])</f>
        <v>0</v>
      </c>
      <c r="AM93" s="61">
        <f>Table1[[#This Row],[abundance all sp.]]-Table1[[#This Row],[SB "abundance all sp."]]</f>
        <v>0</v>
      </c>
      <c r="AN93" s="39">
        <v>0</v>
      </c>
      <c r="AO93" s="39">
        <v>0</v>
      </c>
      <c r="AP93" s="39">
        <v>0</v>
      </c>
      <c r="AQ93" s="20">
        <v>0</v>
      </c>
      <c r="AR93" s="20">
        <v>0</v>
      </c>
      <c r="AS93" s="20">
        <v>0</v>
      </c>
      <c r="AT93" s="30">
        <v>0</v>
      </c>
      <c r="AU93" s="30">
        <v>0</v>
      </c>
      <c r="AV93" s="20">
        <v>0</v>
      </c>
      <c r="AW93" s="20">
        <v>1</v>
      </c>
      <c r="AX93" s="20">
        <v>0</v>
      </c>
      <c r="AY93" s="22">
        <v>1</v>
      </c>
      <c r="AZ93" s="32"/>
      <c r="BA93" s="32"/>
      <c r="BB93" s="32"/>
      <c r="BC93" s="32"/>
    </row>
    <row r="94" spans="1:55" x14ac:dyDescent="0.3">
      <c r="A94" s="31" t="s">
        <v>409</v>
      </c>
      <c r="B94" s="32" t="s">
        <v>39</v>
      </c>
      <c r="C94" s="32">
        <v>43.675131</v>
      </c>
      <c r="D94" s="32">
        <v>-79.571574999999996</v>
      </c>
      <c r="E94" s="32">
        <v>9.6180329509526974</v>
      </c>
      <c r="F94" s="33">
        <v>43662</v>
      </c>
      <c r="G94" s="20">
        <v>0</v>
      </c>
      <c r="H94" s="20">
        <v>0</v>
      </c>
      <c r="I94" s="20">
        <v>0</v>
      </c>
      <c r="J94" s="32">
        <v>0</v>
      </c>
      <c r="K94" s="20">
        <v>0</v>
      </c>
      <c r="L94" s="73">
        <v>0</v>
      </c>
      <c r="M94" s="73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1">
        <v>0</v>
      </c>
      <c r="U94" s="70">
        <v>0</v>
      </c>
      <c r="V94" s="57">
        <v>0</v>
      </c>
      <c r="W94" s="46">
        <f t="shared" si="2"/>
        <v>0</v>
      </c>
      <c r="X94" s="61">
        <f>Table1[[#This Row],[moths]]-Table1[[#This Row],[SB Moths]]</f>
        <v>0</v>
      </c>
      <c r="Y94" s="57">
        <v>0</v>
      </c>
      <c r="Z94" s="46">
        <f>SUM(Table1[[#This Row],[european skipper (Thymelicus lineola)- family Hesperiidae, order Lepidoptera]])</f>
        <v>0</v>
      </c>
      <c r="AA94" s="61">
        <f>Table1[[#This Row],[skippers (Hesperiidae sp.)]]-Table1[[#This Row],[SB Skippers]]</f>
        <v>0</v>
      </c>
      <c r="AB94" s="57">
        <v>0</v>
      </c>
      <c r="AC94" s="46">
        <f t="shared" si="3"/>
        <v>0</v>
      </c>
      <c r="AD94" s="61">
        <f>Table1[[#This Row],[butterflies]]-Table1[[#This Row],[SB bufferflies]]</f>
        <v>0</v>
      </c>
      <c r="AE94" s="51">
        <v>0</v>
      </c>
      <c r="AF94" s="68">
        <f>SUM(Table1[[#This Row],[small arrow shaped brown moth (Lepidoptera spp.)]:[monarch_butterfly (Danaus plexippus)]])</f>
        <v>0</v>
      </c>
      <c r="AG94" s="61">
        <f>Table1[[#This Row],[lepidoptera]]-Table1[[#This Row],[SB lepidoptera]]</f>
        <v>0</v>
      </c>
      <c r="AH94" s="32">
        <v>0</v>
      </c>
      <c r="AI94" s="76">
        <f>SUM(Table1[[#This Row],[small_bees]:[large_bees]])</f>
        <v>0</v>
      </c>
      <c r="AJ94" s="61">
        <f>Table1[[#This Row],[abundance of bees]]-Table1[[#This Row],[SB "abundance of bees"]]</f>
        <v>0</v>
      </c>
      <c r="AK94" s="43">
        <v>0</v>
      </c>
      <c r="AL94" s="68">
        <f>SUM(Table1[[#This Row],[small arrow shaped brown moth (Lepidoptera spp.)]:[bombus sp.  (bees)]])</f>
        <v>0</v>
      </c>
      <c r="AM94" s="61">
        <f>Table1[[#This Row],[abundance all sp.]]-Table1[[#This Row],[SB "abundance all sp."]]</f>
        <v>0</v>
      </c>
      <c r="AN94" s="39">
        <v>0</v>
      </c>
      <c r="AO94" s="39">
        <v>0</v>
      </c>
      <c r="AP94" s="39">
        <v>0</v>
      </c>
      <c r="AQ94" s="20">
        <v>0</v>
      </c>
      <c r="AR94" s="20">
        <v>0</v>
      </c>
      <c r="AS94" s="20">
        <v>0</v>
      </c>
      <c r="AT94" s="30">
        <v>0</v>
      </c>
      <c r="AU94" s="30">
        <v>0</v>
      </c>
      <c r="AV94" s="20">
        <v>0</v>
      </c>
      <c r="AW94" s="20">
        <v>4</v>
      </c>
      <c r="AX94" s="20">
        <v>1</v>
      </c>
      <c r="AY94" s="22">
        <v>5</v>
      </c>
      <c r="AZ94" s="32"/>
      <c r="BA94" s="32"/>
      <c r="BB94" s="32"/>
      <c r="BC94" s="32"/>
    </row>
    <row r="95" spans="1:55" x14ac:dyDescent="0.3">
      <c r="A95" s="31" t="s">
        <v>409</v>
      </c>
      <c r="B95" s="32" t="s">
        <v>41</v>
      </c>
      <c r="C95" s="32">
        <v>43.675131</v>
      </c>
      <c r="D95" s="32">
        <v>-79.571574999999996</v>
      </c>
      <c r="E95" s="32">
        <v>9.6180329509526974</v>
      </c>
      <c r="F95" s="33">
        <v>43662</v>
      </c>
      <c r="G95" s="20">
        <v>0</v>
      </c>
      <c r="H95" s="20">
        <v>0</v>
      </c>
      <c r="I95" s="20">
        <v>0</v>
      </c>
      <c r="J95" s="32">
        <v>0</v>
      </c>
      <c r="K95" s="20">
        <v>0</v>
      </c>
      <c r="L95" s="73">
        <v>0</v>
      </c>
      <c r="M95" s="73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1">
        <v>0</v>
      </c>
      <c r="U95" s="70">
        <v>0</v>
      </c>
      <c r="V95" s="57">
        <v>0</v>
      </c>
      <c r="W95" s="46">
        <f t="shared" si="2"/>
        <v>0</v>
      </c>
      <c r="X95" s="61">
        <f>Table1[[#This Row],[moths]]-Table1[[#This Row],[SB Moths]]</f>
        <v>0</v>
      </c>
      <c r="Y95" s="57">
        <v>0</v>
      </c>
      <c r="Z95" s="46">
        <f>SUM(Table1[[#This Row],[european skipper (Thymelicus lineola)- family Hesperiidae, order Lepidoptera]])</f>
        <v>0</v>
      </c>
      <c r="AA95" s="61">
        <f>Table1[[#This Row],[skippers (Hesperiidae sp.)]]-Table1[[#This Row],[SB Skippers]]</f>
        <v>0</v>
      </c>
      <c r="AB95" s="57">
        <v>0</v>
      </c>
      <c r="AC95" s="46">
        <f t="shared" si="3"/>
        <v>0</v>
      </c>
      <c r="AD95" s="61">
        <f>Table1[[#This Row],[butterflies]]-Table1[[#This Row],[SB bufferflies]]</f>
        <v>0</v>
      </c>
      <c r="AE95" s="51">
        <v>0</v>
      </c>
      <c r="AF95" s="68">
        <f>SUM(Table1[[#This Row],[small arrow shaped brown moth (Lepidoptera spp.)]:[monarch_butterfly (Danaus plexippus)]])</f>
        <v>0</v>
      </c>
      <c r="AG95" s="61">
        <f>Table1[[#This Row],[lepidoptera]]-Table1[[#This Row],[SB lepidoptera]]</f>
        <v>0</v>
      </c>
      <c r="AH95" s="32">
        <v>0</v>
      </c>
      <c r="AI95" s="76">
        <f>SUM(Table1[[#This Row],[small_bees]:[large_bees]])</f>
        <v>0</v>
      </c>
      <c r="AJ95" s="61">
        <f>Table1[[#This Row],[abundance of bees]]-Table1[[#This Row],[SB "abundance of bees"]]</f>
        <v>0</v>
      </c>
      <c r="AK95" s="43">
        <v>0</v>
      </c>
      <c r="AL95" s="68">
        <f>SUM(Table1[[#This Row],[small arrow shaped brown moth (Lepidoptera spp.)]:[bombus sp.  (bees)]])</f>
        <v>0</v>
      </c>
      <c r="AM95" s="61">
        <f>Table1[[#This Row],[abundance all sp.]]-Table1[[#This Row],[SB "abundance all sp."]]</f>
        <v>0</v>
      </c>
      <c r="AN95" s="39">
        <v>0</v>
      </c>
      <c r="AO95" s="39">
        <v>0</v>
      </c>
      <c r="AP95" s="39">
        <v>0</v>
      </c>
      <c r="AQ95" s="20">
        <v>0</v>
      </c>
      <c r="AR95" s="20">
        <v>0</v>
      </c>
      <c r="AS95" s="20">
        <v>0</v>
      </c>
      <c r="AT95" s="30">
        <v>0</v>
      </c>
      <c r="AU95" s="30">
        <v>0</v>
      </c>
      <c r="AV95" s="20">
        <v>0</v>
      </c>
      <c r="AW95" s="20">
        <v>2</v>
      </c>
      <c r="AX95" s="20">
        <v>3</v>
      </c>
      <c r="AY95" s="22">
        <v>5</v>
      </c>
      <c r="AZ95" s="32"/>
      <c r="BA95" s="32"/>
      <c r="BB95" s="32"/>
      <c r="BC95" s="32"/>
    </row>
    <row r="96" spans="1:55" x14ac:dyDescent="0.3">
      <c r="A96" s="31" t="s">
        <v>409</v>
      </c>
      <c r="B96" s="32" t="s">
        <v>42</v>
      </c>
      <c r="C96" s="32">
        <v>43.675131</v>
      </c>
      <c r="D96" s="32">
        <v>-79.571574999999996</v>
      </c>
      <c r="E96" s="32">
        <v>9.6180329509526974</v>
      </c>
      <c r="F96" s="33">
        <v>43662</v>
      </c>
      <c r="G96" s="20">
        <v>0</v>
      </c>
      <c r="H96" s="20">
        <v>0</v>
      </c>
      <c r="I96" s="20">
        <v>0</v>
      </c>
      <c r="J96" s="32">
        <v>0</v>
      </c>
      <c r="K96" s="20">
        <v>0</v>
      </c>
      <c r="L96" s="73">
        <v>0</v>
      </c>
      <c r="M96" s="73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1">
        <v>0</v>
      </c>
      <c r="U96" s="70">
        <v>0</v>
      </c>
      <c r="V96" s="57">
        <v>0</v>
      </c>
      <c r="W96" s="46">
        <f t="shared" si="2"/>
        <v>0</v>
      </c>
      <c r="X96" s="61">
        <f>Table1[[#This Row],[moths]]-Table1[[#This Row],[SB Moths]]</f>
        <v>0</v>
      </c>
      <c r="Y96" s="57">
        <v>0</v>
      </c>
      <c r="Z96" s="46">
        <f>SUM(Table1[[#This Row],[european skipper (Thymelicus lineola)- family Hesperiidae, order Lepidoptera]])</f>
        <v>0</v>
      </c>
      <c r="AA96" s="61">
        <f>Table1[[#This Row],[skippers (Hesperiidae sp.)]]-Table1[[#This Row],[SB Skippers]]</f>
        <v>0</v>
      </c>
      <c r="AB96" s="57">
        <v>0</v>
      </c>
      <c r="AC96" s="46">
        <f t="shared" si="3"/>
        <v>0</v>
      </c>
      <c r="AD96" s="61">
        <f>Table1[[#This Row],[butterflies]]-Table1[[#This Row],[SB bufferflies]]</f>
        <v>0</v>
      </c>
      <c r="AE96" s="51">
        <v>0</v>
      </c>
      <c r="AF96" s="68">
        <f>SUM(Table1[[#This Row],[small arrow shaped brown moth (Lepidoptera spp.)]:[monarch_butterfly (Danaus plexippus)]])</f>
        <v>0</v>
      </c>
      <c r="AG96" s="61">
        <f>Table1[[#This Row],[lepidoptera]]-Table1[[#This Row],[SB lepidoptera]]</f>
        <v>0</v>
      </c>
      <c r="AH96" s="32">
        <v>0</v>
      </c>
      <c r="AI96" s="76">
        <f>SUM(Table1[[#This Row],[small_bees]:[large_bees]])</f>
        <v>0</v>
      </c>
      <c r="AJ96" s="61">
        <f>Table1[[#This Row],[abundance of bees]]-Table1[[#This Row],[SB "abundance of bees"]]</f>
        <v>0</v>
      </c>
      <c r="AK96" s="43">
        <v>0</v>
      </c>
      <c r="AL96" s="68">
        <f>SUM(Table1[[#This Row],[small arrow shaped brown moth (Lepidoptera spp.)]:[bombus sp.  (bees)]])</f>
        <v>0</v>
      </c>
      <c r="AM96" s="61">
        <f>Table1[[#This Row],[abundance all sp.]]-Table1[[#This Row],[SB "abundance all sp."]]</f>
        <v>0</v>
      </c>
      <c r="AN96" s="39">
        <v>0</v>
      </c>
      <c r="AO96" s="39">
        <v>0</v>
      </c>
      <c r="AP96" s="39">
        <v>0</v>
      </c>
      <c r="AQ96" s="20">
        <v>0</v>
      </c>
      <c r="AR96" s="20">
        <v>0</v>
      </c>
      <c r="AS96" s="20">
        <v>0</v>
      </c>
      <c r="AT96" s="30">
        <v>0</v>
      </c>
      <c r="AU96" s="30">
        <v>0</v>
      </c>
      <c r="AV96" s="20">
        <v>0</v>
      </c>
      <c r="AW96" s="20">
        <v>1</v>
      </c>
      <c r="AX96" s="20">
        <v>0</v>
      </c>
      <c r="AY96" s="22">
        <v>1</v>
      </c>
      <c r="AZ96" s="32"/>
      <c r="BA96" s="32"/>
      <c r="BB96" s="32"/>
      <c r="BC96" s="32"/>
    </row>
    <row r="97" spans="1:55" x14ac:dyDescent="0.3">
      <c r="A97" s="31" t="s">
        <v>390</v>
      </c>
      <c r="B97" s="32" t="s">
        <v>39</v>
      </c>
      <c r="C97" s="32">
        <v>43.330041999999999</v>
      </c>
      <c r="D97" s="32">
        <v>-79.995565999999997</v>
      </c>
      <c r="E97" s="32">
        <v>38.176490993876349</v>
      </c>
      <c r="F97" s="33">
        <v>43656</v>
      </c>
      <c r="G97" s="20">
        <v>0</v>
      </c>
      <c r="H97" s="20">
        <v>0</v>
      </c>
      <c r="I97" s="20">
        <v>0</v>
      </c>
      <c r="J97" s="32">
        <v>0</v>
      </c>
      <c r="K97" s="20">
        <v>0</v>
      </c>
      <c r="L97" s="73">
        <v>0</v>
      </c>
      <c r="M97" s="73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1">
        <v>0</v>
      </c>
      <c r="U97" s="70">
        <v>0</v>
      </c>
      <c r="V97" s="57">
        <v>0</v>
      </c>
      <c r="W97" s="46">
        <f t="shared" si="2"/>
        <v>0</v>
      </c>
      <c r="X97" s="61">
        <f>Table1[[#This Row],[moths]]-Table1[[#This Row],[SB Moths]]</f>
        <v>0</v>
      </c>
      <c r="Y97" s="57">
        <v>0</v>
      </c>
      <c r="Z97" s="46">
        <f>SUM(Table1[[#This Row],[european skipper (Thymelicus lineola)- family Hesperiidae, order Lepidoptera]])</f>
        <v>0</v>
      </c>
      <c r="AA97" s="61">
        <f>Table1[[#This Row],[skippers (Hesperiidae sp.)]]-Table1[[#This Row],[SB Skippers]]</f>
        <v>0</v>
      </c>
      <c r="AB97" s="57">
        <v>0</v>
      </c>
      <c r="AC97" s="46">
        <f t="shared" si="3"/>
        <v>0</v>
      </c>
      <c r="AD97" s="61">
        <f>Table1[[#This Row],[butterflies]]-Table1[[#This Row],[SB bufferflies]]</f>
        <v>0</v>
      </c>
      <c r="AE97" s="51">
        <v>0</v>
      </c>
      <c r="AF97" s="68">
        <f>SUM(Table1[[#This Row],[small arrow shaped brown moth (Lepidoptera spp.)]:[monarch_butterfly (Danaus plexippus)]])</f>
        <v>0</v>
      </c>
      <c r="AG97" s="61">
        <f>Table1[[#This Row],[lepidoptera]]-Table1[[#This Row],[SB lepidoptera]]</f>
        <v>0</v>
      </c>
      <c r="AH97" s="32">
        <v>0</v>
      </c>
      <c r="AI97" s="76">
        <f>SUM(Table1[[#This Row],[small_bees]:[large_bees]])</f>
        <v>0</v>
      </c>
      <c r="AJ97" s="61">
        <f>Table1[[#This Row],[abundance of bees]]-Table1[[#This Row],[SB "abundance of bees"]]</f>
        <v>0</v>
      </c>
      <c r="AK97" s="43">
        <v>0</v>
      </c>
      <c r="AL97" s="68">
        <f>SUM(Table1[[#This Row],[small arrow shaped brown moth (Lepidoptera spp.)]:[bombus sp.  (bees)]])</f>
        <v>0</v>
      </c>
      <c r="AM97" s="61">
        <f>Table1[[#This Row],[abundance all sp.]]-Table1[[#This Row],[SB "abundance all sp."]]</f>
        <v>0</v>
      </c>
      <c r="AN97" s="39">
        <v>0</v>
      </c>
      <c r="AO97" s="39">
        <v>0</v>
      </c>
      <c r="AP97" s="39">
        <v>0</v>
      </c>
      <c r="AQ97" s="20">
        <v>0</v>
      </c>
      <c r="AR97" s="20">
        <v>0</v>
      </c>
      <c r="AS97" s="20">
        <v>0</v>
      </c>
      <c r="AT97" s="30">
        <v>0</v>
      </c>
      <c r="AU97" s="30">
        <v>0</v>
      </c>
      <c r="AV97" s="20">
        <v>2</v>
      </c>
      <c r="AW97" s="20">
        <v>3</v>
      </c>
      <c r="AX97" s="20">
        <v>0</v>
      </c>
      <c r="AY97" s="22">
        <v>5</v>
      </c>
      <c r="AZ97" s="32"/>
      <c r="BA97" s="32"/>
      <c r="BB97" s="32"/>
      <c r="BC97" s="32"/>
    </row>
    <row r="98" spans="1:55" x14ac:dyDescent="0.3">
      <c r="A98" s="31" t="s">
        <v>390</v>
      </c>
      <c r="B98" s="32" t="s">
        <v>41</v>
      </c>
      <c r="C98" s="32">
        <v>43.330041999999999</v>
      </c>
      <c r="D98" s="32">
        <v>-79.995565999999997</v>
      </c>
      <c r="E98" s="32">
        <v>38.176490993876349</v>
      </c>
      <c r="F98" s="33">
        <v>43656</v>
      </c>
      <c r="G98" s="20">
        <v>0</v>
      </c>
      <c r="H98" s="20">
        <v>0</v>
      </c>
      <c r="I98" s="20">
        <v>0</v>
      </c>
      <c r="J98" s="32">
        <v>0</v>
      </c>
      <c r="K98" s="20">
        <v>0</v>
      </c>
      <c r="L98" s="73">
        <v>0</v>
      </c>
      <c r="M98" s="73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1">
        <v>0</v>
      </c>
      <c r="U98" s="70">
        <v>0</v>
      </c>
      <c r="V98" s="57">
        <v>0</v>
      </c>
      <c r="W98" s="46">
        <f t="shared" ref="W98:W129" si="4">SUM(I98,H98,G98)</f>
        <v>0</v>
      </c>
      <c r="X98" s="61">
        <f>Table1[[#This Row],[moths]]-Table1[[#This Row],[SB Moths]]</f>
        <v>0</v>
      </c>
      <c r="Y98" s="57">
        <v>0</v>
      </c>
      <c r="Z98" s="46">
        <f>SUM(Table1[[#This Row],[european skipper (Thymelicus lineola)- family Hesperiidae, order Lepidoptera]])</f>
        <v>0</v>
      </c>
      <c r="AA98" s="61">
        <f>Table1[[#This Row],[skippers (Hesperiidae sp.)]]-Table1[[#This Row],[SB Skippers]]</f>
        <v>0</v>
      </c>
      <c r="AB98" s="57">
        <v>0</v>
      </c>
      <c r="AC98" s="46">
        <f t="shared" si="3"/>
        <v>0</v>
      </c>
      <c r="AD98" s="61">
        <f>Table1[[#This Row],[butterflies]]-Table1[[#This Row],[SB bufferflies]]</f>
        <v>0</v>
      </c>
      <c r="AE98" s="51">
        <v>0</v>
      </c>
      <c r="AF98" s="68">
        <f>SUM(Table1[[#This Row],[small arrow shaped brown moth (Lepidoptera spp.)]:[monarch_butterfly (Danaus plexippus)]])</f>
        <v>0</v>
      </c>
      <c r="AG98" s="61">
        <f>Table1[[#This Row],[lepidoptera]]-Table1[[#This Row],[SB lepidoptera]]</f>
        <v>0</v>
      </c>
      <c r="AH98" s="32">
        <v>0</v>
      </c>
      <c r="AI98" s="76">
        <f>SUM(Table1[[#This Row],[small_bees]:[large_bees]])</f>
        <v>0</v>
      </c>
      <c r="AJ98" s="61">
        <f>Table1[[#This Row],[abundance of bees]]-Table1[[#This Row],[SB "abundance of bees"]]</f>
        <v>0</v>
      </c>
      <c r="AK98" s="43">
        <v>0</v>
      </c>
      <c r="AL98" s="68">
        <f>SUM(Table1[[#This Row],[small arrow shaped brown moth (Lepidoptera spp.)]:[bombus sp.  (bees)]])</f>
        <v>0</v>
      </c>
      <c r="AM98" s="61">
        <f>Table1[[#This Row],[abundance all sp.]]-Table1[[#This Row],[SB "abundance all sp."]]</f>
        <v>0</v>
      </c>
      <c r="AN98" s="39">
        <v>0</v>
      </c>
      <c r="AO98" s="39">
        <v>0</v>
      </c>
      <c r="AP98" s="39">
        <v>0</v>
      </c>
      <c r="AQ98" s="20">
        <v>0</v>
      </c>
      <c r="AR98" s="20">
        <v>0</v>
      </c>
      <c r="AS98" s="20">
        <v>0</v>
      </c>
      <c r="AT98" s="30">
        <v>0</v>
      </c>
      <c r="AU98" s="30">
        <v>0</v>
      </c>
      <c r="AV98" s="20">
        <v>3</v>
      </c>
      <c r="AW98" s="20">
        <v>2</v>
      </c>
      <c r="AX98" s="20">
        <v>0</v>
      </c>
      <c r="AY98" s="22">
        <v>5</v>
      </c>
      <c r="AZ98" s="32"/>
      <c r="BA98" s="32"/>
      <c r="BB98" s="32"/>
      <c r="BC98" s="32"/>
    </row>
    <row r="99" spans="1:55" x14ac:dyDescent="0.3">
      <c r="A99" s="31" t="s">
        <v>391</v>
      </c>
      <c r="B99" s="32" t="s">
        <v>39</v>
      </c>
      <c r="C99" s="32">
        <v>43.343046000000001</v>
      </c>
      <c r="D99" s="32">
        <v>-79.959704000000002</v>
      </c>
      <c r="E99" s="32">
        <v>36.194334429129185</v>
      </c>
      <c r="F99" s="33">
        <v>43656</v>
      </c>
      <c r="G99" s="20">
        <v>0</v>
      </c>
      <c r="H99" s="20">
        <v>0</v>
      </c>
      <c r="I99" s="20">
        <v>0</v>
      </c>
      <c r="J99" s="32">
        <v>0</v>
      </c>
      <c r="K99" s="20">
        <v>0</v>
      </c>
      <c r="L99" s="73">
        <v>0</v>
      </c>
      <c r="M99" s="73">
        <v>0</v>
      </c>
      <c r="N99" s="20">
        <v>2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1">
        <v>1</v>
      </c>
      <c r="U99" s="70">
        <v>0</v>
      </c>
      <c r="V99" s="57">
        <v>0</v>
      </c>
      <c r="W99" s="46">
        <f t="shared" si="4"/>
        <v>0</v>
      </c>
      <c r="X99" s="61">
        <f>Table1[[#This Row],[moths]]-Table1[[#This Row],[SB Moths]]</f>
        <v>0</v>
      </c>
      <c r="Y99" s="57">
        <v>0</v>
      </c>
      <c r="Z99" s="46">
        <f>SUM(Table1[[#This Row],[european skipper (Thymelicus lineola)- family Hesperiidae, order Lepidoptera]])</f>
        <v>0</v>
      </c>
      <c r="AA99" s="61">
        <f>Table1[[#This Row],[skippers (Hesperiidae sp.)]]-Table1[[#This Row],[SB Skippers]]</f>
        <v>0</v>
      </c>
      <c r="AB99" s="57">
        <v>0</v>
      </c>
      <c r="AC99" s="46">
        <f t="shared" si="3"/>
        <v>0</v>
      </c>
      <c r="AD99" s="61">
        <f>Table1[[#This Row],[butterflies]]-Table1[[#This Row],[SB bufferflies]]</f>
        <v>0</v>
      </c>
      <c r="AE99" s="51">
        <v>0</v>
      </c>
      <c r="AF99" s="68">
        <f>SUM(Table1[[#This Row],[small arrow shaped brown moth (Lepidoptera spp.)]:[monarch_butterfly (Danaus plexippus)]])</f>
        <v>0</v>
      </c>
      <c r="AG99" s="61">
        <f>Table1[[#This Row],[lepidoptera]]-Table1[[#This Row],[SB lepidoptera]]</f>
        <v>0</v>
      </c>
      <c r="AH99" s="32">
        <v>3</v>
      </c>
      <c r="AI99" s="76">
        <f>SUM(Table1[[#This Row],[small_bees]:[large_bees]])</f>
        <v>3</v>
      </c>
      <c r="AJ99" s="61">
        <f>Table1[[#This Row],[abundance of bees]]-Table1[[#This Row],[SB "abundance of bees"]]</f>
        <v>0</v>
      </c>
      <c r="AK99" s="43">
        <v>3</v>
      </c>
      <c r="AL99" s="68">
        <f>SUM(Table1[[#This Row],[small arrow shaped brown moth (Lepidoptera spp.)]:[bombus sp.  (bees)]])</f>
        <v>3</v>
      </c>
      <c r="AM99" s="61">
        <f>Table1[[#This Row],[abundance all sp.]]-Table1[[#This Row],[SB "abundance all sp."]]</f>
        <v>0</v>
      </c>
      <c r="AN99" s="39">
        <v>2</v>
      </c>
      <c r="AO99" s="39">
        <v>0</v>
      </c>
      <c r="AP99" s="39">
        <v>1</v>
      </c>
      <c r="AQ99" s="20">
        <v>2</v>
      </c>
      <c r="AR99" s="20">
        <v>0</v>
      </c>
      <c r="AS99" s="20">
        <v>1</v>
      </c>
      <c r="AT99" s="30">
        <v>2</v>
      </c>
      <c r="AU99" s="30">
        <v>2</v>
      </c>
      <c r="AV99" s="20">
        <v>0</v>
      </c>
      <c r="AW99" s="20">
        <v>3</v>
      </c>
      <c r="AX99" s="20">
        <v>0</v>
      </c>
      <c r="AY99" s="22">
        <v>3</v>
      </c>
      <c r="AZ99" s="32"/>
      <c r="BA99" s="32"/>
      <c r="BB99" s="32"/>
      <c r="BC99" s="32"/>
    </row>
    <row r="100" spans="1:55" x14ac:dyDescent="0.3">
      <c r="A100" s="31" t="s">
        <v>391</v>
      </c>
      <c r="B100" s="32" t="s">
        <v>41</v>
      </c>
      <c r="C100" s="32">
        <v>43.343046000000001</v>
      </c>
      <c r="D100" s="32">
        <v>-79.959704000000002</v>
      </c>
      <c r="E100" s="32">
        <v>36.194334429129185</v>
      </c>
      <c r="F100" s="33">
        <v>43656</v>
      </c>
      <c r="G100" s="20">
        <v>0</v>
      </c>
      <c r="H100" s="20">
        <v>0</v>
      </c>
      <c r="I100" s="20">
        <v>0</v>
      </c>
      <c r="J100" s="32">
        <v>0</v>
      </c>
      <c r="K100" s="20">
        <v>0</v>
      </c>
      <c r="L100" s="73">
        <v>0</v>
      </c>
      <c r="M100" s="73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1</v>
      </c>
      <c r="T100" s="21">
        <v>0</v>
      </c>
      <c r="U100" s="70">
        <v>0</v>
      </c>
      <c r="V100" s="57">
        <v>0</v>
      </c>
      <c r="W100" s="46">
        <f t="shared" si="4"/>
        <v>0</v>
      </c>
      <c r="X100" s="61">
        <f>Table1[[#This Row],[moths]]-Table1[[#This Row],[SB Moths]]</f>
        <v>0</v>
      </c>
      <c r="Y100" s="57">
        <v>0</v>
      </c>
      <c r="Z100" s="46">
        <f>SUM(Table1[[#This Row],[european skipper (Thymelicus lineola)- family Hesperiidae, order Lepidoptera]])</f>
        <v>0</v>
      </c>
      <c r="AA100" s="61">
        <f>Table1[[#This Row],[skippers (Hesperiidae sp.)]]-Table1[[#This Row],[SB Skippers]]</f>
        <v>0</v>
      </c>
      <c r="AB100" s="57">
        <v>0</v>
      </c>
      <c r="AC100" s="46">
        <f t="shared" si="3"/>
        <v>0</v>
      </c>
      <c r="AD100" s="61">
        <f>Table1[[#This Row],[butterflies]]-Table1[[#This Row],[SB bufferflies]]</f>
        <v>0</v>
      </c>
      <c r="AE100" s="51">
        <v>0</v>
      </c>
      <c r="AF100" s="68">
        <f>SUM(Table1[[#This Row],[small arrow shaped brown moth (Lepidoptera spp.)]:[monarch_butterfly (Danaus plexippus)]])</f>
        <v>0</v>
      </c>
      <c r="AG100" s="61">
        <f>Table1[[#This Row],[lepidoptera]]-Table1[[#This Row],[SB lepidoptera]]</f>
        <v>0</v>
      </c>
      <c r="AH100" s="32">
        <v>1</v>
      </c>
      <c r="AI100" s="76">
        <f>SUM(Table1[[#This Row],[small_bees]:[large_bees]])</f>
        <v>1</v>
      </c>
      <c r="AJ100" s="61">
        <f>Table1[[#This Row],[abundance of bees]]-Table1[[#This Row],[SB "abundance of bees"]]</f>
        <v>0</v>
      </c>
      <c r="AK100" s="43">
        <v>1</v>
      </c>
      <c r="AL100" s="68">
        <f>SUM(Table1[[#This Row],[small arrow shaped brown moth (Lepidoptera spp.)]:[bombus sp.  (bees)]])</f>
        <v>1</v>
      </c>
      <c r="AM100" s="61">
        <f>Table1[[#This Row],[abundance all sp.]]-Table1[[#This Row],[SB "abundance all sp."]]</f>
        <v>0</v>
      </c>
      <c r="AN100" s="39">
        <v>0</v>
      </c>
      <c r="AO100" s="39">
        <v>1</v>
      </c>
      <c r="AP100" s="39">
        <v>0</v>
      </c>
      <c r="AQ100" s="20">
        <v>0</v>
      </c>
      <c r="AR100" s="20">
        <v>1</v>
      </c>
      <c r="AS100" s="20">
        <v>0</v>
      </c>
      <c r="AT100" s="30">
        <v>1</v>
      </c>
      <c r="AU100" s="30">
        <v>1</v>
      </c>
      <c r="AV100" s="20">
        <v>2</v>
      </c>
      <c r="AW100" s="20">
        <v>2</v>
      </c>
      <c r="AX100" s="20">
        <v>0</v>
      </c>
      <c r="AY100" s="22">
        <v>4</v>
      </c>
      <c r="AZ100" s="32"/>
      <c r="BA100" s="32"/>
      <c r="BB100" s="32"/>
      <c r="BC100" s="32"/>
    </row>
    <row r="101" spans="1:55" x14ac:dyDescent="0.3">
      <c r="A101" s="31" t="s">
        <v>391</v>
      </c>
      <c r="B101" s="32" t="s">
        <v>42</v>
      </c>
      <c r="C101" s="32">
        <v>43.343046000000001</v>
      </c>
      <c r="D101" s="32">
        <v>-79.959704000000002</v>
      </c>
      <c r="E101" s="32">
        <v>36.194334429129185</v>
      </c>
      <c r="F101" s="33">
        <v>43656</v>
      </c>
      <c r="G101" s="20">
        <v>0</v>
      </c>
      <c r="H101" s="20">
        <v>0</v>
      </c>
      <c r="I101" s="20">
        <v>0</v>
      </c>
      <c r="J101" s="32">
        <v>0</v>
      </c>
      <c r="K101" s="20">
        <v>0</v>
      </c>
      <c r="L101" s="73">
        <v>0</v>
      </c>
      <c r="M101" s="73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1">
        <v>0</v>
      </c>
      <c r="U101" s="70">
        <v>0</v>
      </c>
      <c r="V101" s="57">
        <v>0</v>
      </c>
      <c r="W101" s="46">
        <f t="shared" si="4"/>
        <v>0</v>
      </c>
      <c r="X101" s="61">
        <f>Table1[[#This Row],[moths]]-Table1[[#This Row],[SB Moths]]</f>
        <v>0</v>
      </c>
      <c r="Y101" s="57">
        <v>0</v>
      </c>
      <c r="Z101" s="46">
        <f>SUM(Table1[[#This Row],[european skipper (Thymelicus lineola)- family Hesperiidae, order Lepidoptera]])</f>
        <v>0</v>
      </c>
      <c r="AA101" s="61">
        <f>Table1[[#This Row],[skippers (Hesperiidae sp.)]]-Table1[[#This Row],[SB Skippers]]</f>
        <v>0</v>
      </c>
      <c r="AB101" s="57">
        <v>0</v>
      </c>
      <c r="AC101" s="46">
        <f t="shared" si="3"/>
        <v>0</v>
      </c>
      <c r="AD101" s="61">
        <f>Table1[[#This Row],[butterflies]]-Table1[[#This Row],[SB bufferflies]]</f>
        <v>0</v>
      </c>
      <c r="AE101" s="51">
        <v>0</v>
      </c>
      <c r="AF101" s="68">
        <f>SUM(Table1[[#This Row],[small arrow shaped brown moth (Lepidoptera spp.)]:[monarch_butterfly (Danaus plexippus)]])</f>
        <v>0</v>
      </c>
      <c r="AG101" s="61">
        <f>Table1[[#This Row],[lepidoptera]]-Table1[[#This Row],[SB lepidoptera]]</f>
        <v>0</v>
      </c>
      <c r="AH101" s="32">
        <v>0</v>
      </c>
      <c r="AI101" s="76">
        <f>SUM(Table1[[#This Row],[small_bees]:[large_bees]])</f>
        <v>0</v>
      </c>
      <c r="AJ101" s="61">
        <f>Table1[[#This Row],[abundance of bees]]-Table1[[#This Row],[SB "abundance of bees"]]</f>
        <v>0</v>
      </c>
      <c r="AK101" s="43">
        <v>0</v>
      </c>
      <c r="AL101" s="68">
        <f>SUM(Table1[[#This Row],[small arrow shaped brown moth (Lepidoptera spp.)]:[bombus sp.  (bees)]])</f>
        <v>0</v>
      </c>
      <c r="AM101" s="61">
        <f>Table1[[#This Row],[abundance all sp.]]-Table1[[#This Row],[SB "abundance all sp."]]</f>
        <v>0</v>
      </c>
      <c r="AN101" s="39">
        <v>0</v>
      </c>
      <c r="AO101" s="39">
        <v>0</v>
      </c>
      <c r="AP101" s="39">
        <v>0</v>
      </c>
      <c r="AQ101" s="20">
        <v>0</v>
      </c>
      <c r="AR101" s="20">
        <v>0</v>
      </c>
      <c r="AS101" s="20">
        <v>0</v>
      </c>
      <c r="AT101" s="30">
        <v>0</v>
      </c>
      <c r="AU101" s="30">
        <v>0</v>
      </c>
      <c r="AV101" s="20">
        <v>3</v>
      </c>
      <c r="AW101" s="20">
        <v>2</v>
      </c>
      <c r="AX101" s="20">
        <v>0</v>
      </c>
      <c r="AY101" s="22">
        <v>5</v>
      </c>
      <c r="AZ101" s="32"/>
      <c r="BA101" s="32"/>
      <c r="BB101" s="32"/>
      <c r="BC101" s="32"/>
    </row>
    <row r="102" spans="1:55" x14ac:dyDescent="0.3">
      <c r="A102" s="31" t="s">
        <v>403</v>
      </c>
      <c r="B102" s="32" t="s">
        <v>39</v>
      </c>
      <c r="C102" s="32">
        <v>43.519441</v>
      </c>
      <c r="D102" s="32">
        <v>-79.750471000000005</v>
      </c>
      <c r="E102" s="32">
        <v>20.773113766565707</v>
      </c>
      <c r="F102" s="33">
        <v>43661</v>
      </c>
      <c r="G102" s="20">
        <v>0</v>
      </c>
      <c r="H102" s="20">
        <v>0</v>
      </c>
      <c r="I102" s="20">
        <v>0</v>
      </c>
      <c r="J102" s="32">
        <v>0</v>
      </c>
      <c r="K102" s="20">
        <v>0</v>
      </c>
      <c r="L102" s="73">
        <v>0</v>
      </c>
      <c r="M102" s="73">
        <v>5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1">
        <v>0</v>
      </c>
      <c r="U102" s="70">
        <v>0</v>
      </c>
      <c r="V102" s="57">
        <v>0</v>
      </c>
      <c r="W102" s="46">
        <f t="shared" si="4"/>
        <v>0</v>
      </c>
      <c r="X102" s="61">
        <f>Table1[[#This Row],[moths]]-Table1[[#This Row],[SB Moths]]</f>
        <v>0</v>
      </c>
      <c r="Y102" s="57">
        <v>0</v>
      </c>
      <c r="Z102" s="46">
        <f>SUM(Table1[[#This Row],[european skipper (Thymelicus lineola)- family Hesperiidae, order Lepidoptera]])</f>
        <v>0</v>
      </c>
      <c r="AA102" s="61">
        <f>Table1[[#This Row],[skippers (Hesperiidae sp.)]]-Table1[[#This Row],[SB Skippers]]</f>
        <v>0</v>
      </c>
      <c r="AB102" s="57">
        <v>0</v>
      </c>
      <c r="AC102" s="46">
        <f t="shared" si="3"/>
        <v>0</v>
      </c>
      <c r="AD102" s="61">
        <f>Table1[[#This Row],[butterflies]]-Table1[[#This Row],[SB bufferflies]]</f>
        <v>0</v>
      </c>
      <c r="AE102" s="51">
        <v>0</v>
      </c>
      <c r="AF102" s="68">
        <f>SUM(Table1[[#This Row],[small arrow shaped brown moth (Lepidoptera spp.)]:[monarch_butterfly (Danaus plexippus)]])</f>
        <v>0</v>
      </c>
      <c r="AG102" s="61">
        <f>Table1[[#This Row],[lepidoptera]]-Table1[[#This Row],[SB lepidoptera]]</f>
        <v>0</v>
      </c>
      <c r="AH102" s="32">
        <v>0</v>
      </c>
      <c r="AI102" s="76">
        <f>SUM(Table1[[#This Row],[small_bees]:[large_bees]])</f>
        <v>0</v>
      </c>
      <c r="AJ102" s="61">
        <f>Table1[[#This Row],[abundance of bees]]-Table1[[#This Row],[SB "abundance of bees"]]</f>
        <v>0</v>
      </c>
      <c r="AK102" s="43">
        <v>5</v>
      </c>
      <c r="AL102" s="68">
        <f>SUM(Table1[[#This Row],[small arrow shaped brown moth (Lepidoptera spp.)]:[bombus sp.  (bees)]])</f>
        <v>5</v>
      </c>
      <c r="AM102" s="61">
        <f>Table1[[#This Row],[abundance all sp.]]-Table1[[#This Row],[SB "abundance all sp."]]</f>
        <v>0</v>
      </c>
      <c r="AN102" s="39">
        <v>5</v>
      </c>
      <c r="AO102" s="39">
        <v>0</v>
      </c>
      <c r="AP102" s="39">
        <v>0</v>
      </c>
      <c r="AQ102" s="20">
        <v>0</v>
      </c>
      <c r="AR102" s="20">
        <v>0</v>
      </c>
      <c r="AS102" s="20">
        <v>0</v>
      </c>
      <c r="AT102" s="30">
        <v>1</v>
      </c>
      <c r="AU102" s="30">
        <v>0</v>
      </c>
      <c r="AV102" s="20">
        <v>0</v>
      </c>
      <c r="AW102" s="20">
        <v>3</v>
      </c>
      <c r="AX102" s="20">
        <v>0</v>
      </c>
      <c r="AY102" s="22">
        <v>3</v>
      </c>
      <c r="AZ102" s="32"/>
      <c r="BA102" s="32"/>
      <c r="BB102" s="32"/>
      <c r="BC102" s="32"/>
    </row>
    <row r="103" spans="1:55" x14ac:dyDescent="0.3">
      <c r="A103" s="31" t="s">
        <v>403</v>
      </c>
      <c r="B103" s="32" t="s">
        <v>41</v>
      </c>
      <c r="C103" s="32">
        <v>43.519441</v>
      </c>
      <c r="D103" s="32">
        <v>-79.750471000000005</v>
      </c>
      <c r="E103" s="32">
        <v>20.773113766565707</v>
      </c>
      <c r="F103" s="33">
        <v>43661</v>
      </c>
      <c r="G103" s="20">
        <v>0</v>
      </c>
      <c r="H103" s="20">
        <v>0</v>
      </c>
      <c r="I103" s="20">
        <v>0</v>
      </c>
      <c r="J103" s="32">
        <v>0</v>
      </c>
      <c r="K103" s="20">
        <v>0</v>
      </c>
      <c r="L103" s="73">
        <v>0</v>
      </c>
      <c r="M103" s="73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1">
        <v>1</v>
      </c>
      <c r="U103" s="70">
        <v>0</v>
      </c>
      <c r="V103" s="57">
        <v>0</v>
      </c>
      <c r="W103" s="46">
        <f t="shared" si="4"/>
        <v>0</v>
      </c>
      <c r="X103" s="61">
        <f>Table1[[#This Row],[moths]]-Table1[[#This Row],[SB Moths]]</f>
        <v>0</v>
      </c>
      <c r="Y103" s="57">
        <v>0</v>
      </c>
      <c r="Z103" s="46">
        <f>SUM(Table1[[#This Row],[european skipper (Thymelicus lineola)- family Hesperiidae, order Lepidoptera]])</f>
        <v>0</v>
      </c>
      <c r="AA103" s="61">
        <f>Table1[[#This Row],[skippers (Hesperiidae sp.)]]-Table1[[#This Row],[SB Skippers]]</f>
        <v>0</v>
      </c>
      <c r="AB103" s="57">
        <v>0</v>
      </c>
      <c r="AC103" s="46">
        <f t="shared" si="3"/>
        <v>0</v>
      </c>
      <c r="AD103" s="61">
        <f>Table1[[#This Row],[butterflies]]-Table1[[#This Row],[SB bufferflies]]</f>
        <v>0</v>
      </c>
      <c r="AE103" s="51">
        <v>0</v>
      </c>
      <c r="AF103" s="68">
        <f>SUM(Table1[[#This Row],[small arrow shaped brown moth (Lepidoptera spp.)]:[monarch_butterfly (Danaus plexippus)]])</f>
        <v>0</v>
      </c>
      <c r="AG103" s="61">
        <f>Table1[[#This Row],[lepidoptera]]-Table1[[#This Row],[SB lepidoptera]]</f>
        <v>0</v>
      </c>
      <c r="AH103" s="32">
        <v>1</v>
      </c>
      <c r="AI103" s="76">
        <f>SUM(Table1[[#This Row],[small_bees]:[large_bees]])</f>
        <v>1</v>
      </c>
      <c r="AJ103" s="61">
        <f>Table1[[#This Row],[abundance of bees]]-Table1[[#This Row],[SB "abundance of bees"]]</f>
        <v>0</v>
      </c>
      <c r="AK103" s="43">
        <v>1</v>
      </c>
      <c r="AL103" s="68">
        <f>SUM(Table1[[#This Row],[small arrow shaped brown moth (Lepidoptera spp.)]:[bombus sp.  (bees)]])</f>
        <v>1</v>
      </c>
      <c r="AM103" s="61">
        <f>Table1[[#This Row],[abundance all sp.]]-Table1[[#This Row],[SB "abundance all sp."]]</f>
        <v>0</v>
      </c>
      <c r="AN103" s="39">
        <v>0</v>
      </c>
      <c r="AO103" s="39">
        <v>0</v>
      </c>
      <c r="AP103" s="39">
        <v>1</v>
      </c>
      <c r="AQ103" s="20">
        <v>0</v>
      </c>
      <c r="AR103" s="20">
        <v>0</v>
      </c>
      <c r="AS103" s="20">
        <v>1</v>
      </c>
      <c r="AT103" s="30">
        <v>1</v>
      </c>
      <c r="AU103" s="30">
        <v>1</v>
      </c>
      <c r="AV103" s="20">
        <v>0</v>
      </c>
      <c r="AW103" s="20">
        <v>4</v>
      </c>
      <c r="AX103" s="20">
        <v>0</v>
      </c>
      <c r="AY103" s="22">
        <v>4</v>
      </c>
      <c r="AZ103" s="32"/>
      <c r="BA103" s="32"/>
      <c r="BB103" s="32"/>
      <c r="BC103" s="32"/>
    </row>
    <row r="104" spans="1:55" x14ac:dyDescent="0.3">
      <c r="A104" s="31" t="s">
        <v>403</v>
      </c>
      <c r="B104" s="32" t="s">
        <v>42</v>
      </c>
      <c r="C104" s="32">
        <v>43.519441</v>
      </c>
      <c r="D104" s="32">
        <v>-79.750471000000005</v>
      </c>
      <c r="E104" s="32">
        <v>20.773113766565707</v>
      </c>
      <c r="F104" s="33">
        <v>43661</v>
      </c>
      <c r="G104" s="20">
        <v>0</v>
      </c>
      <c r="H104" s="20">
        <v>0</v>
      </c>
      <c r="I104" s="20">
        <v>0</v>
      </c>
      <c r="J104" s="32">
        <v>0</v>
      </c>
      <c r="K104" s="20">
        <v>0</v>
      </c>
      <c r="L104" s="73">
        <v>0</v>
      </c>
      <c r="M104" s="73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1">
        <v>1</v>
      </c>
      <c r="U104" s="70">
        <v>0</v>
      </c>
      <c r="V104" s="57">
        <v>0</v>
      </c>
      <c r="W104" s="46">
        <f t="shared" si="4"/>
        <v>0</v>
      </c>
      <c r="X104" s="61">
        <f>Table1[[#This Row],[moths]]-Table1[[#This Row],[SB Moths]]</f>
        <v>0</v>
      </c>
      <c r="Y104" s="57">
        <v>0</v>
      </c>
      <c r="Z104" s="46">
        <f>SUM(Table1[[#This Row],[european skipper (Thymelicus lineola)- family Hesperiidae, order Lepidoptera]])</f>
        <v>0</v>
      </c>
      <c r="AA104" s="61">
        <f>Table1[[#This Row],[skippers (Hesperiidae sp.)]]-Table1[[#This Row],[SB Skippers]]</f>
        <v>0</v>
      </c>
      <c r="AB104" s="57">
        <v>0</v>
      </c>
      <c r="AC104" s="46">
        <f t="shared" si="3"/>
        <v>0</v>
      </c>
      <c r="AD104" s="61">
        <f>Table1[[#This Row],[butterflies]]-Table1[[#This Row],[SB bufferflies]]</f>
        <v>0</v>
      </c>
      <c r="AE104" s="51">
        <v>0</v>
      </c>
      <c r="AF104" s="68">
        <f>SUM(Table1[[#This Row],[small arrow shaped brown moth (Lepidoptera spp.)]:[monarch_butterfly (Danaus plexippus)]])</f>
        <v>0</v>
      </c>
      <c r="AG104" s="61">
        <f>Table1[[#This Row],[lepidoptera]]-Table1[[#This Row],[SB lepidoptera]]</f>
        <v>0</v>
      </c>
      <c r="AH104" s="32">
        <v>1</v>
      </c>
      <c r="AI104" s="76">
        <f>SUM(Table1[[#This Row],[small_bees]:[large_bees]])</f>
        <v>1</v>
      </c>
      <c r="AJ104" s="61">
        <f>Table1[[#This Row],[abundance of bees]]-Table1[[#This Row],[SB "abundance of bees"]]</f>
        <v>0</v>
      </c>
      <c r="AK104" s="43">
        <v>1</v>
      </c>
      <c r="AL104" s="68">
        <f>SUM(Table1[[#This Row],[small arrow shaped brown moth (Lepidoptera spp.)]:[bombus sp.  (bees)]])</f>
        <v>1</v>
      </c>
      <c r="AM104" s="61">
        <f>Table1[[#This Row],[abundance all sp.]]-Table1[[#This Row],[SB "abundance all sp."]]</f>
        <v>0</v>
      </c>
      <c r="AN104" s="39">
        <v>0</v>
      </c>
      <c r="AO104" s="39">
        <v>0</v>
      </c>
      <c r="AP104" s="39">
        <v>1</v>
      </c>
      <c r="AQ104" s="20">
        <v>0</v>
      </c>
      <c r="AR104" s="20">
        <v>0</v>
      </c>
      <c r="AS104" s="20">
        <v>1</v>
      </c>
      <c r="AT104" s="30">
        <v>1</v>
      </c>
      <c r="AU104" s="30">
        <v>1</v>
      </c>
      <c r="AV104" s="20">
        <v>0</v>
      </c>
      <c r="AW104" s="20">
        <v>2</v>
      </c>
      <c r="AX104" s="20">
        <v>2</v>
      </c>
      <c r="AY104" s="22">
        <v>4</v>
      </c>
      <c r="AZ104" s="32"/>
      <c r="BA104" s="32"/>
      <c r="BB104" s="32"/>
      <c r="BC104" s="32"/>
    </row>
    <row r="105" spans="1:55" x14ac:dyDescent="0.3">
      <c r="A105" s="31" t="s">
        <v>371</v>
      </c>
      <c r="B105" s="32" t="s">
        <v>39</v>
      </c>
      <c r="C105" s="32">
        <v>43.534939000000001</v>
      </c>
      <c r="D105" s="32">
        <v>-79.732911999999999</v>
      </c>
      <c r="E105" s="32">
        <v>19.508997954505052</v>
      </c>
      <c r="F105" s="33">
        <v>43653</v>
      </c>
      <c r="G105" s="20">
        <v>0</v>
      </c>
      <c r="H105" s="20">
        <v>0</v>
      </c>
      <c r="I105" s="20">
        <v>0</v>
      </c>
      <c r="J105" s="32">
        <v>0</v>
      </c>
      <c r="K105" s="20">
        <v>0</v>
      </c>
      <c r="L105" s="73">
        <v>0</v>
      </c>
      <c r="M105" s="73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1">
        <v>0</v>
      </c>
      <c r="U105" s="70">
        <v>0</v>
      </c>
      <c r="V105" s="57">
        <v>0</v>
      </c>
      <c r="W105" s="46">
        <f t="shared" si="4"/>
        <v>0</v>
      </c>
      <c r="X105" s="61">
        <f>Table1[[#This Row],[moths]]-Table1[[#This Row],[SB Moths]]</f>
        <v>0</v>
      </c>
      <c r="Y105" s="57">
        <v>0</v>
      </c>
      <c r="Z105" s="46">
        <f>SUM(Table1[[#This Row],[european skipper (Thymelicus lineola)- family Hesperiidae, order Lepidoptera]])</f>
        <v>0</v>
      </c>
      <c r="AA105" s="61">
        <f>Table1[[#This Row],[skippers (Hesperiidae sp.)]]-Table1[[#This Row],[SB Skippers]]</f>
        <v>0</v>
      </c>
      <c r="AB105" s="57">
        <v>0</v>
      </c>
      <c r="AC105" s="46">
        <f t="shared" si="3"/>
        <v>0</v>
      </c>
      <c r="AD105" s="61">
        <f>Table1[[#This Row],[butterflies]]-Table1[[#This Row],[SB bufferflies]]</f>
        <v>0</v>
      </c>
      <c r="AE105" s="51">
        <v>0</v>
      </c>
      <c r="AF105" s="68">
        <f>SUM(Table1[[#This Row],[small arrow shaped brown moth (Lepidoptera spp.)]:[monarch_butterfly (Danaus plexippus)]])</f>
        <v>0</v>
      </c>
      <c r="AG105" s="61">
        <f>Table1[[#This Row],[lepidoptera]]-Table1[[#This Row],[SB lepidoptera]]</f>
        <v>0</v>
      </c>
      <c r="AH105" s="32">
        <v>0</v>
      </c>
      <c r="AI105" s="76">
        <f>SUM(Table1[[#This Row],[small_bees]:[large_bees]])</f>
        <v>0</v>
      </c>
      <c r="AJ105" s="61">
        <f>Table1[[#This Row],[abundance of bees]]-Table1[[#This Row],[SB "abundance of bees"]]</f>
        <v>0</v>
      </c>
      <c r="AK105" s="43">
        <v>0</v>
      </c>
      <c r="AL105" s="68">
        <f>SUM(Table1[[#This Row],[small arrow shaped brown moth (Lepidoptera spp.)]:[bombus sp.  (bees)]])</f>
        <v>0</v>
      </c>
      <c r="AM105" s="61">
        <f>Table1[[#This Row],[abundance all sp.]]-Table1[[#This Row],[SB "abundance all sp."]]</f>
        <v>0</v>
      </c>
      <c r="AN105" s="39">
        <v>0</v>
      </c>
      <c r="AO105" s="39">
        <v>0</v>
      </c>
      <c r="AP105" s="39">
        <v>0</v>
      </c>
      <c r="AQ105" s="20">
        <v>0</v>
      </c>
      <c r="AR105" s="20">
        <v>0</v>
      </c>
      <c r="AS105" s="20">
        <v>0</v>
      </c>
      <c r="AT105" s="30">
        <v>0</v>
      </c>
      <c r="AU105" s="30">
        <v>0</v>
      </c>
      <c r="AV105" s="20">
        <v>5</v>
      </c>
      <c r="AW105" s="20">
        <v>2</v>
      </c>
      <c r="AX105" s="20">
        <v>0</v>
      </c>
      <c r="AY105" s="22">
        <v>7</v>
      </c>
      <c r="AZ105" s="32"/>
      <c r="BA105" s="32"/>
      <c r="BB105" s="32"/>
      <c r="BC105" s="32"/>
    </row>
    <row r="106" spans="1:55" x14ac:dyDescent="0.3">
      <c r="A106" s="31" t="s">
        <v>371</v>
      </c>
      <c r="B106" s="32" t="s">
        <v>41</v>
      </c>
      <c r="C106" s="32">
        <v>43.534939000000001</v>
      </c>
      <c r="D106" s="32">
        <v>-79.732911999999999</v>
      </c>
      <c r="E106" s="32">
        <v>19.508997954505052</v>
      </c>
      <c r="F106" s="33">
        <v>43653</v>
      </c>
      <c r="G106" s="20">
        <v>0</v>
      </c>
      <c r="H106" s="20">
        <v>0</v>
      </c>
      <c r="I106" s="20">
        <v>0</v>
      </c>
      <c r="J106" s="32">
        <v>0</v>
      </c>
      <c r="K106" s="20">
        <v>0</v>
      </c>
      <c r="L106" s="73">
        <v>0</v>
      </c>
      <c r="M106" s="73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1">
        <v>1</v>
      </c>
      <c r="U106" s="70">
        <v>0</v>
      </c>
      <c r="V106" s="57">
        <v>0</v>
      </c>
      <c r="W106" s="46">
        <f t="shared" si="4"/>
        <v>0</v>
      </c>
      <c r="X106" s="61">
        <f>Table1[[#This Row],[moths]]-Table1[[#This Row],[SB Moths]]</f>
        <v>0</v>
      </c>
      <c r="Y106" s="57">
        <v>0</v>
      </c>
      <c r="Z106" s="46">
        <f>SUM(Table1[[#This Row],[european skipper (Thymelicus lineola)- family Hesperiidae, order Lepidoptera]])</f>
        <v>0</v>
      </c>
      <c r="AA106" s="61">
        <f>Table1[[#This Row],[skippers (Hesperiidae sp.)]]-Table1[[#This Row],[SB Skippers]]</f>
        <v>0</v>
      </c>
      <c r="AB106" s="57">
        <v>0</v>
      </c>
      <c r="AC106" s="46">
        <f t="shared" si="3"/>
        <v>0</v>
      </c>
      <c r="AD106" s="61">
        <f>Table1[[#This Row],[butterflies]]-Table1[[#This Row],[SB bufferflies]]</f>
        <v>0</v>
      </c>
      <c r="AE106" s="51">
        <v>0</v>
      </c>
      <c r="AF106" s="68">
        <f>SUM(Table1[[#This Row],[small arrow shaped brown moth (Lepidoptera spp.)]:[monarch_butterfly (Danaus plexippus)]])</f>
        <v>0</v>
      </c>
      <c r="AG106" s="61">
        <f>Table1[[#This Row],[lepidoptera]]-Table1[[#This Row],[SB lepidoptera]]</f>
        <v>0</v>
      </c>
      <c r="AH106" s="32">
        <v>1</v>
      </c>
      <c r="AI106" s="76">
        <f>SUM(Table1[[#This Row],[small_bees]:[large_bees]])</f>
        <v>1</v>
      </c>
      <c r="AJ106" s="61">
        <f>Table1[[#This Row],[abundance of bees]]-Table1[[#This Row],[SB "abundance of bees"]]</f>
        <v>0</v>
      </c>
      <c r="AK106" s="43">
        <v>1</v>
      </c>
      <c r="AL106" s="68">
        <f>SUM(Table1[[#This Row],[small arrow shaped brown moth (Lepidoptera spp.)]:[bombus sp.  (bees)]])</f>
        <v>1</v>
      </c>
      <c r="AM106" s="61">
        <f>Table1[[#This Row],[abundance all sp.]]-Table1[[#This Row],[SB "abundance all sp."]]</f>
        <v>0</v>
      </c>
      <c r="AN106" s="39">
        <v>0</v>
      </c>
      <c r="AO106" s="39">
        <v>0</v>
      </c>
      <c r="AP106" s="39">
        <v>1</v>
      </c>
      <c r="AQ106" s="20">
        <v>0</v>
      </c>
      <c r="AR106" s="20">
        <v>0</v>
      </c>
      <c r="AS106" s="20">
        <v>1</v>
      </c>
      <c r="AT106" s="30">
        <v>1</v>
      </c>
      <c r="AU106" s="30">
        <v>1</v>
      </c>
      <c r="AV106" s="20">
        <v>2</v>
      </c>
      <c r="AW106" s="20">
        <v>2</v>
      </c>
      <c r="AX106" s="20">
        <v>0</v>
      </c>
      <c r="AY106" s="22">
        <v>4</v>
      </c>
      <c r="AZ106" s="32"/>
      <c r="BA106" s="32"/>
      <c r="BB106" s="32"/>
      <c r="BC106" s="32"/>
    </row>
    <row r="107" spans="1:55" x14ac:dyDescent="0.3">
      <c r="A107" s="31" t="s">
        <v>371</v>
      </c>
      <c r="B107" s="32" t="s">
        <v>42</v>
      </c>
      <c r="C107" s="32">
        <v>43.534939000000001</v>
      </c>
      <c r="D107" s="32">
        <v>-79.732911999999999</v>
      </c>
      <c r="E107" s="32">
        <v>19.508997954505052</v>
      </c>
      <c r="F107" s="33">
        <v>43653</v>
      </c>
      <c r="G107" s="20">
        <v>0</v>
      </c>
      <c r="H107" s="20">
        <v>0</v>
      </c>
      <c r="I107" s="20">
        <v>0</v>
      </c>
      <c r="J107" s="32">
        <v>0</v>
      </c>
      <c r="K107" s="20">
        <v>0</v>
      </c>
      <c r="L107" s="73">
        <v>0</v>
      </c>
      <c r="M107" s="73">
        <v>0</v>
      </c>
      <c r="N107" s="20">
        <v>0</v>
      </c>
      <c r="O107" s="20">
        <v>0</v>
      </c>
      <c r="P107" s="20">
        <v>1</v>
      </c>
      <c r="Q107" s="20">
        <v>0</v>
      </c>
      <c r="R107" s="20">
        <v>0</v>
      </c>
      <c r="S107" s="20">
        <v>0</v>
      </c>
      <c r="T107" s="21">
        <v>0</v>
      </c>
      <c r="U107" s="70">
        <v>0</v>
      </c>
      <c r="V107" s="57">
        <v>0</v>
      </c>
      <c r="W107" s="46">
        <f t="shared" si="4"/>
        <v>0</v>
      </c>
      <c r="X107" s="61">
        <f>Table1[[#This Row],[moths]]-Table1[[#This Row],[SB Moths]]</f>
        <v>0</v>
      </c>
      <c r="Y107" s="57">
        <v>0</v>
      </c>
      <c r="Z107" s="46">
        <f>SUM(Table1[[#This Row],[european skipper (Thymelicus lineola)- family Hesperiidae, order Lepidoptera]])</f>
        <v>0</v>
      </c>
      <c r="AA107" s="61">
        <f>Table1[[#This Row],[skippers (Hesperiidae sp.)]]-Table1[[#This Row],[SB Skippers]]</f>
        <v>0</v>
      </c>
      <c r="AB107" s="57">
        <v>0</v>
      </c>
      <c r="AC107" s="46">
        <f t="shared" si="3"/>
        <v>0</v>
      </c>
      <c r="AD107" s="61">
        <f>Table1[[#This Row],[butterflies]]-Table1[[#This Row],[SB bufferflies]]</f>
        <v>0</v>
      </c>
      <c r="AE107" s="51">
        <v>0</v>
      </c>
      <c r="AF107" s="68">
        <f>SUM(Table1[[#This Row],[small arrow shaped brown moth (Lepidoptera spp.)]:[monarch_butterfly (Danaus plexippus)]])</f>
        <v>0</v>
      </c>
      <c r="AG107" s="61">
        <f>Table1[[#This Row],[lepidoptera]]-Table1[[#This Row],[SB lepidoptera]]</f>
        <v>0</v>
      </c>
      <c r="AH107" s="32">
        <v>1</v>
      </c>
      <c r="AI107" s="76">
        <f>SUM(Table1[[#This Row],[small_bees]:[large_bees]])</f>
        <v>1</v>
      </c>
      <c r="AJ107" s="61">
        <f>Table1[[#This Row],[abundance of bees]]-Table1[[#This Row],[SB "abundance of bees"]]</f>
        <v>0</v>
      </c>
      <c r="AK107" s="43">
        <v>1</v>
      </c>
      <c r="AL107" s="68">
        <f>SUM(Table1[[#This Row],[small arrow shaped brown moth (Lepidoptera spp.)]:[bombus sp.  (bees)]])</f>
        <v>1</v>
      </c>
      <c r="AM107" s="61">
        <f>Table1[[#This Row],[abundance all sp.]]-Table1[[#This Row],[SB "abundance all sp."]]</f>
        <v>0</v>
      </c>
      <c r="AN107" s="39">
        <v>1</v>
      </c>
      <c r="AO107" s="39">
        <v>0</v>
      </c>
      <c r="AP107" s="39">
        <v>0</v>
      </c>
      <c r="AQ107" s="20">
        <v>1</v>
      </c>
      <c r="AR107" s="20">
        <v>0</v>
      </c>
      <c r="AS107" s="20">
        <v>0</v>
      </c>
      <c r="AT107" s="30">
        <v>1</v>
      </c>
      <c r="AU107" s="30">
        <v>1</v>
      </c>
      <c r="AV107" s="20">
        <v>4</v>
      </c>
      <c r="AW107" s="20">
        <v>4</v>
      </c>
      <c r="AX107" s="20">
        <v>0</v>
      </c>
      <c r="AY107" s="22">
        <v>8</v>
      </c>
      <c r="AZ107" s="32"/>
      <c r="BA107" s="32"/>
      <c r="BB107" s="32"/>
      <c r="BC107" s="32"/>
    </row>
    <row r="108" spans="1:55" x14ac:dyDescent="0.3">
      <c r="A108" s="31" t="s">
        <v>385</v>
      </c>
      <c r="B108" s="32" t="s">
        <v>39</v>
      </c>
      <c r="C108" s="32">
        <v>43.535065000000003</v>
      </c>
      <c r="D108" s="32">
        <v>-79.721652000000006</v>
      </c>
      <c r="E108" s="32">
        <v>18.997972198905334</v>
      </c>
      <c r="F108" s="33">
        <v>43655</v>
      </c>
      <c r="G108" s="20">
        <v>0</v>
      </c>
      <c r="H108" s="20">
        <v>0</v>
      </c>
      <c r="I108" s="20">
        <v>0</v>
      </c>
      <c r="J108" s="32">
        <v>0</v>
      </c>
      <c r="K108" s="20">
        <v>0</v>
      </c>
      <c r="L108" s="73">
        <v>0</v>
      </c>
      <c r="M108" s="73">
        <v>1</v>
      </c>
      <c r="N108" s="20">
        <v>2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1">
        <v>0</v>
      </c>
      <c r="U108" s="70">
        <v>0</v>
      </c>
      <c r="V108" s="57">
        <v>0</v>
      </c>
      <c r="W108" s="46">
        <f t="shared" si="4"/>
        <v>0</v>
      </c>
      <c r="X108" s="61">
        <f>Table1[[#This Row],[moths]]-Table1[[#This Row],[SB Moths]]</f>
        <v>0</v>
      </c>
      <c r="Y108" s="57">
        <v>0</v>
      </c>
      <c r="Z108" s="46">
        <f>SUM(Table1[[#This Row],[european skipper (Thymelicus lineola)- family Hesperiidae, order Lepidoptera]])</f>
        <v>0</v>
      </c>
      <c r="AA108" s="61">
        <f>Table1[[#This Row],[skippers (Hesperiidae sp.)]]-Table1[[#This Row],[SB Skippers]]</f>
        <v>0</v>
      </c>
      <c r="AB108" s="57">
        <v>0</v>
      </c>
      <c r="AC108" s="46">
        <f t="shared" si="3"/>
        <v>0</v>
      </c>
      <c r="AD108" s="61">
        <f>Table1[[#This Row],[butterflies]]-Table1[[#This Row],[SB bufferflies]]</f>
        <v>0</v>
      </c>
      <c r="AE108" s="51">
        <v>0</v>
      </c>
      <c r="AF108" s="68">
        <f>SUM(Table1[[#This Row],[small arrow shaped brown moth (Lepidoptera spp.)]:[monarch_butterfly (Danaus plexippus)]])</f>
        <v>0</v>
      </c>
      <c r="AG108" s="61">
        <f>Table1[[#This Row],[lepidoptera]]-Table1[[#This Row],[SB lepidoptera]]</f>
        <v>0</v>
      </c>
      <c r="AH108" s="32">
        <v>2</v>
      </c>
      <c r="AI108" s="76">
        <f>SUM(Table1[[#This Row],[small_bees]:[large_bees]])</f>
        <v>2</v>
      </c>
      <c r="AJ108" s="61">
        <f>Table1[[#This Row],[abundance of bees]]-Table1[[#This Row],[SB "abundance of bees"]]</f>
        <v>0</v>
      </c>
      <c r="AK108" s="43">
        <v>3</v>
      </c>
      <c r="AL108" s="68">
        <f>SUM(Table1[[#This Row],[small arrow shaped brown moth (Lepidoptera spp.)]:[bombus sp.  (bees)]])</f>
        <v>3</v>
      </c>
      <c r="AM108" s="61">
        <f>Table1[[#This Row],[abundance all sp.]]-Table1[[#This Row],[SB "abundance all sp."]]</f>
        <v>0</v>
      </c>
      <c r="AN108" s="39">
        <v>3</v>
      </c>
      <c r="AO108" s="39">
        <v>0</v>
      </c>
      <c r="AP108" s="39">
        <v>0</v>
      </c>
      <c r="AQ108" s="20">
        <v>2</v>
      </c>
      <c r="AR108" s="20">
        <v>0</v>
      </c>
      <c r="AS108" s="20">
        <v>0</v>
      </c>
      <c r="AT108" s="30">
        <v>2</v>
      </c>
      <c r="AU108" s="30">
        <v>1</v>
      </c>
      <c r="AV108" s="20">
        <v>0</v>
      </c>
      <c r="AW108" s="20">
        <v>3</v>
      </c>
      <c r="AX108" s="20">
        <v>0</v>
      </c>
      <c r="AY108" s="22">
        <v>3</v>
      </c>
      <c r="AZ108" s="32"/>
      <c r="BA108" s="32"/>
      <c r="BB108" s="32"/>
      <c r="BC108" s="32"/>
    </row>
    <row r="109" spans="1:55" x14ac:dyDescent="0.3">
      <c r="A109" s="31" t="s">
        <v>385</v>
      </c>
      <c r="B109" s="32" t="s">
        <v>41</v>
      </c>
      <c r="C109" s="32">
        <v>43.535065000000003</v>
      </c>
      <c r="D109" s="32">
        <v>-79.721652000000006</v>
      </c>
      <c r="E109" s="32">
        <v>18.997972198905334</v>
      </c>
      <c r="F109" s="33">
        <v>43655</v>
      </c>
      <c r="G109" s="20">
        <v>0</v>
      </c>
      <c r="H109" s="20">
        <v>0</v>
      </c>
      <c r="I109" s="20">
        <v>0</v>
      </c>
      <c r="J109" s="32">
        <v>0</v>
      </c>
      <c r="K109" s="20">
        <v>0</v>
      </c>
      <c r="L109" s="73">
        <v>0</v>
      </c>
      <c r="M109" s="73">
        <v>1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1">
        <v>0</v>
      </c>
      <c r="U109" s="70">
        <v>0</v>
      </c>
      <c r="V109" s="57">
        <v>0</v>
      </c>
      <c r="W109" s="46">
        <f t="shared" si="4"/>
        <v>0</v>
      </c>
      <c r="X109" s="61">
        <f>Table1[[#This Row],[moths]]-Table1[[#This Row],[SB Moths]]</f>
        <v>0</v>
      </c>
      <c r="Y109" s="57">
        <v>0</v>
      </c>
      <c r="Z109" s="46">
        <f>SUM(Table1[[#This Row],[european skipper (Thymelicus lineola)- family Hesperiidae, order Lepidoptera]])</f>
        <v>0</v>
      </c>
      <c r="AA109" s="61">
        <f>Table1[[#This Row],[skippers (Hesperiidae sp.)]]-Table1[[#This Row],[SB Skippers]]</f>
        <v>0</v>
      </c>
      <c r="AB109" s="57">
        <v>0</v>
      </c>
      <c r="AC109" s="46">
        <f t="shared" si="3"/>
        <v>0</v>
      </c>
      <c r="AD109" s="61">
        <f>Table1[[#This Row],[butterflies]]-Table1[[#This Row],[SB bufferflies]]</f>
        <v>0</v>
      </c>
      <c r="AE109" s="51">
        <v>0</v>
      </c>
      <c r="AF109" s="68">
        <f>SUM(Table1[[#This Row],[small arrow shaped brown moth (Lepidoptera spp.)]:[monarch_butterfly (Danaus plexippus)]])</f>
        <v>0</v>
      </c>
      <c r="AG109" s="61">
        <f>Table1[[#This Row],[lepidoptera]]-Table1[[#This Row],[SB lepidoptera]]</f>
        <v>0</v>
      </c>
      <c r="AH109" s="32">
        <v>0</v>
      </c>
      <c r="AI109" s="76">
        <f>SUM(Table1[[#This Row],[small_bees]:[large_bees]])</f>
        <v>0</v>
      </c>
      <c r="AJ109" s="61">
        <f>Table1[[#This Row],[abundance of bees]]-Table1[[#This Row],[SB "abundance of bees"]]</f>
        <v>0</v>
      </c>
      <c r="AK109" s="43">
        <v>1</v>
      </c>
      <c r="AL109" s="68">
        <f>SUM(Table1[[#This Row],[small arrow shaped brown moth (Lepidoptera spp.)]:[bombus sp.  (bees)]])</f>
        <v>1</v>
      </c>
      <c r="AM109" s="61">
        <f>Table1[[#This Row],[abundance all sp.]]-Table1[[#This Row],[SB "abundance all sp."]]</f>
        <v>0</v>
      </c>
      <c r="AN109" s="39">
        <v>1</v>
      </c>
      <c r="AO109" s="39">
        <v>0</v>
      </c>
      <c r="AP109" s="39">
        <v>0</v>
      </c>
      <c r="AQ109" s="20">
        <v>0</v>
      </c>
      <c r="AR109" s="20">
        <v>0</v>
      </c>
      <c r="AS109" s="20">
        <v>0</v>
      </c>
      <c r="AT109" s="30">
        <v>1</v>
      </c>
      <c r="AU109" s="30">
        <v>0</v>
      </c>
      <c r="AV109" s="20">
        <v>0</v>
      </c>
      <c r="AW109" s="20">
        <v>3</v>
      </c>
      <c r="AX109" s="20">
        <v>0</v>
      </c>
      <c r="AY109" s="22">
        <v>3</v>
      </c>
      <c r="AZ109" s="32"/>
      <c r="BA109" s="32"/>
      <c r="BB109" s="32"/>
      <c r="BC109" s="32"/>
    </row>
    <row r="110" spans="1:55" x14ac:dyDescent="0.3">
      <c r="A110" s="31" t="s">
        <v>385</v>
      </c>
      <c r="B110" s="32" t="s">
        <v>42</v>
      </c>
      <c r="C110" s="32">
        <v>43.535065000000003</v>
      </c>
      <c r="D110" s="32">
        <v>-79.721652000000006</v>
      </c>
      <c r="E110" s="32">
        <v>18.997972198905334</v>
      </c>
      <c r="F110" s="33">
        <v>43655</v>
      </c>
      <c r="G110" s="20">
        <v>0</v>
      </c>
      <c r="H110" s="20">
        <v>0</v>
      </c>
      <c r="I110" s="20">
        <v>0</v>
      </c>
      <c r="J110" s="32">
        <v>0</v>
      </c>
      <c r="K110" s="20">
        <v>0</v>
      </c>
      <c r="L110" s="73">
        <v>0</v>
      </c>
      <c r="M110" s="73">
        <v>1</v>
      </c>
      <c r="N110" s="20">
        <v>1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1">
        <v>0</v>
      </c>
      <c r="U110" s="70">
        <v>0</v>
      </c>
      <c r="V110" s="57">
        <v>0</v>
      </c>
      <c r="W110" s="46">
        <f t="shared" si="4"/>
        <v>0</v>
      </c>
      <c r="X110" s="61">
        <f>Table1[[#This Row],[moths]]-Table1[[#This Row],[SB Moths]]</f>
        <v>0</v>
      </c>
      <c r="Y110" s="57">
        <v>0</v>
      </c>
      <c r="Z110" s="46">
        <f>SUM(Table1[[#This Row],[european skipper (Thymelicus lineola)- family Hesperiidae, order Lepidoptera]])</f>
        <v>0</v>
      </c>
      <c r="AA110" s="61">
        <f>Table1[[#This Row],[skippers (Hesperiidae sp.)]]-Table1[[#This Row],[SB Skippers]]</f>
        <v>0</v>
      </c>
      <c r="AB110" s="57">
        <v>0</v>
      </c>
      <c r="AC110" s="46">
        <f t="shared" si="3"/>
        <v>0</v>
      </c>
      <c r="AD110" s="61">
        <f>Table1[[#This Row],[butterflies]]-Table1[[#This Row],[SB bufferflies]]</f>
        <v>0</v>
      </c>
      <c r="AE110" s="51">
        <v>0</v>
      </c>
      <c r="AF110" s="68">
        <f>SUM(Table1[[#This Row],[small arrow shaped brown moth (Lepidoptera spp.)]:[monarch_butterfly (Danaus plexippus)]])</f>
        <v>0</v>
      </c>
      <c r="AG110" s="61">
        <f>Table1[[#This Row],[lepidoptera]]-Table1[[#This Row],[SB lepidoptera]]</f>
        <v>0</v>
      </c>
      <c r="AH110" s="32">
        <v>1</v>
      </c>
      <c r="AI110" s="76">
        <f>SUM(Table1[[#This Row],[small_bees]:[large_bees]])</f>
        <v>1</v>
      </c>
      <c r="AJ110" s="61">
        <f>Table1[[#This Row],[abundance of bees]]-Table1[[#This Row],[SB "abundance of bees"]]</f>
        <v>0</v>
      </c>
      <c r="AK110" s="43">
        <v>2</v>
      </c>
      <c r="AL110" s="68">
        <f>SUM(Table1[[#This Row],[small arrow shaped brown moth (Lepidoptera spp.)]:[bombus sp.  (bees)]])</f>
        <v>2</v>
      </c>
      <c r="AM110" s="61">
        <f>Table1[[#This Row],[abundance all sp.]]-Table1[[#This Row],[SB "abundance all sp."]]</f>
        <v>0</v>
      </c>
      <c r="AN110" s="39">
        <v>2</v>
      </c>
      <c r="AO110" s="39">
        <v>0</v>
      </c>
      <c r="AP110" s="39">
        <v>0</v>
      </c>
      <c r="AQ110" s="20">
        <v>1</v>
      </c>
      <c r="AR110" s="20">
        <v>0</v>
      </c>
      <c r="AS110" s="20">
        <v>0</v>
      </c>
      <c r="AT110" s="30">
        <v>2</v>
      </c>
      <c r="AU110" s="30">
        <v>1</v>
      </c>
      <c r="AV110" s="20">
        <v>0</v>
      </c>
      <c r="AW110" s="20">
        <v>3</v>
      </c>
      <c r="AX110" s="20">
        <v>0</v>
      </c>
      <c r="AY110" s="22">
        <v>3</v>
      </c>
      <c r="AZ110" s="32"/>
      <c r="BA110" s="32"/>
      <c r="BB110" s="32"/>
      <c r="BC110" s="32"/>
    </row>
    <row r="111" spans="1:55" x14ac:dyDescent="0.3">
      <c r="A111" s="31" t="s">
        <v>364</v>
      </c>
      <c r="B111" s="32" t="s">
        <v>39</v>
      </c>
      <c r="C111" s="32">
        <v>43.669676000000003</v>
      </c>
      <c r="D111" s="32">
        <v>-79.422881000000004</v>
      </c>
      <c r="E111" s="32">
        <v>2.2919132492652632</v>
      </c>
      <c r="F111" s="33">
        <v>43650</v>
      </c>
      <c r="G111" s="20">
        <v>0</v>
      </c>
      <c r="H111" s="20">
        <v>0</v>
      </c>
      <c r="I111" s="20">
        <v>0</v>
      </c>
      <c r="J111" s="32">
        <v>0</v>
      </c>
      <c r="K111" s="20">
        <v>0</v>
      </c>
      <c r="L111" s="73">
        <v>0</v>
      </c>
      <c r="M111" s="73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1">
        <v>1</v>
      </c>
      <c r="U111" s="70">
        <v>0</v>
      </c>
      <c r="V111" s="57">
        <v>0</v>
      </c>
      <c r="W111" s="46">
        <f t="shared" si="4"/>
        <v>0</v>
      </c>
      <c r="X111" s="61">
        <f>Table1[[#This Row],[moths]]-Table1[[#This Row],[SB Moths]]</f>
        <v>0</v>
      </c>
      <c r="Y111" s="57">
        <v>0</v>
      </c>
      <c r="Z111" s="46">
        <f>SUM(Table1[[#This Row],[european skipper (Thymelicus lineola)- family Hesperiidae, order Lepidoptera]])</f>
        <v>0</v>
      </c>
      <c r="AA111" s="61">
        <f>Table1[[#This Row],[skippers (Hesperiidae sp.)]]-Table1[[#This Row],[SB Skippers]]</f>
        <v>0</v>
      </c>
      <c r="AB111" s="57">
        <v>0</v>
      </c>
      <c r="AC111" s="46">
        <f t="shared" si="3"/>
        <v>0</v>
      </c>
      <c r="AD111" s="61">
        <f>Table1[[#This Row],[butterflies]]-Table1[[#This Row],[SB bufferflies]]</f>
        <v>0</v>
      </c>
      <c r="AE111" s="51">
        <v>0</v>
      </c>
      <c r="AF111" s="68">
        <f>SUM(Table1[[#This Row],[small arrow shaped brown moth (Lepidoptera spp.)]:[monarch_butterfly (Danaus plexippus)]])</f>
        <v>0</v>
      </c>
      <c r="AG111" s="61">
        <f>Table1[[#This Row],[lepidoptera]]-Table1[[#This Row],[SB lepidoptera]]</f>
        <v>0</v>
      </c>
      <c r="AH111" s="32">
        <v>1</v>
      </c>
      <c r="AI111" s="76">
        <f>SUM(Table1[[#This Row],[small_bees]:[large_bees]])</f>
        <v>1</v>
      </c>
      <c r="AJ111" s="61">
        <f>Table1[[#This Row],[abundance of bees]]-Table1[[#This Row],[SB "abundance of bees"]]</f>
        <v>0</v>
      </c>
      <c r="AK111" s="43">
        <v>1</v>
      </c>
      <c r="AL111" s="68">
        <f>SUM(Table1[[#This Row],[small arrow shaped brown moth (Lepidoptera spp.)]:[bombus sp.  (bees)]])</f>
        <v>1</v>
      </c>
      <c r="AM111" s="61">
        <f>Table1[[#This Row],[abundance all sp.]]-Table1[[#This Row],[SB "abundance all sp."]]</f>
        <v>0</v>
      </c>
      <c r="AN111" s="39">
        <v>0</v>
      </c>
      <c r="AO111" s="39">
        <v>0</v>
      </c>
      <c r="AP111" s="39">
        <v>1</v>
      </c>
      <c r="AQ111" s="20">
        <v>0</v>
      </c>
      <c r="AR111" s="20">
        <v>0</v>
      </c>
      <c r="AS111" s="20">
        <v>1</v>
      </c>
      <c r="AT111" s="30">
        <v>1</v>
      </c>
      <c r="AU111" s="30">
        <v>1</v>
      </c>
      <c r="AV111" s="20">
        <v>3</v>
      </c>
      <c r="AW111" s="20">
        <v>3</v>
      </c>
      <c r="AX111" s="20">
        <v>0</v>
      </c>
      <c r="AY111" s="22">
        <v>6</v>
      </c>
      <c r="AZ111" s="32"/>
      <c r="BA111" s="32"/>
      <c r="BB111" s="32"/>
      <c r="BC111" s="32"/>
    </row>
    <row r="112" spans="1:55" x14ac:dyDescent="0.3">
      <c r="A112" s="31" t="s">
        <v>364</v>
      </c>
      <c r="B112" s="32" t="s">
        <v>41</v>
      </c>
      <c r="C112" s="32">
        <v>43.669676000000003</v>
      </c>
      <c r="D112" s="32">
        <v>-79.422881000000004</v>
      </c>
      <c r="E112" s="32">
        <v>2.2919132492652632</v>
      </c>
      <c r="F112" s="33">
        <v>43650</v>
      </c>
      <c r="G112" s="20">
        <v>0</v>
      </c>
      <c r="H112" s="20">
        <v>0</v>
      </c>
      <c r="I112" s="20">
        <v>0</v>
      </c>
      <c r="J112" s="32">
        <v>0</v>
      </c>
      <c r="K112" s="20">
        <v>0</v>
      </c>
      <c r="L112" s="73">
        <v>0</v>
      </c>
      <c r="M112" s="73">
        <v>0</v>
      </c>
      <c r="N112" s="20">
        <v>1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1">
        <v>0</v>
      </c>
      <c r="U112" s="70">
        <v>0</v>
      </c>
      <c r="V112" s="57">
        <v>0</v>
      </c>
      <c r="W112" s="46">
        <f t="shared" si="4"/>
        <v>0</v>
      </c>
      <c r="X112" s="61">
        <f>Table1[[#This Row],[moths]]-Table1[[#This Row],[SB Moths]]</f>
        <v>0</v>
      </c>
      <c r="Y112" s="57">
        <v>0</v>
      </c>
      <c r="Z112" s="46">
        <f>SUM(Table1[[#This Row],[european skipper (Thymelicus lineola)- family Hesperiidae, order Lepidoptera]])</f>
        <v>0</v>
      </c>
      <c r="AA112" s="61">
        <f>Table1[[#This Row],[skippers (Hesperiidae sp.)]]-Table1[[#This Row],[SB Skippers]]</f>
        <v>0</v>
      </c>
      <c r="AB112" s="57">
        <v>0</v>
      </c>
      <c r="AC112" s="46">
        <f t="shared" si="3"/>
        <v>0</v>
      </c>
      <c r="AD112" s="61">
        <f>Table1[[#This Row],[butterflies]]-Table1[[#This Row],[SB bufferflies]]</f>
        <v>0</v>
      </c>
      <c r="AE112" s="51">
        <v>0</v>
      </c>
      <c r="AF112" s="68">
        <f>SUM(Table1[[#This Row],[small arrow shaped brown moth (Lepidoptera spp.)]:[monarch_butterfly (Danaus plexippus)]])</f>
        <v>0</v>
      </c>
      <c r="AG112" s="61">
        <f>Table1[[#This Row],[lepidoptera]]-Table1[[#This Row],[SB lepidoptera]]</f>
        <v>0</v>
      </c>
      <c r="AH112" s="32">
        <v>1</v>
      </c>
      <c r="AI112" s="76">
        <f>SUM(Table1[[#This Row],[small_bees]:[large_bees]])</f>
        <v>1</v>
      </c>
      <c r="AJ112" s="61">
        <f>Table1[[#This Row],[abundance of bees]]-Table1[[#This Row],[SB "abundance of bees"]]</f>
        <v>0</v>
      </c>
      <c r="AK112" s="43">
        <v>1</v>
      </c>
      <c r="AL112" s="68">
        <f>SUM(Table1[[#This Row],[small arrow shaped brown moth (Lepidoptera spp.)]:[bombus sp.  (bees)]])</f>
        <v>1</v>
      </c>
      <c r="AM112" s="61">
        <f>Table1[[#This Row],[abundance all sp.]]-Table1[[#This Row],[SB "abundance all sp."]]</f>
        <v>0</v>
      </c>
      <c r="AN112" s="39">
        <v>1</v>
      </c>
      <c r="AO112" s="39">
        <v>0</v>
      </c>
      <c r="AP112" s="39">
        <v>0</v>
      </c>
      <c r="AQ112" s="20">
        <v>1</v>
      </c>
      <c r="AR112" s="20">
        <v>0</v>
      </c>
      <c r="AS112" s="20">
        <v>0</v>
      </c>
      <c r="AT112" s="30">
        <v>1</v>
      </c>
      <c r="AU112" s="30">
        <v>1</v>
      </c>
      <c r="AV112" s="20">
        <v>1</v>
      </c>
      <c r="AW112" s="20">
        <v>4</v>
      </c>
      <c r="AX112" s="20">
        <v>0</v>
      </c>
      <c r="AY112" s="22">
        <v>5</v>
      </c>
      <c r="AZ112" s="32"/>
      <c r="BA112" s="32"/>
      <c r="BB112" s="32"/>
      <c r="BC112" s="32"/>
    </row>
    <row r="113" spans="1:55" x14ac:dyDescent="0.3">
      <c r="A113" s="31" t="s">
        <v>364</v>
      </c>
      <c r="B113" s="32" t="s">
        <v>42</v>
      </c>
      <c r="C113" s="32">
        <v>43.669676000000003</v>
      </c>
      <c r="D113" s="32">
        <v>-79.422881000000004</v>
      </c>
      <c r="E113" s="32">
        <v>2.2919132492652632</v>
      </c>
      <c r="F113" s="33">
        <v>43650</v>
      </c>
      <c r="G113" s="20">
        <v>0</v>
      </c>
      <c r="H113" s="20">
        <v>0</v>
      </c>
      <c r="I113" s="20">
        <v>0</v>
      </c>
      <c r="J113" s="32">
        <v>0</v>
      </c>
      <c r="K113" s="20">
        <v>0</v>
      </c>
      <c r="L113" s="73">
        <v>0</v>
      </c>
      <c r="M113" s="73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1">
        <v>0</v>
      </c>
      <c r="U113" s="70">
        <v>0</v>
      </c>
      <c r="V113" s="57">
        <v>0</v>
      </c>
      <c r="W113" s="46">
        <f t="shared" si="4"/>
        <v>0</v>
      </c>
      <c r="X113" s="61">
        <f>Table1[[#This Row],[moths]]-Table1[[#This Row],[SB Moths]]</f>
        <v>0</v>
      </c>
      <c r="Y113" s="57">
        <v>0</v>
      </c>
      <c r="Z113" s="46">
        <f>SUM(Table1[[#This Row],[european skipper (Thymelicus lineola)- family Hesperiidae, order Lepidoptera]])</f>
        <v>0</v>
      </c>
      <c r="AA113" s="61">
        <f>Table1[[#This Row],[skippers (Hesperiidae sp.)]]-Table1[[#This Row],[SB Skippers]]</f>
        <v>0</v>
      </c>
      <c r="AB113" s="57">
        <v>0</v>
      </c>
      <c r="AC113" s="46">
        <f t="shared" si="3"/>
        <v>0</v>
      </c>
      <c r="AD113" s="61">
        <f>Table1[[#This Row],[butterflies]]-Table1[[#This Row],[SB bufferflies]]</f>
        <v>0</v>
      </c>
      <c r="AE113" s="51">
        <v>0</v>
      </c>
      <c r="AF113" s="68">
        <f>SUM(Table1[[#This Row],[small arrow shaped brown moth (Lepidoptera spp.)]:[monarch_butterfly (Danaus plexippus)]])</f>
        <v>0</v>
      </c>
      <c r="AG113" s="61">
        <f>Table1[[#This Row],[lepidoptera]]-Table1[[#This Row],[SB lepidoptera]]</f>
        <v>0</v>
      </c>
      <c r="AH113" s="32">
        <v>0</v>
      </c>
      <c r="AI113" s="76">
        <f>SUM(Table1[[#This Row],[small_bees]:[large_bees]])</f>
        <v>0</v>
      </c>
      <c r="AJ113" s="61">
        <f>Table1[[#This Row],[abundance of bees]]-Table1[[#This Row],[SB "abundance of bees"]]</f>
        <v>0</v>
      </c>
      <c r="AK113" s="43">
        <v>0</v>
      </c>
      <c r="AL113" s="68">
        <f>SUM(Table1[[#This Row],[small arrow shaped brown moth (Lepidoptera spp.)]:[bombus sp.  (bees)]])</f>
        <v>0</v>
      </c>
      <c r="AM113" s="61">
        <f>Table1[[#This Row],[abundance all sp.]]-Table1[[#This Row],[SB "abundance all sp."]]</f>
        <v>0</v>
      </c>
      <c r="AN113" s="39">
        <v>0</v>
      </c>
      <c r="AO113" s="39">
        <v>0</v>
      </c>
      <c r="AP113" s="39">
        <v>0</v>
      </c>
      <c r="AQ113" s="20">
        <v>0</v>
      </c>
      <c r="AR113" s="20">
        <v>0</v>
      </c>
      <c r="AS113" s="20">
        <v>0</v>
      </c>
      <c r="AT113" s="30">
        <v>0</v>
      </c>
      <c r="AU113" s="30">
        <v>0</v>
      </c>
      <c r="AV113" s="20">
        <v>2</v>
      </c>
      <c r="AW113" s="20">
        <v>3</v>
      </c>
      <c r="AX113" s="20">
        <v>0</v>
      </c>
      <c r="AY113" s="22">
        <v>5</v>
      </c>
      <c r="AZ113" s="32"/>
      <c r="BA113" s="32"/>
      <c r="BB113" s="32"/>
      <c r="BC113" s="32"/>
    </row>
    <row r="114" spans="1:55" x14ac:dyDescent="0.3">
      <c r="A114" s="31" t="s">
        <v>363</v>
      </c>
      <c r="B114" s="32" t="s">
        <v>39</v>
      </c>
      <c r="C114" s="32">
        <v>43.680726</v>
      </c>
      <c r="D114" s="32">
        <v>-79.411250999999993</v>
      </c>
      <c r="E114" s="32">
        <v>2.2676667969489746</v>
      </c>
      <c r="F114" s="33">
        <v>43650</v>
      </c>
      <c r="G114" s="20">
        <v>0</v>
      </c>
      <c r="H114" s="20">
        <v>0</v>
      </c>
      <c r="I114" s="20">
        <v>0</v>
      </c>
      <c r="J114" s="32">
        <v>0</v>
      </c>
      <c r="K114" s="20">
        <v>0</v>
      </c>
      <c r="L114" s="73">
        <v>0</v>
      </c>
      <c r="M114" s="73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1">
        <v>1</v>
      </c>
      <c r="U114" s="70">
        <v>0</v>
      </c>
      <c r="V114" s="57">
        <v>0</v>
      </c>
      <c r="W114" s="46">
        <f t="shared" si="4"/>
        <v>0</v>
      </c>
      <c r="X114" s="61">
        <f>Table1[[#This Row],[moths]]-Table1[[#This Row],[SB Moths]]</f>
        <v>0</v>
      </c>
      <c r="Y114" s="57">
        <v>0</v>
      </c>
      <c r="Z114" s="46">
        <f>SUM(Table1[[#This Row],[european skipper (Thymelicus lineola)- family Hesperiidae, order Lepidoptera]])</f>
        <v>0</v>
      </c>
      <c r="AA114" s="61">
        <f>Table1[[#This Row],[skippers (Hesperiidae sp.)]]-Table1[[#This Row],[SB Skippers]]</f>
        <v>0</v>
      </c>
      <c r="AB114" s="57">
        <v>0</v>
      </c>
      <c r="AC114" s="46">
        <f t="shared" si="3"/>
        <v>0</v>
      </c>
      <c r="AD114" s="61">
        <f>Table1[[#This Row],[butterflies]]-Table1[[#This Row],[SB bufferflies]]</f>
        <v>0</v>
      </c>
      <c r="AE114" s="51">
        <v>0</v>
      </c>
      <c r="AF114" s="68">
        <f>SUM(Table1[[#This Row],[small arrow shaped brown moth (Lepidoptera spp.)]:[monarch_butterfly (Danaus plexippus)]])</f>
        <v>0</v>
      </c>
      <c r="AG114" s="61">
        <f>Table1[[#This Row],[lepidoptera]]-Table1[[#This Row],[SB lepidoptera]]</f>
        <v>0</v>
      </c>
      <c r="AH114" s="32">
        <v>1</v>
      </c>
      <c r="AI114" s="76">
        <f>SUM(Table1[[#This Row],[small_bees]:[large_bees]])</f>
        <v>1</v>
      </c>
      <c r="AJ114" s="61">
        <f>Table1[[#This Row],[abundance of bees]]-Table1[[#This Row],[SB "abundance of bees"]]</f>
        <v>0</v>
      </c>
      <c r="AK114" s="43">
        <v>1</v>
      </c>
      <c r="AL114" s="68">
        <f>SUM(Table1[[#This Row],[small arrow shaped brown moth (Lepidoptera spp.)]:[bombus sp.  (bees)]])</f>
        <v>1</v>
      </c>
      <c r="AM114" s="61">
        <f>Table1[[#This Row],[abundance all sp.]]-Table1[[#This Row],[SB "abundance all sp."]]</f>
        <v>0</v>
      </c>
      <c r="AN114" s="39">
        <v>0</v>
      </c>
      <c r="AO114" s="39">
        <v>0</v>
      </c>
      <c r="AP114" s="39">
        <v>1</v>
      </c>
      <c r="AQ114" s="20">
        <v>0</v>
      </c>
      <c r="AR114" s="20">
        <v>0</v>
      </c>
      <c r="AS114" s="20">
        <v>1</v>
      </c>
      <c r="AT114" s="30">
        <v>1</v>
      </c>
      <c r="AU114" s="30">
        <v>1</v>
      </c>
      <c r="AV114" s="20">
        <v>3</v>
      </c>
      <c r="AW114" s="20">
        <v>2</v>
      </c>
      <c r="AX114" s="20">
        <v>0</v>
      </c>
      <c r="AY114" s="22">
        <v>5</v>
      </c>
      <c r="AZ114" s="32"/>
      <c r="BA114" s="32"/>
      <c r="BB114" s="32"/>
      <c r="BC114" s="32"/>
    </row>
    <row r="115" spans="1:55" x14ac:dyDescent="0.3">
      <c r="A115" s="31" t="s">
        <v>363</v>
      </c>
      <c r="B115" s="32" t="s">
        <v>41</v>
      </c>
      <c r="C115" s="32">
        <v>43.680726</v>
      </c>
      <c r="D115" s="32">
        <v>-79.411250999999993</v>
      </c>
      <c r="E115" s="32">
        <v>2.2676667969489746</v>
      </c>
      <c r="F115" s="33">
        <v>43650</v>
      </c>
      <c r="G115" s="20">
        <v>0</v>
      </c>
      <c r="H115" s="20">
        <v>0</v>
      </c>
      <c r="I115" s="20">
        <v>0</v>
      </c>
      <c r="J115" s="32">
        <v>0</v>
      </c>
      <c r="K115" s="20">
        <v>0</v>
      </c>
      <c r="L115" s="73">
        <v>0</v>
      </c>
      <c r="M115" s="73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1">
        <v>0</v>
      </c>
      <c r="U115" s="70">
        <v>0</v>
      </c>
      <c r="V115" s="57">
        <v>0</v>
      </c>
      <c r="W115" s="46">
        <f t="shared" si="4"/>
        <v>0</v>
      </c>
      <c r="X115" s="61">
        <f>Table1[[#This Row],[moths]]-Table1[[#This Row],[SB Moths]]</f>
        <v>0</v>
      </c>
      <c r="Y115" s="57">
        <v>0</v>
      </c>
      <c r="Z115" s="46">
        <f>SUM(Table1[[#This Row],[european skipper (Thymelicus lineola)- family Hesperiidae, order Lepidoptera]])</f>
        <v>0</v>
      </c>
      <c r="AA115" s="61">
        <f>Table1[[#This Row],[skippers (Hesperiidae sp.)]]-Table1[[#This Row],[SB Skippers]]</f>
        <v>0</v>
      </c>
      <c r="AB115" s="57">
        <v>0</v>
      </c>
      <c r="AC115" s="46">
        <f t="shared" si="3"/>
        <v>0</v>
      </c>
      <c r="AD115" s="61">
        <f>Table1[[#This Row],[butterflies]]-Table1[[#This Row],[SB bufferflies]]</f>
        <v>0</v>
      </c>
      <c r="AE115" s="51">
        <v>0</v>
      </c>
      <c r="AF115" s="68">
        <f>SUM(Table1[[#This Row],[small arrow shaped brown moth (Lepidoptera spp.)]:[monarch_butterfly (Danaus plexippus)]])</f>
        <v>0</v>
      </c>
      <c r="AG115" s="61">
        <f>Table1[[#This Row],[lepidoptera]]-Table1[[#This Row],[SB lepidoptera]]</f>
        <v>0</v>
      </c>
      <c r="AH115" s="32">
        <v>0</v>
      </c>
      <c r="AI115" s="76">
        <f>SUM(Table1[[#This Row],[small_bees]:[large_bees]])</f>
        <v>0</v>
      </c>
      <c r="AJ115" s="61">
        <f>Table1[[#This Row],[abundance of bees]]-Table1[[#This Row],[SB "abundance of bees"]]</f>
        <v>0</v>
      </c>
      <c r="AK115" s="43">
        <v>0</v>
      </c>
      <c r="AL115" s="68">
        <f>SUM(Table1[[#This Row],[small arrow shaped brown moth (Lepidoptera spp.)]:[bombus sp.  (bees)]])</f>
        <v>0</v>
      </c>
      <c r="AM115" s="61">
        <f>Table1[[#This Row],[abundance all sp.]]-Table1[[#This Row],[SB "abundance all sp."]]</f>
        <v>0</v>
      </c>
      <c r="AN115" s="39">
        <v>0</v>
      </c>
      <c r="AO115" s="39">
        <v>0</v>
      </c>
      <c r="AP115" s="39">
        <v>0</v>
      </c>
      <c r="AQ115" s="20">
        <v>0</v>
      </c>
      <c r="AR115" s="20">
        <v>0</v>
      </c>
      <c r="AS115" s="20">
        <v>0</v>
      </c>
      <c r="AT115" s="30">
        <v>0</v>
      </c>
      <c r="AU115" s="30">
        <v>0</v>
      </c>
      <c r="AV115" s="20">
        <v>3</v>
      </c>
      <c r="AW115" s="20">
        <v>2</v>
      </c>
      <c r="AX115" s="20">
        <v>0</v>
      </c>
      <c r="AY115" s="22">
        <v>5</v>
      </c>
      <c r="AZ115" s="32"/>
      <c r="BA115" s="32"/>
      <c r="BB115" s="32"/>
      <c r="BC115" s="32"/>
    </row>
    <row r="116" spans="1:55" x14ac:dyDescent="0.3">
      <c r="A116" s="31" t="s">
        <v>365</v>
      </c>
      <c r="B116" s="32" t="s">
        <v>39</v>
      </c>
      <c r="C116" s="32">
        <v>43.671067999999998</v>
      </c>
      <c r="D116" s="32">
        <v>-79.452408000000005</v>
      </c>
      <c r="E116" s="32">
        <v>3.7162386032683976</v>
      </c>
      <c r="F116" s="33">
        <v>43650</v>
      </c>
      <c r="G116" s="20">
        <v>0</v>
      </c>
      <c r="H116" s="20">
        <v>0</v>
      </c>
      <c r="I116" s="20">
        <v>0</v>
      </c>
      <c r="J116" s="32">
        <v>0</v>
      </c>
      <c r="K116" s="20">
        <v>0</v>
      </c>
      <c r="L116" s="73">
        <v>0</v>
      </c>
      <c r="M116" s="73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1</v>
      </c>
      <c r="S116" s="20">
        <v>0</v>
      </c>
      <c r="T116" s="21">
        <v>1</v>
      </c>
      <c r="U116" s="70">
        <v>0</v>
      </c>
      <c r="V116" s="57">
        <v>0</v>
      </c>
      <c r="W116" s="46">
        <f t="shared" si="4"/>
        <v>0</v>
      </c>
      <c r="X116" s="61">
        <f>Table1[[#This Row],[moths]]-Table1[[#This Row],[SB Moths]]</f>
        <v>0</v>
      </c>
      <c r="Y116" s="57">
        <v>0</v>
      </c>
      <c r="Z116" s="46">
        <f>SUM(Table1[[#This Row],[european skipper (Thymelicus lineola)- family Hesperiidae, order Lepidoptera]])</f>
        <v>0</v>
      </c>
      <c r="AA116" s="61">
        <f>Table1[[#This Row],[skippers (Hesperiidae sp.)]]-Table1[[#This Row],[SB Skippers]]</f>
        <v>0</v>
      </c>
      <c r="AB116" s="57">
        <v>0</v>
      </c>
      <c r="AC116" s="46">
        <f t="shared" si="3"/>
        <v>0</v>
      </c>
      <c r="AD116" s="61">
        <f>Table1[[#This Row],[butterflies]]-Table1[[#This Row],[SB bufferflies]]</f>
        <v>0</v>
      </c>
      <c r="AE116" s="51">
        <v>0</v>
      </c>
      <c r="AF116" s="68">
        <f>SUM(Table1[[#This Row],[small arrow shaped brown moth (Lepidoptera spp.)]:[monarch_butterfly (Danaus plexippus)]])</f>
        <v>0</v>
      </c>
      <c r="AG116" s="61">
        <f>Table1[[#This Row],[lepidoptera]]-Table1[[#This Row],[SB lepidoptera]]</f>
        <v>0</v>
      </c>
      <c r="AH116" s="32">
        <v>2</v>
      </c>
      <c r="AI116" s="76">
        <f>SUM(Table1[[#This Row],[small_bees]:[large_bees]])</f>
        <v>2</v>
      </c>
      <c r="AJ116" s="61">
        <f>Table1[[#This Row],[abundance of bees]]-Table1[[#This Row],[SB "abundance of bees"]]</f>
        <v>0</v>
      </c>
      <c r="AK116" s="43">
        <v>2</v>
      </c>
      <c r="AL116" s="68">
        <f>SUM(Table1[[#This Row],[small arrow shaped brown moth (Lepidoptera spp.)]:[bombus sp.  (bees)]])</f>
        <v>2</v>
      </c>
      <c r="AM116" s="61">
        <f>Table1[[#This Row],[abundance all sp.]]-Table1[[#This Row],[SB "abundance all sp."]]</f>
        <v>0</v>
      </c>
      <c r="AN116" s="39">
        <v>1</v>
      </c>
      <c r="AO116" s="39">
        <v>0</v>
      </c>
      <c r="AP116" s="39">
        <v>1</v>
      </c>
      <c r="AQ116" s="20">
        <v>1</v>
      </c>
      <c r="AR116" s="20">
        <v>0</v>
      </c>
      <c r="AS116" s="20">
        <v>1</v>
      </c>
      <c r="AT116" s="30">
        <v>2</v>
      </c>
      <c r="AU116" s="30">
        <v>2</v>
      </c>
      <c r="AV116" s="20">
        <v>6</v>
      </c>
      <c r="AW116" s="20">
        <v>2</v>
      </c>
      <c r="AX116" s="20">
        <v>0</v>
      </c>
      <c r="AY116" s="22">
        <v>8</v>
      </c>
      <c r="AZ116" s="32"/>
      <c r="BA116" s="32"/>
      <c r="BB116" s="32"/>
      <c r="BC116" s="32"/>
    </row>
    <row r="117" spans="1:55" x14ac:dyDescent="0.3">
      <c r="A117" s="31" t="s">
        <v>365</v>
      </c>
      <c r="B117" s="32" t="s">
        <v>41</v>
      </c>
      <c r="C117" s="32">
        <v>43.671067999999998</v>
      </c>
      <c r="D117" s="32">
        <v>-79.452408000000005</v>
      </c>
      <c r="E117" s="32">
        <v>3.7162386032683976</v>
      </c>
      <c r="F117" s="33">
        <v>43650</v>
      </c>
      <c r="G117" s="20">
        <v>0</v>
      </c>
      <c r="H117" s="20">
        <v>0</v>
      </c>
      <c r="I117" s="20">
        <v>0</v>
      </c>
      <c r="J117" s="32">
        <v>0</v>
      </c>
      <c r="K117" s="20">
        <v>0</v>
      </c>
      <c r="L117" s="73">
        <v>0</v>
      </c>
      <c r="M117" s="73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1">
        <v>0</v>
      </c>
      <c r="U117" s="70">
        <v>0</v>
      </c>
      <c r="V117" s="57">
        <v>0</v>
      </c>
      <c r="W117" s="46">
        <f t="shared" si="4"/>
        <v>0</v>
      </c>
      <c r="X117" s="61">
        <f>Table1[[#This Row],[moths]]-Table1[[#This Row],[SB Moths]]</f>
        <v>0</v>
      </c>
      <c r="Y117" s="57">
        <v>0</v>
      </c>
      <c r="Z117" s="46">
        <f>SUM(Table1[[#This Row],[european skipper (Thymelicus lineola)- family Hesperiidae, order Lepidoptera]])</f>
        <v>0</v>
      </c>
      <c r="AA117" s="61">
        <f>Table1[[#This Row],[skippers (Hesperiidae sp.)]]-Table1[[#This Row],[SB Skippers]]</f>
        <v>0</v>
      </c>
      <c r="AB117" s="57">
        <v>0</v>
      </c>
      <c r="AC117" s="46">
        <f t="shared" si="3"/>
        <v>0</v>
      </c>
      <c r="AD117" s="61">
        <f>Table1[[#This Row],[butterflies]]-Table1[[#This Row],[SB bufferflies]]</f>
        <v>0</v>
      </c>
      <c r="AE117" s="51">
        <v>0</v>
      </c>
      <c r="AF117" s="68">
        <f>SUM(Table1[[#This Row],[small arrow shaped brown moth (Lepidoptera spp.)]:[monarch_butterfly (Danaus plexippus)]])</f>
        <v>0</v>
      </c>
      <c r="AG117" s="61">
        <f>Table1[[#This Row],[lepidoptera]]-Table1[[#This Row],[SB lepidoptera]]</f>
        <v>0</v>
      </c>
      <c r="AH117" s="32">
        <v>0</v>
      </c>
      <c r="AI117" s="76">
        <f>SUM(Table1[[#This Row],[small_bees]:[large_bees]])</f>
        <v>0</v>
      </c>
      <c r="AJ117" s="61">
        <f>Table1[[#This Row],[abundance of bees]]-Table1[[#This Row],[SB "abundance of bees"]]</f>
        <v>0</v>
      </c>
      <c r="AK117" s="43">
        <v>0</v>
      </c>
      <c r="AL117" s="68">
        <f>SUM(Table1[[#This Row],[small arrow shaped brown moth (Lepidoptera spp.)]:[bombus sp.  (bees)]])</f>
        <v>0</v>
      </c>
      <c r="AM117" s="61">
        <f>Table1[[#This Row],[abundance all sp.]]-Table1[[#This Row],[SB "abundance all sp."]]</f>
        <v>0</v>
      </c>
      <c r="AN117" s="39">
        <v>0</v>
      </c>
      <c r="AO117" s="39">
        <v>0</v>
      </c>
      <c r="AP117" s="39">
        <v>0</v>
      </c>
      <c r="AQ117" s="20">
        <v>0</v>
      </c>
      <c r="AR117" s="20">
        <v>0</v>
      </c>
      <c r="AS117" s="20">
        <v>0</v>
      </c>
      <c r="AT117" s="30">
        <v>0</v>
      </c>
      <c r="AU117" s="30">
        <v>0</v>
      </c>
      <c r="AV117" s="20">
        <v>4</v>
      </c>
      <c r="AW117" s="20">
        <v>3</v>
      </c>
      <c r="AX117" s="20">
        <v>0</v>
      </c>
      <c r="AY117" s="22">
        <v>7</v>
      </c>
      <c r="AZ117" s="32"/>
      <c r="BA117" s="32"/>
      <c r="BB117" s="32"/>
      <c r="BC117" s="32"/>
    </row>
    <row r="118" spans="1:55" x14ac:dyDescent="0.3">
      <c r="A118" s="31" t="s">
        <v>365</v>
      </c>
      <c r="B118" s="32" t="s">
        <v>42</v>
      </c>
      <c r="C118" s="32">
        <v>43.671067999999998</v>
      </c>
      <c r="D118" s="32">
        <v>-79.452408000000005</v>
      </c>
      <c r="E118" s="32">
        <v>3.7162386032683976</v>
      </c>
      <c r="F118" s="33">
        <v>43650</v>
      </c>
      <c r="G118" s="20">
        <v>0</v>
      </c>
      <c r="H118" s="20">
        <v>0</v>
      </c>
      <c r="I118" s="20">
        <v>0</v>
      </c>
      <c r="J118" s="32">
        <v>0</v>
      </c>
      <c r="K118" s="20">
        <v>0</v>
      </c>
      <c r="L118" s="73">
        <v>0</v>
      </c>
      <c r="M118" s="73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1">
        <v>0</v>
      </c>
      <c r="U118" s="70">
        <v>0</v>
      </c>
      <c r="V118" s="57">
        <v>0</v>
      </c>
      <c r="W118" s="46">
        <f t="shared" si="4"/>
        <v>0</v>
      </c>
      <c r="X118" s="61">
        <f>Table1[[#This Row],[moths]]-Table1[[#This Row],[SB Moths]]</f>
        <v>0</v>
      </c>
      <c r="Y118" s="57">
        <v>0</v>
      </c>
      <c r="Z118" s="46">
        <f>SUM(Table1[[#This Row],[european skipper (Thymelicus lineola)- family Hesperiidae, order Lepidoptera]])</f>
        <v>0</v>
      </c>
      <c r="AA118" s="61">
        <f>Table1[[#This Row],[skippers (Hesperiidae sp.)]]-Table1[[#This Row],[SB Skippers]]</f>
        <v>0</v>
      </c>
      <c r="AB118" s="57">
        <v>0</v>
      </c>
      <c r="AC118" s="46">
        <f t="shared" si="3"/>
        <v>0</v>
      </c>
      <c r="AD118" s="61">
        <f>Table1[[#This Row],[butterflies]]-Table1[[#This Row],[SB bufferflies]]</f>
        <v>0</v>
      </c>
      <c r="AE118" s="51">
        <v>0</v>
      </c>
      <c r="AF118" s="68">
        <f>SUM(Table1[[#This Row],[small arrow shaped brown moth (Lepidoptera spp.)]:[monarch_butterfly (Danaus plexippus)]])</f>
        <v>0</v>
      </c>
      <c r="AG118" s="61">
        <f>Table1[[#This Row],[lepidoptera]]-Table1[[#This Row],[SB lepidoptera]]</f>
        <v>0</v>
      </c>
      <c r="AH118" s="32">
        <v>0</v>
      </c>
      <c r="AI118" s="76">
        <f>SUM(Table1[[#This Row],[small_bees]:[large_bees]])</f>
        <v>0</v>
      </c>
      <c r="AJ118" s="61">
        <f>Table1[[#This Row],[abundance of bees]]-Table1[[#This Row],[SB "abundance of bees"]]</f>
        <v>0</v>
      </c>
      <c r="AK118" s="43">
        <v>0</v>
      </c>
      <c r="AL118" s="68">
        <f>SUM(Table1[[#This Row],[small arrow shaped brown moth (Lepidoptera spp.)]:[bombus sp.  (bees)]])</f>
        <v>0</v>
      </c>
      <c r="AM118" s="61">
        <f>Table1[[#This Row],[abundance all sp.]]-Table1[[#This Row],[SB "abundance all sp."]]</f>
        <v>0</v>
      </c>
      <c r="AN118" s="39">
        <v>0</v>
      </c>
      <c r="AO118" s="39">
        <v>0</v>
      </c>
      <c r="AP118" s="39">
        <v>0</v>
      </c>
      <c r="AQ118" s="20">
        <v>0</v>
      </c>
      <c r="AR118" s="20">
        <v>0</v>
      </c>
      <c r="AS118" s="20">
        <v>0</v>
      </c>
      <c r="AT118" s="30">
        <v>0</v>
      </c>
      <c r="AU118" s="30">
        <v>0</v>
      </c>
      <c r="AV118" s="20">
        <v>2</v>
      </c>
      <c r="AW118" s="20">
        <v>3</v>
      </c>
      <c r="AX118" s="20">
        <v>0</v>
      </c>
      <c r="AY118" s="22">
        <v>5</v>
      </c>
      <c r="AZ118" s="32"/>
      <c r="BA118" s="32"/>
      <c r="BB118" s="32"/>
      <c r="BC118" s="32"/>
    </row>
    <row r="119" spans="1:55" x14ac:dyDescent="0.3">
      <c r="A119" s="31" t="s">
        <v>362</v>
      </c>
      <c r="B119" s="32" t="s">
        <v>39</v>
      </c>
      <c r="C119" s="32">
        <v>43.67024</v>
      </c>
      <c r="D119" s="32">
        <v>-79.462135000000004</v>
      </c>
      <c r="E119" s="32">
        <v>4.1723995782564574</v>
      </c>
      <c r="F119" s="33">
        <v>43650</v>
      </c>
      <c r="G119" s="20">
        <v>0</v>
      </c>
      <c r="H119" s="20">
        <v>0</v>
      </c>
      <c r="I119" s="20">
        <v>0</v>
      </c>
      <c r="J119" s="32">
        <v>0</v>
      </c>
      <c r="K119" s="20">
        <v>1</v>
      </c>
      <c r="L119" s="73">
        <v>0</v>
      </c>
      <c r="M119" s="73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1">
        <v>0</v>
      </c>
      <c r="U119" s="70">
        <v>0</v>
      </c>
      <c r="V119" s="57">
        <v>0</v>
      </c>
      <c r="W119" s="46">
        <f t="shared" si="4"/>
        <v>0</v>
      </c>
      <c r="X119" s="61">
        <f>Table1[[#This Row],[moths]]-Table1[[#This Row],[SB Moths]]</f>
        <v>0</v>
      </c>
      <c r="Y119" s="57">
        <v>0</v>
      </c>
      <c r="Z119" s="46">
        <f>SUM(Table1[[#This Row],[european skipper (Thymelicus lineola)- family Hesperiidae, order Lepidoptera]])</f>
        <v>0</v>
      </c>
      <c r="AA119" s="61">
        <f>Table1[[#This Row],[skippers (Hesperiidae sp.)]]-Table1[[#This Row],[SB Skippers]]</f>
        <v>0</v>
      </c>
      <c r="AB119" s="57">
        <v>1</v>
      </c>
      <c r="AC119" s="46">
        <f t="shared" si="3"/>
        <v>1</v>
      </c>
      <c r="AD119" s="61">
        <f>Table1[[#This Row],[butterflies]]-Table1[[#This Row],[SB bufferflies]]</f>
        <v>0</v>
      </c>
      <c r="AE119" s="51">
        <v>1</v>
      </c>
      <c r="AF119" s="68">
        <f>SUM(Table1[[#This Row],[small arrow shaped brown moth (Lepidoptera spp.)]:[monarch_butterfly (Danaus plexippus)]])</f>
        <v>1</v>
      </c>
      <c r="AG119" s="61">
        <f>Table1[[#This Row],[lepidoptera]]-Table1[[#This Row],[SB lepidoptera]]</f>
        <v>0</v>
      </c>
      <c r="AH119" s="32">
        <v>0</v>
      </c>
      <c r="AI119" s="76">
        <f>SUM(Table1[[#This Row],[small_bees]:[large_bees]])</f>
        <v>0</v>
      </c>
      <c r="AJ119" s="61">
        <f>Table1[[#This Row],[abundance of bees]]-Table1[[#This Row],[SB "abundance of bees"]]</f>
        <v>0</v>
      </c>
      <c r="AK119" s="43">
        <v>1</v>
      </c>
      <c r="AL119" s="68">
        <f>SUM(Table1[[#This Row],[small arrow shaped brown moth (Lepidoptera spp.)]:[bombus sp.  (bees)]])</f>
        <v>1</v>
      </c>
      <c r="AM119" s="61">
        <f>Table1[[#This Row],[abundance all sp.]]-Table1[[#This Row],[SB "abundance all sp."]]</f>
        <v>0</v>
      </c>
      <c r="AN119" s="39">
        <v>0</v>
      </c>
      <c r="AO119" s="39">
        <v>0</v>
      </c>
      <c r="AP119" s="39">
        <v>1</v>
      </c>
      <c r="AQ119" s="20">
        <v>0</v>
      </c>
      <c r="AR119" s="20">
        <v>0</v>
      </c>
      <c r="AS119" s="20">
        <v>0</v>
      </c>
      <c r="AT119" s="30">
        <v>1</v>
      </c>
      <c r="AU119" s="30">
        <v>0</v>
      </c>
      <c r="AV119" s="20">
        <v>3</v>
      </c>
      <c r="AW119" s="20">
        <v>1</v>
      </c>
      <c r="AX119" s="20">
        <v>0</v>
      </c>
      <c r="AY119" s="22">
        <v>4</v>
      </c>
      <c r="AZ119" s="32"/>
      <c r="BA119" s="32"/>
      <c r="BB119" s="32"/>
      <c r="BC119" s="32"/>
    </row>
    <row r="120" spans="1:55" x14ac:dyDescent="0.3">
      <c r="A120" s="31" t="s">
        <v>362</v>
      </c>
      <c r="B120" s="32" t="s">
        <v>41</v>
      </c>
      <c r="C120" s="32">
        <v>43.67024</v>
      </c>
      <c r="D120" s="32">
        <v>-79.462135000000004</v>
      </c>
      <c r="E120" s="32">
        <v>4.1723995782564574</v>
      </c>
      <c r="F120" s="33">
        <v>43650</v>
      </c>
      <c r="G120" s="20">
        <v>0</v>
      </c>
      <c r="H120" s="20">
        <v>0</v>
      </c>
      <c r="I120" s="20">
        <v>0</v>
      </c>
      <c r="J120" s="32">
        <v>0</v>
      </c>
      <c r="K120" s="20">
        <v>0</v>
      </c>
      <c r="L120" s="73">
        <v>0</v>
      </c>
      <c r="M120" s="73">
        <v>0</v>
      </c>
      <c r="N120" s="20">
        <v>1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1">
        <v>0</v>
      </c>
      <c r="U120" s="70">
        <v>0</v>
      </c>
      <c r="V120" s="57">
        <v>0</v>
      </c>
      <c r="W120" s="46">
        <f t="shared" si="4"/>
        <v>0</v>
      </c>
      <c r="X120" s="61">
        <f>Table1[[#This Row],[moths]]-Table1[[#This Row],[SB Moths]]</f>
        <v>0</v>
      </c>
      <c r="Y120" s="57">
        <v>0</v>
      </c>
      <c r="Z120" s="46">
        <f>SUM(Table1[[#This Row],[european skipper (Thymelicus lineola)- family Hesperiidae, order Lepidoptera]])</f>
        <v>0</v>
      </c>
      <c r="AA120" s="61">
        <f>Table1[[#This Row],[skippers (Hesperiidae sp.)]]-Table1[[#This Row],[SB Skippers]]</f>
        <v>0</v>
      </c>
      <c r="AB120" s="57">
        <v>0</v>
      </c>
      <c r="AC120" s="46">
        <f t="shared" si="3"/>
        <v>0</v>
      </c>
      <c r="AD120" s="61">
        <f>Table1[[#This Row],[butterflies]]-Table1[[#This Row],[SB bufferflies]]</f>
        <v>0</v>
      </c>
      <c r="AE120" s="51">
        <v>0</v>
      </c>
      <c r="AF120" s="68">
        <f>SUM(Table1[[#This Row],[small arrow shaped brown moth (Lepidoptera spp.)]:[monarch_butterfly (Danaus plexippus)]])</f>
        <v>0</v>
      </c>
      <c r="AG120" s="61">
        <f>Table1[[#This Row],[lepidoptera]]-Table1[[#This Row],[SB lepidoptera]]</f>
        <v>0</v>
      </c>
      <c r="AH120" s="32">
        <v>1</v>
      </c>
      <c r="AI120" s="76">
        <f>SUM(Table1[[#This Row],[small_bees]:[large_bees]])</f>
        <v>1</v>
      </c>
      <c r="AJ120" s="61">
        <f>Table1[[#This Row],[abundance of bees]]-Table1[[#This Row],[SB "abundance of bees"]]</f>
        <v>0</v>
      </c>
      <c r="AK120" s="43">
        <v>1</v>
      </c>
      <c r="AL120" s="68">
        <f>SUM(Table1[[#This Row],[small arrow shaped brown moth (Lepidoptera spp.)]:[bombus sp.  (bees)]])</f>
        <v>1</v>
      </c>
      <c r="AM120" s="61">
        <f>Table1[[#This Row],[abundance all sp.]]-Table1[[#This Row],[SB "abundance all sp."]]</f>
        <v>0</v>
      </c>
      <c r="AN120" s="39">
        <v>1</v>
      </c>
      <c r="AO120" s="39">
        <v>0</v>
      </c>
      <c r="AP120" s="39">
        <v>0</v>
      </c>
      <c r="AQ120" s="20">
        <v>1</v>
      </c>
      <c r="AR120" s="20">
        <v>0</v>
      </c>
      <c r="AS120" s="20">
        <v>0</v>
      </c>
      <c r="AT120" s="30">
        <v>1</v>
      </c>
      <c r="AU120" s="30">
        <v>1</v>
      </c>
      <c r="AV120" s="20">
        <v>2</v>
      </c>
      <c r="AW120" s="20">
        <v>4</v>
      </c>
      <c r="AX120" s="20">
        <v>0</v>
      </c>
      <c r="AY120" s="22">
        <v>6</v>
      </c>
      <c r="AZ120" s="32"/>
      <c r="BA120" s="32"/>
      <c r="BB120" s="32"/>
      <c r="BC120" s="32"/>
    </row>
    <row r="121" spans="1:55" x14ac:dyDescent="0.3">
      <c r="A121" s="31" t="s">
        <v>362</v>
      </c>
      <c r="B121" s="32" t="s">
        <v>42</v>
      </c>
      <c r="C121" s="32">
        <v>43.67024</v>
      </c>
      <c r="D121" s="32">
        <v>-79.462135000000004</v>
      </c>
      <c r="E121" s="32">
        <v>4.1723995782564574</v>
      </c>
      <c r="F121" s="33">
        <v>43650</v>
      </c>
      <c r="G121" s="20">
        <v>0</v>
      </c>
      <c r="H121" s="20">
        <v>0</v>
      </c>
      <c r="I121" s="20">
        <v>0</v>
      </c>
      <c r="J121" s="32">
        <v>0</v>
      </c>
      <c r="K121" s="20">
        <v>0</v>
      </c>
      <c r="L121" s="73">
        <v>0</v>
      </c>
      <c r="M121" s="73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1">
        <v>0</v>
      </c>
      <c r="U121" s="70">
        <v>0</v>
      </c>
      <c r="V121" s="57">
        <v>0</v>
      </c>
      <c r="W121" s="46">
        <f t="shared" si="4"/>
        <v>0</v>
      </c>
      <c r="X121" s="61">
        <f>Table1[[#This Row],[moths]]-Table1[[#This Row],[SB Moths]]</f>
        <v>0</v>
      </c>
      <c r="Y121" s="57">
        <v>0</v>
      </c>
      <c r="Z121" s="46">
        <f>SUM(Table1[[#This Row],[european skipper (Thymelicus lineola)- family Hesperiidae, order Lepidoptera]])</f>
        <v>0</v>
      </c>
      <c r="AA121" s="61">
        <f>Table1[[#This Row],[skippers (Hesperiidae sp.)]]-Table1[[#This Row],[SB Skippers]]</f>
        <v>0</v>
      </c>
      <c r="AB121" s="57">
        <v>0</v>
      </c>
      <c r="AC121" s="46">
        <f t="shared" si="3"/>
        <v>0</v>
      </c>
      <c r="AD121" s="61">
        <f>Table1[[#This Row],[butterflies]]-Table1[[#This Row],[SB bufferflies]]</f>
        <v>0</v>
      </c>
      <c r="AE121" s="51">
        <v>0</v>
      </c>
      <c r="AF121" s="68">
        <f>SUM(Table1[[#This Row],[small arrow shaped brown moth (Lepidoptera spp.)]:[monarch_butterfly (Danaus plexippus)]])</f>
        <v>0</v>
      </c>
      <c r="AG121" s="61">
        <f>Table1[[#This Row],[lepidoptera]]-Table1[[#This Row],[SB lepidoptera]]</f>
        <v>0</v>
      </c>
      <c r="AH121" s="32">
        <v>0</v>
      </c>
      <c r="AI121" s="76">
        <f>SUM(Table1[[#This Row],[small_bees]:[large_bees]])</f>
        <v>0</v>
      </c>
      <c r="AJ121" s="61">
        <f>Table1[[#This Row],[abundance of bees]]-Table1[[#This Row],[SB "abundance of bees"]]</f>
        <v>0</v>
      </c>
      <c r="AK121" s="43">
        <v>0</v>
      </c>
      <c r="AL121" s="68">
        <f>SUM(Table1[[#This Row],[small arrow shaped brown moth (Lepidoptera spp.)]:[bombus sp.  (bees)]])</f>
        <v>0</v>
      </c>
      <c r="AM121" s="61">
        <f>Table1[[#This Row],[abundance all sp.]]-Table1[[#This Row],[SB "abundance all sp."]]</f>
        <v>0</v>
      </c>
      <c r="AN121" s="39">
        <v>0</v>
      </c>
      <c r="AO121" s="39">
        <v>0</v>
      </c>
      <c r="AP121" s="39">
        <v>0</v>
      </c>
      <c r="AQ121" s="20">
        <v>0</v>
      </c>
      <c r="AR121" s="20">
        <v>0</v>
      </c>
      <c r="AS121" s="20">
        <v>0</v>
      </c>
      <c r="AT121" s="30">
        <v>0</v>
      </c>
      <c r="AU121" s="30">
        <v>0</v>
      </c>
      <c r="AV121" s="20">
        <v>3</v>
      </c>
      <c r="AW121" s="20">
        <v>4</v>
      </c>
      <c r="AX121" s="20">
        <v>0</v>
      </c>
      <c r="AY121" s="22">
        <v>7</v>
      </c>
      <c r="AZ121" s="32"/>
      <c r="BA121" s="32"/>
      <c r="BB121" s="32"/>
      <c r="BC121" s="32"/>
    </row>
    <row r="122" spans="1:55" x14ac:dyDescent="0.3">
      <c r="A122" s="31" t="s">
        <v>366</v>
      </c>
      <c r="B122" s="32" t="s">
        <v>39</v>
      </c>
      <c r="C122" s="32">
        <v>43.670453999999999</v>
      </c>
      <c r="D122" s="32">
        <v>-79.482483999999999</v>
      </c>
      <c r="E122" s="32">
        <v>5.1702146820794361</v>
      </c>
      <c r="F122" s="33">
        <v>43651</v>
      </c>
      <c r="G122" s="20">
        <v>0</v>
      </c>
      <c r="H122" s="20">
        <v>0</v>
      </c>
      <c r="I122" s="20">
        <v>0</v>
      </c>
      <c r="J122" s="32">
        <v>0</v>
      </c>
      <c r="K122" s="20">
        <v>0</v>
      </c>
      <c r="L122" s="73">
        <v>0</v>
      </c>
      <c r="M122" s="73">
        <v>0</v>
      </c>
      <c r="N122" s="20">
        <v>9</v>
      </c>
      <c r="O122" s="20">
        <v>0</v>
      </c>
      <c r="P122" s="20">
        <v>0</v>
      </c>
      <c r="Q122" s="20">
        <v>0</v>
      </c>
      <c r="R122" s="20">
        <v>0</v>
      </c>
      <c r="S122" s="20">
        <v>2</v>
      </c>
      <c r="T122" s="21">
        <v>2</v>
      </c>
      <c r="U122" s="70">
        <v>0</v>
      </c>
      <c r="V122" s="57">
        <v>0</v>
      </c>
      <c r="W122" s="46">
        <f t="shared" si="4"/>
        <v>0</v>
      </c>
      <c r="X122" s="61">
        <f>Table1[[#This Row],[moths]]-Table1[[#This Row],[SB Moths]]</f>
        <v>0</v>
      </c>
      <c r="Y122" s="57">
        <v>0</v>
      </c>
      <c r="Z122" s="46">
        <f>SUM(Table1[[#This Row],[european skipper (Thymelicus lineola)- family Hesperiidae, order Lepidoptera]])</f>
        <v>0</v>
      </c>
      <c r="AA122" s="61">
        <f>Table1[[#This Row],[skippers (Hesperiidae sp.)]]-Table1[[#This Row],[SB Skippers]]</f>
        <v>0</v>
      </c>
      <c r="AB122" s="57">
        <v>0</v>
      </c>
      <c r="AC122" s="46">
        <f t="shared" si="3"/>
        <v>0</v>
      </c>
      <c r="AD122" s="61">
        <f>Table1[[#This Row],[butterflies]]-Table1[[#This Row],[SB bufferflies]]</f>
        <v>0</v>
      </c>
      <c r="AE122" s="51">
        <v>0</v>
      </c>
      <c r="AF122" s="68">
        <f>SUM(Table1[[#This Row],[small arrow shaped brown moth (Lepidoptera spp.)]:[monarch_butterfly (Danaus plexippus)]])</f>
        <v>0</v>
      </c>
      <c r="AG122" s="61">
        <f>Table1[[#This Row],[lepidoptera]]-Table1[[#This Row],[SB lepidoptera]]</f>
        <v>0</v>
      </c>
      <c r="AH122" s="32">
        <v>13</v>
      </c>
      <c r="AI122" s="76">
        <f>SUM(Table1[[#This Row],[small_bees]:[large_bees]])</f>
        <v>13</v>
      </c>
      <c r="AJ122" s="61">
        <f>Table1[[#This Row],[abundance of bees]]-Table1[[#This Row],[SB "abundance of bees"]]</f>
        <v>0</v>
      </c>
      <c r="AK122" s="43">
        <v>13</v>
      </c>
      <c r="AL122" s="68">
        <f>SUM(Table1[[#This Row],[small arrow shaped brown moth (Lepidoptera spp.)]:[bombus sp.  (bees)]])</f>
        <v>13</v>
      </c>
      <c r="AM122" s="61">
        <f>Table1[[#This Row],[abundance all sp.]]-Table1[[#This Row],[SB "abundance all sp."]]</f>
        <v>0</v>
      </c>
      <c r="AN122" s="39">
        <v>9</v>
      </c>
      <c r="AO122" s="39">
        <v>2</v>
      </c>
      <c r="AP122" s="39">
        <v>2</v>
      </c>
      <c r="AQ122" s="20">
        <v>9</v>
      </c>
      <c r="AR122" s="20">
        <v>2</v>
      </c>
      <c r="AS122" s="20">
        <v>2</v>
      </c>
      <c r="AT122" s="30">
        <v>3</v>
      </c>
      <c r="AU122" s="30">
        <v>3</v>
      </c>
      <c r="AV122" s="20">
        <v>2</v>
      </c>
      <c r="AW122" s="20">
        <v>4</v>
      </c>
      <c r="AX122" s="20">
        <v>0</v>
      </c>
      <c r="AY122" s="22">
        <v>6</v>
      </c>
      <c r="AZ122" s="32"/>
      <c r="BA122" s="32"/>
      <c r="BB122" s="32"/>
      <c r="BC122" s="32"/>
    </row>
    <row r="123" spans="1:55" x14ac:dyDescent="0.3">
      <c r="A123" s="31" t="s">
        <v>366</v>
      </c>
      <c r="B123" s="32" t="s">
        <v>41</v>
      </c>
      <c r="C123" s="32">
        <v>43.670453999999999</v>
      </c>
      <c r="D123" s="32">
        <v>-79.482483999999999</v>
      </c>
      <c r="E123" s="32">
        <v>5.1702146820794361</v>
      </c>
      <c r="F123" s="33">
        <v>43651</v>
      </c>
      <c r="G123" s="20">
        <v>0</v>
      </c>
      <c r="H123" s="20">
        <v>0</v>
      </c>
      <c r="I123" s="20">
        <v>0</v>
      </c>
      <c r="J123" s="32">
        <v>0</v>
      </c>
      <c r="K123" s="20">
        <v>0</v>
      </c>
      <c r="L123" s="73">
        <v>0</v>
      </c>
      <c r="M123" s="73">
        <v>0</v>
      </c>
      <c r="N123" s="20">
        <v>1</v>
      </c>
      <c r="O123" s="20">
        <v>0</v>
      </c>
      <c r="P123" s="20">
        <v>0</v>
      </c>
      <c r="Q123" s="20">
        <v>0</v>
      </c>
      <c r="R123" s="20">
        <v>0</v>
      </c>
      <c r="S123" s="20">
        <v>1</v>
      </c>
      <c r="T123" s="21">
        <v>0</v>
      </c>
      <c r="U123" s="70">
        <v>0</v>
      </c>
      <c r="V123" s="57">
        <v>0</v>
      </c>
      <c r="W123" s="46">
        <f t="shared" si="4"/>
        <v>0</v>
      </c>
      <c r="X123" s="61">
        <f>Table1[[#This Row],[moths]]-Table1[[#This Row],[SB Moths]]</f>
        <v>0</v>
      </c>
      <c r="Y123" s="57">
        <v>0</v>
      </c>
      <c r="Z123" s="46">
        <f>SUM(Table1[[#This Row],[european skipper (Thymelicus lineola)- family Hesperiidae, order Lepidoptera]])</f>
        <v>0</v>
      </c>
      <c r="AA123" s="61">
        <f>Table1[[#This Row],[skippers (Hesperiidae sp.)]]-Table1[[#This Row],[SB Skippers]]</f>
        <v>0</v>
      </c>
      <c r="AB123" s="57">
        <v>0</v>
      </c>
      <c r="AC123" s="46">
        <f t="shared" si="3"/>
        <v>0</v>
      </c>
      <c r="AD123" s="61">
        <f>Table1[[#This Row],[butterflies]]-Table1[[#This Row],[SB bufferflies]]</f>
        <v>0</v>
      </c>
      <c r="AE123" s="51">
        <v>0</v>
      </c>
      <c r="AF123" s="68">
        <f>SUM(Table1[[#This Row],[small arrow shaped brown moth (Lepidoptera spp.)]:[monarch_butterfly (Danaus plexippus)]])</f>
        <v>0</v>
      </c>
      <c r="AG123" s="61">
        <f>Table1[[#This Row],[lepidoptera]]-Table1[[#This Row],[SB lepidoptera]]</f>
        <v>0</v>
      </c>
      <c r="AH123" s="32">
        <v>2</v>
      </c>
      <c r="AI123" s="76">
        <f>SUM(Table1[[#This Row],[small_bees]:[large_bees]])</f>
        <v>2</v>
      </c>
      <c r="AJ123" s="61">
        <f>Table1[[#This Row],[abundance of bees]]-Table1[[#This Row],[SB "abundance of bees"]]</f>
        <v>0</v>
      </c>
      <c r="AK123" s="43">
        <v>2</v>
      </c>
      <c r="AL123" s="68">
        <f>SUM(Table1[[#This Row],[small arrow shaped brown moth (Lepidoptera spp.)]:[bombus sp.  (bees)]])</f>
        <v>2</v>
      </c>
      <c r="AM123" s="61">
        <f>Table1[[#This Row],[abundance all sp.]]-Table1[[#This Row],[SB "abundance all sp."]]</f>
        <v>0</v>
      </c>
      <c r="AN123" s="39">
        <v>1</v>
      </c>
      <c r="AO123" s="39">
        <v>1</v>
      </c>
      <c r="AP123" s="39">
        <v>0</v>
      </c>
      <c r="AQ123" s="20">
        <v>1</v>
      </c>
      <c r="AR123" s="20">
        <v>1</v>
      </c>
      <c r="AS123" s="20">
        <v>0</v>
      </c>
      <c r="AT123" s="30">
        <v>2</v>
      </c>
      <c r="AU123" s="30">
        <v>2</v>
      </c>
      <c r="AV123" s="20">
        <v>1</v>
      </c>
      <c r="AW123" s="20">
        <v>1</v>
      </c>
      <c r="AX123" s="20">
        <v>0</v>
      </c>
      <c r="AY123" s="22">
        <v>2</v>
      </c>
      <c r="AZ123" s="32"/>
      <c r="BA123" s="32"/>
      <c r="BB123" s="32"/>
      <c r="BC123" s="32"/>
    </row>
    <row r="124" spans="1:55" x14ac:dyDescent="0.3">
      <c r="A124" s="31" t="s">
        <v>366</v>
      </c>
      <c r="B124" s="32" t="s">
        <v>42</v>
      </c>
      <c r="C124" s="32">
        <v>43.670453999999999</v>
      </c>
      <c r="D124" s="32">
        <v>-79.482483999999999</v>
      </c>
      <c r="E124" s="32">
        <v>5.1702146820794361</v>
      </c>
      <c r="F124" s="33">
        <v>43651</v>
      </c>
      <c r="G124" s="20">
        <v>0</v>
      </c>
      <c r="H124" s="20">
        <v>0</v>
      </c>
      <c r="I124" s="20">
        <v>0</v>
      </c>
      <c r="J124" s="32">
        <v>0</v>
      </c>
      <c r="K124" s="20">
        <v>0</v>
      </c>
      <c r="L124" s="73">
        <v>0</v>
      </c>
      <c r="M124" s="73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1</v>
      </c>
      <c r="T124" s="21">
        <v>1</v>
      </c>
      <c r="U124" s="70">
        <v>0</v>
      </c>
      <c r="V124" s="57">
        <v>0</v>
      </c>
      <c r="W124" s="46">
        <f t="shared" si="4"/>
        <v>0</v>
      </c>
      <c r="X124" s="61">
        <f>Table1[[#This Row],[moths]]-Table1[[#This Row],[SB Moths]]</f>
        <v>0</v>
      </c>
      <c r="Y124" s="57">
        <v>0</v>
      </c>
      <c r="Z124" s="46">
        <f>SUM(Table1[[#This Row],[european skipper (Thymelicus lineola)- family Hesperiidae, order Lepidoptera]])</f>
        <v>0</v>
      </c>
      <c r="AA124" s="61">
        <f>Table1[[#This Row],[skippers (Hesperiidae sp.)]]-Table1[[#This Row],[SB Skippers]]</f>
        <v>0</v>
      </c>
      <c r="AB124" s="57">
        <v>0</v>
      </c>
      <c r="AC124" s="46">
        <f t="shared" si="3"/>
        <v>0</v>
      </c>
      <c r="AD124" s="61">
        <f>Table1[[#This Row],[butterflies]]-Table1[[#This Row],[SB bufferflies]]</f>
        <v>0</v>
      </c>
      <c r="AE124" s="51">
        <v>0</v>
      </c>
      <c r="AF124" s="68">
        <f>SUM(Table1[[#This Row],[small arrow shaped brown moth (Lepidoptera spp.)]:[monarch_butterfly (Danaus plexippus)]])</f>
        <v>0</v>
      </c>
      <c r="AG124" s="61">
        <f>Table1[[#This Row],[lepidoptera]]-Table1[[#This Row],[SB lepidoptera]]</f>
        <v>0</v>
      </c>
      <c r="AH124" s="32">
        <v>2</v>
      </c>
      <c r="AI124" s="76">
        <f>SUM(Table1[[#This Row],[small_bees]:[large_bees]])</f>
        <v>2</v>
      </c>
      <c r="AJ124" s="61">
        <f>Table1[[#This Row],[abundance of bees]]-Table1[[#This Row],[SB "abundance of bees"]]</f>
        <v>0</v>
      </c>
      <c r="AK124" s="43">
        <v>2</v>
      </c>
      <c r="AL124" s="68">
        <f>SUM(Table1[[#This Row],[small arrow shaped brown moth (Lepidoptera spp.)]:[bombus sp.  (bees)]])</f>
        <v>2</v>
      </c>
      <c r="AM124" s="61">
        <f>Table1[[#This Row],[abundance all sp.]]-Table1[[#This Row],[SB "abundance all sp."]]</f>
        <v>0</v>
      </c>
      <c r="AN124" s="39">
        <v>0</v>
      </c>
      <c r="AO124" s="39">
        <v>1</v>
      </c>
      <c r="AP124" s="39">
        <v>1</v>
      </c>
      <c r="AQ124" s="20">
        <v>0</v>
      </c>
      <c r="AR124" s="20">
        <v>1</v>
      </c>
      <c r="AS124" s="20">
        <v>1</v>
      </c>
      <c r="AT124" s="30">
        <v>2</v>
      </c>
      <c r="AU124" s="30">
        <v>2</v>
      </c>
      <c r="AV124" s="20">
        <v>6</v>
      </c>
      <c r="AW124" s="20">
        <v>3</v>
      </c>
      <c r="AX124" s="20">
        <v>0</v>
      </c>
      <c r="AY124" s="22">
        <v>9</v>
      </c>
      <c r="AZ124" s="32"/>
      <c r="BA124" s="32"/>
      <c r="BB124" s="32"/>
      <c r="BC124" s="32"/>
    </row>
    <row r="125" spans="1:55" x14ac:dyDescent="0.3">
      <c r="A125" s="31" t="s">
        <v>411</v>
      </c>
      <c r="B125" s="32" t="s">
        <v>39</v>
      </c>
      <c r="C125" s="32">
        <v>43.646988</v>
      </c>
      <c r="D125" s="32">
        <v>-79.583586999999994</v>
      </c>
      <c r="E125" s="32">
        <v>10.153144804362919</v>
      </c>
      <c r="F125" s="33">
        <v>43662</v>
      </c>
      <c r="G125" s="20">
        <v>0</v>
      </c>
      <c r="H125" s="20">
        <v>0</v>
      </c>
      <c r="I125" s="20">
        <v>0</v>
      </c>
      <c r="J125" s="32">
        <v>0</v>
      </c>
      <c r="K125" s="20">
        <v>0</v>
      </c>
      <c r="L125" s="73">
        <v>0</v>
      </c>
      <c r="M125" s="73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1">
        <v>0</v>
      </c>
      <c r="U125" s="70">
        <v>0</v>
      </c>
      <c r="V125" s="57">
        <v>0</v>
      </c>
      <c r="W125" s="46">
        <f t="shared" si="4"/>
        <v>0</v>
      </c>
      <c r="X125" s="61">
        <f>Table1[[#This Row],[moths]]-Table1[[#This Row],[SB Moths]]</f>
        <v>0</v>
      </c>
      <c r="Y125" s="57">
        <v>0</v>
      </c>
      <c r="Z125" s="46">
        <f>SUM(Table1[[#This Row],[european skipper (Thymelicus lineola)- family Hesperiidae, order Lepidoptera]])</f>
        <v>0</v>
      </c>
      <c r="AA125" s="61">
        <f>Table1[[#This Row],[skippers (Hesperiidae sp.)]]-Table1[[#This Row],[SB Skippers]]</f>
        <v>0</v>
      </c>
      <c r="AB125" s="57">
        <v>0</v>
      </c>
      <c r="AC125" s="46">
        <f t="shared" si="3"/>
        <v>0</v>
      </c>
      <c r="AD125" s="61">
        <f>Table1[[#This Row],[butterflies]]-Table1[[#This Row],[SB bufferflies]]</f>
        <v>0</v>
      </c>
      <c r="AE125" s="51">
        <v>0</v>
      </c>
      <c r="AF125" s="68">
        <f>SUM(Table1[[#This Row],[small arrow shaped brown moth (Lepidoptera spp.)]:[monarch_butterfly (Danaus plexippus)]])</f>
        <v>0</v>
      </c>
      <c r="AG125" s="61">
        <f>Table1[[#This Row],[lepidoptera]]-Table1[[#This Row],[SB lepidoptera]]</f>
        <v>0</v>
      </c>
      <c r="AH125" s="32">
        <v>0</v>
      </c>
      <c r="AI125" s="76">
        <f>SUM(Table1[[#This Row],[small_bees]:[large_bees]])</f>
        <v>0</v>
      </c>
      <c r="AJ125" s="61">
        <f>Table1[[#This Row],[abundance of bees]]-Table1[[#This Row],[SB "abundance of bees"]]</f>
        <v>0</v>
      </c>
      <c r="AK125" s="43">
        <v>0</v>
      </c>
      <c r="AL125" s="68">
        <f>SUM(Table1[[#This Row],[small arrow shaped brown moth (Lepidoptera spp.)]:[bombus sp.  (bees)]])</f>
        <v>0</v>
      </c>
      <c r="AM125" s="61">
        <f>Table1[[#This Row],[abundance all sp.]]-Table1[[#This Row],[SB "abundance all sp."]]</f>
        <v>0</v>
      </c>
      <c r="AN125" s="39">
        <v>0</v>
      </c>
      <c r="AO125" s="39">
        <v>0</v>
      </c>
      <c r="AP125" s="39">
        <v>0</v>
      </c>
      <c r="AQ125" s="20">
        <v>0</v>
      </c>
      <c r="AR125" s="20">
        <v>0</v>
      </c>
      <c r="AS125" s="20">
        <v>0</v>
      </c>
      <c r="AT125" s="30">
        <v>0</v>
      </c>
      <c r="AU125" s="30">
        <v>0</v>
      </c>
      <c r="AV125" s="20">
        <v>0</v>
      </c>
      <c r="AW125" s="20">
        <v>2</v>
      </c>
      <c r="AX125" s="20">
        <v>2</v>
      </c>
      <c r="AY125" s="22">
        <v>4</v>
      </c>
      <c r="AZ125" s="32"/>
      <c r="BA125" s="32"/>
      <c r="BB125" s="32"/>
      <c r="BC125" s="32"/>
    </row>
    <row r="126" spans="1:55" x14ac:dyDescent="0.3">
      <c r="A126" s="31" t="s">
        <v>410</v>
      </c>
      <c r="B126" s="32" t="s">
        <v>39</v>
      </c>
      <c r="C126" s="32">
        <v>43.654606999999999</v>
      </c>
      <c r="D126" s="32">
        <v>-79.607518999999996</v>
      </c>
      <c r="E126" s="32">
        <v>11.328943255042534</v>
      </c>
      <c r="F126" s="33">
        <v>43662</v>
      </c>
      <c r="G126" s="20">
        <v>0</v>
      </c>
      <c r="H126" s="20">
        <v>0</v>
      </c>
      <c r="I126" s="20">
        <v>0</v>
      </c>
      <c r="J126" s="32">
        <v>0</v>
      </c>
      <c r="K126" s="20">
        <v>0</v>
      </c>
      <c r="L126" s="73">
        <v>0</v>
      </c>
      <c r="M126" s="73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1">
        <v>0</v>
      </c>
      <c r="U126" s="70">
        <v>0</v>
      </c>
      <c r="V126" s="57">
        <v>0</v>
      </c>
      <c r="W126" s="46">
        <f t="shared" si="4"/>
        <v>0</v>
      </c>
      <c r="X126" s="61">
        <f>Table1[[#This Row],[moths]]-Table1[[#This Row],[SB Moths]]</f>
        <v>0</v>
      </c>
      <c r="Y126" s="57">
        <v>0</v>
      </c>
      <c r="Z126" s="46">
        <f>SUM(Table1[[#This Row],[european skipper (Thymelicus lineola)- family Hesperiidae, order Lepidoptera]])</f>
        <v>0</v>
      </c>
      <c r="AA126" s="61">
        <f>Table1[[#This Row],[skippers (Hesperiidae sp.)]]-Table1[[#This Row],[SB Skippers]]</f>
        <v>0</v>
      </c>
      <c r="AB126" s="57">
        <v>0</v>
      </c>
      <c r="AC126" s="46">
        <f t="shared" si="3"/>
        <v>0</v>
      </c>
      <c r="AD126" s="61">
        <f>Table1[[#This Row],[butterflies]]-Table1[[#This Row],[SB bufferflies]]</f>
        <v>0</v>
      </c>
      <c r="AE126" s="51">
        <v>0</v>
      </c>
      <c r="AF126" s="68">
        <f>SUM(Table1[[#This Row],[small arrow shaped brown moth (Lepidoptera spp.)]:[monarch_butterfly (Danaus plexippus)]])</f>
        <v>0</v>
      </c>
      <c r="AG126" s="61">
        <f>Table1[[#This Row],[lepidoptera]]-Table1[[#This Row],[SB lepidoptera]]</f>
        <v>0</v>
      </c>
      <c r="AH126" s="32">
        <v>0</v>
      </c>
      <c r="AI126" s="76">
        <f>SUM(Table1[[#This Row],[small_bees]:[large_bees]])</f>
        <v>0</v>
      </c>
      <c r="AJ126" s="61">
        <f>Table1[[#This Row],[abundance of bees]]-Table1[[#This Row],[SB "abundance of bees"]]</f>
        <v>0</v>
      </c>
      <c r="AK126" s="43">
        <v>0</v>
      </c>
      <c r="AL126" s="68">
        <f>SUM(Table1[[#This Row],[small arrow shaped brown moth (Lepidoptera spp.)]:[bombus sp.  (bees)]])</f>
        <v>0</v>
      </c>
      <c r="AM126" s="61">
        <f>Table1[[#This Row],[abundance all sp.]]-Table1[[#This Row],[SB "abundance all sp."]]</f>
        <v>0</v>
      </c>
      <c r="AN126" s="39">
        <v>0</v>
      </c>
      <c r="AO126" s="39">
        <v>0</v>
      </c>
      <c r="AP126" s="39">
        <v>0</v>
      </c>
      <c r="AQ126" s="20">
        <v>0</v>
      </c>
      <c r="AR126" s="20">
        <v>0</v>
      </c>
      <c r="AS126" s="20">
        <v>0</v>
      </c>
      <c r="AT126" s="30">
        <v>0</v>
      </c>
      <c r="AU126" s="30">
        <v>0</v>
      </c>
      <c r="AV126" s="20">
        <v>1</v>
      </c>
      <c r="AW126" s="20">
        <v>4</v>
      </c>
      <c r="AX126" s="20">
        <v>0</v>
      </c>
      <c r="AY126" s="22">
        <v>5</v>
      </c>
      <c r="AZ126" s="32"/>
      <c r="BA126" s="32"/>
      <c r="BB126" s="32"/>
      <c r="BC126" s="32"/>
    </row>
    <row r="127" spans="1:55" x14ac:dyDescent="0.3">
      <c r="A127" s="31" t="s">
        <v>410</v>
      </c>
      <c r="B127" s="32" t="s">
        <v>41</v>
      </c>
      <c r="C127" s="32">
        <v>43.654606999999999</v>
      </c>
      <c r="D127" s="32">
        <v>-79.607518999999996</v>
      </c>
      <c r="E127" s="32">
        <v>11.328943255042534</v>
      </c>
      <c r="F127" s="33">
        <v>43662</v>
      </c>
      <c r="G127" s="20">
        <v>0</v>
      </c>
      <c r="H127" s="20">
        <v>0</v>
      </c>
      <c r="I127" s="20">
        <v>0</v>
      </c>
      <c r="J127" s="32">
        <v>0</v>
      </c>
      <c r="K127" s="20">
        <v>0</v>
      </c>
      <c r="L127" s="73">
        <v>0</v>
      </c>
      <c r="M127" s="73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1">
        <v>0</v>
      </c>
      <c r="U127" s="70">
        <v>0</v>
      </c>
      <c r="V127" s="57">
        <v>0</v>
      </c>
      <c r="W127" s="46">
        <f t="shared" si="4"/>
        <v>0</v>
      </c>
      <c r="X127" s="61">
        <f>Table1[[#This Row],[moths]]-Table1[[#This Row],[SB Moths]]</f>
        <v>0</v>
      </c>
      <c r="Y127" s="57">
        <v>0</v>
      </c>
      <c r="Z127" s="46">
        <f>SUM(Table1[[#This Row],[european skipper (Thymelicus lineola)- family Hesperiidae, order Lepidoptera]])</f>
        <v>0</v>
      </c>
      <c r="AA127" s="61">
        <f>Table1[[#This Row],[skippers (Hesperiidae sp.)]]-Table1[[#This Row],[SB Skippers]]</f>
        <v>0</v>
      </c>
      <c r="AB127" s="57">
        <v>0</v>
      </c>
      <c r="AC127" s="46">
        <f t="shared" si="3"/>
        <v>0</v>
      </c>
      <c r="AD127" s="61">
        <f>Table1[[#This Row],[butterflies]]-Table1[[#This Row],[SB bufferflies]]</f>
        <v>0</v>
      </c>
      <c r="AE127" s="51">
        <v>0</v>
      </c>
      <c r="AF127" s="68">
        <f>SUM(Table1[[#This Row],[small arrow shaped brown moth (Lepidoptera spp.)]:[monarch_butterfly (Danaus plexippus)]])</f>
        <v>0</v>
      </c>
      <c r="AG127" s="61">
        <f>Table1[[#This Row],[lepidoptera]]-Table1[[#This Row],[SB lepidoptera]]</f>
        <v>0</v>
      </c>
      <c r="AH127" s="32">
        <v>0</v>
      </c>
      <c r="AI127" s="76">
        <f>SUM(Table1[[#This Row],[small_bees]:[large_bees]])</f>
        <v>0</v>
      </c>
      <c r="AJ127" s="61">
        <f>Table1[[#This Row],[abundance of bees]]-Table1[[#This Row],[SB "abundance of bees"]]</f>
        <v>0</v>
      </c>
      <c r="AK127" s="43">
        <v>0</v>
      </c>
      <c r="AL127" s="68">
        <f>SUM(Table1[[#This Row],[small arrow shaped brown moth (Lepidoptera spp.)]:[bombus sp.  (bees)]])</f>
        <v>0</v>
      </c>
      <c r="AM127" s="61">
        <f>Table1[[#This Row],[abundance all sp.]]-Table1[[#This Row],[SB "abundance all sp."]]</f>
        <v>0</v>
      </c>
      <c r="AN127" s="39">
        <v>0</v>
      </c>
      <c r="AO127" s="39">
        <v>0</v>
      </c>
      <c r="AP127" s="39">
        <v>0</v>
      </c>
      <c r="AQ127" s="20">
        <v>0</v>
      </c>
      <c r="AR127" s="20">
        <v>0</v>
      </c>
      <c r="AS127" s="20">
        <v>0</v>
      </c>
      <c r="AT127" s="30">
        <v>0</v>
      </c>
      <c r="AU127" s="30">
        <v>0</v>
      </c>
      <c r="AV127" s="20">
        <v>0</v>
      </c>
      <c r="AW127" s="20">
        <v>2</v>
      </c>
      <c r="AX127" s="20">
        <v>0</v>
      </c>
      <c r="AY127" s="22">
        <v>2</v>
      </c>
      <c r="AZ127" s="32"/>
      <c r="BA127" s="32"/>
      <c r="BB127" s="32"/>
      <c r="BC127" s="32"/>
    </row>
    <row r="128" spans="1:55" x14ac:dyDescent="0.3">
      <c r="A128" s="31" t="s">
        <v>410</v>
      </c>
      <c r="B128" s="32" t="s">
        <v>42</v>
      </c>
      <c r="C128" s="32">
        <v>43.654606999999999</v>
      </c>
      <c r="D128" s="32">
        <v>-79.607518999999996</v>
      </c>
      <c r="E128" s="32">
        <v>11.328943255042534</v>
      </c>
      <c r="F128" s="33">
        <v>43662</v>
      </c>
      <c r="G128" s="20">
        <v>0</v>
      </c>
      <c r="H128" s="20">
        <v>0</v>
      </c>
      <c r="I128" s="20">
        <v>0</v>
      </c>
      <c r="J128" s="32">
        <v>0</v>
      </c>
      <c r="K128" s="20">
        <v>0</v>
      </c>
      <c r="L128" s="73">
        <v>0</v>
      </c>
      <c r="M128" s="73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1">
        <v>0</v>
      </c>
      <c r="U128" s="70">
        <v>0</v>
      </c>
      <c r="V128" s="57">
        <v>0</v>
      </c>
      <c r="W128" s="46">
        <f t="shared" si="4"/>
        <v>0</v>
      </c>
      <c r="X128" s="61">
        <f>Table1[[#This Row],[moths]]-Table1[[#This Row],[SB Moths]]</f>
        <v>0</v>
      </c>
      <c r="Y128" s="57">
        <v>0</v>
      </c>
      <c r="Z128" s="46">
        <f>SUM(Table1[[#This Row],[european skipper (Thymelicus lineola)- family Hesperiidae, order Lepidoptera]])</f>
        <v>0</v>
      </c>
      <c r="AA128" s="61">
        <f>Table1[[#This Row],[skippers (Hesperiidae sp.)]]-Table1[[#This Row],[SB Skippers]]</f>
        <v>0</v>
      </c>
      <c r="AB128" s="57">
        <v>0</v>
      </c>
      <c r="AC128" s="46">
        <f t="shared" si="3"/>
        <v>0</v>
      </c>
      <c r="AD128" s="61">
        <f>Table1[[#This Row],[butterflies]]-Table1[[#This Row],[SB bufferflies]]</f>
        <v>0</v>
      </c>
      <c r="AE128" s="51">
        <v>0</v>
      </c>
      <c r="AF128" s="68">
        <f>SUM(Table1[[#This Row],[small arrow shaped brown moth (Lepidoptera spp.)]:[monarch_butterfly (Danaus plexippus)]])</f>
        <v>0</v>
      </c>
      <c r="AG128" s="61">
        <f>Table1[[#This Row],[lepidoptera]]-Table1[[#This Row],[SB lepidoptera]]</f>
        <v>0</v>
      </c>
      <c r="AH128" s="32">
        <v>0</v>
      </c>
      <c r="AI128" s="76">
        <f>SUM(Table1[[#This Row],[small_bees]:[large_bees]])</f>
        <v>0</v>
      </c>
      <c r="AJ128" s="61">
        <f>Table1[[#This Row],[abundance of bees]]-Table1[[#This Row],[SB "abundance of bees"]]</f>
        <v>0</v>
      </c>
      <c r="AK128" s="43">
        <v>0</v>
      </c>
      <c r="AL128" s="68">
        <f>SUM(Table1[[#This Row],[small arrow shaped brown moth (Lepidoptera spp.)]:[bombus sp.  (bees)]])</f>
        <v>0</v>
      </c>
      <c r="AM128" s="61">
        <f>Table1[[#This Row],[abundance all sp.]]-Table1[[#This Row],[SB "abundance all sp."]]</f>
        <v>0</v>
      </c>
      <c r="AN128" s="39">
        <v>0</v>
      </c>
      <c r="AO128" s="39">
        <v>0</v>
      </c>
      <c r="AP128" s="39">
        <v>0</v>
      </c>
      <c r="AQ128" s="20">
        <v>0</v>
      </c>
      <c r="AR128" s="20">
        <v>0</v>
      </c>
      <c r="AS128" s="20">
        <v>0</v>
      </c>
      <c r="AT128" s="30">
        <v>0</v>
      </c>
      <c r="AU128" s="30">
        <v>0</v>
      </c>
      <c r="AV128" s="20">
        <v>0</v>
      </c>
      <c r="AW128" s="20">
        <v>4</v>
      </c>
      <c r="AX128" s="20">
        <v>1</v>
      </c>
      <c r="AY128" s="22">
        <v>5</v>
      </c>
      <c r="AZ128" s="32"/>
      <c r="BA128" s="32"/>
      <c r="BB128" s="32"/>
      <c r="BC128" s="32"/>
    </row>
    <row r="129" spans="1:55" x14ac:dyDescent="0.3">
      <c r="A129" s="31" t="s">
        <v>412</v>
      </c>
      <c r="B129" s="32" t="s">
        <v>39</v>
      </c>
      <c r="C129" s="32">
        <v>43.651476000000002</v>
      </c>
      <c r="D129" s="32">
        <v>-79.617875999999995</v>
      </c>
      <c r="E129" s="32">
        <v>11.85110791727271</v>
      </c>
      <c r="F129" s="33">
        <v>43664</v>
      </c>
      <c r="G129" s="20">
        <v>0</v>
      </c>
      <c r="H129" s="20">
        <v>0</v>
      </c>
      <c r="I129" s="20">
        <v>0</v>
      </c>
      <c r="J129" s="32">
        <v>0</v>
      </c>
      <c r="K129" s="20">
        <v>0</v>
      </c>
      <c r="L129" s="73">
        <v>1</v>
      </c>
      <c r="M129" s="73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1</v>
      </c>
      <c r="T129" s="21">
        <v>0</v>
      </c>
      <c r="U129" s="70">
        <v>0</v>
      </c>
      <c r="V129" s="57">
        <v>0</v>
      </c>
      <c r="W129" s="46">
        <f t="shared" si="4"/>
        <v>0</v>
      </c>
      <c r="X129" s="61">
        <f>Table1[[#This Row],[moths]]-Table1[[#This Row],[SB Moths]]</f>
        <v>0</v>
      </c>
      <c r="Y129" s="57">
        <v>0</v>
      </c>
      <c r="Z129" s="46">
        <f>SUM(Table1[[#This Row],[european skipper (Thymelicus lineola)- family Hesperiidae, order Lepidoptera]])</f>
        <v>0</v>
      </c>
      <c r="AA129" s="61">
        <f>Table1[[#This Row],[skippers (Hesperiidae sp.)]]-Table1[[#This Row],[SB Skippers]]</f>
        <v>0</v>
      </c>
      <c r="AB129" s="57">
        <v>0</v>
      </c>
      <c r="AC129" s="46">
        <f t="shared" si="3"/>
        <v>0</v>
      </c>
      <c r="AD129" s="61">
        <f>Table1[[#This Row],[butterflies]]-Table1[[#This Row],[SB bufferflies]]</f>
        <v>0</v>
      </c>
      <c r="AE129" s="51">
        <v>0</v>
      </c>
      <c r="AF129" s="68">
        <f>SUM(Table1[[#This Row],[small arrow shaped brown moth (Lepidoptera spp.)]:[monarch_butterfly (Danaus plexippus)]])</f>
        <v>0</v>
      </c>
      <c r="AG129" s="61">
        <f>Table1[[#This Row],[lepidoptera]]-Table1[[#This Row],[SB lepidoptera]]</f>
        <v>0</v>
      </c>
      <c r="AH129" s="32">
        <v>1</v>
      </c>
      <c r="AI129" s="76">
        <f>SUM(Table1[[#This Row],[small_bees]:[large_bees]])</f>
        <v>1</v>
      </c>
      <c r="AJ129" s="61">
        <f>Table1[[#This Row],[abundance of bees]]-Table1[[#This Row],[SB "abundance of bees"]]</f>
        <v>0</v>
      </c>
      <c r="AK129" s="43">
        <v>2</v>
      </c>
      <c r="AL129" s="68">
        <f>SUM(Table1[[#This Row],[small arrow shaped brown moth (Lepidoptera spp.)]:[bombus sp.  (bees)]])</f>
        <v>2</v>
      </c>
      <c r="AM129" s="61">
        <f>Table1[[#This Row],[abundance all sp.]]-Table1[[#This Row],[SB "abundance all sp."]]</f>
        <v>0</v>
      </c>
      <c r="AN129" s="39">
        <v>0</v>
      </c>
      <c r="AO129" s="39">
        <v>1</v>
      </c>
      <c r="AP129" s="39">
        <v>1</v>
      </c>
      <c r="AQ129" s="20">
        <v>0</v>
      </c>
      <c r="AR129" s="20">
        <v>1</v>
      </c>
      <c r="AS129" s="20">
        <v>0</v>
      </c>
      <c r="AT129" s="30">
        <v>2</v>
      </c>
      <c r="AU129" s="30">
        <v>1</v>
      </c>
      <c r="AV129" s="20">
        <v>0</v>
      </c>
      <c r="AW129" s="20">
        <v>4</v>
      </c>
      <c r="AX129" s="20">
        <v>0</v>
      </c>
      <c r="AY129" s="22">
        <v>4</v>
      </c>
      <c r="AZ129" s="32"/>
      <c r="BA129" s="32"/>
      <c r="BB129" s="32"/>
      <c r="BC129" s="32"/>
    </row>
    <row r="130" spans="1:55" x14ac:dyDescent="0.3">
      <c r="A130" s="31" t="s">
        <v>412</v>
      </c>
      <c r="B130" s="32" t="s">
        <v>41</v>
      </c>
      <c r="C130" s="32">
        <v>43.651476000000002</v>
      </c>
      <c r="D130" s="32">
        <v>-79.617875999999995</v>
      </c>
      <c r="E130" s="32">
        <v>11.85110791727271</v>
      </c>
      <c r="F130" s="33">
        <v>43664</v>
      </c>
      <c r="G130" s="20">
        <v>0</v>
      </c>
      <c r="H130" s="20">
        <v>0</v>
      </c>
      <c r="I130" s="20">
        <v>0</v>
      </c>
      <c r="J130" s="32">
        <v>0</v>
      </c>
      <c r="K130" s="20">
        <v>0</v>
      </c>
      <c r="L130" s="73">
        <v>0</v>
      </c>
      <c r="M130" s="73">
        <v>0</v>
      </c>
      <c r="N130" s="20">
        <v>1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1">
        <v>0</v>
      </c>
      <c r="U130" s="70">
        <v>0</v>
      </c>
      <c r="V130" s="57">
        <v>0</v>
      </c>
      <c r="W130" s="46">
        <f t="shared" ref="W130:W162" si="5">SUM(I130,H130,G130)</f>
        <v>0</v>
      </c>
      <c r="X130" s="61">
        <f>Table1[[#This Row],[moths]]-Table1[[#This Row],[SB Moths]]</f>
        <v>0</v>
      </c>
      <c r="Y130" s="57">
        <v>0</v>
      </c>
      <c r="Z130" s="46">
        <f>SUM(Table1[[#This Row],[european skipper (Thymelicus lineola)- family Hesperiidae, order Lepidoptera]])</f>
        <v>0</v>
      </c>
      <c r="AA130" s="61">
        <f>Table1[[#This Row],[skippers (Hesperiidae sp.)]]-Table1[[#This Row],[SB Skippers]]</f>
        <v>0</v>
      </c>
      <c r="AB130" s="57">
        <v>0</v>
      </c>
      <c r="AC130" s="46">
        <f t="shared" ref="AC130:AC162" si="6">SUM(J130,K130)</f>
        <v>0</v>
      </c>
      <c r="AD130" s="61">
        <f>Table1[[#This Row],[butterflies]]-Table1[[#This Row],[SB bufferflies]]</f>
        <v>0</v>
      </c>
      <c r="AE130" s="51">
        <v>0</v>
      </c>
      <c r="AF130" s="68">
        <f>SUM(Table1[[#This Row],[small arrow shaped brown moth (Lepidoptera spp.)]:[monarch_butterfly (Danaus plexippus)]])</f>
        <v>0</v>
      </c>
      <c r="AG130" s="61">
        <f>Table1[[#This Row],[lepidoptera]]-Table1[[#This Row],[SB lepidoptera]]</f>
        <v>0</v>
      </c>
      <c r="AH130" s="32">
        <v>1</v>
      </c>
      <c r="AI130" s="76">
        <f>SUM(Table1[[#This Row],[small_bees]:[large_bees]])</f>
        <v>1</v>
      </c>
      <c r="AJ130" s="61">
        <f>Table1[[#This Row],[abundance of bees]]-Table1[[#This Row],[SB "abundance of bees"]]</f>
        <v>0</v>
      </c>
      <c r="AK130" s="43">
        <v>1</v>
      </c>
      <c r="AL130" s="68">
        <f>SUM(Table1[[#This Row],[small arrow shaped brown moth (Lepidoptera spp.)]:[bombus sp.  (bees)]])</f>
        <v>1</v>
      </c>
      <c r="AM130" s="61">
        <f>Table1[[#This Row],[abundance all sp.]]-Table1[[#This Row],[SB "abundance all sp."]]</f>
        <v>0</v>
      </c>
      <c r="AN130" s="39">
        <v>1</v>
      </c>
      <c r="AO130" s="39">
        <v>0</v>
      </c>
      <c r="AP130" s="39">
        <v>0</v>
      </c>
      <c r="AQ130" s="20">
        <v>1</v>
      </c>
      <c r="AR130" s="20">
        <v>0</v>
      </c>
      <c r="AS130" s="20">
        <v>0</v>
      </c>
      <c r="AT130" s="30">
        <v>1</v>
      </c>
      <c r="AU130" s="30">
        <v>1</v>
      </c>
      <c r="AV130" s="20">
        <v>0</v>
      </c>
      <c r="AW130" s="20">
        <v>6</v>
      </c>
      <c r="AX130" s="20">
        <v>0</v>
      </c>
      <c r="AY130" s="22">
        <v>6</v>
      </c>
      <c r="AZ130" s="32"/>
      <c r="BA130" s="32"/>
      <c r="BB130" s="32"/>
      <c r="BC130" s="32"/>
    </row>
    <row r="131" spans="1:55" x14ac:dyDescent="0.3">
      <c r="A131" s="31" t="s">
        <v>412</v>
      </c>
      <c r="B131" s="32" t="s">
        <v>42</v>
      </c>
      <c r="C131" s="32">
        <v>43.651476000000002</v>
      </c>
      <c r="D131" s="32">
        <v>-79.617875999999995</v>
      </c>
      <c r="E131" s="32">
        <v>11.85110791727271</v>
      </c>
      <c r="F131" s="33">
        <v>43664</v>
      </c>
      <c r="G131" s="20">
        <v>0</v>
      </c>
      <c r="H131" s="20">
        <v>0</v>
      </c>
      <c r="I131" s="20">
        <v>0</v>
      </c>
      <c r="J131" s="32">
        <v>0</v>
      </c>
      <c r="K131" s="20">
        <v>0</v>
      </c>
      <c r="L131" s="73">
        <v>0</v>
      </c>
      <c r="M131" s="73">
        <v>5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1</v>
      </c>
      <c r="T131" s="21">
        <v>0</v>
      </c>
      <c r="U131" s="70">
        <v>0</v>
      </c>
      <c r="V131" s="57">
        <v>0</v>
      </c>
      <c r="W131" s="46">
        <f t="shared" si="5"/>
        <v>0</v>
      </c>
      <c r="X131" s="61">
        <f>Table1[[#This Row],[moths]]-Table1[[#This Row],[SB Moths]]</f>
        <v>0</v>
      </c>
      <c r="Y131" s="57">
        <v>0</v>
      </c>
      <c r="Z131" s="46">
        <f>SUM(Table1[[#This Row],[european skipper (Thymelicus lineola)- family Hesperiidae, order Lepidoptera]])</f>
        <v>0</v>
      </c>
      <c r="AA131" s="61">
        <f>Table1[[#This Row],[skippers (Hesperiidae sp.)]]-Table1[[#This Row],[SB Skippers]]</f>
        <v>0</v>
      </c>
      <c r="AB131" s="57">
        <v>0</v>
      </c>
      <c r="AC131" s="46">
        <f t="shared" si="6"/>
        <v>0</v>
      </c>
      <c r="AD131" s="61">
        <f>Table1[[#This Row],[butterflies]]-Table1[[#This Row],[SB bufferflies]]</f>
        <v>0</v>
      </c>
      <c r="AE131" s="51">
        <v>0</v>
      </c>
      <c r="AF131" s="68">
        <f>SUM(Table1[[#This Row],[small arrow shaped brown moth (Lepidoptera spp.)]:[monarch_butterfly (Danaus plexippus)]])</f>
        <v>0</v>
      </c>
      <c r="AG131" s="61">
        <f>Table1[[#This Row],[lepidoptera]]-Table1[[#This Row],[SB lepidoptera]]</f>
        <v>0</v>
      </c>
      <c r="AH131" s="32">
        <v>1</v>
      </c>
      <c r="AI131" s="76">
        <f>SUM(Table1[[#This Row],[small_bees]:[large_bees]])</f>
        <v>1</v>
      </c>
      <c r="AJ131" s="61">
        <f>Table1[[#This Row],[abundance of bees]]-Table1[[#This Row],[SB "abundance of bees"]]</f>
        <v>0</v>
      </c>
      <c r="AK131" s="43">
        <v>6</v>
      </c>
      <c r="AL131" s="68">
        <f>SUM(Table1[[#This Row],[small arrow shaped brown moth (Lepidoptera spp.)]:[bombus sp.  (bees)]])</f>
        <v>6</v>
      </c>
      <c r="AM131" s="61">
        <f>Table1[[#This Row],[abundance all sp.]]-Table1[[#This Row],[SB "abundance all sp."]]</f>
        <v>0</v>
      </c>
      <c r="AN131" s="39">
        <v>5</v>
      </c>
      <c r="AO131" s="39">
        <v>1</v>
      </c>
      <c r="AP131" s="39">
        <v>0</v>
      </c>
      <c r="AQ131" s="20">
        <v>0</v>
      </c>
      <c r="AR131" s="20">
        <v>1</v>
      </c>
      <c r="AS131" s="20">
        <v>0</v>
      </c>
      <c r="AT131" s="30">
        <v>2</v>
      </c>
      <c r="AU131" s="30">
        <v>1</v>
      </c>
      <c r="AV131" s="20">
        <v>0</v>
      </c>
      <c r="AW131" s="20">
        <v>4</v>
      </c>
      <c r="AX131" s="20">
        <v>0</v>
      </c>
      <c r="AY131" s="22">
        <v>4</v>
      </c>
      <c r="AZ131" s="32"/>
      <c r="BA131" s="32"/>
      <c r="BB131" s="32"/>
      <c r="BC131" s="32"/>
    </row>
    <row r="132" spans="1:55" x14ac:dyDescent="0.3">
      <c r="A132" s="31" t="s">
        <v>413</v>
      </c>
      <c r="B132" s="32" t="s">
        <v>39</v>
      </c>
      <c r="C132" s="32">
        <v>43.628807000000002</v>
      </c>
      <c r="D132" s="32">
        <v>-79.652009000000007</v>
      </c>
      <c r="E132" s="32">
        <v>13.687963679905621</v>
      </c>
      <c r="F132" s="33">
        <v>43664</v>
      </c>
      <c r="G132" s="20">
        <v>0</v>
      </c>
      <c r="H132" s="20">
        <v>0</v>
      </c>
      <c r="I132" s="20">
        <v>0</v>
      </c>
      <c r="J132" s="32">
        <v>0</v>
      </c>
      <c r="K132" s="20">
        <v>0</v>
      </c>
      <c r="L132" s="73">
        <v>0</v>
      </c>
      <c r="M132" s="73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1">
        <v>0</v>
      </c>
      <c r="U132" s="70">
        <v>0</v>
      </c>
      <c r="V132" s="57">
        <v>0</v>
      </c>
      <c r="W132" s="46">
        <f t="shared" si="5"/>
        <v>0</v>
      </c>
      <c r="X132" s="61">
        <f>Table1[[#This Row],[moths]]-Table1[[#This Row],[SB Moths]]</f>
        <v>0</v>
      </c>
      <c r="Y132" s="57">
        <v>0</v>
      </c>
      <c r="Z132" s="46">
        <f>SUM(Table1[[#This Row],[european skipper (Thymelicus lineola)- family Hesperiidae, order Lepidoptera]])</f>
        <v>0</v>
      </c>
      <c r="AA132" s="61">
        <f>Table1[[#This Row],[skippers (Hesperiidae sp.)]]-Table1[[#This Row],[SB Skippers]]</f>
        <v>0</v>
      </c>
      <c r="AB132" s="57">
        <v>0</v>
      </c>
      <c r="AC132" s="46">
        <f t="shared" si="6"/>
        <v>0</v>
      </c>
      <c r="AD132" s="61">
        <f>Table1[[#This Row],[butterflies]]-Table1[[#This Row],[SB bufferflies]]</f>
        <v>0</v>
      </c>
      <c r="AE132" s="51">
        <v>0</v>
      </c>
      <c r="AF132" s="68">
        <f>SUM(Table1[[#This Row],[small arrow shaped brown moth (Lepidoptera spp.)]:[monarch_butterfly (Danaus plexippus)]])</f>
        <v>0</v>
      </c>
      <c r="AG132" s="61">
        <f>Table1[[#This Row],[lepidoptera]]-Table1[[#This Row],[SB lepidoptera]]</f>
        <v>0</v>
      </c>
      <c r="AH132" s="32">
        <v>0</v>
      </c>
      <c r="AI132" s="76">
        <f>SUM(Table1[[#This Row],[small_bees]:[large_bees]])</f>
        <v>0</v>
      </c>
      <c r="AJ132" s="61">
        <f>Table1[[#This Row],[abundance of bees]]-Table1[[#This Row],[SB "abundance of bees"]]</f>
        <v>0</v>
      </c>
      <c r="AK132" s="43">
        <v>0</v>
      </c>
      <c r="AL132" s="68">
        <f>SUM(Table1[[#This Row],[small arrow shaped brown moth (Lepidoptera spp.)]:[bombus sp.  (bees)]])</f>
        <v>0</v>
      </c>
      <c r="AM132" s="61">
        <f>Table1[[#This Row],[abundance all sp.]]-Table1[[#This Row],[SB "abundance all sp."]]</f>
        <v>0</v>
      </c>
      <c r="AN132" s="39">
        <v>0</v>
      </c>
      <c r="AO132" s="39">
        <v>0</v>
      </c>
      <c r="AP132" s="39">
        <v>0</v>
      </c>
      <c r="AQ132" s="20">
        <v>0</v>
      </c>
      <c r="AR132" s="20">
        <v>0</v>
      </c>
      <c r="AS132" s="20">
        <v>0</v>
      </c>
      <c r="AT132" s="30">
        <v>0</v>
      </c>
      <c r="AU132" s="30">
        <v>0</v>
      </c>
      <c r="AV132" s="20">
        <v>2</v>
      </c>
      <c r="AW132" s="20">
        <v>4</v>
      </c>
      <c r="AX132" s="20">
        <v>1</v>
      </c>
      <c r="AY132" s="22">
        <v>7</v>
      </c>
      <c r="AZ132" s="32"/>
      <c r="BA132" s="32"/>
      <c r="BB132" s="32"/>
      <c r="BC132" s="32"/>
    </row>
    <row r="133" spans="1:55" x14ac:dyDescent="0.3">
      <c r="A133" s="31" t="s">
        <v>413</v>
      </c>
      <c r="B133" s="32" t="s">
        <v>41</v>
      </c>
      <c r="C133" s="32">
        <v>43.628807000000002</v>
      </c>
      <c r="D133" s="32">
        <v>-79.652009000000007</v>
      </c>
      <c r="E133" s="32">
        <v>13.687963679905621</v>
      </c>
      <c r="F133" s="33">
        <v>43664</v>
      </c>
      <c r="G133" s="20">
        <v>0</v>
      </c>
      <c r="H133" s="20">
        <v>0</v>
      </c>
      <c r="I133" s="20">
        <v>0</v>
      </c>
      <c r="J133" s="32">
        <v>0</v>
      </c>
      <c r="K133" s="20">
        <v>0</v>
      </c>
      <c r="L133" s="73">
        <v>0</v>
      </c>
      <c r="M133" s="73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1">
        <v>0</v>
      </c>
      <c r="U133" s="70">
        <v>0</v>
      </c>
      <c r="V133" s="57">
        <v>0</v>
      </c>
      <c r="W133" s="46">
        <f t="shared" si="5"/>
        <v>0</v>
      </c>
      <c r="X133" s="61">
        <f>Table1[[#This Row],[moths]]-Table1[[#This Row],[SB Moths]]</f>
        <v>0</v>
      </c>
      <c r="Y133" s="57">
        <v>0</v>
      </c>
      <c r="Z133" s="46">
        <f>SUM(Table1[[#This Row],[european skipper (Thymelicus lineola)- family Hesperiidae, order Lepidoptera]])</f>
        <v>0</v>
      </c>
      <c r="AA133" s="61">
        <f>Table1[[#This Row],[skippers (Hesperiidae sp.)]]-Table1[[#This Row],[SB Skippers]]</f>
        <v>0</v>
      </c>
      <c r="AB133" s="57">
        <v>0</v>
      </c>
      <c r="AC133" s="46">
        <f t="shared" si="6"/>
        <v>0</v>
      </c>
      <c r="AD133" s="61">
        <f>Table1[[#This Row],[butterflies]]-Table1[[#This Row],[SB bufferflies]]</f>
        <v>0</v>
      </c>
      <c r="AE133" s="51">
        <v>0</v>
      </c>
      <c r="AF133" s="68">
        <f>SUM(Table1[[#This Row],[small arrow shaped brown moth (Lepidoptera spp.)]:[monarch_butterfly (Danaus plexippus)]])</f>
        <v>0</v>
      </c>
      <c r="AG133" s="61">
        <f>Table1[[#This Row],[lepidoptera]]-Table1[[#This Row],[SB lepidoptera]]</f>
        <v>0</v>
      </c>
      <c r="AH133" s="32">
        <v>0</v>
      </c>
      <c r="AI133" s="76">
        <f>SUM(Table1[[#This Row],[small_bees]:[large_bees]])</f>
        <v>0</v>
      </c>
      <c r="AJ133" s="61">
        <f>Table1[[#This Row],[abundance of bees]]-Table1[[#This Row],[SB "abundance of bees"]]</f>
        <v>0</v>
      </c>
      <c r="AK133" s="43">
        <v>0</v>
      </c>
      <c r="AL133" s="68">
        <f>SUM(Table1[[#This Row],[small arrow shaped brown moth (Lepidoptera spp.)]:[bombus sp.  (bees)]])</f>
        <v>0</v>
      </c>
      <c r="AM133" s="61">
        <f>Table1[[#This Row],[abundance all sp.]]-Table1[[#This Row],[SB "abundance all sp."]]</f>
        <v>0</v>
      </c>
      <c r="AN133" s="39">
        <v>0</v>
      </c>
      <c r="AO133" s="39">
        <v>0</v>
      </c>
      <c r="AP133" s="39">
        <v>0</v>
      </c>
      <c r="AQ133" s="20">
        <v>0</v>
      </c>
      <c r="AR133" s="20">
        <v>0</v>
      </c>
      <c r="AS133" s="20">
        <v>0</v>
      </c>
      <c r="AT133" s="30">
        <v>0</v>
      </c>
      <c r="AU133" s="30">
        <v>0</v>
      </c>
      <c r="AV133" s="20">
        <v>1</v>
      </c>
      <c r="AW133" s="20">
        <v>7</v>
      </c>
      <c r="AX133" s="20">
        <v>0</v>
      </c>
      <c r="AY133" s="22">
        <v>8</v>
      </c>
      <c r="AZ133" s="32"/>
      <c r="BA133" s="32"/>
      <c r="BB133" s="32"/>
      <c r="BC133" s="32"/>
    </row>
    <row r="134" spans="1:55" x14ac:dyDescent="0.3">
      <c r="A134" s="31" t="s">
        <v>413</v>
      </c>
      <c r="B134" s="32" t="s">
        <v>42</v>
      </c>
      <c r="C134" s="32">
        <v>43.628807000000002</v>
      </c>
      <c r="D134" s="32">
        <v>-79.652009000000007</v>
      </c>
      <c r="E134" s="32">
        <v>13.687963679905621</v>
      </c>
      <c r="F134" s="33">
        <v>43664</v>
      </c>
      <c r="G134" s="20">
        <v>0</v>
      </c>
      <c r="H134" s="20">
        <v>0</v>
      </c>
      <c r="I134" s="20">
        <v>0</v>
      </c>
      <c r="J134" s="32">
        <v>0</v>
      </c>
      <c r="K134" s="20">
        <v>0</v>
      </c>
      <c r="L134" s="73">
        <v>0</v>
      </c>
      <c r="M134" s="73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1</v>
      </c>
      <c r="T134" s="21">
        <v>0</v>
      </c>
      <c r="U134" s="70">
        <v>0</v>
      </c>
      <c r="V134" s="57">
        <v>0</v>
      </c>
      <c r="W134" s="46">
        <f t="shared" si="5"/>
        <v>0</v>
      </c>
      <c r="X134" s="61">
        <f>Table1[[#This Row],[moths]]-Table1[[#This Row],[SB Moths]]</f>
        <v>0</v>
      </c>
      <c r="Y134" s="57">
        <v>0</v>
      </c>
      <c r="Z134" s="46">
        <f>SUM(Table1[[#This Row],[european skipper (Thymelicus lineola)- family Hesperiidae, order Lepidoptera]])</f>
        <v>0</v>
      </c>
      <c r="AA134" s="61">
        <f>Table1[[#This Row],[skippers (Hesperiidae sp.)]]-Table1[[#This Row],[SB Skippers]]</f>
        <v>0</v>
      </c>
      <c r="AB134" s="57">
        <v>0</v>
      </c>
      <c r="AC134" s="46">
        <f t="shared" si="6"/>
        <v>0</v>
      </c>
      <c r="AD134" s="61">
        <f>Table1[[#This Row],[butterflies]]-Table1[[#This Row],[SB bufferflies]]</f>
        <v>0</v>
      </c>
      <c r="AE134" s="51">
        <v>0</v>
      </c>
      <c r="AF134" s="68">
        <f>SUM(Table1[[#This Row],[small arrow shaped brown moth (Lepidoptera spp.)]:[monarch_butterfly (Danaus plexippus)]])</f>
        <v>0</v>
      </c>
      <c r="AG134" s="61">
        <f>Table1[[#This Row],[lepidoptera]]-Table1[[#This Row],[SB lepidoptera]]</f>
        <v>0</v>
      </c>
      <c r="AH134" s="32">
        <v>1</v>
      </c>
      <c r="AI134" s="76">
        <f>SUM(Table1[[#This Row],[small_bees]:[large_bees]])</f>
        <v>1</v>
      </c>
      <c r="AJ134" s="61">
        <f>Table1[[#This Row],[abundance of bees]]-Table1[[#This Row],[SB "abundance of bees"]]</f>
        <v>0</v>
      </c>
      <c r="AK134" s="43">
        <v>1</v>
      </c>
      <c r="AL134" s="68">
        <f>SUM(Table1[[#This Row],[small arrow shaped brown moth (Lepidoptera spp.)]:[bombus sp.  (bees)]])</f>
        <v>1</v>
      </c>
      <c r="AM134" s="61">
        <f>Table1[[#This Row],[abundance all sp.]]-Table1[[#This Row],[SB "abundance all sp."]]</f>
        <v>0</v>
      </c>
      <c r="AN134" s="39">
        <v>0</v>
      </c>
      <c r="AO134" s="39">
        <v>1</v>
      </c>
      <c r="AP134" s="39">
        <v>0</v>
      </c>
      <c r="AQ134" s="20">
        <v>0</v>
      </c>
      <c r="AR134" s="20">
        <v>1</v>
      </c>
      <c r="AS134" s="20">
        <v>0</v>
      </c>
      <c r="AT134" s="30">
        <v>1</v>
      </c>
      <c r="AU134" s="30">
        <v>1</v>
      </c>
      <c r="AV134" s="20">
        <v>0</v>
      </c>
      <c r="AW134" s="20">
        <v>3</v>
      </c>
      <c r="AX134" s="20">
        <v>3</v>
      </c>
      <c r="AY134" s="22">
        <v>6</v>
      </c>
      <c r="AZ134" s="32"/>
      <c r="BA134" s="32"/>
      <c r="BB134" s="32"/>
      <c r="BC134" s="32"/>
    </row>
    <row r="135" spans="1:55" x14ac:dyDescent="0.3">
      <c r="A135" s="31" t="s">
        <v>414</v>
      </c>
      <c r="B135" s="32" t="s">
        <v>39</v>
      </c>
      <c r="C135" s="32">
        <v>43.618104000000002</v>
      </c>
      <c r="D135" s="32">
        <v>-79.701542000000003</v>
      </c>
      <c r="E135" s="32">
        <v>16.249375245243645</v>
      </c>
      <c r="F135" s="33">
        <v>43664</v>
      </c>
      <c r="G135" s="20">
        <v>0</v>
      </c>
      <c r="H135" s="20">
        <v>0</v>
      </c>
      <c r="I135" s="20">
        <v>0</v>
      </c>
      <c r="J135" s="32">
        <v>0</v>
      </c>
      <c r="K135" s="20">
        <v>0</v>
      </c>
      <c r="L135" s="73">
        <v>0</v>
      </c>
      <c r="M135" s="73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1">
        <v>0</v>
      </c>
      <c r="U135" s="70">
        <v>0</v>
      </c>
      <c r="V135" s="57">
        <v>0</v>
      </c>
      <c r="W135" s="46">
        <f t="shared" si="5"/>
        <v>0</v>
      </c>
      <c r="X135" s="61">
        <f>Table1[[#This Row],[moths]]-Table1[[#This Row],[SB Moths]]</f>
        <v>0</v>
      </c>
      <c r="Y135" s="57">
        <v>0</v>
      </c>
      <c r="Z135" s="46">
        <f>SUM(Table1[[#This Row],[european skipper (Thymelicus lineola)- family Hesperiidae, order Lepidoptera]])</f>
        <v>0</v>
      </c>
      <c r="AA135" s="61">
        <f>Table1[[#This Row],[skippers (Hesperiidae sp.)]]-Table1[[#This Row],[SB Skippers]]</f>
        <v>0</v>
      </c>
      <c r="AB135" s="57">
        <v>0</v>
      </c>
      <c r="AC135" s="46">
        <f t="shared" si="6"/>
        <v>0</v>
      </c>
      <c r="AD135" s="61">
        <f>Table1[[#This Row],[butterflies]]-Table1[[#This Row],[SB bufferflies]]</f>
        <v>0</v>
      </c>
      <c r="AE135" s="51">
        <v>0</v>
      </c>
      <c r="AF135" s="68">
        <f>SUM(Table1[[#This Row],[small arrow shaped brown moth (Lepidoptera spp.)]:[monarch_butterfly (Danaus plexippus)]])</f>
        <v>0</v>
      </c>
      <c r="AG135" s="61">
        <f>Table1[[#This Row],[lepidoptera]]-Table1[[#This Row],[SB lepidoptera]]</f>
        <v>0</v>
      </c>
      <c r="AH135" s="32">
        <v>0</v>
      </c>
      <c r="AI135" s="76">
        <f>SUM(Table1[[#This Row],[small_bees]:[large_bees]])</f>
        <v>0</v>
      </c>
      <c r="AJ135" s="61">
        <f>Table1[[#This Row],[abundance of bees]]-Table1[[#This Row],[SB "abundance of bees"]]</f>
        <v>0</v>
      </c>
      <c r="AK135" s="43">
        <v>0</v>
      </c>
      <c r="AL135" s="68">
        <f>SUM(Table1[[#This Row],[small arrow shaped brown moth (Lepidoptera spp.)]:[bombus sp.  (bees)]])</f>
        <v>0</v>
      </c>
      <c r="AM135" s="61">
        <f>Table1[[#This Row],[abundance all sp.]]-Table1[[#This Row],[SB "abundance all sp."]]</f>
        <v>0</v>
      </c>
      <c r="AN135" s="39">
        <v>0</v>
      </c>
      <c r="AO135" s="39">
        <v>0</v>
      </c>
      <c r="AP135" s="39">
        <v>0</v>
      </c>
      <c r="AQ135" s="20">
        <v>0</v>
      </c>
      <c r="AR135" s="20">
        <v>0</v>
      </c>
      <c r="AS135" s="20">
        <v>0</v>
      </c>
      <c r="AT135" s="30">
        <v>0</v>
      </c>
      <c r="AU135" s="30">
        <v>0</v>
      </c>
      <c r="AV135" s="20">
        <v>1</v>
      </c>
      <c r="AW135" s="20">
        <v>5</v>
      </c>
      <c r="AX135" s="20">
        <v>0</v>
      </c>
      <c r="AY135" s="22">
        <v>6</v>
      </c>
      <c r="AZ135" s="32"/>
      <c r="BA135" s="32"/>
      <c r="BB135" s="32"/>
      <c r="BC135" s="32"/>
    </row>
    <row r="136" spans="1:55" x14ac:dyDescent="0.3">
      <c r="A136" s="31" t="s">
        <v>414</v>
      </c>
      <c r="B136" s="32" t="s">
        <v>41</v>
      </c>
      <c r="C136" s="32">
        <v>43.618104000000002</v>
      </c>
      <c r="D136" s="32">
        <v>-79.701542000000003</v>
      </c>
      <c r="E136" s="32">
        <v>16.249375245243645</v>
      </c>
      <c r="F136" s="33">
        <v>43664</v>
      </c>
      <c r="G136" s="20">
        <v>0</v>
      </c>
      <c r="H136" s="20">
        <v>0</v>
      </c>
      <c r="I136" s="20">
        <v>0</v>
      </c>
      <c r="J136" s="32">
        <v>0</v>
      </c>
      <c r="K136" s="20">
        <v>0</v>
      </c>
      <c r="L136" s="73">
        <v>0</v>
      </c>
      <c r="M136" s="73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1">
        <v>0</v>
      </c>
      <c r="U136" s="70">
        <v>0</v>
      </c>
      <c r="V136" s="57">
        <v>0</v>
      </c>
      <c r="W136" s="46">
        <f t="shared" si="5"/>
        <v>0</v>
      </c>
      <c r="X136" s="61">
        <f>Table1[[#This Row],[moths]]-Table1[[#This Row],[SB Moths]]</f>
        <v>0</v>
      </c>
      <c r="Y136" s="57">
        <v>0</v>
      </c>
      <c r="Z136" s="46">
        <f>SUM(Table1[[#This Row],[european skipper (Thymelicus lineola)- family Hesperiidae, order Lepidoptera]])</f>
        <v>0</v>
      </c>
      <c r="AA136" s="61">
        <f>Table1[[#This Row],[skippers (Hesperiidae sp.)]]-Table1[[#This Row],[SB Skippers]]</f>
        <v>0</v>
      </c>
      <c r="AB136" s="57">
        <v>0</v>
      </c>
      <c r="AC136" s="46">
        <f t="shared" si="6"/>
        <v>0</v>
      </c>
      <c r="AD136" s="61">
        <f>Table1[[#This Row],[butterflies]]-Table1[[#This Row],[SB bufferflies]]</f>
        <v>0</v>
      </c>
      <c r="AE136" s="51">
        <v>0</v>
      </c>
      <c r="AF136" s="68">
        <f>SUM(Table1[[#This Row],[small arrow shaped brown moth (Lepidoptera spp.)]:[monarch_butterfly (Danaus plexippus)]])</f>
        <v>0</v>
      </c>
      <c r="AG136" s="61">
        <f>Table1[[#This Row],[lepidoptera]]-Table1[[#This Row],[SB lepidoptera]]</f>
        <v>0</v>
      </c>
      <c r="AH136" s="32">
        <v>0</v>
      </c>
      <c r="AI136" s="76">
        <f>SUM(Table1[[#This Row],[small_bees]:[large_bees]])</f>
        <v>0</v>
      </c>
      <c r="AJ136" s="61">
        <f>Table1[[#This Row],[abundance of bees]]-Table1[[#This Row],[SB "abundance of bees"]]</f>
        <v>0</v>
      </c>
      <c r="AK136" s="43">
        <v>0</v>
      </c>
      <c r="AL136" s="68">
        <f>SUM(Table1[[#This Row],[small arrow shaped brown moth (Lepidoptera spp.)]:[bombus sp.  (bees)]])</f>
        <v>0</v>
      </c>
      <c r="AM136" s="61">
        <f>Table1[[#This Row],[abundance all sp.]]-Table1[[#This Row],[SB "abundance all sp."]]</f>
        <v>0</v>
      </c>
      <c r="AN136" s="39">
        <v>0</v>
      </c>
      <c r="AO136" s="39">
        <v>0</v>
      </c>
      <c r="AP136" s="39">
        <v>0</v>
      </c>
      <c r="AQ136" s="20">
        <v>0</v>
      </c>
      <c r="AR136" s="20">
        <v>0</v>
      </c>
      <c r="AS136" s="20">
        <v>0</v>
      </c>
      <c r="AT136" s="30">
        <v>0</v>
      </c>
      <c r="AU136" s="30">
        <v>0</v>
      </c>
      <c r="AV136" s="20">
        <v>2</v>
      </c>
      <c r="AW136" s="20">
        <v>3</v>
      </c>
      <c r="AX136" s="20">
        <v>0</v>
      </c>
      <c r="AY136" s="22">
        <v>5</v>
      </c>
      <c r="AZ136" s="32"/>
      <c r="BA136" s="32"/>
      <c r="BB136" s="32"/>
      <c r="BC136" s="32"/>
    </row>
    <row r="137" spans="1:55" x14ac:dyDescent="0.3">
      <c r="A137" s="31" t="s">
        <v>414</v>
      </c>
      <c r="B137" s="32" t="s">
        <v>42</v>
      </c>
      <c r="C137" s="32">
        <v>43.618104000000002</v>
      </c>
      <c r="D137" s="32">
        <v>-79.701542000000003</v>
      </c>
      <c r="E137" s="32">
        <v>16.249375245243645</v>
      </c>
      <c r="F137" s="33">
        <v>43664</v>
      </c>
      <c r="G137" s="20">
        <v>0</v>
      </c>
      <c r="H137" s="20">
        <v>0</v>
      </c>
      <c r="I137" s="20">
        <v>0</v>
      </c>
      <c r="J137" s="32">
        <v>0</v>
      </c>
      <c r="K137" s="20">
        <v>0</v>
      </c>
      <c r="L137" s="73">
        <v>1</v>
      </c>
      <c r="M137" s="73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1">
        <v>0</v>
      </c>
      <c r="U137" s="70">
        <v>0</v>
      </c>
      <c r="V137" s="57">
        <v>0</v>
      </c>
      <c r="W137" s="46">
        <f t="shared" si="5"/>
        <v>0</v>
      </c>
      <c r="X137" s="61">
        <f>Table1[[#This Row],[moths]]-Table1[[#This Row],[SB Moths]]</f>
        <v>0</v>
      </c>
      <c r="Y137" s="57">
        <v>0</v>
      </c>
      <c r="Z137" s="46">
        <f>SUM(Table1[[#This Row],[european skipper (Thymelicus lineola)- family Hesperiidae, order Lepidoptera]])</f>
        <v>0</v>
      </c>
      <c r="AA137" s="61">
        <f>Table1[[#This Row],[skippers (Hesperiidae sp.)]]-Table1[[#This Row],[SB Skippers]]</f>
        <v>0</v>
      </c>
      <c r="AB137" s="57">
        <v>0</v>
      </c>
      <c r="AC137" s="46">
        <f t="shared" si="6"/>
        <v>0</v>
      </c>
      <c r="AD137" s="61">
        <f>Table1[[#This Row],[butterflies]]-Table1[[#This Row],[SB bufferflies]]</f>
        <v>0</v>
      </c>
      <c r="AE137" s="51">
        <v>0</v>
      </c>
      <c r="AF137" s="68">
        <f>SUM(Table1[[#This Row],[small arrow shaped brown moth (Lepidoptera spp.)]:[monarch_butterfly (Danaus plexippus)]])</f>
        <v>0</v>
      </c>
      <c r="AG137" s="61">
        <f>Table1[[#This Row],[lepidoptera]]-Table1[[#This Row],[SB lepidoptera]]</f>
        <v>0</v>
      </c>
      <c r="AH137" s="32">
        <v>0</v>
      </c>
      <c r="AI137" s="76">
        <f>SUM(Table1[[#This Row],[small_bees]:[large_bees]])</f>
        <v>0</v>
      </c>
      <c r="AJ137" s="61">
        <f>Table1[[#This Row],[abundance of bees]]-Table1[[#This Row],[SB "abundance of bees"]]</f>
        <v>0</v>
      </c>
      <c r="AK137" s="43">
        <v>2</v>
      </c>
      <c r="AL137" s="68">
        <f>SUM(Table1[[#This Row],[small arrow shaped brown moth (Lepidoptera spp.)]:[bombus sp.  (bees)]])</f>
        <v>1</v>
      </c>
      <c r="AM137" s="61">
        <f>Table1[[#This Row],[abundance all sp.]]-Table1[[#This Row],[SB "abundance all sp."]]</f>
        <v>1</v>
      </c>
      <c r="AN137" s="39">
        <v>0</v>
      </c>
      <c r="AO137" s="39">
        <v>0</v>
      </c>
      <c r="AP137" s="39">
        <v>2</v>
      </c>
      <c r="AQ137" s="20">
        <v>0</v>
      </c>
      <c r="AR137" s="20">
        <v>0</v>
      </c>
      <c r="AS137" s="20">
        <v>0</v>
      </c>
      <c r="AT137" s="30">
        <v>1</v>
      </c>
      <c r="AU137" s="30">
        <v>0</v>
      </c>
      <c r="AV137" s="20">
        <v>1</v>
      </c>
      <c r="AW137" s="20">
        <v>2</v>
      </c>
      <c r="AX137" s="20">
        <v>0</v>
      </c>
      <c r="AY137" s="22">
        <v>3</v>
      </c>
      <c r="AZ137" s="32"/>
      <c r="BA137" s="32"/>
      <c r="BB137" s="32"/>
      <c r="BC137" s="32"/>
    </row>
    <row r="138" spans="1:55" x14ac:dyDescent="0.3">
      <c r="A138" s="31" t="s">
        <v>415</v>
      </c>
      <c r="B138" s="32" t="s">
        <v>39</v>
      </c>
      <c r="C138" s="32">
        <v>43.613475000000001</v>
      </c>
      <c r="D138" s="32">
        <v>-79.705866999999998</v>
      </c>
      <c r="E138" s="32">
        <v>16.517746332907461</v>
      </c>
      <c r="F138" s="33">
        <v>43664</v>
      </c>
      <c r="G138" s="20">
        <v>0</v>
      </c>
      <c r="H138" s="20">
        <v>0</v>
      </c>
      <c r="I138" s="20">
        <v>0</v>
      </c>
      <c r="J138" s="32">
        <v>0</v>
      </c>
      <c r="K138" s="20">
        <v>0</v>
      </c>
      <c r="L138" s="73">
        <v>0</v>
      </c>
      <c r="M138" s="73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1</v>
      </c>
      <c r="T138" s="21">
        <v>0</v>
      </c>
      <c r="U138" s="70">
        <v>0</v>
      </c>
      <c r="V138" s="57">
        <v>0</v>
      </c>
      <c r="W138" s="46">
        <f t="shared" si="5"/>
        <v>0</v>
      </c>
      <c r="X138" s="61">
        <f>Table1[[#This Row],[moths]]-Table1[[#This Row],[SB Moths]]</f>
        <v>0</v>
      </c>
      <c r="Y138" s="57">
        <v>0</v>
      </c>
      <c r="Z138" s="46">
        <f>SUM(Table1[[#This Row],[european skipper (Thymelicus lineola)- family Hesperiidae, order Lepidoptera]])</f>
        <v>0</v>
      </c>
      <c r="AA138" s="61">
        <f>Table1[[#This Row],[skippers (Hesperiidae sp.)]]-Table1[[#This Row],[SB Skippers]]</f>
        <v>0</v>
      </c>
      <c r="AB138" s="57">
        <v>0</v>
      </c>
      <c r="AC138" s="46">
        <f t="shared" si="6"/>
        <v>0</v>
      </c>
      <c r="AD138" s="61">
        <f>Table1[[#This Row],[butterflies]]-Table1[[#This Row],[SB bufferflies]]</f>
        <v>0</v>
      </c>
      <c r="AE138" s="51">
        <v>0</v>
      </c>
      <c r="AF138" s="68">
        <f>SUM(Table1[[#This Row],[small arrow shaped brown moth (Lepidoptera spp.)]:[monarch_butterfly (Danaus plexippus)]])</f>
        <v>0</v>
      </c>
      <c r="AG138" s="61">
        <f>Table1[[#This Row],[lepidoptera]]-Table1[[#This Row],[SB lepidoptera]]</f>
        <v>0</v>
      </c>
      <c r="AH138" s="32">
        <v>1</v>
      </c>
      <c r="AI138" s="76">
        <f>SUM(Table1[[#This Row],[small_bees]:[large_bees]])</f>
        <v>1</v>
      </c>
      <c r="AJ138" s="61">
        <f>Table1[[#This Row],[abundance of bees]]-Table1[[#This Row],[SB "abundance of bees"]]</f>
        <v>0</v>
      </c>
      <c r="AK138" s="43">
        <v>1</v>
      </c>
      <c r="AL138" s="68">
        <f>SUM(Table1[[#This Row],[small arrow shaped brown moth (Lepidoptera spp.)]:[bombus sp.  (bees)]])</f>
        <v>1</v>
      </c>
      <c r="AM138" s="61">
        <f>Table1[[#This Row],[abundance all sp.]]-Table1[[#This Row],[SB "abundance all sp."]]</f>
        <v>0</v>
      </c>
      <c r="AN138" s="39">
        <v>0</v>
      </c>
      <c r="AO138" s="39">
        <v>1</v>
      </c>
      <c r="AP138" s="39">
        <v>0</v>
      </c>
      <c r="AQ138" s="20">
        <v>0</v>
      </c>
      <c r="AR138" s="20">
        <v>1</v>
      </c>
      <c r="AS138" s="20">
        <v>0</v>
      </c>
      <c r="AT138" s="30">
        <v>1</v>
      </c>
      <c r="AU138" s="30">
        <v>1</v>
      </c>
      <c r="AV138" s="20">
        <v>0</v>
      </c>
      <c r="AW138" s="20">
        <v>4</v>
      </c>
      <c r="AX138" s="20">
        <v>1</v>
      </c>
      <c r="AY138" s="22">
        <v>5</v>
      </c>
      <c r="AZ138" s="32"/>
      <c r="BA138" s="32"/>
      <c r="BB138" s="32"/>
      <c r="BC138" s="32"/>
    </row>
    <row r="139" spans="1:55" x14ac:dyDescent="0.3">
      <c r="A139" s="31" t="s">
        <v>415</v>
      </c>
      <c r="B139" s="32" t="s">
        <v>41</v>
      </c>
      <c r="C139" s="32">
        <v>43.613475000000001</v>
      </c>
      <c r="D139" s="32">
        <v>-79.705866999999998</v>
      </c>
      <c r="E139" s="32">
        <v>16.517746332907461</v>
      </c>
      <c r="F139" s="33">
        <v>43664</v>
      </c>
      <c r="G139" s="20">
        <v>0</v>
      </c>
      <c r="H139" s="20">
        <v>0</v>
      </c>
      <c r="I139" s="20">
        <v>0</v>
      </c>
      <c r="J139" s="32">
        <v>0</v>
      </c>
      <c r="K139" s="20">
        <v>0</v>
      </c>
      <c r="L139" s="73">
        <v>0</v>
      </c>
      <c r="M139" s="73">
        <v>0</v>
      </c>
      <c r="N139" s="20">
        <v>1</v>
      </c>
      <c r="O139" s="20">
        <v>0</v>
      </c>
      <c r="P139" s="20">
        <v>0</v>
      </c>
      <c r="Q139" s="20">
        <v>0</v>
      </c>
      <c r="R139" s="20">
        <v>0</v>
      </c>
      <c r="S139" s="20">
        <v>2</v>
      </c>
      <c r="T139" s="21">
        <v>0</v>
      </c>
      <c r="U139" s="70">
        <v>0</v>
      </c>
      <c r="V139" s="57">
        <v>0</v>
      </c>
      <c r="W139" s="46">
        <f t="shared" si="5"/>
        <v>0</v>
      </c>
      <c r="X139" s="61">
        <f>Table1[[#This Row],[moths]]-Table1[[#This Row],[SB Moths]]</f>
        <v>0</v>
      </c>
      <c r="Y139" s="57">
        <v>0</v>
      </c>
      <c r="Z139" s="46">
        <f>SUM(Table1[[#This Row],[european skipper (Thymelicus lineola)- family Hesperiidae, order Lepidoptera]])</f>
        <v>0</v>
      </c>
      <c r="AA139" s="61">
        <f>Table1[[#This Row],[skippers (Hesperiidae sp.)]]-Table1[[#This Row],[SB Skippers]]</f>
        <v>0</v>
      </c>
      <c r="AB139" s="57">
        <v>0</v>
      </c>
      <c r="AC139" s="46">
        <f t="shared" si="6"/>
        <v>0</v>
      </c>
      <c r="AD139" s="61">
        <f>Table1[[#This Row],[butterflies]]-Table1[[#This Row],[SB bufferflies]]</f>
        <v>0</v>
      </c>
      <c r="AE139" s="51">
        <v>0</v>
      </c>
      <c r="AF139" s="68">
        <f>SUM(Table1[[#This Row],[small arrow shaped brown moth (Lepidoptera spp.)]:[monarch_butterfly (Danaus plexippus)]])</f>
        <v>0</v>
      </c>
      <c r="AG139" s="61">
        <f>Table1[[#This Row],[lepidoptera]]-Table1[[#This Row],[SB lepidoptera]]</f>
        <v>0</v>
      </c>
      <c r="AH139" s="32">
        <v>4</v>
      </c>
      <c r="AI139" s="76">
        <f>SUM(Table1[[#This Row],[small_bees]:[large_bees]])</f>
        <v>4</v>
      </c>
      <c r="AJ139" s="61">
        <f>Table1[[#This Row],[abundance of bees]]-Table1[[#This Row],[SB "abundance of bees"]]</f>
        <v>0</v>
      </c>
      <c r="AK139" s="43">
        <v>4</v>
      </c>
      <c r="AL139" s="68">
        <f>SUM(Table1[[#This Row],[small arrow shaped brown moth (Lepidoptera spp.)]:[bombus sp.  (bees)]])</f>
        <v>3</v>
      </c>
      <c r="AM139" s="61">
        <f>Table1[[#This Row],[abundance all sp.]]-Table1[[#This Row],[SB "abundance all sp."]]</f>
        <v>1</v>
      </c>
      <c r="AN139" s="39">
        <v>2</v>
      </c>
      <c r="AO139" s="39">
        <v>2</v>
      </c>
      <c r="AP139" s="39">
        <v>0</v>
      </c>
      <c r="AQ139" s="20">
        <v>2</v>
      </c>
      <c r="AR139" s="20">
        <v>2</v>
      </c>
      <c r="AS139" s="20">
        <v>0</v>
      </c>
      <c r="AT139" s="30">
        <v>3</v>
      </c>
      <c r="AU139" s="30">
        <v>3</v>
      </c>
      <c r="AV139" s="20">
        <v>0</v>
      </c>
      <c r="AW139" s="20">
        <v>6</v>
      </c>
      <c r="AX139" s="20">
        <v>0</v>
      </c>
      <c r="AY139" s="22">
        <v>6</v>
      </c>
      <c r="AZ139" s="32"/>
      <c r="BA139" s="32"/>
      <c r="BB139" s="32"/>
      <c r="BC139" s="32"/>
    </row>
    <row r="140" spans="1:55" x14ac:dyDescent="0.3">
      <c r="A140" s="31" t="s">
        <v>415</v>
      </c>
      <c r="B140" s="32" t="s">
        <v>42</v>
      </c>
      <c r="C140" s="32">
        <v>43.613475000000001</v>
      </c>
      <c r="D140" s="32">
        <v>-79.705866999999998</v>
      </c>
      <c r="E140" s="32">
        <v>16.517746332907461</v>
      </c>
      <c r="F140" s="33">
        <v>43664</v>
      </c>
      <c r="G140" s="20">
        <v>0</v>
      </c>
      <c r="H140" s="20">
        <v>0</v>
      </c>
      <c r="I140" s="20">
        <v>0</v>
      </c>
      <c r="J140" s="32">
        <v>0</v>
      </c>
      <c r="K140" s="20">
        <v>0</v>
      </c>
      <c r="L140" s="73">
        <v>0</v>
      </c>
      <c r="M140" s="73">
        <v>0</v>
      </c>
      <c r="N140" s="20">
        <v>4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1">
        <v>0</v>
      </c>
      <c r="U140" s="70">
        <v>0</v>
      </c>
      <c r="V140" s="57">
        <v>0</v>
      </c>
      <c r="W140" s="46">
        <f t="shared" si="5"/>
        <v>0</v>
      </c>
      <c r="X140" s="61">
        <f>Table1[[#This Row],[moths]]-Table1[[#This Row],[SB Moths]]</f>
        <v>0</v>
      </c>
      <c r="Y140" s="57">
        <v>0</v>
      </c>
      <c r="Z140" s="46">
        <f>SUM(Table1[[#This Row],[european skipper (Thymelicus lineola)- family Hesperiidae, order Lepidoptera]])</f>
        <v>0</v>
      </c>
      <c r="AA140" s="61">
        <f>Table1[[#This Row],[skippers (Hesperiidae sp.)]]-Table1[[#This Row],[SB Skippers]]</f>
        <v>0</v>
      </c>
      <c r="AB140" s="57">
        <v>0</v>
      </c>
      <c r="AC140" s="46">
        <f t="shared" si="6"/>
        <v>0</v>
      </c>
      <c r="AD140" s="61">
        <f>Table1[[#This Row],[butterflies]]-Table1[[#This Row],[SB bufferflies]]</f>
        <v>0</v>
      </c>
      <c r="AE140" s="51">
        <v>0</v>
      </c>
      <c r="AF140" s="68">
        <f>SUM(Table1[[#This Row],[small arrow shaped brown moth (Lepidoptera spp.)]:[monarch_butterfly (Danaus plexippus)]])</f>
        <v>0</v>
      </c>
      <c r="AG140" s="61">
        <f>Table1[[#This Row],[lepidoptera]]-Table1[[#This Row],[SB lepidoptera]]</f>
        <v>0</v>
      </c>
      <c r="AH140" s="32">
        <v>4</v>
      </c>
      <c r="AI140" s="76">
        <f>SUM(Table1[[#This Row],[small_bees]:[large_bees]])</f>
        <v>4</v>
      </c>
      <c r="AJ140" s="61">
        <f>Table1[[#This Row],[abundance of bees]]-Table1[[#This Row],[SB "abundance of bees"]]</f>
        <v>0</v>
      </c>
      <c r="AK140" s="43">
        <v>4</v>
      </c>
      <c r="AL140" s="68">
        <f>SUM(Table1[[#This Row],[small arrow shaped brown moth (Lepidoptera spp.)]:[bombus sp.  (bees)]])</f>
        <v>4</v>
      </c>
      <c r="AM140" s="61">
        <f>Table1[[#This Row],[abundance all sp.]]-Table1[[#This Row],[SB "abundance all sp."]]</f>
        <v>0</v>
      </c>
      <c r="AN140" s="39">
        <v>4</v>
      </c>
      <c r="AO140" s="39">
        <v>0</v>
      </c>
      <c r="AP140" s="39">
        <v>0</v>
      </c>
      <c r="AQ140" s="20">
        <v>4</v>
      </c>
      <c r="AR140" s="20">
        <v>0</v>
      </c>
      <c r="AS140" s="20">
        <v>0</v>
      </c>
      <c r="AT140" s="30">
        <v>1</v>
      </c>
      <c r="AU140" s="30">
        <v>1</v>
      </c>
      <c r="AV140" s="20">
        <v>0</v>
      </c>
      <c r="AW140" s="20">
        <v>4</v>
      </c>
      <c r="AX140" s="20">
        <v>2</v>
      </c>
      <c r="AY140" s="22">
        <v>6</v>
      </c>
      <c r="AZ140" s="32"/>
      <c r="BA140" s="32"/>
      <c r="BB140" s="32"/>
      <c r="BC140" s="32"/>
    </row>
    <row r="141" spans="1:55" x14ac:dyDescent="0.3">
      <c r="A141" s="31" t="s">
        <v>416</v>
      </c>
      <c r="B141" s="32" t="s">
        <v>39</v>
      </c>
      <c r="C141" s="32">
        <v>43.595801999999999</v>
      </c>
      <c r="D141" s="32">
        <v>-79.719547000000006</v>
      </c>
      <c r="E141" s="32">
        <v>17.445432542760066</v>
      </c>
      <c r="F141" s="33">
        <v>43664</v>
      </c>
      <c r="G141" s="20">
        <v>0</v>
      </c>
      <c r="H141" s="20">
        <v>0</v>
      </c>
      <c r="I141" s="20">
        <v>0</v>
      </c>
      <c r="J141" s="32">
        <v>0</v>
      </c>
      <c r="K141" s="20">
        <v>0</v>
      </c>
      <c r="L141" s="73">
        <v>0</v>
      </c>
      <c r="M141" s="73">
        <v>2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1">
        <v>0</v>
      </c>
      <c r="U141" s="70">
        <v>0</v>
      </c>
      <c r="V141" s="57">
        <v>0</v>
      </c>
      <c r="W141" s="46">
        <f t="shared" si="5"/>
        <v>0</v>
      </c>
      <c r="X141" s="61">
        <f>Table1[[#This Row],[moths]]-Table1[[#This Row],[SB Moths]]</f>
        <v>0</v>
      </c>
      <c r="Y141" s="57">
        <v>0</v>
      </c>
      <c r="Z141" s="46">
        <f>SUM(Table1[[#This Row],[european skipper (Thymelicus lineola)- family Hesperiidae, order Lepidoptera]])</f>
        <v>0</v>
      </c>
      <c r="AA141" s="61">
        <f>Table1[[#This Row],[skippers (Hesperiidae sp.)]]-Table1[[#This Row],[SB Skippers]]</f>
        <v>0</v>
      </c>
      <c r="AB141" s="57">
        <v>0</v>
      </c>
      <c r="AC141" s="46">
        <f t="shared" si="6"/>
        <v>0</v>
      </c>
      <c r="AD141" s="61">
        <f>Table1[[#This Row],[butterflies]]-Table1[[#This Row],[SB bufferflies]]</f>
        <v>0</v>
      </c>
      <c r="AE141" s="51">
        <v>0</v>
      </c>
      <c r="AF141" s="68">
        <f>SUM(Table1[[#This Row],[small arrow shaped brown moth (Lepidoptera spp.)]:[monarch_butterfly (Danaus plexippus)]])</f>
        <v>0</v>
      </c>
      <c r="AG141" s="61">
        <f>Table1[[#This Row],[lepidoptera]]-Table1[[#This Row],[SB lepidoptera]]</f>
        <v>0</v>
      </c>
      <c r="AH141" s="32">
        <v>0</v>
      </c>
      <c r="AI141" s="76">
        <f>SUM(Table1[[#This Row],[small_bees]:[large_bees]])</f>
        <v>0</v>
      </c>
      <c r="AJ141" s="61">
        <f>Table1[[#This Row],[abundance of bees]]-Table1[[#This Row],[SB "abundance of bees"]]</f>
        <v>0</v>
      </c>
      <c r="AK141" s="43">
        <v>2</v>
      </c>
      <c r="AL141" s="68">
        <f>SUM(Table1[[#This Row],[small arrow shaped brown moth (Lepidoptera spp.)]:[bombus sp.  (bees)]])</f>
        <v>2</v>
      </c>
      <c r="AM141" s="61">
        <f>Table1[[#This Row],[abundance all sp.]]-Table1[[#This Row],[SB "abundance all sp."]]</f>
        <v>0</v>
      </c>
      <c r="AN141" s="39">
        <v>2</v>
      </c>
      <c r="AO141" s="39">
        <v>0</v>
      </c>
      <c r="AP141" s="39">
        <v>0</v>
      </c>
      <c r="AQ141" s="20">
        <v>0</v>
      </c>
      <c r="AR141" s="20">
        <v>0</v>
      </c>
      <c r="AS141" s="20">
        <v>0</v>
      </c>
      <c r="AT141" s="30">
        <v>1</v>
      </c>
      <c r="AU141" s="30">
        <v>0</v>
      </c>
      <c r="AV141" s="20">
        <v>0</v>
      </c>
      <c r="AW141" s="20">
        <v>3</v>
      </c>
      <c r="AX141" s="20">
        <v>2</v>
      </c>
      <c r="AY141" s="22">
        <v>5</v>
      </c>
      <c r="AZ141" s="32"/>
      <c r="BA141" s="32"/>
      <c r="BB141" s="32"/>
      <c r="BC141" s="32"/>
    </row>
    <row r="142" spans="1:55" x14ac:dyDescent="0.3">
      <c r="A142" s="31" t="s">
        <v>416</v>
      </c>
      <c r="B142" s="32" t="s">
        <v>41</v>
      </c>
      <c r="C142" s="32">
        <v>43.595801999999999</v>
      </c>
      <c r="D142" s="32">
        <v>-79.719547000000006</v>
      </c>
      <c r="E142" s="32">
        <v>17.445432542760066</v>
      </c>
      <c r="F142" s="33">
        <v>43664</v>
      </c>
      <c r="G142" s="20">
        <v>0</v>
      </c>
      <c r="H142" s="20">
        <v>0</v>
      </c>
      <c r="I142" s="20">
        <v>0</v>
      </c>
      <c r="J142" s="32">
        <v>0</v>
      </c>
      <c r="K142" s="20">
        <v>0</v>
      </c>
      <c r="L142" s="73">
        <v>0</v>
      </c>
      <c r="M142" s="73">
        <v>0</v>
      </c>
      <c r="N142" s="20">
        <v>3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1">
        <v>0</v>
      </c>
      <c r="U142" s="70">
        <v>0</v>
      </c>
      <c r="V142" s="57">
        <v>0</v>
      </c>
      <c r="W142" s="46">
        <f t="shared" si="5"/>
        <v>0</v>
      </c>
      <c r="X142" s="61">
        <f>Table1[[#This Row],[moths]]-Table1[[#This Row],[SB Moths]]</f>
        <v>0</v>
      </c>
      <c r="Y142" s="57">
        <v>0</v>
      </c>
      <c r="Z142" s="46">
        <f>SUM(Table1[[#This Row],[european skipper (Thymelicus lineola)- family Hesperiidae, order Lepidoptera]])</f>
        <v>0</v>
      </c>
      <c r="AA142" s="61">
        <f>Table1[[#This Row],[skippers (Hesperiidae sp.)]]-Table1[[#This Row],[SB Skippers]]</f>
        <v>0</v>
      </c>
      <c r="AB142" s="57">
        <v>0</v>
      </c>
      <c r="AC142" s="46">
        <f t="shared" si="6"/>
        <v>0</v>
      </c>
      <c r="AD142" s="61">
        <f>Table1[[#This Row],[butterflies]]-Table1[[#This Row],[SB bufferflies]]</f>
        <v>0</v>
      </c>
      <c r="AE142" s="51">
        <v>0</v>
      </c>
      <c r="AF142" s="68">
        <f>SUM(Table1[[#This Row],[small arrow shaped brown moth (Lepidoptera spp.)]:[monarch_butterfly (Danaus plexippus)]])</f>
        <v>0</v>
      </c>
      <c r="AG142" s="61">
        <f>Table1[[#This Row],[lepidoptera]]-Table1[[#This Row],[SB lepidoptera]]</f>
        <v>0</v>
      </c>
      <c r="AH142" s="32">
        <v>3</v>
      </c>
      <c r="AI142" s="76">
        <f>SUM(Table1[[#This Row],[small_bees]:[large_bees]])</f>
        <v>3</v>
      </c>
      <c r="AJ142" s="61">
        <f>Table1[[#This Row],[abundance of bees]]-Table1[[#This Row],[SB "abundance of bees"]]</f>
        <v>0</v>
      </c>
      <c r="AK142" s="43">
        <v>3</v>
      </c>
      <c r="AL142" s="68">
        <f>SUM(Table1[[#This Row],[small arrow shaped brown moth (Lepidoptera spp.)]:[bombus sp.  (bees)]])</f>
        <v>3</v>
      </c>
      <c r="AM142" s="61">
        <f>Table1[[#This Row],[abundance all sp.]]-Table1[[#This Row],[SB "abundance all sp."]]</f>
        <v>0</v>
      </c>
      <c r="AN142" s="39">
        <v>3</v>
      </c>
      <c r="AO142" s="39">
        <v>0</v>
      </c>
      <c r="AP142" s="39">
        <v>0</v>
      </c>
      <c r="AQ142" s="20">
        <v>3</v>
      </c>
      <c r="AR142" s="20">
        <v>0</v>
      </c>
      <c r="AS142" s="20">
        <v>0</v>
      </c>
      <c r="AT142" s="30">
        <v>1</v>
      </c>
      <c r="AU142" s="30">
        <v>1</v>
      </c>
      <c r="AV142" s="20">
        <v>0</v>
      </c>
      <c r="AW142" s="20">
        <v>4</v>
      </c>
      <c r="AX142" s="20">
        <v>2</v>
      </c>
      <c r="AY142" s="22">
        <v>6</v>
      </c>
      <c r="AZ142" s="32"/>
      <c r="BA142" s="32"/>
      <c r="BB142" s="32"/>
      <c r="BC142" s="32"/>
    </row>
    <row r="143" spans="1:55" x14ac:dyDescent="0.3">
      <c r="A143" s="31" t="s">
        <v>416</v>
      </c>
      <c r="B143" s="32" t="s">
        <v>42</v>
      </c>
      <c r="C143" s="32">
        <v>43.595801999999999</v>
      </c>
      <c r="D143" s="32">
        <v>-79.719547000000006</v>
      </c>
      <c r="E143" s="32">
        <v>17.445432542760066</v>
      </c>
      <c r="F143" s="33">
        <v>43664</v>
      </c>
      <c r="G143" s="20">
        <v>0</v>
      </c>
      <c r="H143" s="20">
        <v>0</v>
      </c>
      <c r="I143" s="20">
        <v>0</v>
      </c>
      <c r="J143" s="32">
        <v>0</v>
      </c>
      <c r="K143" s="20">
        <v>0</v>
      </c>
      <c r="L143" s="73">
        <v>0</v>
      </c>
      <c r="M143" s="73">
        <v>1</v>
      </c>
      <c r="N143" s="20">
        <v>1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1">
        <v>0</v>
      </c>
      <c r="U143" s="70">
        <v>0</v>
      </c>
      <c r="V143" s="57">
        <v>0</v>
      </c>
      <c r="W143" s="46">
        <f t="shared" si="5"/>
        <v>0</v>
      </c>
      <c r="X143" s="61">
        <f>Table1[[#This Row],[moths]]-Table1[[#This Row],[SB Moths]]</f>
        <v>0</v>
      </c>
      <c r="Y143" s="57">
        <v>0</v>
      </c>
      <c r="Z143" s="46">
        <f>SUM(Table1[[#This Row],[european skipper (Thymelicus lineola)- family Hesperiidae, order Lepidoptera]])</f>
        <v>0</v>
      </c>
      <c r="AA143" s="61">
        <f>Table1[[#This Row],[skippers (Hesperiidae sp.)]]-Table1[[#This Row],[SB Skippers]]</f>
        <v>0</v>
      </c>
      <c r="AB143" s="57">
        <v>0</v>
      </c>
      <c r="AC143" s="46">
        <f t="shared" si="6"/>
        <v>0</v>
      </c>
      <c r="AD143" s="61">
        <f>Table1[[#This Row],[butterflies]]-Table1[[#This Row],[SB bufferflies]]</f>
        <v>0</v>
      </c>
      <c r="AE143" s="51">
        <v>0</v>
      </c>
      <c r="AF143" s="68">
        <f>SUM(Table1[[#This Row],[small arrow shaped brown moth (Lepidoptera spp.)]:[monarch_butterfly (Danaus plexippus)]])</f>
        <v>0</v>
      </c>
      <c r="AG143" s="61">
        <f>Table1[[#This Row],[lepidoptera]]-Table1[[#This Row],[SB lepidoptera]]</f>
        <v>0</v>
      </c>
      <c r="AH143" s="32">
        <v>1</v>
      </c>
      <c r="AI143" s="76">
        <f>SUM(Table1[[#This Row],[small_bees]:[large_bees]])</f>
        <v>1</v>
      </c>
      <c r="AJ143" s="61">
        <f>Table1[[#This Row],[abundance of bees]]-Table1[[#This Row],[SB "abundance of bees"]]</f>
        <v>0</v>
      </c>
      <c r="AK143" s="43">
        <v>2</v>
      </c>
      <c r="AL143" s="68">
        <f>SUM(Table1[[#This Row],[small arrow shaped brown moth (Lepidoptera spp.)]:[bombus sp.  (bees)]])</f>
        <v>2</v>
      </c>
      <c r="AM143" s="61">
        <f>Table1[[#This Row],[abundance all sp.]]-Table1[[#This Row],[SB "abundance all sp."]]</f>
        <v>0</v>
      </c>
      <c r="AN143" s="39">
        <v>2</v>
      </c>
      <c r="AO143" s="39">
        <v>0</v>
      </c>
      <c r="AP143" s="39">
        <v>0</v>
      </c>
      <c r="AQ143" s="20">
        <v>1</v>
      </c>
      <c r="AR143" s="20">
        <v>0</v>
      </c>
      <c r="AS143" s="20">
        <v>0</v>
      </c>
      <c r="AT143" s="30">
        <v>2</v>
      </c>
      <c r="AU143" s="30">
        <v>1</v>
      </c>
      <c r="AV143" s="20">
        <v>0</v>
      </c>
      <c r="AW143" s="20">
        <v>3</v>
      </c>
      <c r="AX143" s="20">
        <v>0</v>
      </c>
      <c r="AY143" s="22">
        <v>3</v>
      </c>
      <c r="AZ143" s="32"/>
      <c r="BA143" s="32"/>
      <c r="BB143" s="32"/>
      <c r="BC143" s="32"/>
    </row>
    <row r="144" spans="1:55" x14ac:dyDescent="0.3">
      <c r="A144" s="31" t="s">
        <v>418</v>
      </c>
      <c r="B144" s="32" t="s">
        <v>39</v>
      </c>
      <c r="C144" s="32">
        <v>43.553597000000003</v>
      </c>
      <c r="D144" s="32">
        <v>-79.699607999999998</v>
      </c>
      <c r="E144" s="32">
        <v>17.453630525434615</v>
      </c>
      <c r="F144" s="33">
        <v>43653</v>
      </c>
      <c r="G144" s="20">
        <v>0</v>
      </c>
      <c r="H144" s="20">
        <v>0</v>
      </c>
      <c r="I144" s="20">
        <v>0</v>
      </c>
      <c r="J144" s="32">
        <v>0</v>
      </c>
      <c r="K144" s="20">
        <v>0</v>
      </c>
      <c r="L144" s="73">
        <v>0</v>
      </c>
      <c r="M144" s="73">
        <v>0</v>
      </c>
      <c r="N144" s="20">
        <v>0</v>
      </c>
      <c r="O144" s="20">
        <v>0</v>
      </c>
      <c r="P144" s="20">
        <v>1</v>
      </c>
      <c r="Q144" s="20">
        <v>0</v>
      </c>
      <c r="R144" s="20">
        <v>0</v>
      </c>
      <c r="S144" s="20">
        <v>0</v>
      </c>
      <c r="T144" s="21">
        <v>0</v>
      </c>
      <c r="U144" s="70">
        <v>0</v>
      </c>
      <c r="V144" s="57">
        <v>0</v>
      </c>
      <c r="W144" s="46">
        <f t="shared" si="5"/>
        <v>0</v>
      </c>
      <c r="X144" s="61">
        <f>Table1[[#This Row],[moths]]-Table1[[#This Row],[SB Moths]]</f>
        <v>0</v>
      </c>
      <c r="Y144" s="57">
        <v>0</v>
      </c>
      <c r="Z144" s="46">
        <f>SUM(Table1[[#This Row],[european skipper (Thymelicus lineola)- family Hesperiidae, order Lepidoptera]])</f>
        <v>0</v>
      </c>
      <c r="AA144" s="61">
        <f>Table1[[#This Row],[skippers (Hesperiidae sp.)]]-Table1[[#This Row],[SB Skippers]]</f>
        <v>0</v>
      </c>
      <c r="AB144" s="57">
        <v>0</v>
      </c>
      <c r="AC144" s="46">
        <f t="shared" si="6"/>
        <v>0</v>
      </c>
      <c r="AD144" s="61">
        <f>Table1[[#This Row],[butterflies]]-Table1[[#This Row],[SB bufferflies]]</f>
        <v>0</v>
      </c>
      <c r="AE144" s="51">
        <v>0</v>
      </c>
      <c r="AF144" s="68">
        <f>SUM(Table1[[#This Row],[small arrow shaped brown moth (Lepidoptera spp.)]:[monarch_butterfly (Danaus plexippus)]])</f>
        <v>0</v>
      </c>
      <c r="AG144" s="61">
        <f>Table1[[#This Row],[lepidoptera]]-Table1[[#This Row],[SB lepidoptera]]</f>
        <v>0</v>
      </c>
      <c r="AH144" s="32">
        <v>1</v>
      </c>
      <c r="AI144" s="76">
        <f>SUM(Table1[[#This Row],[small_bees]:[large_bees]])</f>
        <v>1</v>
      </c>
      <c r="AJ144" s="61">
        <f>Table1[[#This Row],[abundance of bees]]-Table1[[#This Row],[SB "abundance of bees"]]</f>
        <v>0</v>
      </c>
      <c r="AK144" s="43">
        <v>1</v>
      </c>
      <c r="AL144" s="68">
        <f>SUM(Table1[[#This Row],[small arrow shaped brown moth (Lepidoptera spp.)]:[bombus sp.  (bees)]])</f>
        <v>1</v>
      </c>
      <c r="AM144" s="61">
        <f>Table1[[#This Row],[abundance all sp.]]-Table1[[#This Row],[SB "abundance all sp."]]</f>
        <v>0</v>
      </c>
      <c r="AN144" s="39">
        <v>1</v>
      </c>
      <c r="AO144" s="39">
        <v>0</v>
      </c>
      <c r="AP144" s="39">
        <v>0</v>
      </c>
      <c r="AQ144" s="20">
        <v>1</v>
      </c>
      <c r="AR144" s="20">
        <v>0</v>
      </c>
      <c r="AS144" s="20">
        <v>0</v>
      </c>
      <c r="AT144" s="30">
        <v>1</v>
      </c>
      <c r="AU144" s="30">
        <v>1</v>
      </c>
      <c r="AV144" s="20">
        <v>1</v>
      </c>
      <c r="AW144" s="20">
        <v>1</v>
      </c>
      <c r="AX144" s="20">
        <v>0</v>
      </c>
      <c r="AY144" s="22">
        <v>2</v>
      </c>
      <c r="AZ144" s="32"/>
      <c r="BA144" s="32"/>
      <c r="BB144" s="32"/>
      <c r="BC144" s="32"/>
    </row>
    <row r="145" spans="1:55" x14ac:dyDescent="0.3">
      <c r="A145" s="31" t="s">
        <v>379</v>
      </c>
      <c r="B145" s="32" t="s">
        <v>39</v>
      </c>
      <c r="C145" s="32">
        <v>43.571026000000003</v>
      </c>
      <c r="D145" s="32">
        <v>-79.733337000000006</v>
      </c>
      <c r="E145" s="32">
        <v>18.589161793082503</v>
      </c>
      <c r="F145" s="33">
        <v>43655</v>
      </c>
      <c r="G145" s="20">
        <v>0</v>
      </c>
      <c r="H145" s="20">
        <v>0</v>
      </c>
      <c r="I145" s="20">
        <v>0</v>
      </c>
      <c r="J145" s="32">
        <v>0</v>
      </c>
      <c r="K145" s="20">
        <v>0</v>
      </c>
      <c r="L145" s="73">
        <v>0</v>
      </c>
      <c r="M145" s="73">
        <v>0</v>
      </c>
      <c r="N145" s="20">
        <v>0</v>
      </c>
      <c r="O145" s="20">
        <v>1</v>
      </c>
      <c r="P145" s="20">
        <v>0</v>
      </c>
      <c r="Q145" s="20">
        <v>0</v>
      </c>
      <c r="R145" s="20">
        <v>0</v>
      </c>
      <c r="S145" s="20">
        <v>2</v>
      </c>
      <c r="T145" s="21">
        <v>0</v>
      </c>
      <c r="U145" s="70">
        <v>0</v>
      </c>
      <c r="V145" s="57">
        <v>0</v>
      </c>
      <c r="W145" s="46">
        <f t="shared" si="5"/>
        <v>0</v>
      </c>
      <c r="X145" s="61">
        <f>Table1[[#This Row],[moths]]-Table1[[#This Row],[SB Moths]]</f>
        <v>0</v>
      </c>
      <c r="Y145" s="57">
        <v>0</v>
      </c>
      <c r="Z145" s="46">
        <f>SUM(Table1[[#This Row],[european skipper (Thymelicus lineola)- family Hesperiidae, order Lepidoptera]])</f>
        <v>0</v>
      </c>
      <c r="AA145" s="61">
        <f>Table1[[#This Row],[skippers (Hesperiidae sp.)]]-Table1[[#This Row],[SB Skippers]]</f>
        <v>0</v>
      </c>
      <c r="AB145" s="57">
        <v>0</v>
      </c>
      <c r="AC145" s="46">
        <f t="shared" si="6"/>
        <v>0</v>
      </c>
      <c r="AD145" s="61">
        <f>Table1[[#This Row],[butterflies]]-Table1[[#This Row],[SB bufferflies]]</f>
        <v>0</v>
      </c>
      <c r="AE145" s="51">
        <v>0</v>
      </c>
      <c r="AF145" s="68">
        <f>SUM(Table1[[#This Row],[small arrow shaped brown moth (Lepidoptera spp.)]:[monarch_butterfly (Danaus plexippus)]])</f>
        <v>0</v>
      </c>
      <c r="AG145" s="61">
        <f>Table1[[#This Row],[lepidoptera]]-Table1[[#This Row],[SB lepidoptera]]</f>
        <v>0</v>
      </c>
      <c r="AH145" s="32">
        <v>3</v>
      </c>
      <c r="AI145" s="76">
        <f>SUM(Table1[[#This Row],[small_bees]:[large_bees]])</f>
        <v>3</v>
      </c>
      <c r="AJ145" s="61">
        <f>Table1[[#This Row],[abundance of bees]]-Table1[[#This Row],[SB "abundance of bees"]]</f>
        <v>0</v>
      </c>
      <c r="AK145" s="43">
        <v>3</v>
      </c>
      <c r="AL145" s="68">
        <f>SUM(Table1[[#This Row],[small arrow shaped brown moth (Lepidoptera spp.)]:[bombus sp.  (bees)]])</f>
        <v>3</v>
      </c>
      <c r="AM145" s="61">
        <f>Table1[[#This Row],[abundance all sp.]]-Table1[[#This Row],[SB "abundance all sp."]]</f>
        <v>0</v>
      </c>
      <c r="AN145" s="39">
        <v>0</v>
      </c>
      <c r="AO145" s="39">
        <v>2</v>
      </c>
      <c r="AP145" s="39">
        <v>1</v>
      </c>
      <c r="AQ145" s="20">
        <v>0</v>
      </c>
      <c r="AR145" s="20">
        <v>2</v>
      </c>
      <c r="AS145" s="20">
        <v>1</v>
      </c>
      <c r="AT145" s="30">
        <v>2</v>
      </c>
      <c r="AU145" s="30">
        <v>2</v>
      </c>
      <c r="AV145" s="20">
        <v>1</v>
      </c>
      <c r="AW145" s="20">
        <v>4</v>
      </c>
      <c r="AX145" s="20">
        <v>0</v>
      </c>
      <c r="AY145" s="22">
        <v>5</v>
      </c>
      <c r="AZ145" s="32"/>
      <c r="BA145" s="32"/>
      <c r="BB145" s="32"/>
      <c r="BC145" s="32"/>
    </row>
    <row r="146" spans="1:55" x14ac:dyDescent="0.3">
      <c r="A146" s="31" t="s">
        <v>379</v>
      </c>
      <c r="B146" s="32" t="s">
        <v>41</v>
      </c>
      <c r="C146" s="32">
        <v>43.571026000000003</v>
      </c>
      <c r="D146" s="32">
        <v>-79.733337000000006</v>
      </c>
      <c r="E146" s="32">
        <v>18.589161793082503</v>
      </c>
      <c r="F146" s="33">
        <v>43655</v>
      </c>
      <c r="G146" s="20">
        <v>0</v>
      </c>
      <c r="H146" s="20">
        <v>0</v>
      </c>
      <c r="I146" s="20">
        <v>0</v>
      </c>
      <c r="J146" s="32">
        <v>0</v>
      </c>
      <c r="K146" s="20">
        <v>0</v>
      </c>
      <c r="L146" s="73">
        <v>0</v>
      </c>
      <c r="M146" s="73">
        <v>0</v>
      </c>
      <c r="N146" s="20">
        <v>1</v>
      </c>
      <c r="O146" s="20">
        <v>0</v>
      </c>
      <c r="P146" s="20">
        <v>0</v>
      </c>
      <c r="Q146" s="20">
        <v>0</v>
      </c>
      <c r="R146" s="20">
        <v>0</v>
      </c>
      <c r="S146" s="20">
        <v>1</v>
      </c>
      <c r="T146" s="21">
        <v>0</v>
      </c>
      <c r="U146" s="70">
        <v>0</v>
      </c>
      <c r="V146" s="57">
        <v>0</v>
      </c>
      <c r="W146" s="46">
        <f t="shared" si="5"/>
        <v>0</v>
      </c>
      <c r="X146" s="61">
        <f>Table1[[#This Row],[moths]]-Table1[[#This Row],[SB Moths]]</f>
        <v>0</v>
      </c>
      <c r="Y146" s="57">
        <v>0</v>
      </c>
      <c r="Z146" s="46">
        <f>SUM(Table1[[#This Row],[european skipper (Thymelicus lineola)- family Hesperiidae, order Lepidoptera]])</f>
        <v>0</v>
      </c>
      <c r="AA146" s="61">
        <f>Table1[[#This Row],[skippers (Hesperiidae sp.)]]-Table1[[#This Row],[SB Skippers]]</f>
        <v>0</v>
      </c>
      <c r="AB146" s="57">
        <v>0</v>
      </c>
      <c r="AC146" s="46">
        <f t="shared" si="6"/>
        <v>0</v>
      </c>
      <c r="AD146" s="61">
        <f>Table1[[#This Row],[butterflies]]-Table1[[#This Row],[SB bufferflies]]</f>
        <v>0</v>
      </c>
      <c r="AE146" s="51">
        <v>0</v>
      </c>
      <c r="AF146" s="68">
        <f>SUM(Table1[[#This Row],[small arrow shaped brown moth (Lepidoptera spp.)]:[monarch_butterfly (Danaus plexippus)]])</f>
        <v>0</v>
      </c>
      <c r="AG146" s="61">
        <f>Table1[[#This Row],[lepidoptera]]-Table1[[#This Row],[SB lepidoptera]]</f>
        <v>0</v>
      </c>
      <c r="AH146" s="32">
        <v>2</v>
      </c>
      <c r="AI146" s="76">
        <f>SUM(Table1[[#This Row],[small_bees]:[large_bees]])</f>
        <v>2</v>
      </c>
      <c r="AJ146" s="61">
        <f>Table1[[#This Row],[abundance of bees]]-Table1[[#This Row],[SB "abundance of bees"]]</f>
        <v>0</v>
      </c>
      <c r="AK146" s="43">
        <v>2</v>
      </c>
      <c r="AL146" s="68">
        <f>SUM(Table1[[#This Row],[small arrow shaped brown moth (Lepidoptera spp.)]:[bombus sp.  (bees)]])</f>
        <v>2</v>
      </c>
      <c r="AM146" s="61">
        <f>Table1[[#This Row],[abundance all sp.]]-Table1[[#This Row],[SB "abundance all sp."]]</f>
        <v>0</v>
      </c>
      <c r="AN146" s="39">
        <v>1</v>
      </c>
      <c r="AO146" s="39">
        <v>1</v>
      </c>
      <c r="AP146" s="39">
        <v>0</v>
      </c>
      <c r="AQ146" s="20">
        <v>1</v>
      </c>
      <c r="AR146" s="20">
        <v>1</v>
      </c>
      <c r="AS146" s="20">
        <v>0</v>
      </c>
      <c r="AT146" s="30">
        <v>2</v>
      </c>
      <c r="AU146" s="30">
        <v>2</v>
      </c>
      <c r="AV146" s="20">
        <v>1</v>
      </c>
      <c r="AW146" s="20">
        <v>3</v>
      </c>
      <c r="AX146" s="20">
        <v>0</v>
      </c>
      <c r="AY146" s="22">
        <v>4</v>
      </c>
      <c r="AZ146" s="32"/>
      <c r="BA146" s="32"/>
      <c r="BB146" s="32"/>
      <c r="BC146" s="32"/>
    </row>
    <row r="147" spans="1:55" x14ac:dyDescent="0.3">
      <c r="A147" s="31" t="s">
        <v>379</v>
      </c>
      <c r="B147" s="32" t="s">
        <v>42</v>
      </c>
      <c r="C147" s="32">
        <v>43.571026000000003</v>
      </c>
      <c r="D147" s="32">
        <v>-79.733337000000006</v>
      </c>
      <c r="E147" s="32">
        <v>18.589161793082503</v>
      </c>
      <c r="F147" s="33">
        <v>43655</v>
      </c>
      <c r="G147" s="20">
        <v>0</v>
      </c>
      <c r="H147" s="20">
        <v>0</v>
      </c>
      <c r="I147" s="20">
        <v>0</v>
      </c>
      <c r="J147" s="32">
        <v>0</v>
      </c>
      <c r="K147" s="20">
        <v>0</v>
      </c>
      <c r="L147" s="73">
        <v>0</v>
      </c>
      <c r="M147" s="73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1">
        <v>0</v>
      </c>
      <c r="U147" s="70">
        <v>1</v>
      </c>
      <c r="V147" s="57">
        <v>0</v>
      </c>
      <c r="W147" s="46">
        <f t="shared" si="5"/>
        <v>0</v>
      </c>
      <c r="X147" s="61">
        <f>Table1[[#This Row],[moths]]-Table1[[#This Row],[SB Moths]]</f>
        <v>0</v>
      </c>
      <c r="Y147" s="57">
        <v>0</v>
      </c>
      <c r="Z147" s="46">
        <f>SUM(Table1[[#This Row],[european skipper (Thymelicus lineola)- family Hesperiidae, order Lepidoptera]])</f>
        <v>0</v>
      </c>
      <c r="AA147" s="61">
        <f>Table1[[#This Row],[skippers (Hesperiidae sp.)]]-Table1[[#This Row],[SB Skippers]]</f>
        <v>0</v>
      </c>
      <c r="AB147" s="57">
        <v>0</v>
      </c>
      <c r="AC147" s="46">
        <f t="shared" si="6"/>
        <v>0</v>
      </c>
      <c r="AD147" s="61">
        <f>Table1[[#This Row],[butterflies]]-Table1[[#This Row],[SB bufferflies]]</f>
        <v>0</v>
      </c>
      <c r="AE147" s="51">
        <v>0</v>
      </c>
      <c r="AF147" s="68">
        <f>SUM(Table1[[#This Row],[small arrow shaped brown moth (Lepidoptera spp.)]:[monarch_butterfly (Danaus plexippus)]])</f>
        <v>0</v>
      </c>
      <c r="AG147" s="61">
        <f>Table1[[#This Row],[lepidoptera]]-Table1[[#This Row],[SB lepidoptera]]</f>
        <v>0</v>
      </c>
      <c r="AH147" s="32">
        <v>1</v>
      </c>
      <c r="AI147" s="76">
        <f>SUM(Table1[[#This Row],[small_bees]:[large_bees]])</f>
        <v>1</v>
      </c>
      <c r="AJ147" s="61">
        <f>Table1[[#This Row],[abundance of bees]]-Table1[[#This Row],[SB "abundance of bees"]]</f>
        <v>0</v>
      </c>
      <c r="AK147" s="43">
        <v>1</v>
      </c>
      <c r="AL147" s="68">
        <f>SUM(Table1[[#This Row],[small arrow shaped brown moth (Lepidoptera spp.)]:[bombus sp.  (bees)]])</f>
        <v>1</v>
      </c>
      <c r="AM147" s="61">
        <f>Table1[[#This Row],[abundance all sp.]]-Table1[[#This Row],[SB "abundance all sp."]]</f>
        <v>0</v>
      </c>
      <c r="AN147" s="39">
        <v>0</v>
      </c>
      <c r="AO147" s="39">
        <v>1</v>
      </c>
      <c r="AP147" s="39">
        <v>0</v>
      </c>
      <c r="AQ147" s="20">
        <v>0</v>
      </c>
      <c r="AR147" s="20">
        <v>1</v>
      </c>
      <c r="AS147" s="20">
        <v>0</v>
      </c>
      <c r="AT147" s="30">
        <v>1</v>
      </c>
      <c r="AU147" s="30">
        <v>1</v>
      </c>
      <c r="AV147" s="20">
        <v>3</v>
      </c>
      <c r="AW147" s="20">
        <v>3</v>
      </c>
      <c r="AX147" s="20">
        <v>0</v>
      </c>
      <c r="AY147" s="22">
        <v>6</v>
      </c>
      <c r="AZ147" s="32"/>
      <c r="BA147" s="32"/>
      <c r="BB147" s="32"/>
      <c r="BC147" s="32"/>
    </row>
    <row r="148" spans="1:55" x14ac:dyDescent="0.3">
      <c r="A148" s="31" t="s">
        <v>378</v>
      </c>
      <c r="B148" s="32" t="s">
        <v>39</v>
      </c>
      <c r="C148" s="32">
        <v>43.564655000000002</v>
      </c>
      <c r="D148" s="32">
        <v>-79.720468999999994</v>
      </c>
      <c r="E148" s="32">
        <v>18.129729041860788</v>
      </c>
      <c r="F148" s="33">
        <v>43655</v>
      </c>
      <c r="G148" s="20">
        <v>0</v>
      </c>
      <c r="H148" s="20">
        <v>0</v>
      </c>
      <c r="I148" s="20">
        <v>0</v>
      </c>
      <c r="J148" s="32">
        <v>0</v>
      </c>
      <c r="K148" s="20">
        <v>0</v>
      </c>
      <c r="L148" s="73">
        <v>0</v>
      </c>
      <c r="M148" s="73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1">
        <v>0</v>
      </c>
      <c r="U148" s="70">
        <v>0</v>
      </c>
      <c r="V148" s="57">
        <v>0</v>
      </c>
      <c r="W148" s="46">
        <f t="shared" si="5"/>
        <v>0</v>
      </c>
      <c r="X148" s="61">
        <f>Table1[[#This Row],[moths]]-Table1[[#This Row],[SB Moths]]</f>
        <v>0</v>
      </c>
      <c r="Y148" s="57">
        <v>0</v>
      </c>
      <c r="Z148" s="46">
        <f>SUM(Table1[[#This Row],[european skipper (Thymelicus lineola)- family Hesperiidae, order Lepidoptera]])</f>
        <v>0</v>
      </c>
      <c r="AA148" s="61">
        <f>Table1[[#This Row],[skippers (Hesperiidae sp.)]]-Table1[[#This Row],[SB Skippers]]</f>
        <v>0</v>
      </c>
      <c r="AB148" s="57">
        <v>0</v>
      </c>
      <c r="AC148" s="46">
        <f t="shared" si="6"/>
        <v>0</v>
      </c>
      <c r="AD148" s="61">
        <f>Table1[[#This Row],[butterflies]]-Table1[[#This Row],[SB bufferflies]]</f>
        <v>0</v>
      </c>
      <c r="AE148" s="51">
        <v>0</v>
      </c>
      <c r="AF148" s="68">
        <f>SUM(Table1[[#This Row],[small arrow shaped brown moth (Lepidoptera spp.)]:[monarch_butterfly (Danaus plexippus)]])</f>
        <v>0</v>
      </c>
      <c r="AG148" s="61">
        <f>Table1[[#This Row],[lepidoptera]]-Table1[[#This Row],[SB lepidoptera]]</f>
        <v>0</v>
      </c>
      <c r="AH148" s="32">
        <v>0</v>
      </c>
      <c r="AI148" s="76">
        <f>SUM(Table1[[#This Row],[small_bees]:[large_bees]])</f>
        <v>0</v>
      </c>
      <c r="AJ148" s="61">
        <f>Table1[[#This Row],[abundance of bees]]-Table1[[#This Row],[SB "abundance of bees"]]</f>
        <v>0</v>
      </c>
      <c r="AK148" s="43">
        <v>0</v>
      </c>
      <c r="AL148" s="68">
        <f>SUM(Table1[[#This Row],[small arrow shaped brown moth (Lepidoptera spp.)]:[bombus sp.  (bees)]])</f>
        <v>0</v>
      </c>
      <c r="AM148" s="61">
        <f>Table1[[#This Row],[abundance all sp.]]-Table1[[#This Row],[SB "abundance all sp."]]</f>
        <v>0</v>
      </c>
      <c r="AN148" s="39">
        <v>0</v>
      </c>
      <c r="AO148" s="39">
        <v>0</v>
      </c>
      <c r="AP148" s="39">
        <v>0</v>
      </c>
      <c r="AQ148" s="20">
        <v>0</v>
      </c>
      <c r="AR148" s="20">
        <v>0</v>
      </c>
      <c r="AS148" s="20">
        <v>0</v>
      </c>
      <c r="AT148" s="30">
        <v>0</v>
      </c>
      <c r="AU148" s="30">
        <v>0</v>
      </c>
      <c r="AV148" s="20">
        <v>0</v>
      </c>
      <c r="AW148" s="20">
        <v>1</v>
      </c>
      <c r="AX148" s="20">
        <v>0</v>
      </c>
      <c r="AY148" s="22">
        <v>1</v>
      </c>
      <c r="AZ148" s="32"/>
      <c r="BA148" s="32"/>
      <c r="BB148" s="32"/>
      <c r="BC148" s="32"/>
    </row>
    <row r="149" spans="1:55" x14ac:dyDescent="0.3">
      <c r="A149" s="31" t="s">
        <v>417</v>
      </c>
      <c r="B149" s="32" t="s">
        <v>39</v>
      </c>
      <c r="C149" s="32">
        <v>43.578899999999997</v>
      </c>
      <c r="D149" s="32">
        <v>-79.713397999999998</v>
      </c>
      <c r="E149" s="32">
        <v>17.47081032053967</v>
      </c>
      <c r="F149" s="33">
        <v>43664</v>
      </c>
      <c r="G149" s="20">
        <v>0</v>
      </c>
      <c r="H149" s="20">
        <v>0</v>
      </c>
      <c r="I149" s="20">
        <v>0</v>
      </c>
      <c r="J149" s="32">
        <v>0</v>
      </c>
      <c r="K149" s="20">
        <v>0</v>
      </c>
      <c r="L149" s="73">
        <v>0</v>
      </c>
      <c r="M149" s="73">
        <v>0</v>
      </c>
      <c r="N149" s="20">
        <v>1</v>
      </c>
      <c r="O149" s="20">
        <v>0</v>
      </c>
      <c r="P149" s="20">
        <v>0</v>
      </c>
      <c r="Q149" s="20">
        <v>0</v>
      </c>
      <c r="R149" s="20">
        <v>1</v>
      </c>
      <c r="S149" s="20">
        <v>1</v>
      </c>
      <c r="T149" s="21">
        <v>0</v>
      </c>
      <c r="U149" s="70">
        <v>0</v>
      </c>
      <c r="V149" s="57">
        <v>0</v>
      </c>
      <c r="W149" s="46">
        <f t="shared" si="5"/>
        <v>0</v>
      </c>
      <c r="X149" s="61">
        <f>Table1[[#This Row],[moths]]-Table1[[#This Row],[SB Moths]]</f>
        <v>0</v>
      </c>
      <c r="Y149" s="57">
        <v>0</v>
      </c>
      <c r="Z149" s="46">
        <f>SUM(Table1[[#This Row],[european skipper (Thymelicus lineola)- family Hesperiidae, order Lepidoptera]])</f>
        <v>0</v>
      </c>
      <c r="AA149" s="61">
        <f>Table1[[#This Row],[skippers (Hesperiidae sp.)]]-Table1[[#This Row],[SB Skippers]]</f>
        <v>0</v>
      </c>
      <c r="AB149" s="57">
        <v>0</v>
      </c>
      <c r="AC149" s="46">
        <f t="shared" si="6"/>
        <v>0</v>
      </c>
      <c r="AD149" s="61">
        <f>Table1[[#This Row],[butterflies]]-Table1[[#This Row],[SB bufferflies]]</f>
        <v>0</v>
      </c>
      <c r="AE149" s="51">
        <v>0</v>
      </c>
      <c r="AF149" s="68">
        <f>SUM(Table1[[#This Row],[small arrow shaped brown moth (Lepidoptera spp.)]:[monarch_butterfly (Danaus plexippus)]])</f>
        <v>0</v>
      </c>
      <c r="AG149" s="61">
        <f>Table1[[#This Row],[lepidoptera]]-Table1[[#This Row],[SB lepidoptera]]</f>
        <v>0</v>
      </c>
      <c r="AH149" s="32">
        <v>3</v>
      </c>
      <c r="AI149" s="76">
        <f>SUM(Table1[[#This Row],[small_bees]:[large_bees]])</f>
        <v>3</v>
      </c>
      <c r="AJ149" s="61">
        <f>Table1[[#This Row],[abundance of bees]]-Table1[[#This Row],[SB "abundance of bees"]]</f>
        <v>0</v>
      </c>
      <c r="AK149" s="43">
        <v>3</v>
      </c>
      <c r="AL149" s="68">
        <f>SUM(Table1[[#This Row],[small arrow shaped brown moth (Lepidoptera spp.)]:[bombus sp.  (bees)]])</f>
        <v>3</v>
      </c>
      <c r="AM149" s="61">
        <f>Table1[[#This Row],[abundance all sp.]]-Table1[[#This Row],[SB "abundance all sp."]]</f>
        <v>0</v>
      </c>
      <c r="AN149" s="39">
        <v>2</v>
      </c>
      <c r="AO149" s="39">
        <v>1</v>
      </c>
      <c r="AP149" s="39">
        <v>0</v>
      </c>
      <c r="AQ149" s="20">
        <v>2</v>
      </c>
      <c r="AR149" s="20">
        <v>1</v>
      </c>
      <c r="AS149" s="20">
        <v>0</v>
      </c>
      <c r="AT149" s="30">
        <v>3</v>
      </c>
      <c r="AU149" s="30">
        <v>3</v>
      </c>
      <c r="AV149" s="20">
        <v>0</v>
      </c>
      <c r="AW149" s="20">
        <v>3</v>
      </c>
      <c r="AX149" s="20">
        <v>0</v>
      </c>
      <c r="AY149" s="22">
        <v>3</v>
      </c>
      <c r="AZ149" s="32"/>
      <c r="BA149" s="32"/>
      <c r="BB149" s="32"/>
      <c r="BC149" s="32"/>
    </row>
    <row r="150" spans="1:55" x14ac:dyDescent="0.3">
      <c r="A150" s="31" t="s">
        <v>417</v>
      </c>
      <c r="B150" s="32" t="s">
        <v>41</v>
      </c>
      <c r="C150" s="32">
        <v>43.578899999999997</v>
      </c>
      <c r="D150" s="32">
        <v>-79.713397999999998</v>
      </c>
      <c r="E150" s="32">
        <v>17.47081032053967</v>
      </c>
      <c r="F150" s="33">
        <v>43664</v>
      </c>
      <c r="G150" s="20">
        <v>0</v>
      </c>
      <c r="H150" s="20">
        <v>0</v>
      </c>
      <c r="I150" s="20">
        <v>0</v>
      </c>
      <c r="J150" s="32">
        <v>0</v>
      </c>
      <c r="K150" s="20">
        <v>0</v>
      </c>
      <c r="L150" s="73">
        <v>0</v>
      </c>
      <c r="M150" s="73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1">
        <v>0</v>
      </c>
      <c r="U150" s="70">
        <v>0</v>
      </c>
      <c r="V150" s="57">
        <v>0</v>
      </c>
      <c r="W150" s="46">
        <f t="shared" si="5"/>
        <v>0</v>
      </c>
      <c r="X150" s="61">
        <f>Table1[[#This Row],[moths]]-Table1[[#This Row],[SB Moths]]</f>
        <v>0</v>
      </c>
      <c r="Y150" s="57">
        <v>0</v>
      </c>
      <c r="Z150" s="46">
        <f>SUM(Table1[[#This Row],[european skipper (Thymelicus lineola)- family Hesperiidae, order Lepidoptera]])</f>
        <v>0</v>
      </c>
      <c r="AA150" s="61">
        <f>Table1[[#This Row],[skippers (Hesperiidae sp.)]]-Table1[[#This Row],[SB Skippers]]</f>
        <v>0</v>
      </c>
      <c r="AB150" s="57">
        <v>0</v>
      </c>
      <c r="AC150" s="46">
        <f t="shared" si="6"/>
        <v>0</v>
      </c>
      <c r="AD150" s="61">
        <f>Table1[[#This Row],[butterflies]]-Table1[[#This Row],[SB bufferflies]]</f>
        <v>0</v>
      </c>
      <c r="AE150" s="51">
        <v>0</v>
      </c>
      <c r="AF150" s="68">
        <f>SUM(Table1[[#This Row],[small arrow shaped brown moth (Lepidoptera spp.)]:[monarch_butterfly (Danaus plexippus)]])</f>
        <v>0</v>
      </c>
      <c r="AG150" s="61">
        <f>Table1[[#This Row],[lepidoptera]]-Table1[[#This Row],[SB lepidoptera]]</f>
        <v>0</v>
      </c>
      <c r="AH150" s="32">
        <v>0</v>
      </c>
      <c r="AI150" s="76">
        <f>SUM(Table1[[#This Row],[small_bees]:[large_bees]])</f>
        <v>0</v>
      </c>
      <c r="AJ150" s="61">
        <f>Table1[[#This Row],[abundance of bees]]-Table1[[#This Row],[SB "abundance of bees"]]</f>
        <v>0</v>
      </c>
      <c r="AK150" s="43">
        <v>0</v>
      </c>
      <c r="AL150" s="68">
        <f>SUM(Table1[[#This Row],[small arrow shaped brown moth (Lepidoptera spp.)]:[bombus sp.  (bees)]])</f>
        <v>0</v>
      </c>
      <c r="AM150" s="61">
        <f>Table1[[#This Row],[abundance all sp.]]-Table1[[#This Row],[SB "abundance all sp."]]</f>
        <v>0</v>
      </c>
      <c r="AN150" s="39">
        <v>0</v>
      </c>
      <c r="AO150" s="39">
        <v>0</v>
      </c>
      <c r="AP150" s="39">
        <v>0</v>
      </c>
      <c r="AQ150" s="20">
        <v>0</v>
      </c>
      <c r="AR150" s="20">
        <v>0</v>
      </c>
      <c r="AS150" s="20">
        <v>0</v>
      </c>
      <c r="AT150" s="30">
        <v>0</v>
      </c>
      <c r="AU150" s="30">
        <v>0</v>
      </c>
      <c r="AV150" s="20">
        <v>0</v>
      </c>
      <c r="AW150" s="20">
        <v>4</v>
      </c>
      <c r="AX150" s="20">
        <v>1</v>
      </c>
      <c r="AY150" s="22">
        <v>5</v>
      </c>
      <c r="AZ150" s="32"/>
      <c r="BA150" s="32"/>
      <c r="BB150" s="32"/>
      <c r="BC150" s="32"/>
    </row>
    <row r="151" spans="1:55" x14ac:dyDescent="0.3">
      <c r="A151" s="31" t="s">
        <v>417</v>
      </c>
      <c r="B151" s="32" t="s">
        <v>42</v>
      </c>
      <c r="C151" s="32">
        <v>43.578899999999997</v>
      </c>
      <c r="D151" s="32">
        <v>-79.713397999999998</v>
      </c>
      <c r="E151" s="32">
        <v>17.47081032053967</v>
      </c>
      <c r="F151" s="33">
        <v>43664</v>
      </c>
      <c r="G151" s="20">
        <v>0</v>
      </c>
      <c r="H151" s="20">
        <v>0</v>
      </c>
      <c r="I151" s="20">
        <v>0</v>
      </c>
      <c r="J151" s="32">
        <v>0</v>
      </c>
      <c r="K151" s="20">
        <v>0</v>
      </c>
      <c r="L151" s="73">
        <v>0</v>
      </c>
      <c r="M151" s="73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1">
        <v>0</v>
      </c>
      <c r="U151" s="70">
        <v>0</v>
      </c>
      <c r="V151" s="57">
        <v>0</v>
      </c>
      <c r="W151" s="46">
        <f t="shared" si="5"/>
        <v>0</v>
      </c>
      <c r="X151" s="61">
        <f>Table1[[#This Row],[moths]]-Table1[[#This Row],[SB Moths]]</f>
        <v>0</v>
      </c>
      <c r="Y151" s="57">
        <v>0</v>
      </c>
      <c r="Z151" s="46">
        <f>SUM(Table1[[#This Row],[european skipper (Thymelicus lineola)- family Hesperiidae, order Lepidoptera]])</f>
        <v>0</v>
      </c>
      <c r="AA151" s="61">
        <f>Table1[[#This Row],[skippers (Hesperiidae sp.)]]-Table1[[#This Row],[SB Skippers]]</f>
        <v>0</v>
      </c>
      <c r="AB151" s="57">
        <v>0</v>
      </c>
      <c r="AC151" s="46">
        <f t="shared" si="6"/>
        <v>0</v>
      </c>
      <c r="AD151" s="61">
        <f>Table1[[#This Row],[butterflies]]-Table1[[#This Row],[SB bufferflies]]</f>
        <v>0</v>
      </c>
      <c r="AE151" s="51">
        <v>0</v>
      </c>
      <c r="AF151" s="68">
        <f>SUM(Table1[[#This Row],[small arrow shaped brown moth (Lepidoptera spp.)]:[monarch_butterfly (Danaus plexippus)]])</f>
        <v>0</v>
      </c>
      <c r="AG151" s="61">
        <f>Table1[[#This Row],[lepidoptera]]-Table1[[#This Row],[SB lepidoptera]]</f>
        <v>0</v>
      </c>
      <c r="AH151" s="32">
        <v>0</v>
      </c>
      <c r="AI151" s="76">
        <f>SUM(Table1[[#This Row],[small_bees]:[large_bees]])</f>
        <v>0</v>
      </c>
      <c r="AJ151" s="61">
        <f>Table1[[#This Row],[abundance of bees]]-Table1[[#This Row],[SB "abundance of bees"]]</f>
        <v>0</v>
      </c>
      <c r="AK151" s="43">
        <v>0</v>
      </c>
      <c r="AL151" s="68">
        <f>SUM(Table1[[#This Row],[small arrow shaped brown moth (Lepidoptera spp.)]:[bombus sp.  (bees)]])</f>
        <v>0</v>
      </c>
      <c r="AM151" s="61">
        <f>Table1[[#This Row],[abundance all sp.]]-Table1[[#This Row],[SB "abundance all sp."]]</f>
        <v>0</v>
      </c>
      <c r="AN151" s="39">
        <v>0</v>
      </c>
      <c r="AO151" s="39">
        <v>0</v>
      </c>
      <c r="AP151" s="39">
        <v>0</v>
      </c>
      <c r="AQ151" s="20">
        <v>0</v>
      </c>
      <c r="AR151" s="20">
        <v>0</v>
      </c>
      <c r="AS151" s="20">
        <v>0</v>
      </c>
      <c r="AT151" s="30">
        <v>0</v>
      </c>
      <c r="AU151" s="30">
        <v>0</v>
      </c>
      <c r="AV151" s="20">
        <v>0</v>
      </c>
      <c r="AW151" s="20">
        <v>2</v>
      </c>
      <c r="AX151" s="20">
        <v>0</v>
      </c>
      <c r="AY151" s="22">
        <v>2</v>
      </c>
      <c r="AZ151" s="32"/>
      <c r="BA151" s="32"/>
      <c r="BB151" s="32"/>
      <c r="BC151" s="32"/>
    </row>
    <row r="152" spans="1:55" x14ac:dyDescent="0.3">
      <c r="A152" s="31" t="s">
        <v>380</v>
      </c>
      <c r="B152" s="32" t="s">
        <v>39</v>
      </c>
      <c r="C152" s="32">
        <v>43.554563999999999</v>
      </c>
      <c r="D152" s="32">
        <v>-79.756833999999998</v>
      </c>
      <c r="E152" s="32">
        <v>20.079379322885636</v>
      </c>
      <c r="F152" s="33">
        <v>43655</v>
      </c>
      <c r="G152" s="20">
        <v>0</v>
      </c>
      <c r="H152" s="20">
        <v>0</v>
      </c>
      <c r="I152" s="20">
        <v>0</v>
      </c>
      <c r="J152" s="32">
        <v>0</v>
      </c>
      <c r="K152" s="20">
        <v>0</v>
      </c>
      <c r="L152" s="73">
        <v>0</v>
      </c>
      <c r="M152" s="73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3</v>
      </c>
      <c r="T152" s="21">
        <v>0</v>
      </c>
      <c r="U152" s="70">
        <v>0</v>
      </c>
      <c r="V152" s="57">
        <v>0</v>
      </c>
      <c r="W152" s="46">
        <f t="shared" si="5"/>
        <v>0</v>
      </c>
      <c r="X152" s="61">
        <f>Table1[[#This Row],[moths]]-Table1[[#This Row],[SB Moths]]</f>
        <v>0</v>
      </c>
      <c r="Y152" s="57">
        <v>0</v>
      </c>
      <c r="Z152" s="46">
        <f>SUM(Table1[[#This Row],[european skipper (Thymelicus lineola)- family Hesperiidae, order Lepidoptera]])</f>
        <v>0</v>
      </c>
      <c r="AA152" s="61">
        <f>Table1[[#This Row],[skippers (Hesperiidae sp.)]]-Table1[[#This Row],[SB Skippers]]</f>
        <v>0</v>
      </c>
      <c r="AB152" s="57">
        <v>0</v>
      </c>
      <c r="AC152" s="46">
        <f t="shared" si="6"/>
        <v>0</v>
      </c>
      <c r="AD152" s="61">
        <f>Table1[[#This Row],[butterflies]]-Table1[[#This Row],[SB bufferflies]]</f>
        <v>0</v>
      </c>
      <c r="AE152" s="51">
        <v>0</v>
      </c>
      <c r="AF152" s="68">
        <f>SUM(Table1[[#This Row],[small arrow shaped brown moth (Lepidoptera spp.)]:[monarch_butterfly (Danaus plexippus)]])</f>
        <v>0</v>
      </c>
      <c r="AG152" s="61">
        <f>Table1[[#This Row],[lepidoptera]]-Table1[[#This Row],[SB lepidoptera]]</f>
        <v>0</v>
      </c>
      <c r="AH152" s="32">
        <v>3</v>
      </c>
      <c r="AI152" s="76">
        <f>SUM(Table1[[#This Row],[small_bees]:[large_bees]])</f>
        <v>3</v>
      </c>
      <c r="AJ152" s="61">
        <f>Table1[[#This Row],[abundance of bees]]-Table1[[#This Row],[SB "abundance of bees"]]</f>
        <v>0</v>
      </c>
      <c r="AK152" s="43">
        <v>3</v>
      </c>
      <c r="AL152" s="68">
        <f>SUM(Table1[[#This Row],[small arrow shaped brown moth (Lepidoptera spp.)]:[bombus sp.  (bees)]])</f>
        <v>3</v>
      </c>
      <c r="AM152" s="61">
        <f>Table1[[#This Row],[abundance all sp.]]-Table1[[#This Row],[SB "abundance all sp."]]</f>
        <v>0</v>
      </c>
      <c r="AN152" s="39">
        <v>0</v>
      </c>
      <c r="AO152" s="39">
        <v>3</v>
      </c>
      <c r="AP152" s="39">
        <v>0</v>
      </c>
      <c r="AQ152" s="20">
        <v>0</v>
      </c>
      <c r="AR152" s="20">
        <v>3</v>
      </c>
      <c r="AS152" s="20">
        <v>0</v>
      </c>
      <c r="AT152" s="30">
        <v>1</v>
      </c>
      <c r="AU152" s="30">
        <v>1</v>
      </c>
      <c r="AV152" s="20">
        <v>4</v>
      </c>
      <c r="AW152" s="20">
        <v>1</v>
      </c>
      <c r="AX152" s="20">
        <v>0</v>
      </c>
      <c r="AY152" s="22">
        <v>5</v>
      </c>
      <c r="AZ152" s="32"/>
      <c r="BA152" s="32"/>
      <c r="BB152" s="32"/>
      <c r="BC152" s="32"/>
    </row>
    <row r="153" spans="1:55" x14ac:dyDescent="0.3">
      <c r="A153" s="31" t="s">
        <v>380</v>
      </c>
      <c r="B153" s="32" t="s">
        <v>41</v>
      </c>
      <c r="C153" s="32">
        <v>43.554563999999999</v>
      </c>
      <c r="D153" s="32">
        <v>-79.756833999999998</v>
      </c>
      <c r="E153" s="32">
        <v>20.079379322885636</v>
      </c>
      <c r="F153" s="33">
        <v>43655</v>
      </c>
      <c r="G153" s="20">
        <v>0</v>
      </c>
      <c r="H153" s="20">
        <v>0</v>
      </c>
      <c r="I153" s="20">
        <v>0</v>
      </c>
      <c r="J153" s="32">
        <v>0</v>
      </c>
      <c r="K153" s="20">
        <v>0</v>
      </c>
      <c r="L153" s="73">
        <v>0</v>
      </c>
      <c r="M153" s="73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1</v>
      </c>
      <c r="T153" s="21">
        <v>2</v>
      </c>
      <c r="U153" s="70">
        <v>0</v>
      </c>
      <c r="V153" s="57">
        <v>0</v>
      </c>
      <c r="W153" s="46">
        <f t="shared" si="5"/>
        <v>0</v>
      </c>
      <c r="X153" s="61">
        <f>Table1[[#This Row],[moths]]-Table1[[#This Row],[SB Moths]]</f>
        <v>0</v>
      </c>
      <c r="Y153" s="57">
        <v>0</v>
      </c>
      <c r="Z153" s="46">
        <f>SUM(Table1[[#This Row],[european skipper (Thymelicus lineola)- family Hesperiidae, order Lepidoptera]])</f>
        <v>0</v>
      </c>
      <c r="AA153" s="61">
        <f>Table1[[#This Row],[skippers (Hesperiidae sp.)]]-Table1[[#This Row],[SB Skippers]]</f>
        <v>0</v>
      </c>
      <c r="AB153" s="57">
        <v>0</v>
      </c>
      <c r="AC153" s="46">
        <f t="shared" si="6"/>
        <v>0</v>
      </c>
      <c r="AD153" s="61">
        <f>Table1[[#This Row],[butterflies]]-Table1[[#This Row],[SB bufferflies]]</f>
        <v>0</v>
      </c>
      <c r="AE153" s="51">
        <v>0</v>
      </c>
      <c r="AF153" s="68">
        <f>SUM(Table1[[#This Row],[small arrow shaped brown moth (Lepidoptera spp.)]:[monarch_butterfly (Danaus plexippus)]])</f>
        <v>0</v>
      </c>
      <c r="AG153" s="61">
        <f>Table1[[#This Row],[lepidoptera]]-Table1[[#This Row],[SB lepidoptera]]</f>
        <v>0</v>
      </c>
      <c r="AH153" s="32">
        <v>4</v>
      </c>
      <c r="AI153" s="76">
        <f>SUM(Table1[[#This Row],[small_bees]:[large_bees]])</f>
        <v>3</v>
      </c>
      <c r="AJ153" s="61">
        <f>Table1[[#This Row],[abundance of bees]]-Table1[[#This Row],[SB "abundance of bees"]]</f>
        <v>1</v>
      </c>
      <c r="AK153" s="43">
        <v>4</v>
      </c>
      <c r="AL153" s="68">
        <f>SUM(Table1[[#This Row],[small arrow shaped brown moth (Lepidoptera spp.)]:[bombus sp.  (bees)]])</f>
        <v>3</v>
      </c>
      <c r="AM153" s="61">
        <f>Table1[[#This Row],[abundance all sp.]]-Table1[[#This Row],[SB "abundance all sp."]]</f>
        <v>1</v>
      </c>
      <c r="AN153" s="39">
        <v>0</v>
      </c>
      <c r="AO153" s="39">
        <v>1</v>
      </c>
      <c r="AP153" s="39">
        <v>3</v>
      </c>
      <c r="AQ153" s="20">
        <v>0</v>
      </c>
      <c r="AR153" s="20">
        <v>1</v>
      </c>
      <c r="AS153" s="20">
        <v>2</v>
      </c>
      <c r="AT153" s="30">
        <v>2</v>
      </c>
      <c r="AU153" s="30">
        <v>2</v>
      </c>
      <c r="AV153" s="20">
        <v>3</v>
      </c>
      <c r="AW153" s="20">
        <v>3</v>
      </c>
      <c r="AX153" s="20">
        <v>0</v>
      </c>
      <c r="AY153" s="22">
        <v>6</v>
      </c>
      <c r="AZ153" s="32"/>
      <c r="BA153" s="32"/>
      <c r="BB153" s="32"/>
      <c r="BC153" s="32"/>
    </row>
    <row r="154" spans="1:55" x14ac:dyDescent="0.3">
      <c r="A154" s="31" t="s">
        <v>380</v>
      </c>
      <c r="B154" s="32" t="s">
        <v>42</v>
      </c>
      <c r="C154" s="32">
        <v>43.554563999999999</v>
      </c>
      <c r="D154" s="32">
        <v>-79.756833999999998</v>
      </c>
      <c r="E154" s="32">
        <v>20.079379322885636</v>
      </c>
      <c r="F154" s="33">
        <v>43655</v>
      </c>
      <c r="G154" s="20">
        <v>0</v>
      </c>
      <c r="H154" s="20">
        <v>0</v>
      </c>
      <c r="I154" s="20">
        <v>0</v>
      </c>
      <c r="J154" s="32">
        <v>0</v>
      </c>
      <c r="K154" s="20">
        <v>0</v>
      </c>
      <c r="L154" s="73">
        <v>0</v>
      </c>
      <c r="M154" s="73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1">
        <v>0</v>
      </c>
      <c r="U154" s="70">
        <v>0</v>
      </c>
      <c r="V154" s="57">
        <v>0</v>
      </c>
      <c r="W154" s="46">
        <f t="shared" si="5"/>
        <v>0</v>
      </c>
      <c r="X154" s="61">
        <f>Table1[[#This Row],[moths]]-Table1[[#This Row],[SB Moths]]</f>
        <v>0</v>
      </c>
      <c r="Y154" s="57">
        <v>0</v>
      </c>
      <c r="Z154" s="46">
        <f>SUM(Table1[[#This Row],[european skipper (Thymelicus lineola)- family Hesperiidae, order Lepidoptera]])</f>
        <v>0</v>
      </c>
      <c r="AA154" s="61">
        <f>Table1[[#This Row],[skippers (Hesperiidae sp.)]]-Table1[[#This Row],[SB Skippers]]</f>
        <v>0</v>
      </c>
      <c r="AB154" s="57">
        <v>0</v>
      </c>
      <c r="AC154" s="46">
        <f t="shared" si="6"/>
        <v>0</v>
      </c>
      <c r="AD154" s="61">
        <f>Table1[[#This Row],[butterflies]]-Table1[[#This Row],[SB bufferflies]]</f>
        <v>0</v>
      </c>
      <c r="AE154" s="51">
        <v>0</v>
      </c>
      <c r="AF154" s="68">
        <f>SUM(Table1[[#This Row],[small arrow shaped brown moth (Lepidoptera spp.)]:[monarch_butterfly (Danaus plexippus)]])</f>
        <v>0</v>
      </c>
      <c r="AG154" s="61">
        <f>Table1[[#This Row],[lepidoptera]]-Table1[[#This Row],[SB lepidoptera]]</f>
        <v>0</v>
      </c>
      <c r="AH154" s="32">
        <v>0</v>
      </c>
      <c r="AI154" s="76">
        <f>SUM(Table1[[#This Row],[small_bees]:[large_bees]])</f>
        <v>0</v>
      </c>
      <c r="AJ154" s="61">
        <f>Table1[[#This Row],[abundance of bees]]-Table1[[#This Row],[SB "abundance of bees"]]</f>
        <v>0</v>
      </c>
      <c r="AK154" s="43">
        <v>0</v>
      </c>
      <c r="AL154" s="68">
        <f>SUM(Table1[[#This Row],[small arrow shaped brown moth (Lepidoptera spp.)]:[bombus sp.  (bees)]])</f>
        <v>0</v>
      </c>
      <c r="AM154" s="61">
        <f>Table1[[#This Row],[abundance all sp.]]-Table1[[#This Row],[SB "abundance all sp."]]</f>
        <v>0</v>
      </c>
      <c r="AN154" s="39">
        <v>0</v>
      </c>
      <c r="AO154" s="39">
        <v>0</v>
      </c>
      <c r="AP154" s="39">
        <v>0</v>
      </c>
      <c r="AQ154" s="20">
        <v>0</v>
      </c>
      <c r="AR154" s="20">
        <v>0</v>
      </c>
      <c r="AS154" s="20">
        <v>0</v>
      </c>
      <c r="AT154" s="30">
        <v>0</v>
      </c>
      <c r="AU154" s="30">
        <v>0</v>
      </c>
      <c r="AV154" s="20">
        <v>5</v>
      </c>
      <c r="AW154" s="20">
        <v>1</v>
      </c>
      <c r="AX154" s="20">
        <v>0</v>
      </c>
      <c r="AY154" s="22">
        <v>6</v>
      </c>
      <c r="AZ154" s="32"/>
      <c r="BA154" s="32"/>
      <c r="BB154" s="32"/>
      <c r="BC154" s="32"/>
    </row>
    <row r="155" spans="1:55" x14ac:dyDescent="0.3">
      <c r="A155" s="31" t="s">
        <v>394</v>
      </c>
      <c r="B155" s="32" t="s">
        <v>39</v>
      </c>
      <c r="C155" s="32">
        <v>43.568720999999996</v>
      </c>
      <c r="D155" s="32">
        <v>-79.651831999999999</v>
      </c>
      <c r="E155" s="32">
        <v>14.843419071395408</v>
      </c>
      <c r="F155" s="33">
        <v>43658</v>
      </c>
      <c r="G155" s="20">
        <v>0</v>
      </c>
      <c r="H155" s="20">
        <v>0</v>
      </c>
      <c r="I155" s="20">
        <v>0</v>
      </c>
      <c r="J155" s="32">
        <v>0</v>
      </c>
      <c r="K155" s="20">
        <v>0</v>
      </c>
      <c r="L155" s="73">
        <v>0</v>
      </c>
      <c r="M155" s="73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1">
        <v>0</v>
      </c>
      <c r="U155" s="70">
        <v>0</v>
      </c>
      <c r="V155" s="57">
        <v>0</v>
      </c>
      <c r="W155" s="46">
        <f t="shared" si="5"/>
        <v>0</v>
      </c>
      <c r="X155" s="61">
        <f>Table1[[#This Row],[moths]]-Table1[[#This Row],[SB Moths]]</f>
        <v>0</v>
      </c>
      <c r="Y155" s="57">
        <v>0</v>
      </c>
      <c r="Z155" s="46">
        <f>SUM(Table1[[#This Row],[european skipper (Thymelicus lineola)- family Hesperiidae, order Lepidoptera]])</f>
        <v>0</v>
      </c>
      <c r="AA155" s="61">
        <f>Table1[[#This Row],[skippers (Hesperiidae sp.)]]-Table1[[#This Row],[SB Skippers]]</f>
        <v>0</v>
      </c>
      <c r="AB155" s="57">
        <v>0</v>
      </c>
      <c r="AC155" s="46">
        <f t="shared" si="6"/>
        <v>0</v>
      </c>
      <c r="AD155" s="61">
        <f>Table1[[#This Row],[butterflies]]-Table1[[#This Row],[SB bufferflies]]</f>
        <v>0</v>
      </c>
      <c r="AE155" s="51">
        <v>0</v>
      </c>
      <c r="AF155" s="68">
        <f>SUM(Table1[[#This Row],[small arrow shaped brown moth (Lepidoptera spp.)]:[monarch_butterfly (Danaus plexippus)]])</f>
        <v>0</v>
      </c>
      <c r="AG155" s="61">
        <f>Table1[[#This Row],[lepidoptera]]-Table1[[#This Row],[SB lepidoptera]]</f>
        <v>0</v>
      </c>
      <c r="AH155" s="32">
        <v>0</v>
      </c>
      <c r="AI155" s="76">
        <f>SUM(Table1[[#This Row],[small_bees]:[large_bees]])</f>
        <v>0</v>
      </c>
      <c r="AJ155" s="61">
        <f>Table1[[#This Row],[abundance of bees]]-Table1[[#This Row],[SB "abundance of bees"]]</f>
        <v>0</v>
      </c>
      <c r="AK155" s="43">
        <v>0</v>
      </c>
      <c r="AL155" s="68">
        <f>SUM(Table1[[#This Row],[small arrow shaped brown moth (Lepidoptera spp.)]:[bombus sp.  (bees)]])</f>
        <v>0</v>
      </c>
      <c r="AM155" s="61">
        <f>Table1[[#This Row],[abundance all sp.]]-Table1[[#This Row],[SB "abundance all sp."]]</f>
        <v>0</v>
      </c>
      <c r="AN155" s="39">
        <v>0</v>
      </c>
      <c r="AO155" s="39">
        <v>0</v>
      </c>
      <c r="AP155" s="39">
        <v>0</v>
      </c>
      <c r="AQ155" s="20">
        <v>0</v>
      </c>
      <c r="AR155" s="20">
        <v>0</v>
      </c>
      <c r="AS155" s="20">
        <v>0</v>
      </c>
      <c r="AT155" s="30">
        <v>0</v>
      </c>
      <c r="AU155" s="30">
        <v>0</v>
      </c>
      <c r="AV155" s="20">
        <v>1</v>
      </c>
      <c r="AW155" s="20">
        <v>5</v>
      </c>
      <c r="AX155" s="20">
        <v>0</v>
      </c>
      <c r="AY155" s="22">
        <v>6</v>
      </c>
      <c r="AZ155" s="32"/>
      <c r="BA155" s="32"/>
      <c r="BB155" s="32"/>
      <c r="BC155" s="32"/>
    </row>
    <row r="156" spans="1:55" x14ac:dyDescent="0.3">
      <c r="A156" s="31" t="s">
        <v>394</v>
      </c>
      <c r="B156" s="32" t="s">
        <v>41</v>
      </c>
      <c r="C156" s="32">
        <v>43.568720999999996</v>
      </c>
      <c r="D156" s="32">
        <v>-79.651831999999999</v>
      </c>
      <c r="E156" s="32">
        <v>14.843419071395408</v>
      </c>
      <c r="F156" s="33">
        <v>43658</v>
      </c>
      <c r="G156" s="20">
        <v>0</v>
      </c>
      <c r="H156" s="20">
        <v>0</v>
      </c>
      <c r="I156" s="20">
        <v>0</v>
      </c>
      <c r="J156" s="32">
        <v>0</v>
      </c>
      <c r="K156" s="20">
        <v>0</v>
      </c>
      <c r="L156" s="73">
        <v>0</v>
      </c>
      <c r="M156" s="73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1">
        <v>0</v>
      </c>
      <c r="U156" s="70">
        <v>0</v>
      </c>
      <c r="V156" s="57">
        <v>0</v>
      </c>
      <c r="W156" s="46">
        <f t="shared" si="5"/>
        <v>0</v>
      </c>
      <c r="X156" s="61">
        <f>Table1[[#This Row],[moths]]-Table1[[#This Row],[SB Moths]]</f>
        <v>0</v>
      </c>
      <c r="Y156" s="57">
        <v>0</v>
      </c>
      <c r="Z156" s="46">
        <f>SUM(Table1[[#This Row],[european skipper (Thymelicus lineola)- family Hesperiidae, order Lepidoptera]])</f>
        <v>0</v>
      </c>
      <c r="AA156" s="61">
        <f>Table1[[#This Row],[skippers (Hesperiidae sp.)]]-Table1[[#This Row],[SB Skippers]]</f>
        <v>0</v>
      </c>
      <c r="AB156" s="57">
        <v>0</v>
      </c>
      <c r="AC156" s="46">
        <f t="shared" si="6"/>
        <v>0</v>
      </c>
      <c r="AD156" s="61">
        <f>Table1[[#This Row],[butterflies]]-Table1[[#This Row],[SB bufferflies]]</f>
        <v>0</v>
      </c>
      <c r="AE156" s="51">
        <v>0</v>
      </c>
      <c r="AF156" s="68">
        <f>SUM(Table1[[#This Row],[small arrow shaped brown moth (Lepidoptera spp.)]:[monarch_butterfly (Danaus plexippus)]])</f>
        <v>0</v>
      </c>
      <c r="AG156" s="61">
        <f>Table1[[#This Row],[lepidoptera]]-Table1[[#This Row],[SB lepidoptera]]</f>
        <v>0</v>
      </c>
      <c r="AH156" s="32">
        <v>0</v>
      </c>
      <c r="AI156" s="76">
        <f>SUM(Table1[[#This Row],[small_bees]:[large_bees]])</f>
        <v>0</v>
      </c>
      <c r="AJ156" s="61">
        <f>Table1[[#This Row],[abundance of bees]]-Table1[[#This Row],[SB "abundance of bees"]]</f>
        <v>0</v>
      </c>
      <c r="AK156" s="43">
        <v>0</v>
      </c>
      <c r="AL156" s="68">
        <f>SUM(Table1[[#This Row],[small arrow shaped brown moth (Lepidoptera spp.)]:[bombus sp.  (bees)]])</f>
        <v>0</v>
      </c>
      <c r="AM156" s="61">
        <f>Table1[[#This Row],[abundance all sp.]]-Table1[[#This Row],[SB "abundance all sp."]]</f>
        <v>0</v>
      </c>
      <c r="AN156" s="39">
        <v>0</v>
      </c>
      <c r="AO156" s="39">
        <v>0</v>
      </c>
      <c r="AP156" s="39">
        <v>0</v>
      </c>
      <c r="AQ156" s="20">
        <v>0</v>
      </c>
      <c r="AR156" s="20">
        <v>0</v>
      </c>
      <c r="AS156" s="20">
        <v>0</v>
      </c>
      <c r="AT156" s="30">
        <v>0</v>
      </c>
      <c r="AU156" s="30">
        <v>0</v>
      </c>
      <c r="AV156" s="20">
        <v>0</v>
      </c>
      <c r="AW156" s="20">
        <v>3</v>
      </c>
      <c r="AX156" s="20">
        <v>0</v>
      </c>
      <c r="AY156" s="22">
        <v>3</v>
      </c>
      <c r="AZ156" s="32"/>
      <c r="BA156" s="32"/>
      <c r="BB156" s="32"/>
      <c r="BC156" s="32"/>
    </row>
    <row r="157" spans="1:55" x14ac:dyDescent="0.3">
      <c r="A157" s="31" t="s">
        <v>394</v>
      </c>
      <c r="B157" s="32" t="s">
        <v>42</v>
      </c>
      <c r="C157" s="32">
        <v>43.568720999999996</v>
      </c>
      <c r="D157" s="32">
        <v>-79.651831999999999</v>
      </c>
      <c r="E157" s="32">
        <v>14.843419071395408</v>
      </c>
      <c r="F157" s="33">
        <v>43658</v>
      </c>
      <c r="G157" s="20">
        <v>0</v>
      </c>
      <c r="H157" s="20">
        <v>0</v>
      </c>
      <c r="I157" s="20">
        <v>0</v>
      </c>
      <c r="J157" s="32">
        <v>0</v>
      </c>
      <c r="K157" s="20">
        <v>0</v>
      </c>
      <c r="L157" s="73">
        <v>0</v>
      </c>
      <c r="M157" s="73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1">
        <v>0</v>
      </c>
      <c r="U157" s="70">
        <v>0</v>
      </c>
      <c r="V157" s="57">
        <v>0</v>
      </c>
      <c r="W157" s="46">
        <f t="shared" si="5"/>
        <v>0</v>
      </c>
      <c r="X157" s="61">
        <f>Table1[[#This Row],[moths]]-Table1[[#This Row],[SB Moths]]</f>
        <v>0</v>
      </c>
      <c r="Y157" s="57">
        <v>0</v>
      </c>
      <c r="Z157" s="46">
        <f>SUM(Table1[[#This Row],[european skipper (Thymelicus lineola)- family Hesperiidae, order Lepidoptera]])</f>
        <v>0</v>
      </c>
      <c r="AA157" s="61">
        <f>Table1[[#This Row],[skippers (Hesperiidae sp.)]]-Table1[[#This Row],[SB Skippers]]</f>
        <v>0</v>
      </c>
      <c r="AB157" s="57">
        <v>0</v>
      </c>
      <c r="AC157" s="46">
        <f t="shared" si="6"/>
        <v>0</v>
      </c>
      <c r="AD157" s="61">
        <f>Table1[[#This Row],[butterflies]]-Table1[[#This Row],[SB bufferflies]]</f>
        <v>0</v>
      </c>
      <c r="AE157" s="51">
        <v>0</v>
      </c>
      <c r="AF157" s="68">
        <f>SUM(Table1[[#This Row],[small arrow shaped brown moth (Lepidoptera spp.)]:[monarch_butterfly (Danaus plexippus)]])</f>
        <v>0</v>
      </c>
      <c r="AG157" s="61">
        <f>Table1[[#This Row],[lepidoptera]]-Table1[[#This Row],[SB lepidoptera]]</f>
        <v>0</v>
      </c>
      <c r="AH157" s="32">
        <v>0</v>
      </c>
      <c r="AI157" s="76">
        <f>SUM(Table1[[#This Row],[small_bees]:[large_bees]])</f>
        <v>0</v>
      </c>
      <c r="AJ157" s="61">
        <f>Table1[[#This Row],[abundance of bees]]-Table1[[#This Row],[SB "abundance of bees"]]</f>
        <v>0</v>
      </c>
      <c r="AK157" s="43">
        <v>0</v>
      </c>
      <c r="AL157" s="68">
        <f>SUM(Table1[[#This Row],[small arrow shaped brown moth (Lepidoptera spp.)]:[bombus sp.  (bees)]])</f>
        <v>0</v>
      </c>
      <c r="AM157" s="61">
        <f>Table1[[#This Row],[abundance all sp.]]-Table1[[#This Row],[SB "abundance all sp."]]</f>
        <v>0</v>
      </c>
      <c r="AN157" s="39">
        <v>0</v>
      </c>
      <c r="AO157" s="39">
        <v>0</v>
      </c>
      <c r="AP157" s="39">
        <v>0</v>
      </c>
      <c r="AQ157" s="20">
        <v>0</v>
      </c>
      <c r="AR157" s="20">
        <v>0</v>
      </c>
      <c r="AS157" s="20">
        <v>0</v>
      </c>
      <c r="AT157" s="30">
        <v>0</v>
      </c>
      <c r="AU157" s="30">
        <v>0</v>
      </c>
      <c r="AV157" s="20">
        <v>2</v>
      </c>
      <c r="AW157" s="20">
        <v>1</v>
      </c>
      <c r="AX157" s="20">
        <v>0</v>
      </c>
      <c r="AY157" s="22">
        <v>3</v>
      </c>
      <c r="AZ157" s="32"/>
      <c r="BA157" s="32"/>
      <c r="BB157" s="32"/>
      <c r="BC157" s="32"/>
    </row>
    <row r="158" spans="1:55" x14ac:dyDescent="0.3">
      <c r="A158" s="31" t="s">
        <v>393</v>
      </c>
      <c r="B158" s="32" t="s">
        <v>39</v>
      </c>
      <c r="C158" s="32">
        <v>43.573690999999997</v>
      </c>
      <c r="D158" s="32">
        <v>-79.636480000000006</v>
      </c>
      <c r="E158" s="32">
        <v>14.001677974802247</v>
      </c>
      <c r="F158" s="33">
        <v>43658</v>
      </c>
      <c r="G158" s="20">
        <v>0</v>
      </c>
      <c r="H158" s="20">
        <v>0</v>
      </c>
      <c r="I158" s="20">
        <v>0</v>
      </c>
      <c r="J158" s="32">
        <v>0</v>
      </c>
      <c r="K158" s="20">
        <v>0</v>
      </c>
      <c r="L158" s="73">
        <v>0</v>
      </c>
      <c r="M158" s="73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1">
        <v>0</v>
      </c>
      <c r="U158" s="70">
        <v>0</v>
      </c>
      <c r="V158" s="57">
        <v>0</v>
      </c>
      <c r="W158" s="46">
        <f t="shared" si="5"/>
        <v>0</v>
      </c>
      <c r="X158" s="61">
        <f>Table1[[#This Row],[moths]]-Table1[[#This Row],[SB Moths]]</f>
        <v>0</v>
      </c>
      <c r="Y158" s="57">
        <v>0</v>
      </c>
      <c r="Z158" s="46">
        <f>SUM(Table1[[#This Row],[european skipper (Thymelicus lineola)- family Hesperiidae, order Lepidoptera]])</f>
        <v>0</v>
      </c>
      <c r="AA158" s="61">
        <f>Table1[[#This Row],[skippers (Hesperiidae sp.)]]-Table1[[#This Row],[SB Skippers]]</f>
        <v>0</v>
      </c>
      <c r="AB158" s="57">
        <v>0</v>
      </c>
      <c r="AC158" s="46">
        <f t="shared" si="6"/>
        <v>0</v>
      </c>
      <c r="AD158" s="61">
        <f>Table1[[#This Row],[butterflies]]-Table1[[#This Row],[SB bufferflies]]</f>
        <v>0</v>
      </c>
      <c r="AE158" s="51">
        <v>0</v>
      </c>
      <c r="AF158" s="68">
        <f>SUM(Table1[[#This Row],[small arrow shaped brown moth (Lepidoptera spp.)]:[monarch_butterfly (Danaus plexippus)]])</f>
        <v>0</v>
      </c>
      <c r="AG158" s="61">
        <f>Table1[[#This Row],[lepidoptera]]-Table1[[#This Row],[SB lepidoptera]]</f>
        <v>0</v>
      </c>
      <c r="AH158" s="32">
        <v>0</v>
      </c>
      <c r="AI158" s="76">
        <f>SUM(Table1[[#This Row],[small_bees]:[large_bees]])</f>
        <v>0</v>
      </c>
      <c r="AJ158" s="61">
        <f>Table1[[#This Row],[abundance of bees]]-Table1[[#This Row],[SB "abundance of bees"]]</f>
        <v>0</v>
      </c>
      <c r="AK158" s="43">
        <v>0</v>
      </c>
      <c r="AL158" s="68">
        <f>SUM(Table1[[#This Row],[small arrow shaped brown moth (Lepidoptera spp.)]:[bombus sp.  (bees)]])</f>
        <v>0</v>
      </c>
      <c r="AM158" s="61">
        <f>Table1[[#This Row],[abundance all sp.]]-Table1[[#This Row],[SB "abundance all sp."]]</f>
        <v>0</v>
      </c>
      <c r="AN158" s="39">
        <v>0</v>
      </c>
      <c r="AO158" s="39">
        <v>0</v>
      </c>
      <c r="AP158" s="39">
        <v>0</v>
      </c>
      <c r="AQ158" s="20">
        <v>0</v>
      </c>
      <c r="AR158" s="20">
        <v>0</v>
      </c>
      <c r="AS158" s="20">
        <v>0</v>
      </c>
      <c r="AT158" s="30">
        <v>0</v>
      </c>
      <c r="AU158" s="30">
        <v>0</v>
      </c>
      <c r="AV158" s="20">
        <v>0</v>
      </c>
      <c r="AW158" s="20">
        <v>3</v>
      </c>
      <c r="AX158" s="20">
        <v>0</v>
      </c>
      <c r="AY158" s="22">
        <v>3</v>
      </c>
      <c r="AZ158" s="32"/>
      <c r="BA158" s="32"/>
      <c r="BB158" s="32"/>
      <c r="BC158" s="32"/>
    </row>
    <row r="159" spans="1:55" x14ac:dyDescent="0.3">
      <c r="A159" s="31" t="s">
        <v>393</v>
      </c>
      <c r="B159" s="32" t="s">
        <v>41</v>
      </c>
      <c r="C159" s="32">
        <v>43.573690999999997</v>
      </c>
      <c r="D159" s="32">
        <v>-79.636480000000006</v>
      </c>
      <c r="E159" s="32">
        <v>14.001677974802247</v>
      </c>
      <c r="F159" s="33">
        <v>43658</v>
      </c>
      <c r="G159" s="20">
        <v>0</v>
      </c>
      <c r="H159" s="20">
        <v>0</v>
      </c>
      <c r="I159" s="20">
        <v>0</v>
      </c>
      <c r="J159" s="32">
        <v>0</v>
      </c>
      <c r="K159" s="20">
        <v>0</v>
      </c>
      <c r="L159" s="73">
        <v>0</v>
      </c>
      <c r="M159" s="73">
        <v>0</v>
      </c>
      <c r="N159" s="20">
        <v>1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1">
        <v>0</v>
      </c>
      <c r="U159" s="70">
        <v>0</v>
      </c>
      <c r="V159" s="57">
        <v>0</v>
      </c>
      <c r="W159" s="46">
        <f t="shared" si="5"/>
        <v>0</v>
      </c>
      <c r="X159" s="61">
        <f>Table1[[#This Row],[moths]]-Table1[[#This Row],[SB Moths]]</f>
        <v>0</v>
      </c>
      <c r="Y159" s="57">
        <v>0</v>
      </c>
      <c r="Z159" s="46">
        <f>SUM(Table1[[#This Row],[european skipper (Thymelicus lineola)- family Hesperiidae, order Lepidoptera]])</f>
        <v>0</v>
      </c>
      <c r="AA159" s="61">
        <f>Table1[[#This Row],[skippers (Hesperiidae sp.)]]-Table1[[#This Row],[SB Skippers]]</f>
        <v>0</v>
      </c>
      <c r="AB159" s="57">
        <v>0</v>
      </c>
      <c r="AC159" s="46">
        <f t="shared" si="6"/>
        <v>0</v>
      </c>
      <c r="AD159" s="61">
        <f>Table1[[#This Row],[butterflies]]-Table1[[#This Row],[SB bufferflies]]</f>
        <v>0</v>
      </c>
      <c r="AE159" s="51">
        <v>0</v>
      </c>
      <c r="AF159" s="68">
        <f>SUM(Table1[[#This Row],[small arrow shaped brown moth (Lepidoptera spp.)]:[monarch_butterfly (Danaus plexippus)]])</f>
        <v>0</v>
      </c>
      <c r="AG159" s="61">
        <f>Table1[[#This Row],[lepidoptera]]-Table1[[#This Row],[SB lepidoptera]]</f>
        <v>0</v>
      </c>
      <c r="AH159" s="32">
        <v>1</v>
      </c>
      <c r="AI159" s="76">
        <f>SUM(Table1[[#This Row],[small_bees]:[large_bees]])</f>
        <v>1</v>
      </c>
      <c r="AJ159" s="61">
        <f>Table1[[#This Row],[abundance of bees]]-Table1[[#This Row],[SB "abundance of bees"]]</f>
        <v>0</v>
      </c>
      <c r="AK159" s="43">
        <v>1</v>
      </c>
      <c r="AL159" s="68">
        <f>SUM(Table1[[#This Row],[small arrow shaped brown moth (Lepidoptera spp.)]:[bombus sp.  (bees)]])</f>
        <v>1</v>
      </c>
      <c r="AM159" s="61">
        <f>Table1[[#This Row],[abundance all sp.]]-Table1[[#This Row],[SB "abundance all sp."]]</f>
        <v>0</v>
      </c>
      <c r="AN159" s="39">
        <v>1</v>
      </c>
      <c r="AO159" s="39">
        <v>0</v>
      </c>
      <c r="AP159" s="39">
        <v>0</v>
      </c>
      <c r="AQ159" s="20">
        <v>1</v>
      </c>
      <c r="AR159" s="20">
        <v>0</v>
      </c>
      <c r="AS159" s="20">
        <v>0</v>
      </c>
      <c r="AT159" s="30">
        <v>1</v>
      </c>
      <c r="AU159" s="30">
        <v>1</v>
      </c>
      <c r="AV159" s="20">
        <v>0</v>
      </c>
      <c r="AW159" s="20">
        <v>2</v>
      </c>
      <c r="AX159" s="20">
        <v>0</v>
      </c>
      <c r="AY159" s="22">
        <v>2</v>
      </c>
      <c r="AZ159" s="32"/>
      <c r="BA159" s="32"/>
      <c r="BB159" s="32"/>
      <c r="BC159" s="32"/>
    </row>
    <row r="160" spans="1:55" x14ac:dyDescent="0.3">
      <c r="A160" s="31" t="s">
        <v>368</v>
      </c>
      <c r="B160" s="32" t="s">
        <v>39</v>
      </c>
      <c r="C160" s="32">
        <v>43.601609000000003</v>
      </c>
      <c r="D160" s="32">
        <v>-79.583684000000005</v>
      </c>
      <c r="E160" s="32">
        <v>10.823086687118911</v>
      </c>
      <c r="F160" s="33">
        <v>43651</v>
      </c>
      <c r="G160" s="20">
        <v>0</v>
      </c>
      <c r="H160" s="20">
        <v>0</v>
      </c>
      <c r="I160" s="20">
        <v>0</v>
      </c>
      <c r="J160" s="32">
        <v>0</v>
      </c>
      <c r="K160" s="20">
        <v>0</v>
      </c>
      <c r="L160" s="73">
        <v>0</v>
      </c>
      <c r="M160" s="73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1</v>
      </c>
      <c r="T160" s="21">
        <v>0</v>
      </c>
      <c r="U160" s="70">
        <v>0</v>
      </c>
      <c r="V160" s="57">
        <v>0</v>
      </c>
      <c r="W160" s="46">
        <f t="shared" si="5"/>
        <v>0</v>
      </c>
      <c r="X160" s="61">
        <f>Table1[[#This Row],[moths]]-Table1[[#This Row],[SB Moths]]</f>
        <v>0</v>
      </c>
      <c r="Y160" s="57">
        <v>0</v>
      </c>
      <c r="Z160" s="46">
        <f>SUM(Table1[[#This Row],[european skipper (Thymelicus lineola)- family Hesperiidae, order Lepidoptera]])</f>
        <v>0</v>
      </c>
      <c r="AA160" s="61">
        <f>Table1[[#This Row],[skippers (Hesperiidae sp.)]]-Table1[[#This Row],[SB Skippers]]</f>
        <v>0</v>
      </c>
      <c r="AB160" s="57">
        <v>0</v>
      </c>
      <c r="AC160" s="46">
        <f t="shared" si="6"/>
        <v>0</v>
      </c>
      <c r="AD160" s="61">
        <f>Table1[[#This Row],[butterflies]]-Table1[[#This Row],[SB bufferflies]]</f>
        <v>0</v>
      </c>
      <c r="AE160" s="51">
        <v>0</v>
      </c>
      <c r="AF160" s="68">
        <f>SUM(Table1[[#This Row],[small arrow shaped brown moth (Lepidoptera spp.)]:[monarch_butterfly (Danaus plexippus)]])</f>
        <v>0</v>
      </c>
      <c r="AG160" s="61">
        <f>Table1[[#This Row],[lepidoptera]]-Table1[[#This Row],[SB lepidoptera]]</f>
        <v>0</v>
      </c>
      <c r="AH160" s="32">
        <v>1</v>
      </c>
      <c r="AI160" s="76">
        <f>SUM(Table1[[#This Row],[small_bees]:[large_bees]])</f>
        <v>1</v>
      </c>
      <c r="AJ160" s="61">
        <f>Table1[[#This Row],[abundance of bees]]-Table1[[#This Row],[SB "abundance of bees"]]</f>
        <v>0</v>
      </c>
      <c r="AK160" s="43">
        <v>1</v>
      </c>
      <c r="AL160" s="68">
        <f>SUM(Table1[[#This Row],[small arrow shaped brown moth (Lepidoptera spp.)]:[bombus sp.  (bees)]])</f>
        <v>1</v>
      </c>
      <c r="AM160" s="61">
        <f>Table1[[#This Row],[abundance all sp.]]-Table1[[#This Row],[SB "abundance all sp."]]</f>
        <v>0</v>
      </c>
      <c r="AN160" s="39">
        <v>0</v>
      </c>
      <c r="AO160" s="39">
        <v>1</v>
      </c>
      <c r="AP160" s="39">
        <v>0</v>
      </c>
      <c r="AQ160" s="20">
        <v>0</v>
      </c>
      <c r="AR160" s="20">
        <v>1</v>
      </c>
      <c r="AS160" s="20">
        <v>0</v>
      </c>
      <c r="AT160" s="30">
        <v>1</v>
      </c>
      <c r="AU160" s="30">
        <v>1</v>
      </c>
      <c r="AV160" s="20">
        <v>2</v>
      </c>
      <c r="AW160" s="20">
        <v>3</v>
      </c>
      <c r="AX160" s="20">
        <v>0</v>
      </c>
      <c r="AY160" s="22">
        <v>5</v>
      </c>
      <c r="AZ160" s="32"/>
      <c r="BA160" s="32"/>
      <c r="BB160" s="32"/>
      <c r="BC160" s="32"/>
    </row>
    <row r="161" spans="1:55" x14ac:dyDescent="0.3">
      <c r="A161" s="31" t="s">
        <v>368</v>
      </c>
      <c r="B161" s="32" t="s">
        <v>41</v>
      </c>
      <c r="C161" s="32">
        <v>43.601609000000003</v>
      </c>
      <c r="D161" s="32">
        <v>-79.583684000000005</v>
      </c>
      <c r="E161" s="32">
        <v>10.823086687118911</v>
      </c>
      <c r="F161" s="33">
        <v>43651</v>
      </c>
      <c r="G161" s="20">
        <v>0</v>
      </c>
      <c r="H161" s="20">
        <v>0</v>
      </c>
      <c r="I161" s="20">
        <v>0</v>
      </c>
      <c r="J161" s="32">
        <v>0</v>
      </c>
      <c r="K161" s="20">
        <v>0</v>
      </c>
      <c r="L161" s="73">
        <v>0</v>
      </c>
      <c r="M161" s="73">
        <v>0</v>
      </c>
      <c r="N161" s="20">
        <v>4</v>
      </c>
      <c r="O161" s="20">
        <v>0</v>
      </c>
      <c r="P161" s="20">
        <v>0</v>
      </c>
      <c r="Q161" s="20">
        <v>0</v>
      </c>
      <c r="R161" s="20">
        <v>1</v>
      </c>
      <c r="S161" s="20">
        <v>1</v>
      </c>
      <c r="T161" s="21">
        <v>0</v>
      </c>
      <c r="U161" s="70">
        <v>0</v>
      </c>
      <c r="V161" s="57">
        <v>0</v>
      </c>
      <c r="W161" s="46">
        <f t="shared" si="5"/>
        <v>0</v>
      </c>
      <c r="X161" s="61">
        <f>Table1[[#This Row],[moths]]-Table1[[#This Row],[SB Moths]]</f>
        <v>0</v>
      </c>
      <c r="Y161" s="57">
        <v>0</v>
      </c>
      <c r="Z161" s="46">
        <f>SUM(Table1[[#This Row],[european skipper (Thymelicus lineola)- family Hesperiidae, order Lepidoptera]])</f>
        <v>0</v>
      </c>
      <c r="AA161" s="61">
        <f>Table1[[#This Row],[skippers (Hesperiidae sp.)]]-Table1[[#This Row],[SB Skippers]]</f>
        <v>0</v>
      </c>
      <c r="AB161" s="57">
        <v>0</v>
      </c>
      <c r="AC161" s="46">
        <f t="shared" si="6"/>
        <v>0</v>
      </c>
      <c r="AD161" s="61">
        <f>Table1[[#This Row],[butterflies]]-Table1[[#This Row],[SB bufferflies]]</f>
        <v>0</v>
      </c>
      <c r="AE161" s="51">
        <v>0</v>
      </c>
      <c r="AF161" s="68">
        <f>SUM(Table1[[#This Row],[small arrow shaped brown moth (Lepidoptera spp.)]:[monarch_butterfly (Danaus plexippus)]])</f>
        <v>0</v>
      </c>
      <c r="AG161" s="61">
        <f>Table1[[#This Row],[lepidoptera]]-Table1[[#This Row],[SB lepidoptera]]</f>
        <v>0</v>
      </c>
      <c r="AH161" s="32">
        <v>6</v>
      </c>
      <c r="AI161" s="76">
        <f>SUM(Table1[[#This Row],[small_bees]:[large_bees]])</f>
        <v>6</v>
      </c>
      <c r="AJ161" s="61">
        <f>Table1[[#This Row],[abundance of bees]]-Table1[[#This Row],[SB "abundance of bees"]]</f>
        <v>0</v>
      </c>
      <c r="AK161" s="43">
        <v>6</v>
      </c>
      <c r="AL161" s="68">
        <f>SUM(Table1[[#This Row],[small arrow shaped brown moth (Lepidoptera spp.)]:[bombus sp.  (bees)]])</f>
        <v>6</v>
      </c>
      <c r="AM161" s="61">
        <f>Table1[[#This Row],[abundance all sp.]]-Table1[[#This Row],[SB "abundance all sp."]]</f>
        <v>0</v>
      </c>
      <c r="AN161" s="39">
        <v>5</v>
      </c>
      <c r="AO161" s="39">
        <v>1</v>
      </c>
      <c r="AP161" s="39">
        <v>0</v>
      </c>
      <c r="AQ161" s="20">
        <v>5</v>
      </c>
      <c r="AR161" s="20">
        <v>1</v>
      </c>
      <c r="AS161" s="20">
        <v>0</v>
      </c>
      <c r="AT161" s="30">
        <v>3</v>
      </c>
      <c r="AU161" s="30">
        <v>3</v>
      </c>
      <c r="AV161" s="20">
        <v>6</v>
      </c>
      <c r="AW161" s="20">
        <v>3</v>
      </c>
      <c r="AX161" s="20">
        <v>0</v>
      </c>
      <c r="AY161" s="22">
        <v>9</v>
      </c>
      <c r="AZ161" s="32"/>
      <c r="BA161" s="32"/>
      <c r="BB161" s="32"/>
      <c r="BC161" s="32"/>
    </row>
    <row r="162" spans="1:55" x14ac:dyDescent="0.3">
      <c r="A162" s="34" t="s">
        <v>368</v>
      </c>
      <c r="B162" s="35" t="s">
        <v>42</v>
      </c>
      <c r="C162" s="35">
        <v>43.601609000000003</v>
      </c>
      <c r="D162" s="35">
        <v>-79.583684000000005</v>
      </c>
      <c r="E162" s="35">
        <v>10.823086687118911</v>
      </c>
      <c r="F162" s="36">
        <v>43651</v>
      </c>
      <c r="G162" s="25">
        <v>0</v>
      </c>
      <c r="H162" s="25">
        <v>0</v>
      </c>
      <c r="I162" s="25">
        <v>0</v>
      </c>
      <c r="J162" s="35">
        <v>0</v>
      </c>
      <c r="K162" s="25">
        <v>0</v>
      </c>
      <c r="L162" s="74">
        <v>0</v>
      </c>
      <c r="M162" s="74">
        <v>0</v>
      </c>
      <c r="N162" s="25">
        <v>0</v>
      </c>
      <c r="O162" s="25">
        <v>0</v>
      </c>
      <c r="P162" s="25">
        <v>0</v>
      </c>
      <c r="Q162" s="25">
        <v>0</v>
      </c>
      <c r="R162" s="25">
        <v>0</v>
      </c>
      <c r="S162" s="25">
        <v>0</v>
      </c>
      <c r="T162" s="65">
        <v>0</v>
      </c>
      <c r="U162" s="71">
        <v>0</v>
      </c>
      <c r="V162" s="58">
        <v>0</v>
      </c>
      <c r="W162" s="47">
        <f t="shared" si="5"/>
        <v>0</v>
      </c>
      <c r="X162" s="62">
        <f>Table1[[#This Row],[moths]]-Table1[[#This Row],[SB Moths]]</f>
        <v>0</v>
      </c>
      <c r="Y162" s="58">
        <v>0</v>
      </c>
      <c r="Z162" s="47">
        <f>SUM(Table1[[#This Row],[european skipper (Thymelicus lineola)- family Hesperiidae, order Lepidoptera]])</f>
        <v>0</v>
      </c>
      <c r="AA162" s="62">
        <f>Table1[[#This Row],[skippers (Hesperiidae sp.)]]-Table1[[#This Row],[SB Skippers]]</f>
        <v>0</v>
      </c>
      <c r="AB162" s="58">
        <v>0</v>
      </c>
      <c r="AC162" s="46">
        <f t="shared" si="6"/>
        <v>0</v>
      </c>
      <c r="AD162" s="61">
        <f>Table1[[#This Row],[butterflies]]-Table1[[#This Row],[SB bufferflies]]</f>
        <v>0</v>
      </c>
      <c r="AE162" s="52">
        <v>0</v>
      </c>
      <c r="AF162" s="69">
        <f>SUM(Table1[[#This Row],[small arrow shaped brown moth (Lepidoptera spp.)]:[monarch_butterfly (Danaus plexippus)]])</f>
        <v>0</v>
      </c>
      <c r="AG162" s="62">
        <f>Table1[[#This Row],[lepidoptera]]-Table1[[#This Row],[SB lepidoptera]]</f>
        <v>0</v>
      </c>
      <c r="AH162" s="35">
        <v>0</v>
      </c>
      <c r="AI162" s="77">
        <f>SUM(Table1[[#This Row],[small_bees]:[large_bees]])</f>
        <v>0</v>
      </c>
      <c r="AJ162" s="62">
        <f>Table1[[#This Row],[abundance of bees]]-Table1[[#This Row],[SB "abundance of bees"]]</f>
        <v>0</v>
      </c>
      <c r="AK162" s="44">
        <v>0</v>
      </c>
      <c r="AL162" s="69">
        <f>SUM(Table1[[#This Row],[small arrow shaped brown moth (Lepidoptera spp.)]:[bombus sp.  (bees)]])</f>
        <v>0</v>
      </c>
      <c r="AM162" s="62">
        <f>Table1[[#This Row],[abundance all sp.]]-Table1[[#This Row],[SB "abundance all sp."]]</f>
        <v>0</v>
      </c>
      <c r="AN162" s="40">
        <v>0</v>
      </c>
      <c r="AO162" s="40">
        <v>0</v>
      </c>
      <c r="AP162" s="40">
        <v>0</v>
      </c>
      <c r="AQ162" s="25">
        <v>0</v>
      </c>
      <c r="AR162" s="25">
        <v>0</v>
      </c>
      <c r="AS162" s="25">
        <v>0</v>
      </c>
      <c r="AT162" s="37">
        <v>0</v>
      </c>
      <c r="AU162" s="37">
        <v>0</v>
      </c>
      <c r="AV162" s="25">
        <v>4</v>
      </c>
      <c r="AW162" s="25">
        <v>2</v>
      </c>
      <c r="AX162" s="25">
        <v>0</v>
      </c>
      <c r="AY162" s="26">
        <v>6</v>
      </c>
      <c r="AZ162" s="32"/>
      <c r="BA162" s="32"/>
      <c r="BB162" s="32"/>
      <c r="BC162" s="32"/>
    </row>
    <row r="163" spans="1:55" x14ac:dyDescent="0.3">
      <c r="W163" s="30"/>
      <c r="AX163" s="30"/>
      <c r="AY163" s="30"/>
    </row>
    <row r="164" spans="1:55" x14ac:dyDescent="0.3">
      <c r="W164" s="30"/>
    </row>
    <row r="165" spans="1:55" x14ac:dyDescent="0.3">
      <c r="W165" s="30"/>
    </row>
    <row r="166" spans="1:55" x14ac:dyDescent="0.3">
      <c r="W166" s="30"/>
    </row>
    <row r="167" spans="1:55" x14ac:dyDescent="0.3">
      <c r="W167" s="30"/>
    </row>
    <row r="168" spans="1:55" x14ac:dyDescent="0.3">
      <c r="W168" s="30"/>
    </row>
    <row r="169" spans="1:55" x14ac:dyDescent="0.3">
      <c r="W169" s="30"/>
    </row>
    <row r="170" spans="1:55" x14ac:dyDescent="0.3">
      <c r="W170" s="30"/>
    </row>
    <row r="171" spans="1:55" x14ac:dyDescent="0.3">
      <c r="W171" s="30"/>
    </row>
    <row r="172" spans="1:55" x14ac:dyDescent="0.3">
      <c r="W172" s="30"/>
    </row>
    <row r="173" spans="1:55" x14ac:dyDescent="0.3">
      <c r="W173" s="30"/>
    </row>
    <row r="174" spans="1:55" x14ac:dyDescent="0.3">
      <c r="W174" s="30"/>
    </row>
    <row r="175" spans="1:55" x14ac:dyDescent="0.3">
      <c r="W175" s="30"/>
    </row>
    <row r="176" spans="1:55" x14ac:dyDescent="0.3">
      <c r="W176" s="30"/>
    </row>
    <row r="177" spans="23:23" x14ac:dyDescent="0.3">
      <c r="W177" s="30"/>
    </row>
    <row r="178" spans="23:23" x14ac:dyDescent="0.3">
      <c r="W178" s="30"/>
    </row>
    <row r="179" spans="23:23" x14ac:dyDescent="0.3">
      <c r="W179" s="30"/>
    </row>
    <row r="180" spans="23:23" x14ac:dyDescent="0.3">
      <c r="W180" s="30"/>
    </row>
    <row r="181" spans="23:23" x14ac:dyDescent="0.3">
      <c r="W181" s="30"/>
    </row>
    <row r="182" spans="23:23" x14ac:dyDescent="0.3">
      <c r="W182" s="30"/>
    </row>
    <row r="183" spans="23:23" x14ac:dyDescent="0.3">
      <c r="W183" s="30"/>
    </row>
    <row r="184" spans="23:23" x14ac:dyDescent="0.3">
      <c r="W184" s="30"/>
    </row>
    <row r="185" spans="23:23" x14ac:dyDescent="0.3">
      <c r="W185" s="30"/>
    </row>
    <row r="186" spans="23:23" x14ac:dyDescent="0.3">
      <c r="W186" s="30"/>
    </row>
    <row r="187" spans="23:23" x14ac:dyDescent="0.3">
      <c r="W187" s="30"/>
    </row>
    <row r="188" spans="23:23" x14ac:dyDescent="0.3">
      <c r="W188" s="30"/>
    </row>
    <row r="189" spans="23:23" x14ac:dyDescent="0.3">
      <c r="W189" s="30"/>
    </row>
    <row r="190" spans="23:23" x14ac:dyDescent="0.3">
      <c r="W190" s="30"/>
    </row>
    <row r="191" spans="23:23" x14ac:dyDescent="0.3">
      <c r="W191" s="30"/>
    </row>
    <row r="192" spans="23:23" x14ac:dyDescent="0.3">
      <c r="W192" s="30"/>
    </row>
    <row r="193" spans="23:23" x14ac:dyDescent="0.3">
      <c r="W193" s="30"/>
    </row>
    <row r="194" spans="23:23" x14ac:dyDescent="0.3">
      <c r="W194" s="30"/>
    </row>
    <row r="195" spans="23:23" x14ac:dyDescent="0.3">
      <c r="W195" s="30"/>
    </row>
    <row r="196" spans="23:23" x14ac:dyDescent="0.3">
      <c r="W196" s="30"/>
    </row>
    <row r="197" spans="23:23" x14ac:dyDescent="0.3">
      <c r="W197" s="30"/>
    </row>
    <row r="198" spans="23:23" x14ac:dyDescent="0.3">
      <c r="W198" s="30"/>
    </row>
    <row r="199" spans="23:23" x14ac:dyDescent="0.3">
      <c r="W199" s="30"/>
    </row>
    <row r="200" spans="23:23" x14ac:dyDescent="0.3">
      <c r="W200" s="30"/>
    </row>
    <row r="201" spans="23:23" x14ac:dyDescent="0.3">
      <c r="W201" s="30"/>
    </row>
    <row r="202" spans="23:23" x14ac:dyDescent="0.3">
      <c r="W202" s="30"/>
    </row>
    <row r="203" spans="23:23" x14ac:dyDescent="0.3">
      <c r="W203" s="30"/>
    </row>
    <row r="204" spans="23:23" x14ac:dyDescent="0.3">
      <c r="W204" s="30"/>
    </row>
    <row r="205" spans="23:23" x14ac:dyDescent="0.3">
      <c r="W205" s="30"/>
    </row>
    <row r="206" spans="23:23" x14ac:dyDescent="0.3">
      <c r="W206" s="30"/>
    </row>
    <row r="207" spans="23:23" x14ac:dyDescent="0.3">
      <c r="W207" s="30"/>
    </row>
    <row r="208" spans="23:23" x14ac:dyDescent="0.3">
      <c r="W208" s="30"/>
    </row>
    <row r="209" spans="23:23" x14ac:dyDescent="0.3">
      <c r="W209" s="30"/>
    </row>
    <row r="210" spans="23:23" x14ac:dyDescent="0.3">
      <c r="W210" s="30"/>
    </row>
    <row r="211" spans="23:23" x14ac:dyDescent="0.3">
      <c r="W211" s="30"/>
    </row>
    <row r="212" spans="23:23" x14ac:dyDescent="0.3">
      <c r="W212" s="30"/>
    </row>
    <row r="213" spans="23:23" x14ac:dyDescent="0.3">
      <c r="W213" s="30"/>
    </row>
    <row r="214" spans="23:23" x14ac:dyDescent="0.3">
      <c r="W214" s="30"/>
    </row>
    <row r="215" spans="23:23" x14ac:dyDescent="0.3">
      <c r="W215" s="30"/>
    </row>
    <row r="216" spans="23:23" x14ac:dyDescent="0.3">
      <c r="W216" s="30"/>
    </row>
    <row r="217" spans="23:23" x14ac:dyDescent="0.3">
      <c r="W217" s="30"/>
    </row>
    <row r="218" spans="23:23" x14ac:dyDescent="0.3">
      <c r="W218" s="30"/>
    </row>
    <row r="219" spans="23:23" x14ac:dyDescent="0.3">
      <c r="W219" s="30"/>
    </row>
    <row r="220" spans="23:23" x14ac:dyDescent="0.3">
      <c r="W220" s="30"/>
    </row>
    <row r="221" spans="23:23" x14ac:dyDescent="0.3">
      <c r="W221" s="30"/>
    </row>
    <row r="222" spans="23:23" x14ac:dyDescent="0.3">
      <c r="W222" s="30"/>
    </row>
    <row r="223" spans="23:23" x14ac:dyDescent="0.3">
      <c r="W223" s="30"/>
    </row>
    <row r="224" spans="23:23" x14ac:dyDescent="0.3">
      <c r="W224" s="30"/>
    </row>
    <row r="225" spans="23:23" x14ac:dyDescent="0.3">
      <c r="W225" s="30"/>
    </row>
    <row r="226" spans="23:23" x14ac:dyDescent="0.3">
      <c r="W226" s="30"/>
    </row>
    <row r="227" spans="23:23" x14ac:dyDescent="0.3">
      <c r="W227" s="30"/>
    </row>
    <row r="228" spans="23:23" x14ac:dyDescent="0.3">
      <c r="W228" s="30"/>
    </row>
    <row r="229" spans="23:23" x14ac:dyDescent="0.3">
      <c r="W229" s="30"/>
    </row>
    <row r="230" spans="23:23" x14ac:dyDescent="0.3">
      <c r="W230" s="30"/>
    </row>
    <row r="231" spans="23:23" x14ac:dyDescent="0.3">
      <c r="W231" s="30"/>
    </row>
    <row r="232" spans="23:23" x14ac:dyDescent="0.3">
      <c r="W232" s="30"/>
    </row>
    <row r="233" spans="23:23" x14ac:dyDescent="0.3">
      <c r="W233" s="30"/>
    </row>
    <row r="234" spans="23:23" x14ac:dyDescent="0.3">
      <c r="W234" s="30"/>
    </row>
    <row r="235" spans="23:23" x14ac:dyDescent="0.3">
      <c r="W235" s="30"/>
    </row>
    <row r="236" spans="23:23" x14ac:dyDescent="0.3">
      <c r="W236" s="30"/>
    </row>
    <row r="237" spans="23:23" x14ac:dyDescent="0.3">
      <c r="W237" s="30"/>
    </row>
    <row r="238" spans="23:23" x14ac:dyDescent="0.3">
      <c r="W238" s="30"/>
    </row>
    <row r="239" spans="23:23" x14ac:dyDescent="0.3">
      <c r="W239" s="30"/>
    </row>
    <row r="240" spans="23:23" x14ac:dyDescent="0.3">
      <c r="W240" s="30"/>
    </row>
    <row r="241" spans="23:23" x14ac:dyDescent="0.3">
      <c r="W241" s="30"/>
    </row>
    <row r="242" spans="23:23" x14ac:dyDescent="0.3">
      <c r="W242" s="30"/>
    </row>
    <row r="243" spans="23:23" x14ac:dyDescent="0.3">
      <c r="W243" s="30"/>
    </row>
    <row r="244" spans="23:23" x14ac:dyDescent="0.3">
      <c r="W244" s="30"/>
    </row>
    <row r="245" spans="23:23" x14ac:dyDescent="0.3">
      <c r="W245" s="30"/>
    </row>
    <row r="246" spans="23:23" x14ac:dyDescent="0.3">
      <c r="W246" s="30"/>
    </row>
    <row r="247" spans="23:23" x14ac:dyDescent="0.3">
      <c r="W247" s="30"/>
    </row>
    <row r="248" spans="23:23" x14ac:dyDescent="0.3">
      <c r="W248" s="30"/>
    </row>
    <row r="249" spans="23:23" x14ac:dyDescent="0.3">
      <c r="W249" s="30"/>
    </row>
    <row r="250" spans="23:23" x14ac:dyDescent="0.3">
      <c r="W250" s="30"/>
    </row>
    <row r="251" spans="23:23" x14ac:dyDescent="0.3">
      <c r="W251" s="30"/>
    </row>
    <row r="252" spans="23:23" x14ac:dyDescent="0.3">
      <c r="W252" s="30"/>
    </row>
    <row r="253" spans="23:23" x14ac:dyDescent="0.3">
      <c r="W253" s="30"/>
    </row>
    <row r="254" spans="23:23" x14ac:dyDescent="0.3">
      <c r="W254" s="30"/>
    </row>
    <row r="255" spans="23:23" x14ac:dyDescent="0.3">
      <c r="W255" s="30"/>
    </row>
    <row r="256" spans="23:23" x14ac:dyDescent="0.3">
      <c r="W256" s="30"/>
    </row>
    <row r="257" spans="23:23" x14ac:dyDescent="0.3">
      <c r="W257" s="30"/>
    </row>
    <row r="258" spans="23:23" x14ac:dyDescent="0.3">
      <c r="W258" s="30"/>
    </row>
    <row r="259" spans="23:23" x14ac:dyDescent="0.3">
      <c r="W259" s="30"/>
    </row>
    <row r="260" spans="23:23" x14ac:dyDescent="0.3">
      <c r="W260" s="30"/>
    </row>
    <row r="261" spans="23:23" x14ac:dyDescent="0.3">
      <c r="W261" s="30"/>
    </row>
    <row r="262" spans="23:23" x14ac:dyDescent="0.3">
      <c r="W262" s="30"/>
    </row>
    <row r="263" spans="23:23" x14ac:dyDescent="0.3">
      <c r="W263" s="30"/>
    </row>
    <row r="264" spans="23:23" x14ac:dyDescent="0.3">
      <c r="W264" s="30"/>
    </row>
    <row r="265" spans="23:23" x14ac:dyDescent="0.3">
      <c r="W265" s="30"/>
    </row>
    <row r="266" spans="23:23" x14ac:dyDescent="0.3">
      <c r="W266" s="30"/>
    </row>
    <row r="267" spans="23:23" x14ac:dyDescent="0.3">
      <c r="W267" s="30"/>
    </row>
    <row r="268" spans="23:23" x14ac:dyDescent="0.3">
      <c r="W268" s="30"/>
    </row>
    <row r="269" spans="23:23" x14ac:dyDescent="0.3">
      <c r="W269" s="30"/>
    </row>
    <row r="270" spans="23:23" x14ac:dyDescent="0.3">
      <c r="W270" s="30"/>
    </row>
    <row r="271" spans="23:23" x14ac:dyDescent="0.3">
      <c r="W271" s="30"/>
    </row>
    <row r="272" spans="23:23" x14ac:dyDescent="0.3">
      <c r="W272" s="30"/>
    </row>
    <row r="273" spans="23:23" x14ac:dyDescent="0.3">
      <c r="W273" s="30"/>
    </row>
    <row r="274" spans="23:23" x14ac:dyDescent="0.3">
      <c r="W274" s="30"/>
    </row>
    <row r="275" spans="23:23" x14ac:dyDescent="0.3">
      <c r="W275" s="30"/>
    </row>
    <row r="276" spans="23:23" x14ac:dyDescent="0.3">
      <c r="W276" s="30"/>
    </row>
    <row r="277" spans="23:23" x14ac:dyDescent="0.3">
      <c r="W277" s="30"/>
    </row>
    <row r="278" spans="23:23" x14ac:dyDescent="0.3">
      <c r="W278" s="30"/>
    </row>
    <row r="279" spans="23:23" x14ac:dyDescent="0.3">
      <c r="W279" s="30"/>
    </row>
    <row r="280" spans="23:23" x14ac:dyDescent="0.3">
      <c r="W280" s="30"/>
    </row>
    <row r="281" spans="23:23" x14ac:dyDescent="0.3">
      <c r="W281" s="30"/>
    </row>
    <row r="282" spans="23:23" x14ac:dyDescent="0.3">
      <c r="W282" s="30"/>
    </row>
    <row r="283" spans="23:23" x14ac:dyDescent="0.3">
      <c r="W283" s="30"/>
    </row>
    <row r="284" spans="23:23" x14ac:dyDescent="0.3">
      <c r="W284" s="30"/>
    </row>
    <row r="285" spans="23:23" x14ac:dyDescent="0.3">
      <c r="W285" s="30"/>
    </row>
    <row r="286" spans="23:23" x14ac:dyDescent="0.3">
      <c r="W286" s="30"/>
    </row>
    <row r="287" spans="23:23" x14ac:dyDescent="0.3">
      <c r="W287" s="30"/>
    </row>
    <row r="288" spans="23:23" x14ac:dyDescent="0.3">
      <c r="W288" s="30"/>
    </row>
    <row r="289" spans="23:23" x14ac:dyDescent="0.3">
      <c r="W289" s="30"/>
    </row>
    <row r="290" spans="23:23" x14ac:dyDescent="0.3">
      <c r="W290" s="30"/>
    </row>
    <row r="291" spans="23:23" x14ac:dyDescent="0.3">
      <c r="W291" s="30"/>
    </row>
    <row r="292" spans="23:23" x14ac:dyDescent="0.3">
      <c r="W292" s="30"/>
    </row>
    <row r="293" spans="23:23" x14ac:dyDescent="0.3">
      <c r="W293" s="30"/>
    </row>
    <row r="294" spans="23:23" x14ac:dyDescent="0.3">
      <c r="W294" s="30"/>
    </row>
    <row r="295" spans="23:23" x14ac:dyDescent="0.3">
      <c r="W295" s="30"/>
    </row>
    <row r="296" spans="23:23" x14ac:dyDescent="0.3">
      <c r="W296" s="30"/>
    </row>
    <row r="297" spans="23:23" x14ac:dyDescent="0.3">
      <c r="W297" s="30"/>
    </row>
    <row r="298" spans="23:23" x14ac:dyDescent="0.3">
      <c r="W298" s="30"/>
    </row>
    <row r="299" spans="23:23" x14ac:dyDescent="0.3">
      <c r="W299" s="30"/>
    </row>
    <row r="300" spans="23:23" x14ac:dyDescent="0.3">
      <c r="W300" s="30"/>
    </row>
    <row r="301" spans="23:23" x14ac:dyDescent="0.3">
      <c r="W301" s="30"/>
    </row>
    <row r="302" spans="23:23" x14ac:dyDescent="0.3">
      <c r="W302" s="30"/>
    </row>
    <row r="303" spans="23:23" x14ac:dyDescent="0.3">
      <c r="W303" s="30"/>
    </row>
    <row r="304" spans="23:23" x14ac:dyDescent="0.3">
      <c r="W304" s="30"/>
    </row>
    <row r="305" spans="23:23" x14ac:dyDescent="0.3">
      <c r="W305" s="30"/>
    </row>
    <row r="306" spans="23:23" x14ac:dyDescent="0.3">
      <c r="W306" s="30"/>
    </row>
    <row r="307" spans="23:23" x14ac:dyDescent="0.3">
      <c r="W307" s="30"/>
    </row>
    <row r="308" spans="23:23" x14ac:dyDescent="0.3">
      <c r="W308" s="30"/>
    </row>
    <row r="309" spans="23:23" x14ac:dyDescent="0.3">
      <c r="W309" s="30"/>
    </row>
    <row r="310" spans="23:23" x14ac:dyDescent="0.3">
      <c r="W310" s="30"/>
    </row>
    <row r="311" spans="23:23" x14ac:dyDescent="0.3">
      <c r="W311" s="30"/>
    </row>
    <row r="312" spans="23:23" x14ac:dyDescent="0.3">
      <c r="W312" s="30"/>
    </row>
    <row r="313" spans="23:23" x14ac:dyDescent="0.3">
      <c r="W313" s="30"/>
    </row>
    <row r="314" spans="23:23" x14ac:dyDescent="0.3">
      <c r="W314" s="30"/>
    </row>
    <row r="315" spans="23:23" x14ac:dyDescent="0.3">
      <c r="W315" s="30"/>
    </row>
    <row r="316" spans="23:23" x14ac:dyDescent="0.3">
      <c r="W316" s="30"/>
    </row>
    <row r="317" spans="23:23" x14ac:dyDescent="0.3">
      <c r="W317" s="30"/>
    </row>
    <row r="318" spans="23:23" x14ac:dyDescent="0.3">
      <c r="W318" s="30"/>
    </row>
    <row r="319" spans="23:23" x14ac:dyDescent="0.3">
      <c r="W319" s="30"/>
    </row>
    <row r="320" spans="23:23" x14ac:dyDescent="0.3">
      <c r="W320" s="30"/>
    </row>
    <row r="321" spans="23:23" x14ac:dyDescent="0.3">
      <c r="W321" s="30"/>
    </row>
    <row r="322" spans="23:23" x14ac:dyDescent="0.3">
      <c r="W322" s="30"/>
    </row>
    <row r="323" spans="23:23" x14ac:dyDescent="0.3">
      <c r="W323" s="30"/>
    </row>
    <row r="324" spans="23:23" x14ac:dyDescent="0.3">
      <c r="W324" s="30"/>
    </row>
    <row r="325" spans="23:23" x14ac:dyDescent="0.3">
      <c r="W325" s="30"/>
    </row>
    <row r="326" spans="23:23" x14ac:dyDescent="0.3">
      <c r="W326" s="30"/>
    </row>
    <row r="327" spans="23:23" x14ac:dyDescent="0.3">
      <c r="W327" s="30"/>
    </row>
    <row r="328" spans="23:23" x14ac:dyDescent="0.3">
      <c r="W328" s="30"/>
    </row>
    <row r="329" spans="23:23" x14ac:dyDescent="0.3">
      <c r="W329" s="30"/>
    </row>
    <row r="330" spans="23:23" x14ac:dyDescent="0.3">
      <c r="W330" s="30"/>
    </row>
    <row r="331" spans="23:23" x14ac:dyDescent="0.3">
      <c r="W331" s="30"/>
    </row>
    <row r="332" spans="23:23" x14ac:dyDescent="0.3">
      <c r="W332" s="30"/>
    </row>
    <row r="333" spans="23:23" x14ac:dyDescent="0.3">
      <c r="W333" s="30"/>
    </row>
    <row r="334" spans="23:23" x14ac:dyDescent="0.3">
      <c r="W334" s="30"/>
    </row>
    <row r="335" spans="23:23" x14ac:dyDescent="0.3">
      <c r="W335" s="30"/>
    </row>
    <row r="336" spans="23:23" x14ac:dyDescent="0.3">
      <c r="W336" s="30"/>
    </row>
    <row r="337" spans="23:23" x14ac:dyDescent="0.3">
      <c r="W337" s="30"/>
    </row>
    <row r="338" spans="23:23" x14ac:dyDescent="0.3">
      <c r="W338" s="30"/>
    </row>
    <row r="339" spans="23:23" x14ac:dyDescent="0.3">
      <c r="W339" s="30"/>
    </row>
    <row r="340" spans="23:23" x14ac:dyDescent="0.3">
      <c r="W340" s="30"/>
    </row>
    <row r="341" spans="23:23" x14ac:dyDescent="0.3">
      <c r="W341" s="30"/>
    </row>
    <row r="342" spans="23:23" x14ac:dyDescent="0.3">
      <c r="W342" s="30"/>
    </row>
    <row r="343" spans="23:23" x14ac:dyDescent="0.3">
      <c r="W343" s="30"/>
    </row>
    <row r="344" spans="23:23" x14ac:dyDescent="0.3">
      <c r="W344" s="30"/>
    </row>
    <row r="345" spans="23:23" x14ac:dyDescent="0.3">
      <c r="W345" s="30"/>
    </row>
    <row r="346" spans="23:23" x14ac:dyDescent="0.3">
      <c r="W346" s="30"/>
    </row>
    <row r="347" spans="23:23" x14ac:dyDescent="0.3">
      <c r="W347" s="30"/>
    </row>
    <row r="348" spans="23:23" x14ac:dyDescent="0.3">
      <c r="W348" s="30"/>
    </row>
    <row r="349" spans="23:23" x14ac:dyDescent="0.3">
      <c r="W349" s="30"/>
    </row>
    <row r="350" spans="23:23" x14ac:dyDescent="0.3">
      <c r="W350" s="30"/>
    </row>
    <row r="351" spans="23:23" x14ac:dyDescent="0.3">
      <c r="W351" s="30"/>
    </row>
    <row r="352" spans="23:23" x14ac:dyDescent="0.3">
      <c r="W352" s="30"/>
    </row>
    <row r="353" spans="23:23" x14ac:dyDescent="0.3">
      <c r="W353" s="30"/>
    </row>
    <row r="354" spans="23:23" x14ac:dyDescent="0.3">
      <c r="W354" s="30"/>
    </row>
    <row r="355" spans="23:23" x14ac:dyDescent="0.3">
      <c r="W355" s="30"/>
    </row>
    <row r="356" spans="23:23" x14ac:dyDescent="0.3">
      <c r="W356" s="30"/>
    </row>
    <row r="357" spans="23:23" x14ac:dyDescent="0.3">
      <c r="W357" s="30"/>
    </row>
    <row r="358" spans="23:23" x14ac:dyDescent="0.3">
      <c r="W358" s="30"/>
    </row>
    <row r="359" spans="23:23" x14ac:dyDescent="0.3">
      <c r="W359" s="30"/>
    </row>
    <row r="360" spans="23:23" x14ac:dyDescent="0.3">
      <c r="W360" s="30"/>
    </row>
    <row r="361" spans="23:23" x14ac:dyDescent="0.3">
      <c r="W361" s="30"/>
    </row>
    <row r="362" spans="23:23" x14ac:dyDescent="0.3">
      <c r="W362" s="30"/>
    </row>
    <row r="363" spans="23:23" x14ac:dyDescent="0.3">
      <c r="W363" s="30"/>
    </row>
    <row r="364" spans="23:23" x14ac:dyDescent="0.3">
      <c r="W364" s="30"/>
    </row>
    <row r="365" spans="23:23" x14ac:dyDescent="0.3">
      <c r="W365" s="30"/>
    </row>
    <row r="366" spans="23:23" x14ac:dyDescent="0.3">
      <c r="W366" s="30"/>
    </row>
    <row r="367" spans="23:23" x14ac:dyDescent="0.3">
      <c r="W367" s="30"/>
    </row>
    <row r="368" spans="23:23" x14ac:dyDescent="0.3">
      <c r="W368" s="30"/>
    </row>
    <row r="369" spans="23:23" x14ac:dyDescent="0.3">
      <c r="W369" s="30"/>
    </row>
    <row r="370" spans="23:23" x14ac:dyDescent="0.3">
      <c r="W370" s="30"/>
    </row>
    <row r="371" spans="23:23" x14ac:dyDescent="0.3">
      <c r="W371" s="30"/>
    </row>
    <row r="372" spans="23:23" x14ac:dyDescent="0.3">
      <c r="W372" s="30"/>
    </row>
    <row r="373" spans="23:23" x14ac:dyDescent="0.3">
      <c r="W373" s="30"/>
    </row>
    <row r="374" spans="23:23" x14ac:dyDescent="0.3">
      <c r="W374" s="30"/>
    </row>
    <row r="375" spans="23:23" x14ac:dyDescent="0.3">
      <c r="W375" s="30"/>
    </row>
    <row r="376" spans="23:23" x14ac:dyDescent="0.3">
      <c r="W376" s="30"/>
    </row>
    <row r="377" spans="23:23" x14ac:dyDescent="0.3">
      <c r="W377" s="30"/>
    </row>
    <row r="378" spans="23:23" x14ac:dyDescent="0.3">
      <c r="W378" s="30"/>
    </row>
    <row r="379" spans="23:23" x14ac:dyDescent="0.3">
      <c r="W379" s="30"/>
    </row>
    <row r="380" spans="23:23" x14ac:dyDescent="0.3">
      <c r="W380" s="30"/>
    </row>
    <row r="381" spans="23:23" x14ac:dyDescent="0.3">
      <c r="W381" s="30"/>
    </row>
    <row r="382" spans="23:23" x14ac:dyDescent="0.3">
      <c r="W382" s="30"/>
    </row>
    <row r="383" spans="23:23" x14ac:dyDescent="0.3">
      <c r="W383" s="30"/>
    </row>
    <row r="384" spans="23:23" x14ac:dyDescent="0.3">
      <c r="W384" s="30"/>
    </row>
    <row r="385" spans="23:23" x14ac:dyDescent="0.3">
      <c r="W385" s="30"/>
    </row>
    <row r="386" spans="23:23" x14ac:dyDescent="0.3">
      <c r="W386" s="30"/>
    </row>
    <row r="387" spans="23:23" x14ac:dyDescent="0.3">
      <c r="W387" s="30"/>
    </row>
    <row r="388" spans="23:23" x14ac:dyDescent="0.3">
      <c r="W388" s="30"/>
    </row>
    <row r="389" spans="23:23" x14ac:dyDescent="0.3">
      <c r="W389" s="30"/>
    </row>
    <row r="390" spans="23:23" x14ac:dyDescent="0.3">
      <c r="W390" s="30"/>
    </row>
    <row r="391" spans="23:23" x14ac:dyDescent="0.3">
      <c r="W391" s="30"/>
    </row>
    <row r="392" spans="23:23" x14ac:dyDescent="0.3">
      <c r="W392" s="30"/>
    </row>
    <row r="393" spans="23:23" x14ac:dyDescent="0.3">
      <c r="W393" s="30"/>
    </row>
    <row r="394" spans="23:23" x14ac:dyDescent="0.3">
      <c r="W394" s="30"/>
    </row>
    <row r="395" spans="23:23" x14ac:dyDescent="0.3">
      <c r="W395" s="30"/>
    </row>
    <row r="396" spans="23:23" x14ac:dyDescent="0.3">
      <c r="W396" s="30"/>
    </row>
    <row r="397" spans="23:23" x14ac:dyDescent="0.3">
      <c r="W397" s="30"/>
    </row>
    <row r="398" spans="23:23" x14ac:dyDescent="0.3">
      <c r="W398" s="30"/>
    </row>
    <row r="399" spans="23:23" x14ac:dyDescent="0.3">
      <c r="W399" s="30"/>
    </row>
    <row r="400" spans="23:23" x14ac:dyDescent="0.3">
      <c r="W400" s="30"/>
    </row>
    <row r="401" spans="23:23" x14ac:dyDescent="0.3">
      <c r="W401" s="30"/>
    </row>
    <row r="402" spans="23:23" x14ac:dyDescent="0.3">
      <c r="W402" s="30"/>
    </row>
    <row r="403" spans="23:23" x14ac:dyDescent="0.3">
      <c r="W403" s="30"/>
    </row>
    <row r="404" spans="23:23" x14ac:dyDescent="0.3">
      <c r="W404" s="30"/>
    </row>
    <row r="405" spans="23:23" x14ac:dyDescent="0.3">
      <c r="W405" s="30"/>
    </row>
    <row r="406" spans="23:23" x14ac:dyDescent="0.3">
      <c r="W406" s="30"/>
    </row>
    <row r="407" spans="23:23" x14ac:dyDescent="0.3">
      <c r="W407" s="30"/>
    </row>
    <row r="408" spans="23:23" x14ac:dyDescent="0.3">
      <c r="W408" s="30"/>
    </row>
    <row r="409" spans="23:23" x14ac:dyDescent="0.3">
      <c r="W409" s="30"/>
    </row>
    <row r="410" spans="23:23" x14ac:dyDescent="0.3">
      <c r="W410" s="30"/>
    </row>
    <row r="411" spans="23:23" x14ac:dyDescent="0.3">
      <c r="W411" s="30"/>
    </row>
    <row r="412" spans="23:23" x14ac:dyDescent="0.3">
      <c r="W412" s="30"/>
    </row>
    <row r="413" spans="23:23" x14ac:dyDescent="0.3">
      <c r="W413" s="30"/>
    </row>
    <row r="414" spans="23:23" x14ac:dyDescent="0.3">
      <c r="W414" s="30"/>
    </row>
    <row r="415" spans="23:23" x14ac:dyDescent="0.3">
      <c r="W415" s="30"/>
    </row>
    <row r="416" spans="23:23" x14ac:dyDescent="0.3">
      <c r="W416" s="30"/>
    </row>
    <row r="417" spans="23:23" x14ac:dyDescent="0.3">
      <c r="W417" s="30"/>
    </row>
    <row r="418" spans="23:23" x14ac:dyDescent="0.3">
      <c r="W418" s="30"/>
    </row>
    <row r="419" spans="23:23" x14ac:dyDescent="0.3">
      <c r="W419" s="30"/>
    </row>
    <row r="420" spans="23:23" x14ac:dyDescent="0.3">
      <c r="W420" s="30"/>
    </row>
    <row r="421" spans="23:23" x14ac:dyDescent="0.3">
      <c r="W421" s="30"/>
    </row>
  </sheetData>
  <phoneticPr fontId="12" type="noConversion"/>
  <conditionalFormatting sqref="X2:X162">
    <cfRule type="cellIs" dxfId="33" priority="15" operator="lessThan">
      <formula>0</formula>
    </cfRule>
    <cfRule type="cellIs" dxfId="32" priority="16" operator="greaterThan">
      <formula>0</formula>
    </cfRule>
  </conditionalFormatting>
  <conditionalFormatting sqref="AA2:AA162">
    <cfRule type="cellIs" dxfId="31" priority="13" operator="lessThan">
      <formula>0</formula>
    </cfRule>
    <cfRule type="cellIs" dxfId="30" priority="14" operator="greaterThan">
      <formula>0</formula>
    </cfRule>
  </conditionalFormatting>
  <conditionalFormatting sqref="AD2:AD162">
    <cfRule type="cellIs" dxfId="29" priority="11" operator="lessThan">
      <formula>0</formula>
    </cfRule>
    <cfRule type="cellIs" dxfId="28" priority="12" operator="greaterThan">
      <formula>0</formula>
    </cfRule>
  </conditionalFormatting>
  <conditionalFormatting sqref="AG2:AG162">
    <cfRule type="cellIs" dxfId="27" priority="9" operator="lessThan">
      <formula>0</formula>
    </cfRule>
    <cfRule type="cellIs" dxfId="26" priority="10" operator="greaterThan">
      <formula>0</formula>
    </cfRule>
  </conditionalFormatting>
  <conditionalFormatting sqref="AM2:AM162">
    <cfRule type="cellIs" dxfId="25" priority="3" operator="lessThan">
      <formula>0</formula>
    </cfRule>
    <cfRule type="cellIs" dxfId="24" priority="4" operator="greaterThan">
      <formula>0</formula>
    </cfRule>
  </conditionalFormatting>
  <conditionalFormatting sqref="AJ2:AJ162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194"/>
  <sheetViews>
    <sheetView workbookViewId="0">
      <pane xSplit="1" ySplit="1" topLeftCell="BO2" activePane="bottomRight" state="frozen"/>
      <selection pane="topRight"/>
      <selection pane="bottomLeft"/>
      <selection pane="bottomRight" activeCell="CJ1" sqref="CJ1"/>
    </sheetView>
  </sheetViews>
  <sheetFormatPr defaultColWidth="8.77734375" defaultRowHeight="14.4" x14ac:dyDescent="0.3"/>
  <cols>
    <col min="6" max="6" width="9.77734375" bestFit="1" customWidth="1"/>
  </cols>
  <sheetData>
    <row r="1" spans="1:1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  <c r="BY1" t="s">
        <v>170</v>
      </c>
      <c r="BZ1" t="s">
        <v>171</v>
      </c>
      <c r="CA1" t="s">
        <v>172</v>
      </c>
      <c r="CB1" t="s">
        <v>173</v>
      </c>
      <c r="CC1" t="s">
        <v>174</v>
      </c>
      <c r="CD1" t="s">
        <v>175</v>
      </c>
      <c r="CE1" t="s">
        <v>176</v>
      </c>
      <c r="CF1" t="s">
        <v>177</v>
      </c>
      <c r="CG1" t="s">
        <v>178</v>
      </c>
      <c r="CH1" t="s">
        <v>179</v>
      </c>
      <c r="CI1" t="s">
        <v>180</v>
      </c>
      <c r="CK1" t="s">
        <v>34</v>
      </c>
      <c r="CL1" t="s">
        <v>35</v>
      </c>
      <c r="CM1" t="s">
        <v>36</v>
      </c>
      <c r="CN1" t="s">
        <v>37</v>
      </c>
      <c r="CP1" t="s">
        <v>181</v>
      </c>
      <c r="DD1" t="s">
        <v>182</v>
      </c>
      <c r="DE1" t="s">
        <v>183</v>
      </c>
      <c r="DG1" t="s">
        <v>184</v>
      </c>
      <c r="DH1" t="s">
        <v>185</v>
      </c>
    </row>
    <row r="2" spans="1:114" x14ac:dyDescent="0.3">
      <c r="A2" t="s">
        <v>38</v>
      </c>
      <c r="B2" t="s">
        <v>39</v>
      </c>
      <c r="C2">
        <v>43.433301999999998</v>
      </c>
      <c r="D2">
        <v>-79.902403000000007</v>
      </c>
      <c r="E2">
        <f>ACOS(COS(RADIANS(90-C2))*COS(RADIANS(90-$DD$2)) + SIN(RADIANS(90-C2))*SIN(RADIANS(90-$DD$2))*COS(RADIANS(D2-$DE$2)))*3958.756</f>
        <v>30.324324798716887</v>
      </c>
      <c r="F2" s="2">
        <v>43649</v>
      </c>
      <c r="G2">
        <v>3</v>
      </c>
      <c r="CK2" t="e">
        <f>CN2-SUM(CL2:CM2)</f>
        <v>#VALUE!</v>
      </c>
      <c r="CL2" t="s">
        <v>40</v>
      </c>
      <c r="CM2" t="s">
        <v>40</v>
      </c>
      <c r="CN2" t="s">
        <v>40</v>
      </c>
      <c r="CP2" t="s">
        <v>186</v>
      </c>
      <c r="DD2">
        <v>43.656326999999997</v>
      </c>
      <c r="DE2">
        <v>-79.380904000000001</v>
      </c>
      <c r="DG2">
        <v>43.544525</v>
      </c>
      <c r="DH2">
        <v>-80.248108000000002</v>
      </c>
      <c r="DJ2">
        <f>ACOS(COS(RADIANS(90-C2))*COS(RADIANS(90-$DG$2)) + SIN(RADIANS(90-C2))*SIN(RADIANS(90-$DG$2))*COS(RADIANS(D2-$DH$2)))*3958.756</f>
        <v>18.95687761667806</v>
      </c>
    </row>
    <row r="3" spans="1:114" x14ac:dyDescent="0.3">
      <c r="A3" t="s">
        <v>38</v>
      </c>
      <c r="B3" t="s">
        <v>41</v>
      </c>
      <c r="C3">
        <v>43.433301999999998</v>
      </c>
      <c r="D3">
        <v>-79.902403000000007</v>
      </c>
      <c r="E3">
        <f t="shared" ref="E3:E66" si="0">ACOS(COS(RADIANS(90-C3))*COS(RADIANS(90-$DD$2)) + SIN(RADIANS(90-C3))*SIN(RADIANS(90-$DD$2))*COS(RADIANS(D3-$DE$2)))*3958.756</f>
        <v>30.324324798716887</v>
      </c>
      <c r="F3" s="2">
        <v>43649</v>
      </c>
      <c r="G3">
        <v>3</v>
      </c>
      <c r="H3">
        <v>1</v>
      </c>
      <c r="I3">
        <v>2</v>
      </c>
      <c r="J3">
        <v>1</v>
      </c>
      <c r="CK3" t="e">
        <f t="shared" ref="CK3:CK67" si="1">CN3-SUM(CL3:CM3)</f>
        <v>#VALUE!</v>
      </c>
      <c r="CL3" t="s">
        <v>40</v>
      </c>
      <c r="CM3" t="s">
        <v>40</v>
      </c>
      <c r="CN3" t="s">
        <v>40</v>
      </c>
    </row>
    <row r="4" spans="1:114" x14ac:dyDescent="0.3">
      <c r="A4" t="s">
        <v>38</v>
      </c>
      <c r="B4" t="s">
        <v>42</v>
      </c>
      <c r="C4">
        <v>43.433301999999998</v>
      </c>
      <c r="D4">
        <v>-79.902403000000007</v>
      </c>
      <c r="E4">
        <f t="shared" si="0"/>
        <v>30.324324798716887</v>
      </c>
      <c r="F4" s="2">
        <v>43649</v>
      </c>
      <c r="G4">
        <v>1</v>
      </c>
      <c r="H4">
        <v>2</v>
      </c>
      <c r="K4">
        <v>1</v>
      </c>
      <c r="CK4" t="e">
        <f t="shared" si="1"/>
        <v>#VALUE!</v>
      </c>
      <c r="CL4" t="s">
        <v>40</v>
      </c>
      <c r="CM4" t="s">
        <v>40</v>
      </c>
      <c r="CN4" t="s">
        <v>40</v>
      </c>
    </row>
    <row r="5" spans="1:114" x14ac:dyDescent="0.3">
      <c r="A5" t="s">
        <v>43</v>
      </c>
      <c r="B5" t="s">
        <v>39</v>
      </c>
      <c r="C5">
        <v>43.67024</v>
      </c>
      <c r="D5">
        <v>-79.462135000000004</v>
      </c>
      <c r="E5">
        <f t="shared" si="0"/>
        <v>4.1723995782564574</v>
      </c>
      <c r="F5" s="2">
        <v>43650</v>
      </c>
      <c r="L5">
        <v>1</v>
      </c>
      <c r="M5">
        <v>4</v>
      </c>
      <c r="CK5">
        <f t="shared" si="1"/>
        <v>3</v>
      </c>
      <c r="CL5">
        <v>1</v>
      </c>
      <c r="CM5">
        <v>0</v>
      </c>
      <c r="CN5">
        <v>4</v>
      </c>
      <c r="CP5" t="s">
        <v>187</v>
      </c>
    </row>
    <row r="6" spans="1:114" x14ac:dyDescent="0.3">
      <c r="A6" t="s">
        <v>43</v>
      </c>
      <c r="B6" t="s">
        <v>41</v>
      </c>
      <c r="C6">
        <v>43.67024</v>
      </c>
      <c r="D6">
        <v>-79.462135000000004</v>
      </c>
      <c r="E6">
        <f t="shared" si="0"/>
        <v>4.1723995782564574</v>
      </c>
      <c r="F6" s="2">
        <v>43650</v>
      </c>
      <c r="N6">
        <v>2</v>
      </c>
      <c r="O6">
        <v>1</v>
      </c>
      <c r="CK6">
        <f t="shared" si="1"/>
        <v>2</v>
      </c>
      <c r="CL6">
        <v>4</v>
      </c>
      <c r="CM6">
        <v>0</v>
      </c>
      <c r="CN6">
        <v>6</v>
      </c>
    </row>
    <row r="7" spans="1:114" s="4" customFormat="1" x14ac:dyDescent="0.3">
      <c r="A7" s="4" t="s">
        <v>43</v>
      </c>
      <c r="B7" s="4" t="s">
        <v>42</v>
      </c>
      <c r="C7" s="4">
        <v>43.67024</v>
      </c>
      <c r="D7" s="4">
        <v>-79.462135000000004</v>
      </c>
      <c r="E7" s="4">
        <f t="shared" si="0"/>
        <v>4.1723995782564574</v>
      </c>
      <c r="F7" s="5">
        <v>43650</v>
      </c>
      <c r="CK7" s="4">
        <f t="shared" si="1"/>
        <v>3</v>
      </c>
      <c r="CL7" s="4">
        <v>4</v>
      </c>
      <c r="CM7" s="4">
        <v>0</v>
      </c>
      <c r="CN7" s="4">
        <v>7</v>
      </c>
      <c r="CP7" s="4" t="s">
        <v>188</v>
      </c>
    </row>
    <row r="8" spans="1:114" x14ac:dyDescent="0.3">
      <c r="A8" t="s">
        <v>44</v>
      </c>
      <c r="B8" t="s">
        <v>39</v>
      </c>
      <c r="C8">
        <v>43.680726</v>
      </c>
      <c r="D8">
        <v>-79.411250999999993</v>
      </c>
      <c r="E8">
        <f t="shared" si="0"/>
        <v>2.2676667969489746</v>
      </c>
      <c r="F8" s="2">
        <v>43650</v>
      </c>
      <c r="J8">
        <v>1</v>
      </c>
      <c r="P8">
        <v>1</v>
      </c>
      <c r="CK8">
        <f t="shared" si="1"/>
        <v>3</v>
      </c>
      <c r="CL8">
        <v>2</v>
      </c>
      <c r="CM8">
        <v>0</v>
      </c>
      <c r="CN8">
        <v>5</v>
      </c>
      <c r="CP8" t="s">
        <v>189</v>
      </c>
    </row>
    <row r="9" spans="1:114" x14ac:dyDescent="0.3">
      <c r="A9" t="s">
        <v>44</v>
      </c>
      <c r="B9" t="s">
        <v>41</v>
      </c>
      <c r="C9">
        <v>43.680726</v>
      </c>
      <c r="D9">
        <v>-79.411250999999993</v>
      </c>
      <c r="E9">
        <f t="shared" si="0"/>
        <v>2.2676667969489746</v>
      </c>
      <c r="F9" s="2">
        <v>43650</v>
      </c>
      <c r="CK9">
        <f t="shared" si="1"/>
        <v>3</v>
      </c>
      <c r="CL9">
        <v>2</v>
      </c>
      <c r="CM9">
        <v>0</v>
      </c>
      <c r="CN9">
        <v>5</v>
      </c>
    </row>
    <row r="10" spans="1:114" x14ac:dyDescent="0.3">
      <c r="A10" t="s">
        <v>45</v>
      </c>
      <c r="B10" t="s">
        <v>39</v>
      </c>
      <c r="C10">
        <v>43.669676000000003</v>
      </c>
      <c r="D10">
        <v>-79.422881000000004</v>
      </c>
      <c r="E10">
        <f t="shared" si="0"/>
        <v>2.2919132492652632</v>
      </c>
      <c r="F10" s="2">
        <v>43650</v>
      </c>
      <c r="J10">
        <v>1</v>
      </c>
      <c r="M10">
        <v>2</v>
      </c>
      <c r="CK10">
        <f t="shared" si="1"/>
        <v>3</v>
      </c>
      <c r="CL10">
        <v>3</v>
      </c>
      <c r="CM10">
        <v>0</v>
      </c>
      <c r="CN10">
        <v>6</v>
      </c>
      <c r="CP10" t="s">
        <v>190</v>
      </c>
    </row>
    <row r="11" spans="1:114" x14ac:dyDescent="0.3">
      <c r="A11" t="s">
        <v>45</v>
      </c>
      <c r="B11" t="s">
        <v>41</v>
      </c>
      <c r="C11">
        <v>43.669676000000003</v>
      </c>
      <c r="D11">
        <v>-79.422881000000004</v>
      </c>
      <c r="E11">
        <f t="shared" si="0"/>
        <v>2.2919132492652632</v>
      </c>
      <c r="F11" s="2">
        <v>43650</v>
      </c>
      <c r="M11">
        <v>2</v>
      </c>
      <c r="O11">
        <v>1</v>
      </c>
      <c r="CK11">
        <f t="shared" si="1"/>
        <v>1</v>
      </c>
      <c r="CL11">
        <v>4</v>
      </c>
      <c r="CM11">
        <v>0</v>
      </c>
      <c r="CN11">
        <v>5</v>
      </c>
    </row>
    <row r="12" spans="1:114" x14ac:dyDescent="0.3">
      <c r="A12" t="s">
        <v>45</v>
      </c>
      <c r="B12" t="s">
        <v>42</v>
      </c>
      <c r="C12">
        <v>43.669676000000003</v>
      </c>
      <c r="D12">
        <v>-79.422881000000004</v>
      </c>
      <c r="E12">
        <f t="shared" si="0"/>
        <v>2.2919132492652632</v>
      </c>
      <c r="F12" s="2">
        <v>43650</v>
      </c>
      <c r="CK12">
        <f t="shared" si="1"/>
        <v>2</v>
      </c>
      <c r="CL12">
        <v>3</v>
      </c>
      <c r="CM12">
        <v>0</v>
      </c>
      <c r="CN12">
        <v>5</v>
      </c>
      <c r="CP12" t="s">
        <v>191</v>
      </c>
    </row>
    <row r="13" spans="1:114" x14ac:dyDescent="0.3">
      <c r="A13" t="s">
        <v>46</v>
      </c>
      <c r="B13" t="s">
        <v>39</v>
      </c>
      <c r="C13">
        <v>43.671067999999998</v>
      </c>
      <c r="D13">
        <v>-79.452408000000005</v>
      </c>
      <c r="E13">
        <f t="shared" si="0"/>
        <v>3.7162386032683976</v>
      </c>
      <c r="F13" s="2">
        <v>43650</v>
      </c>
      <c r="J13">
        <v>1</v>
      </c>
      <c r="M13">
        <v>3</v>
      </c>
      <c r="Q13">
        <v>1</v>
      </c>
      <c r="CK13">
        <f t="shared" si="1"/>
        <v>6</v>
      </c>
      <c r="CL13">
        <v>2</v>
      </c>
      <c r="CM13">
        <v>0</v>
      </c>
      <c r="CN13">
        <v>8</v>
      </c>
      <c r="CP13" t="s">
        <v>192</v>
      </c>
    </row>
    <row r="14" spans="1:114" x14ac:dyDescent="0.3">
      <c r="A14" t="s">
        <v>46</v>
      </c>
      <c r="B14" t="s">
        <v>41</v>
      </c>
      <c r="C14">
        <v>43.671067999999998</v>
      </c>
      <c r="D14">
        <v>-79.452408000000005</v>
      </c>
      <c r="E14">
        <f t="shared" si="0"/>
        <v>3.7162386032683976</v>
      </c>
      <c r="F14" s="2">
        <v>43650</v>
      </c>
      <c r="CK14">
        <f t="shared" si="1"/>
        <v>4</v>
      </c>
      <c r="CL14">
        <v>3</v>
      </c>
      <c r="CM14">
        <v>0</v>
      </c>
      <c r="CN14">
        <v>7</v>
      </c>
      <c r="CP14" t="s">
        <v>193</v>
      </c>
    </row>
    <row r="15" spans="1:114" x14ac:dyDescent="0.3">
      <c r="A15" t="s">
        <v>46</v>
      </c>
      <c r="B15" t="s">
        <v>42</v>
      </c>
      <c r="C15">
        <v>43.671067999999998</v>
      </c>
      <c r="D15">
        <v>-79.452408000000005</v>
      </c>
      <c r="E15">
        <f t="shared" si="0"/>
        <v>3.7162386032683976</v>
      </c>
      <c r="F15" s="2">
        <v>43650</v>
      </c>
      <c r="CK15">
        <f t="shared" si="1"/>
        <v>2</v>
      </c>
      <c r="CL15">
        <v>3</v>
      </c>
      <c r="CM15">
        <v>0</v>
      </c>
      <c r="CN15">
        <v>5</v>
      </c>
      <c r="CP15" t="s">
        <v>194</v>
      </c>
    </row>
    <row r="16" spans="1:114" x14ac:dyDescent="0.3">
      <c r="A16" t="s">
        <v>47</v>
      </c>
      <c r="B16" t="s">
        <v>39</v>
      </c>
      <c r="C16">
        <v>43.670453999999999</v>
      </c>
      <c r="D16">
        <v>-79.482483999999999</v>
      </c>
      <c r="E16">
        <f t="shared" si="0"/>
        <v>5.1702146820794361</v>
      </c>
      <c r="F16" s="2">
        <v>43651</v>
      </c>
      <c r="J16">
        <v>2</v>
      </c>
      <c r="M16">
        <v>50</v>
      </c>
      <c r="O16">
        <v>9</v>
      </c>
      <c r="R16">
        <v>2</v>
      </c>
      <c r="CK16">
        <f t="shared" si="1"/>
        <v>2</v>
      </c>
      <c r="CL16">
        <v>4</v>
      </c>
      <c r="CM16">
        <v>0</v>
      </c>
      <c r="CN16">
        <v>6</v>
      </c>
      <c r="CP16" t="s">
        <v>195</v>
      </c>
    </row>
    <row r="17" spans="1:94" x14ac:dyDescent="0.3">
      <c r="A17" t="s">
        <v>47</v>
      </c>
      <c r="B17" t="s">
        <v>41</v>
      </c>
      <c r="C17">
        <v>43.670453999999999</v>
      </c>
      <c r="D17">
        <v>-79.482483999999999</v>
      </c>
      <c r="E17">
        <f t="shared" si="0"/>
        <v>5.1702146820794361</v>
      </c>
      <c r="F17" s="2">
        <v>43651</v>
      </c>
      <c r="M17">
        <v>50</v>
      </c>
      <c r="O17">
        <v>1</v>
      </c>
      <c r="R17">
        <v>1</v>
      </c>
      <c r="CK17">
        <f t="shared" si="1"/>
        <v>1</v>
      </c>
      <c r="CL17">
        <v>1</v>
      </c>
      <c r="CM17">
        <v>0</v>
      </c>
      <c r="CN17">
        <v>2</v>
      </c>
    </row>
    <row r="18" spans="1:94" x14ac:dyDescent="0.3">
      <c r="A18" t="s">
        <v>47</v>
      </c>
      <c r="B18" t="s">
        <v>42</v>
      </c>
      <c r="C18">
        <v>43.670453999999999</v>
      </c>
      <c r="D18">
        <v>-79.482483999999999</v>
      </c>
      <c r="E18">
        <f t="shared" si="0"/>
        <v>5.1702146820794361</v>
      </c>
      <c r="F18" s="2">
        <v>43651</v>
      </c>
      <c r="J18">
        <v>1</v>
      </c>
      <c r="M18">
        <v>20</v>
      </c>
      <c r="R18">
        <v>1</v>
      </c>
      <c r="CK18">
        <f t="shared" si="1"/>
        <v>6</v>
      </c>
      <c r="CL18">
        <v>3</v>
      </c>
      <c r="CM18">
        <v>0</v>
      </c>
      <c r="CN18">
        <v>9</v>
      </c>
      <c r="CP18" t="s">
        <v>196</v>
      </c>
    </row>
    <row r="19" spans="1:94" x14ac:dyDescent="0.3">
      <c r="A19" t="s">
        <v>48</v>
      </c>
      <c r="B19" t="s">
        <v>39</v>
      </c>
      <c r="C19">
        <v>43.661177000000002</v>
      </c>
      <c r="D19">
        <v>-79.500382000000002</v>
      </c>
      <c r="E19">
        <f t="shared" si="0"/>
        <v>5.9816872255471392</v>
      </c>
      <c r="F19" s="2">
        <v>43651</v>
      </c>
      <c r="M19">
        <v>5</v>
      </c>
      <c r="R19">
        <v>1</v>
      </c>
      <c r="CK19">
        <f t="shared" si="1"/>
        <v>3</v>
      </c>
      <c r="CL19">
        <v>2</v>
      </c>
      <c r="CM19">
        <v>0</v>
      </c>
      <c r="CN19">
        <v>5</v>
      </c>
    </row>
    <row r="20" spans="1:94" x14ac:dyDescent="0.3">
      <c r="A20" t="s">
        <v>48</v>
      </c>
      <c r="B20" t="s">
        <v>41</v>
      </c>
      <c r="C20">
        <v>43.661177000000002</v>
      </c>
      <c r="D20">
        <v>-79.500382000000002</v>
      </c>
      <c r="E20">
        <f t="shared" si="0"/>
        <v>5.9816872255471392</v>
      </c>
      <c r="F20" s="2">
        <v>43651</v>
      </c>
      <c r="M20">
        <v>8</v>
      </c>
      <c r="S20">
        <v>1</v>
      </c>
      <c r="CK20">
        <f t="shared" si="1"/>
        <v>1</v>
      </c>
      <c r="CL20">
        <v>4</v>
      </c>
      <c r="CM20">
        <v>0</v>
      </c>
      <c r="CN20">
        <v>5</v>
      </c>
    </row>
    <row r="21" spans="1:94" x14ac:dyDescent="0.3">
      <c r="A21" t="s">
        <v>48</v>
      </c>
      <c r="B21" t="s">
        <v>42</v>
      </c>
      <c r="C21">
        <v>43.661177000000002</v>
      </c>
      <c r="D21">
        <v>-79.500382000000002</v>
      </c>
      <c r="E21">
        <f t="shared" si="0"/>
        <v>5.9816872255471392</v>
      </c>
      <c r="F21" s="2">
        <v>43651</v>
      </c>
      <c r="M21">
        <v>7</v>
      </c>
      <c r="S21">
        <v>1</v>
      </c>
      <c r="CK21" t="e">
        <f t="shared" si="1"/>
        <v>#VALUE!</v>
      </c>
      <c r="CL21" t="s">
        <v>40</v>
      </c>
      <c r="CM21" t="s">
        <v>40</v>
      </c>
      <c r="CN21" t="s">
        <v>40</v>
      </c>
    </row>
    <row r="22" spans="1:94" x14ac:dyDescent="0.3">
      <c r="A22" t="s">
        <v>49</v>
      </c>
      <c r="B22" t="s">
        <v>39</v>
      </c>
      <c r="C22">
        <v>43.601609000000003</v>
      </c>
      <c r="D22">
        <v>-79.583684000000005</v>
      </c>
      <c r="E22">
        <f t="shared" si="0"/>
        <v>10.823086687118911</v>
      </c>
      <c r="F22" s="2">
        <v>43651</v>
      </c>
      <c r="R22">
        <v>1</v>
      </c>
      <c r="CK22">
        <f t="shared" si="1"/>
        <v>2</v>
      </c>
      <c r="CL22">
        <v>3</v>
      </c>
      <c r="CM22">
        <v>0</v>
      </c>
      <c r="CN22">
        <v>5</v>
      </c>
    </row>
    <row r="23" spans="1:94" x14ac:dyDescent="0.3">
      <c r="A23" t="s">
        <v>49</v>
      </c>
      <c r="B23" t="s">
        <v>41</v>
      </c>
      <c r="C23">
        <v>43.601609000000003</v>
      </c>
      <c r="D23">
        <v>-79.583684000000005</v>
      </c>
      <c r="E23">
        <f t="shared" si="0"/>
        <v>10.823086687118911</v>
      </c>
      <c r="F23" s="2">
        <v>43651</v>
      </c>
      <c r="R23">
        <v>1</v>
      </c>
      <c r="S23">
        <v>4</v>
      </c>
      <c r="T23">
        <v>1</v>
      </c>
      <c r="CK23">
        <f t="shared" si="1"/>
        <v>6</v>
      </c>
      <c r="CL23">
        <v>3</v>
      </c>
      <c r="CM23">
        <v>0</v>
      </c>
      <c r="CN23">
        <v>9</v>
      </c>
    </row>
    <row r="24" spans="1:94" x14ac:dyDescent="0.3">
      <c r="A24" t="s">
        <v>49</v>
      </c>
      <c r="B24" t="s">
        <v>42</v>
      </c>
      <c r="C24">
        <v>43.601609000000003</v>
      </c>
      <c r="D24">
        <v>-79.583684000000005</v>
      </c>
      <c r="E24">
        <f t="shared" si="0"/>
        <v>10.823086687118911</v>
      </c>
      <c r="F24" s="2">
        <v>43651</v>
      </c>
      <c r="CK24">
        <f t="shared" si="1"/>
        <v>4</v>
      </c>
      <c r="CL24">
        <v>2</v>
      </c>
      <c r="CM24">
        <v>0</v>
      </c>
      <c r="CN24">
        <v>6</v>
      </c>
      <c r="CP24" t="s">
        <v>197</v>
      </c>
    </row>
    <row r="25" spans="1:94" x14ac:dyDescent="0.3">
      <c r="A25" t="s">
        <v>50</v>
      </c>
      <c r="B25" t="s">
        <v>39</v>
      </c>
      <c r="C25">
        <v>43.534585</v>
      </c>
      <c r="D25">
        <v>-79.645432</v>
      </c>
      <c r="E25">
        <f t="shared" si="0"/>
        <v>15.683308388215959</v>
      </c>
      <c r="F25" s="2">
        <v>43653</v>
      </c>
      <c r="CK25">
        <f t="shared" si="1"/>
        <v>2</v>
      </c>
      <c r="CL25">
        <v>2</v>
      </c>
      <c r="CM25">
        <v>0</v>
      </c>
      <c r="CN25">
        <v>4</v>
      </c>
      <c r="CP25" t="s">
        <v>198</v>
      </c>
    </row>
    <row r="26" spans="1:94" x14ac:dyDescent="0.3">
      <c r="A26" t="s">
        <v>50</v>
      </c>
      <c r="B26" t="s">
        <v>41</v>
      </c>
      <c r="C26">
        <v>43.534585</v>
      </c>
      <c r="D26">
        <v>-79.645432</v>
      </c>
      <c r="E26">
        <f t="shared" si="0"/>
        <v>15.683308388215959</v>
      </c>
      <c r="F26" s="2">
        <v>43653</v>
      </c>
      <c r="M26">
        <v>3</v>
      </c>
      <c r="U26">
        <v>1</v>
      </c>
      <c r="CK26">
        <f t="shared" si="1"/>
        <v>3</v>
      </c>
      <c r="CL26">
        <v>3</v>
      </c>
      <c r="CM26">
        <v>0</v>
      </c>
      <c r="CN26">
        <v>6</v>
      </c>
    </row>
    <row r="27" spans="1:94" x14ac:dyDescent="0.3">
      <c r="A27" t="s">
        <v>50</v>
      </c>
      <c r="B27" t="s">
        <v>42</v>
      </c>
      <c r="C27">
        <v>43.534585</v>
      </c>
      <c r="D27">
        <v>-79.645432</v>
      </c>
      <c r="E27">
        <f t="shared" si="0"/>
        <v>15.683308388215959</v>
      </c>
      <c r="F27" s="2">
        <v>43653</v>
      </c>
      <c r="M27">
        <v>3</v>
      </c>
      <c r="V27">
        <v>2</v>
      </c>
      <c r="CK27">
        <f t="shared" si="1"/>
        <v>4</v>
      </c>
      <c r="CL27">
        <v>2</v>
      </c>
      <c r="CM27">
        <v>0</v>
      </c>
      <c r="CN27">
        <v>6</v>
      </c>
      <c r="CP27" t="s">
        <v>199</v>
      </c>
    </row>
    <row r="28" spans="1:94" x14ac:dyDescent="0.3">
      <c r="A28" t="s">
        <v>51</v>
      </c>
      <c r="B28" t="s">
        <v>39</v>
      </c>
      <c r="C28">
        <v>43.550224999999998</v>
      </c>
      <c r="D28">
        <v>-79.654061999999996</v>
      </c>
      <c r="E28">
        <f t="shared" si="0"/>
        <v>15.508860622091273</v>
      </c>
      <c r="F28" s="2">
        <v>43653</v>
      </c>
      <c r="J28">
        <v>2</v>
      </c>
      <c r="CK28">
        <f t="shared" si="1"/>
        <v>3</v>
      </c>
      <c r="CL28">
        <v>4</v>
      </c>
      <c r="CM28">
        <v>0</v>
      </c>
      <c r="CN28">
        <v>7</v>
      </c>
      <c r="CP28" t="s">
        <v>200</v>
      </c>
    </row>
    <row r="29" spans="1:94" x14ac:dyDescent="0.3">
      <c r="A29" t="s">
        <v>51</v>
      </c>
      <c r="B29" t="s">
        <v>41</v>
      </c>
      <c r="C29">
        <v>43.550224999999998</v>
      </c>
      <c r="D29">
        <v>-79.654061999999996</v>
      </c>
      <c r="E29">
        <f t="shared" si="0"/>
        <v>15.508860622091273</v>
      </c>
      <c r="F29" s="2">
        <v>43653</v>
      </c>
      <c r="W29">
        <v>3</v>
      </c>
      <c r="X29">
        <v>1</v>
      </c>
      <c r="CK29">
        <f t="shared" si="1"/>
        <v>4</v>
      </c>
      <c r="CL29">
        <v>3</v>
      </c>
      <c r="CM29">
        <v>0</v>
      </c>
      <c r="CN29">
        <v>7</v>
      </c>
    </row>
    <row r="30" spans="1:94" x14ac:dyDescent="0.3">
      <c r="A30" t="s">
        <v>51</v>
      </c>
      <c r="B30" t="s">
        <v>42</v>
      </c>
      <c r="C30">
        <v>43.550224999999998</v>
      </c>
      <c r="D30">
        <v>-79.654061999999996</v>
      </c>
      <c r="E30">
        <f t="shared" si="0"/>
        <v>15.508860622091273</v>
      </c>
      <c r="F30" s="2">
        <v>43653</v>
      </c>
      <c r="M30">
        <v>5</v>
      </c>
      <c r="CK30">
        <f t="shared" si="1"/>
        <v>4</v>
      </c>
      <c r="CL30">
        <v>5</v>
      </c>
      <c r="CM30">
        <v>0</v>
      </c>
      <c r="CN30">
        <v>9</v>
      </c>
      <c r="CP30" t="s">
        <v>201</v>
      </c>
    </row>
    <row r="31" spans="1:94" x14ac:dyDescent="0.3">
      <c r="A31" t="s">
        <v>52</v>
      </c>
      <c r="B31" t="s">
        <v>39</v>
      </c>
      <c r="C31">
        <v>43.534939000000001</v>
      </c>
      <c r="D31">
        <v>-79.732911999999999</v>
      </c>
      <c r="E31">
        <f t="shared" si="0"/>
        <v>19.508997954505052</v>
      </c>
      <c r="F31" s="2">
        <v>43653</v>
      </c>
      <c r="CK31">
        <f t="shared" si="1"/>
        <v>5</v>
      </c>
      <c r="CL31">
        <v>2</v>
      </c>
      <c r="CM31">
        <v>0</v>
      </c>
      <c r="CN31">
        <v>7</v>
      </c>
      <c r="CP31" t="s">
        <v>202</v>
      </c>
    </row>
    <row r="32" spans="1:94" x14ac:dyDescent="0.3">
      <c r="A32" t="s">
        <v>52</v>
      </c>
      <c r="B32" t="s">
        <v>41</v>
      </c>
      <c r="C32">
        <v>43.534939000000001</v>
      </c>
      <c r="D32">
        <v>-79.732911999999999</v>
      </c>
      <c r="E32">
        <f t="shared" si="0"/>
        <v>19.508997954505052</v>
      </c>
      <c r="F32" s="2">
        <v>43653</v>
      </c>
      <c r="J32">
        <v>1</v>
      </c>
      <c r="CK32">
        <f t="shared" si="1"/>
        <v>2</v>
      </c>
      <c r="CL32">
        <v>2</v>
      </c>
      <c r="CM32">
        <v>0</v>
      </c>
      <c r="CN32">
        <v>4</v>
      </c>
      <c r="CP32" t="s">
        <v>203</v>
      </c>
    </row>
    <row r="33" spans="1:94" x14ac:dyDescent="0.3">
      <c r="A33" t="s">
        <v>52</v>
      </c>
      <c r="B33" t="s">
        <v>42</v>
      </c>
      <c r="C33">
        <v>43.534939000000001</v>
      </c>
      <c r="D33">
        <v>-79.732911999999999</v>
      </c>
      <c r="E33">
        <f t="shared" si="0"/>
        <v>19.508997954505052</v>
      </c>
      <c r="F33" s="2">
        <v>43653</v>
      </c>
      <c r="Y33">
        <v>1</v>
      </c>
      <c r="CK33">
        <f t="shared" si="1"/>
        <v>4</v>
      </c>
      <c r="CL33">
        <v>4</v>
      </c>
      <c r="CM33">
        <v>0</v>
      </c>
      <c r="CN33">
        <v>8</v>
      </c>
      <c r="CP33" t="s">
        <v>197</v>
      </c>
    </row>
    <row r="34" spans="1:94" x14ac:dyDescent="0.3">
      <c r="A34" t="s">
        <v>53</v>
      </c>
      <c r="B34" t="s">
        <v>39</v>
      </c>
      <c r="C34">
        <v>43.71387</v>
      </c>
      <c r="D34">
        <v>-79.505919000000006</v>
      </c>
      <c r="E34">
        <f t="shared" si="0"/>
        <v>7.4043136459389727</v>
      </c>
      <c r="F34" s="2">
        <v>43654</v>
      </c>
      <c r="M34">
        <v>9</v>
      </c>
      <c r="Z34">
        <v>1</v>
      </c>
      <c r="CK34">
        <f t="shared" si="1"/>
        <v>18</v>
      </c>
      <c r="CL34">
        <v>11</v>
      </c>
      <c r="CM34">
        <v>0</v>
      </c>
      <c r="CN34">
        <v>29</v>
      </c>
      <c r="CP34" t="s">
        <v>204</v>
      </c>
    </row>
    <row r="35" spans="1:94" x14ac:dyDescent="0.3">
      <c r="A35" t="s">
        <v>53</v>
      </c>
      <c r="B35" t="s">
        <v>41</v>
      </c>
      <c r="C35">
        <v>43.71387</v>
      </c>
      <c r="D35">
        <v>-79.505919000000006</v>
      </c>
      <c r="E35">
        <f t="shared" si="0"/>
        <v>7.4043136459389727</v>
      </c>
      <c r="F35" s="2">
        <v>43654</v>
      </c>
      <c r="G35">
        <v>1</v>
      </c>
      <c r="J35">
        <v>1</v>
      </c>
      <c r="AA35">
        <v>1</v>
      </c>
      <c r="CK35">
        <f t="shared" si="1"/>
        <v>3</v>
      </c>
      <c r="CL35">
        <v>5</v>
      </c>
      <c r="CM35">
        <v>0</v>
      </c>
      <c r="CN35">
        <v>8</v>
      </c>
    </row>
    <row r="36" spans="1:94" x14ac:dyDescent="0.3">
      <c r="A36" t="s">
        <v>53</v>
      </c>
      <c r="B36" t="s">
        <v>42</v>
      </c>
      <c r="C36">
        <v>43.71387</v>
      </c>
      <c r="D36">
        <v>-79.505919000000006</v>
      </c>
      <c r="E36">
        <f t="shared" si="0"/>
        <v>7.4043136459389727</v>
      </c>
      <c r="F36" s="2">
        <v>43654</v>
      </c>
      <c r="AB36">
        <v>1</v>
      </c>
      <c r="CK36">
        <f t="shared" si="1"/>
        <v>12</v>
      </c>
      <c r="CL36">
        <v>8</v>
      </c>
      <c r="CM36">
        <v>0</v>
      </c>
      <c r="CN36">
        <v>20</v>
      </c>
      <c r="CP36" t="s">
        <v>205</v>
      </c>
    </row>
    <row r="37" spans="1:94" x14ac:dyDescent="0.3">
      <c r="A37" t="s">
        <v>54</v>
      </c>
      <c r="B37" t="s">
        <v>39</v>
      </c>
      <c r="C37">
        <v>43.719453000000001</v>
      </c>
      <c r="D37">
        <v>-79.445162999999994</v>
      </c>
      <c r="E37">
        <f t="shared" si="0"/>
        <v>5.4158014911438661</v>
      </c>
      <c r="F37" s="2">
        <v>43654</v>
      </c>
      <c r="L37">
        <v>1</v>
      </c>
      <c r="M37">
        <v>6</v>
      </c>
      <c r="R37">
        <v>1</v>
      </c>
      <c r="AC37">
        <v>2</v>
      </c>
      <c r="AD37">
        <v>1</v>
      </c>
      <c r="CK37">
        <f t="shared" si="1"/>
        <v>1</v>
      </c>
      <c r="CL37">
        <v>4</v>
      </c>
      <c r="CM37">
        <v>0</v>
      </c>
      <c r="CN37">
        <v>5</v>
      </c>
      <c r="CP37" t="s">
        <v>206</v>
      </c>
    </row>
    <row r="38" spans="1:94" x14ac:dyDescent="0.3">
      <c r="A38" t="s">
        <v>54</v>
      </c>
      <c r="B38" t="s">
        <v>41</v>
      </c>
      <c r="C38">
        <v>43.719453000000001</v>
      </c>
      <c r="D38">
        <v>-79.445162999999994</v>
      </c>
      <c r="E38">
        <f t="shared" si="0"/>
        <v>5.4158014911438661</v>
      </c>
      <c r="F38" s="2">
        <v>43654</v>
      </c>
      <c r="J38">
        <v>1</v>
      </c>
      <c r="M38">
        <v>12</v>
      </c>
      <c r="AC38">
        <v>3</v>
      </c>
      <c r="CK38">
        <f t="shared" si="1"/>
        <v>1</v>
      </c>
      <c r="CL38">
        <v>2</v>
      </c>
      <c r="CM38">
        <v>0</v>
      </c>
      <c r="CN38">
        <v>3</v>
      </c>
    </row>
    <row r="39" spans="1:94" x14ac:dyDescent="0.3">
      <c r="A39" t="s">
        <v>54</v>
      </c>
      <c r="B39" t="s">
        <v>42</v>
      </c>
      <c r="C39">
        <v>43.719453000000001</v>
      </c>
      <c r="D39">
        <v>-79.445162999999994</v>
      </c>
      <c r="E39">
        <f t="shared" si="0"/>
        <v>5.4158014911438661</v>
      </c>
      <c r="F39" s="2">
        <v>43654</v>
      </c>
      <c r="M39">
        <v>1</v>
      </c>
      <c r="O39">
        <v>1</v>
      </c>
      <c r="CK39">
        <f t="shared" si="1"/>
        <v>0</v>
      </c>
      <c r="CL39">
        <v>1</v>
      </c>
      <c r="CM39">
        <v>1</v>
      </c>
      <c r="CN39">
        <v>2</v>
      </c>
    </row>
    <row r="40" spans="1:94" x14ac:dyDescent="0.3">
      <c r="A40" t="s">
        <v>55</v>
      </c>
      <c r="B40" t="s">
        <v>39</v>
      </c>
      <c r="C40">
        <v>43.713472000000003</v>
      </c>
      <c r="D40">
        <v>-79.463271000000006</v>
      </c>
      <c r="E40">
        <f t="shared" si="0"/>
        <v>5.7031825324835577</v>
      </c>
      <c r="F40" s="2">
        <v>43654</v>
      </c>
      <c r="CK40">
        <f t="shared" si="1"/>
        <v>2</v>
      </c>
      <c r="CL40">
        <v>1</v>
      </c>
      <c r="CM40">
        <v>0</v>
      </c>
      <c r="CN40">
        <v>3</v>
      </c>
      <c r="CP40" t="s">
        <v>207</v>
      </c>
    </row>
    <row r="41" spans="1:94" x14ac:dyDescent="0.3">
      <c r="A41" t="s">
        <v>56</v>
      </c>
      <c r="B41" t="s">
        <v>39</v>
      </c>
      <c r="C41">
        <v>43.713583999999997</v>
      </c>
      <c r="D41">
        <v>-79.475768000000002</v>
      </c>
      <c r="E41">
        <f t="shared" si="0"/>
        <v>6.1738769548090557</v>
      </c>
      <c r="F41" s="2">
        <v>43654</v>
      </c>
      <c r="AE41">
        <v>1</v>
      </c>
      <c r="AF41">
        <v>1</v>
      </c>
      <c r="AG41">
        <v>1</v>
      </c>
      <c r="CK41">
        <f t="shared" si="1"/>
        <v>3</v>
      </c>
      <c r="CL41">
        <v>3</v>
      </c>
      <c r="CM41">
        <v>0</v>
      </c>
      <c r="CN41">
        <v>6</v>
      </c>
      <c r="CP41" t="s">
        <v>208</v>
      </c>
    </row>
    <row r="42" spans="1:94" x14ac:dyDescent="0.3">
      <c r="A42" t="s">
        <v>56</v>
      </c>
      <c r="B42" t="s">
        <v>41</v>
      </c>
      <c r="C42">
        <v>43.713583999999997</v>
      </c>
      <c r="D42">
        <v>-79.475768000000002</v>
      </c>
      <c r="E42">
        <f t="shared" si="0"/>
        <v>6.1738769548090557</v>
      </c>
      <c r="F42" s="2">
        <v>43654</v>
      </c>
      <c r="N42">
        <v>3</v>
      </c>
      <c r="AD42">
        <v>2</v>
      </c>
      <c r="AF42">
        <v>1</v>
      </c>
      <c r="AH42">
        <v>1</v>
      </c>
      <c r="CK42">
        <f t="shared" si="1"/>
        <v>4</v>
      </c>
      <c r="CL42">
        <v>3</v>
      </c>
      <c r="CM42">
        <v>0</v>
      </c>
      <c r="CN42">
        <v>7</v>
      </c>
      <c r="CP42" t="s">
        <v>209</v>
      </c>
    </row>
    <row r="43" spans="1:94" x14ac:dyDescent="0.3">
      <c r="A43" t="s">
        <v>56</v>
      </c>
      <c r="B43" t="s">
        <v>42</v>
      </c>
      <c r="C43">
        <v>43.713583999999997</v>
      </c>
      <c r="D43">
        <v>-79.475768000000002</v>
      </c>
      <c r="E43">
        <f t="shared" si="0"/>
        <v>6.1738769548090557</v>
      </c>
      <c r="F43" s="2">
        <v>43654</v>
      </c>
      <c r="O43">
        <v>2</v>
      </c>
      <c r="T43">
        <v>1</v>
      </c>
      <c r="AD43">
        <v>1</v>
      </c>
      <c r="AE43">
        <v>3</v>
      </c>
      <c r="AH43">
        <v>1</v>
      </c>
      <c r="AI43">
        <v>2</v>
      </c>
      <c r="CK43" t="e">
        <f t="shared" si="1"/>
        <v>#VALUE!</v>
      </c>
      <c r="CL43" t="s">
        <v>40</v>
      </c>
      <c r="CM43" t="s">
        <v>40</v>
      </c>
      <c r="CN43" t="s">
        <v>40</v>
      </c>
      <c r="CP43" t="s">
        <v>210</v>
      </c>
    </row>
    <row r="44" spans="1:94" x14ac:dyDescent="0.3">
      <c r="A44" t="s">
        <v>57</v>
      </c>
      <c r="B44" t="s">
        <v>39</v>
      </c>
      <c r="C44">
        <v>43.713092000000003</v>
      </c>
      <c r="D44">
        <v>-79.515598999999995</v>
      </c>
      <c r="E44">
        <f t="shared" si="0"/>
        <v>7.7894790881923477</v>
      </c>
      <c r="F44" s="2">
        <v>43654</v>
      </c>
      <c r="M44">
        <v>3</v>
      </c>
      <c r="O44">
        <v>1</v>
      </c>
      <c r="AG44">
        <v>1</v>
      </c>
      <c r="AJ44">
        <v>2</v>
      </c>
      <c r="CK44">
        <f t="shared" si="1"/>
        <v>1</v>
      </c>
      <c r="CL44">
        <v>2</v>
      </c>
      <c r="CM44">
        <v>0</v>
      </c>
      <c r="CN44">
        <v>3</v>
      </c>
      <c r="CP44" t="s">
        <v>211</v>
      </c>
    </row>
    <row r="45" spans="1:94" x14ac:dyDescent="0.3">
      <c r="A45" t="s">
        <v>57</v>
      </c>
      <c r="B45" t="s">
        <v>41</v>
      </c>
      <c r="C45">
        <v>43.713092000000003</v>
      </c>
      <c r="D45">
        <v>-79.515598999999995</v>
      </c>
      <c r="E45">
        <f t="shared" si="0"/>
        <v>7.7894790881923477</v>
      </c>
      <c r="F45" s="2">
        <v>43654</v>
      </c>
      <c r="AB45">
        <v>2</v>
      </c>
      <c r="AK45">
        <v>1</v>
      </c>
      <c r="CK45">
        <f t="shared" si="1"/>
        <v>0</v>
      </c>
      <c r="CL45">
        <v>3</v>
      </c>
      <c r="CM45">
        <v>0</v>
      </c>
      <c r="CN45">
        <v>3</v>
      </c>
      <c r="CP45" t="s">
        <v>212</v>
      </c>
    </row>
    <row r="46" spans="1:94" x14ac:dyDescent="0.3">
      <c r="A46" t="s">
        <v>57</v>
      </c>
      <c r="B46" t="s">
        <v>42</v>
      </c>
      <c r="C46">
        <v>43.713092000000003</v>
      </c>
      <c r="D46">
        <v>-79.515598999999995</v>
      </c>
      <c r="E46">
        <f t="shared" si="0"/>
        <v>7.7894790881923477</v>
      </c>
      <c r="F46" s="2">
        <v>43654</v>
      </c>
      <c r="M46">
        <v>10</v>
      </c>
      <c r="O46">
        <v>1</v>
      </c>
      <c r="AL46">
        <v>1</v>
      </c>
      <c r="CK46">
        <f t="shared" si="1"/>
        <v>1</v>
      </c>
      <c r="CL46">
        <v>4</v>
      </c>
      <c r="CM46">
        <v>0</v>
      </c>
      <c r="CN46">
        <v>5</v>
      </c>
    </row>
    <row r="47" spans="1:94" x14ac:dyDescent="0.3">
      <c r="A47" t="s">
        <v>58</v>
      </c>
      <c r="B47" t="s">
        <v>39</v>
      </c>
      <c r="C47">
        <v>43.711948</v>
      </c>
      <c r="D47">
        <v>-79.535893999999999</v>
      </c>
      <c r="E47">
        <f t="shared" si="0"/>
        <v>8.6452662829363174</v>
      </c>
      <c r="F47" s="2">
        <v>43654</v>
      </c>
      <c r="H47">
        <v>1</v>
      </c>
      <c r="L47">
        <v>1</v>
      </c>
      <c r="AF47">
        <v>1</v>
      </c>
      <c r="CK47">
        <f t="shared" si="1"/>
        <v>3</v>
      </c>
      <c r="CL47">
        <v>2</v>
      </c>
      <c r="CM47">
        <v>2</v>
      </c>
      <c r="CN47">
        <v>7</v>
      </c>
    </row>
    <row r="48" spans="1:94" x14ac:dyDescent="0.3">
      <c r="A48" t="s">
        <v>58</v>
      </c>
      <c r="B48" t="s">
        <v>41</v>
      </c>
      <c r="C48">
        <v>43.711948</v>
      </c>
      <c r="D48">
        <v>-79.535893999999999</v>
      </c>
      <c r="E48">
        <f t="shared" si="0"/>
        <v>8.6452662829363174</v>
      </c>
      <c r="F48" s="2">
        <v>43654</v>
      </c>
      <c r="AE48">
        <v>3</v>
      </c>
      <c r="CK48">
        <f t="shared" si="1"/>
        <v>1</v>
      </c>
      <c r="CL48">
        <v>2</v>
      </c>
      <c r="CM48">
        <v>0</v>
      </c>
      <c r="CN48">
        <v>3</v>
      </c>
    </row>
    <row r="49" spans="1:94" x14ac:dyDescent="0.3">
      <c r="A49" t="s">
        <v>58</v>
      </c>
      <c r="B49" t="s">
        <v>42</v>
      </c>
      <c r="C49">
        <v>43.711948</v>
      </c>
      <c r="D49">
        <v>-79.535893999999999</v>
      </c>
      <c r="E49">
        <f t="shared" si="0"/>
        <v>8.6452662829363174</v>
      </c>
      <c r="F49" s="2">
        <v>43654</v>
      </c>
      <c r="N49">
        <v>1</v>
      </c>
      <c r="AE49">
        <v>6</v>
      </c>
      <c r="CK49">
        <f t="shared" si="1"/>
        <v>3</v>
      </c>
      <c r="CL49">
        <v>2</v>
      </c>
      <c r="CM49">
        <v>0</v>
      </c>
      <c r="CN49">
        <v>5</v>
      </c>
    </row>
    <row r="50" spans="1:94" s="8" customFormat="1" x14ac:dyDescent="0.3">
      <c r="A50" s="8" t="s">
        <v>59</v>
      </c>
      <c r="B50" s="8" t="s">
        <v>39</v>
      </c>
      <c r="C50" s="8">
        <v>43.564655000000002</v>
      </c>
      <c r="D50" s="8">
        <v>-79.720468999999994</v>
      </c>
      <c r="E50" s="8">
        <f t="shared" si="0"/>
        <v>18.129729041860788</v>
      </c>
      <c r="F50" s="10">
        <v>43655</v>
      </c>
      <c r="CK50" s="8">
        <f t="shared" si="1"/>
        <v>0</v>
      </c>
      <c r="CL50" s="8">
        <v>1</v>
      </c>
      <c r="CM50" s="8">
        <v>0</v>
      </c>
      <c r="CN50" s="8">
        <v>1</v>
      </c>
      <c r="CP50" s="8" t="s">
        <v>213</v>
      </c>
    </row>
    <row r="51" spans="1:94" x14ac:dyDescent="0.3">
      <c r="A51" t="s">
        <v>60</v>
      </c>
      <c r="B51" t="s">
        <v>39</v>
      </c>
      <c r="C51">
        <v>43.571026000000003</v>
      </c>
      <c r="D51">
        <v>-79.733337000000006</v>
      </c>
      <c r="E51">
        <f t="shared" si="0"/>
        <v>18.589161793082503</v>
      </c>
      <c r="F51" s="2">
        <v>43655</v>
      </c>
      <c r="R51">
        <v>2</v>
      </c>
      <c r="AF51">
        <v>1</v>
      </c>
      <c r="AM51">
        <v>1</v>
      </c>
      <c r="CK51">
        <f t="shared" si="1"/>
        <v>1</v>
      </c>
      <c r="CL51">
        <v>4</v>
      </c>
      <c r="CM51">
        <v>0</v>
      </c>
      <c r="CN51">
        <v>5</v>
      </c>
    </row>
    <row r="52" spans="1:94" x14ac:dyDescent="0.3">
      <c r="A52" t="s">
        <v>60</v>
      </c>
      <c r="B52" t="s">
        <v>41</v>
      </c>
      <c r="C52">
        <v>43.571026000000003</v>
      </c>
      <c r="D52">
        <v>-79.733337000000006</v>
      </c>
      <c r="E52">
        <f t="shared" si="0"/>
        <v>18.589161793082503</v>
      </c>
      <c r="F52" s="2">
        <v>43655</v>
      </c>
      <c r="O52">
        <v>1</v>
      </c>
      <c r="R52">
        <v>1</v>
      </c>
      <c r="AF52">
        <v>2</v>
      </c>
      <c r="CK52">
        <f t="shared" si="1"/>
        <v>1</v>
      </c>
      <c r="CL52">
        <v>3</v>
      </c>
      <c r="CM52">
        <v>0</v>
      </c>
      <c r="CN52">
        <v>4</v>
      </c>
      <c r="CP52" t="s">
        <v>214</v>
      </c>
    </row>
    <row r="53" spans="1:94" x14ac:dyDescent="0.3">
      <c r="A53" t="s">
        <v>60</v>
      </c>
      <c r="B53" t="s">
        <v>42</v>
      </c>
      <c r="C53">
        <v>43.571026000000003</v>
      </c>
      <c r="D53">
        <v>-79.733337000000006</v>
      </c>
      <c r="E53">
        <f t="shared" si="0"/>
        <v>18.589161793082503</v>
      </c>
      <c r="F53" s="2">
        <v>43655</v>
      </c>
      <c r="N53">
        <v>1</v>
      </c>
      <c r="AF53">
        <v>4</v>
      </c>
      <c r="AN53">
        <v>1</v>
      </c>
      <c r="CK53">
        <f t="shared" si="1"/>
        <v>3</v>
      </c>
      <c r="CL53">
        <v>3</v>
      </c>
      <c r="CM53">
        <v>0</v>
      </c>
      <c r="CN53">
        <v>6</v>
      </c>
      <c r="CP53" t="s">
        <v>215</v>
      </c>
    </row>
    <row r="54" spans="1:94" x14ac:dyDescent="0.3">
      <c r="A54" t="s">
        <v>61</v>
      </c>
      <c r="B54" t="s">
        <v>39</v>
      </c>
      <c r="C54">
        <v>43.554563999999999</v>
      </c>
      <c r="D54">
        <v>-79.756833999999998</v>
      </c>
      <c r="E54">
        <f t="shared" si="0"/>
        <v>20.079379322885636</v>
      </c>
      <c r="F54" s="2">
        <v>43655</v>
      </c>
      <c r="AL54">
        <v>3</v>
      </c>
      <c r="CK54">
        <f t="shared" si="1"/>
        <v>4</v>
      </c>
      <c r="CL54">
        <v>1</v>
      </c>
      <c r="CM54">
        <v>0</v>
      </c>
      <c r="CN54">
        <v>5</v>
      </c>
      <c r="CP54" t="s">
        <v>216</v>
      </c>
    </row>
    <row r="55" spans="1:94" x14ac:dyDescent="0.3">
      <c r="A55" t="s">
        <v>61</v>
      </c>
      <c r="B55" t="s">
        <v>41</v>
      </c>
      <c r="C55">
        <v>43.554563999999999</v>
      </c>
      <c r="D55">
        <v>-79.756833999999998</v>
      </c>
      <c r="E55">
        <f t="shared" si="0"/>
        <v>20.079379322885636</v>
      </c>
      <c r="F55" s="2">
        <v>43655</v>
      </c>
      <c r="H55">
        <v>1</v>
      </c>
      <c r="J55">
        <v>2</v>
      </c>
      <c r="AA55">
        <v>1</v>
      </c>
      <c r="AF55">
        <v>2</v>
      </c>
      <c r="AO55">
        <v>1</v>
      </c>
      <c r="CK55">
        <f t="shared" si="1"/>
        <v>3</v>
      </c>
      <c r="CL55">
        <v>3</v>
      </c>
      <c r="CM55">
        <v>0</v>
      </c>
      <c r="CN55">
        <v>6</v>
      </c>
    </row>
    <row r="56" spans="1:94" x14ac:dyDescent="0.3">
      <c r="A56" t="s">
        <v>61</v>
      </c>
      <c r="B56" t="s">
        <v>42</v>
      </c>
      <c r="C56">
        <v>43.554563999999999</v>
      </c>
      <c r="D56">
        <v>-79.756833999999998</v>
      </c>
      <c r="E56">
        <f t="shared" si="0"/>
        <v>20.079379322885636</v>
      </c>
      <c r="F56" s="2">
        <v>43655</v>
      </c>
      <c r="H56">
        <v>1</v>
      </c>
      <c r="CK56">
        <f t="shared" si="1"/>
        <v>5</v>
      </c>
      <c r="CL56">
        <v>1</v>
      </c>
      <c r="CM56">
        <v>0</v>
      </c>
      <c r="CN56">
        <v>6</v>
      </c>
    </row>
    <row r="57" spans="1:94" s="8" customFormat="1" x14ac:dyDescent="0.3">
      <c r="A57" s="8" t="s">
        <v>62</v>
      </c>
      <c r="B57" s="8" t="s">
        <v>39</v>
      </c>
      <c r="C57" s="8">
        <v>43.484110999999999</v>
      </c>
      <c r="D57" s="8">
        <v>-79.837701999999993</v>
      </c>
      <c r="E57" s="8">
        <f t="shared" si="0"/>
        <v>25.777914157727512</v>
      </c>
      <c r="F57" s="10">
        <v>43655</v>
      </c>
      <c r="J57" s="8">
        <v>3</v>
      </c>
      <c r="N57" s="8">
        <v>8</v>
      </c>
      <c r="O57" s="8">
        <v>2</v>
      </c>
      <c r="X57" s="8">
        <v>2</v>
      </c>
      <c r="CK57" s="8">
        <f t="shared" si="1"/>
        <v>1</v>
      </c>
      <c r="CL57" s="8">
        <v>2</v>
      </c>
      <c r="CM57" s="8">
        <v>0</v>
      </c>
      <c r="CN57" s="8">
        <v>3</v>
      </c>
      <c r="CP57" s="8" t="s">
        <v>217</v>
      </c>
    </row>
    <row r="58" spans="1:94" x14ac:dyDescent="0.3">
      <c r="A58" t="s">
        <v>62</v>
      </c>
      <c r="B58" t="s">
        <v>41</v>
      </c>
      <c r="C58">
        <v>43.484110999999999</v>
      </c>
      <c r="D58">
        <v>-79.837701999999993</v>
      </c>
      <c r="E58">
        <f t="shared" si="0"/>
        <v>25.777914157727512</v>
      </c>
      <c r="F58" s="2">
        <v>43655</v>
      </c>
      <c r="N58">
        <v>4</v>
      </c>
      <c r="O58">
        <v>2</v>
      </c>
      <c r="AJ58">
        <v>4</v>
      </c>
      <c r="CK58">
        <f t="shared" si="1"/>
        <v>0</v>
      </c>
      <c r="CL58">
        <v>3</v>
      </c>
      <c r="CM58">
        <v>0</v>
      </c>
      <c r="CN58">
        <v>3</v>
      </c>
    </row>
    <row r="59" spans="1:94" x14ac:dyDescent="0.3">
      <c r="A59" t="s">
        <v>62</v>
      </c>
      <c r="B59" t="s">
        <v>42</v>
      </c>
      <c r="C59">
        <v>43.484110999999999</v>
      </c>
      <c r="D59">
        <v>-79.837701999999993</v>
      </c>
      <c r="E59">
        <f t="shared" si="0"/>
        <v>25.777914157727512</v>
      </c>
      <c r="F59" s="2">
        <v>43655</v>
      </c>
      <c r="N59">
        <v>2</v>
      </c>
      <c r="O59">
        <v>1</v>
      </c>
      <c r="AH59">
        <v>1</v>
      </c>
      <c r="CK59">
        <f t="shared" si="1"/>
        <v>0</v>
      </c>
      <c r="CL59">
        <v>3</v>
      </c>
      <c r="CM59">
        <v>0</v>
      </c>
      <c r="CN59">
        <v>3</v>
      </c>
    </row>
    <row r="60" spans="1:94" x14ac:dyDescent="0.3">
      <c r="A60" t="s">
        <v>63</v>
      </c>
      <c r="B60" t="s">
        <v>39</v>
      </c>
      <c r="C60">
        <v>43.438668999999997</v>
      </c>
      <c r="D60">
        <v>-79.780878000000001</v>
      </c>
      <c r="E60">
        <f t="shared" si="0"/>
        <v>25.047446263536923</v>
      </c>
      <c r="F60" s="2">
        <v>43655</v>
      </c>
      <c r="J60">
        <v>2</v>
      </c>
      <c r="CK60">
        <f t="shared" si="1"/>
        <v>4</v>
      </c>
      <c r="CL60">
        <v>2</v>
      </c>
      <c r="CM60">
        <v>0</v>
      </c>
      <c r="CN60">
        <v>6</v>
      </c>
    </row>
    <row r="61" spans="1:94" x14ac:dyDescent="0.3">
      <c r="A61" t="s">
        <v>63</v>
      </c>
      <c r="B61" t="s">
        <v>41</v>
      </c>
      <c r="C61">
        <v>43.438668999999997</v>
      </c>
      <c r="D61">
        <v>-79.780878000000001</v>
      </c>
      <c r="E61">
        <f t="shared" si="0"/>
        <v>25.047446263536923</v>
      </c>
      <c r="F61" s="2">
        <v>43655</v>
      </c>
      <c r="AE61">
        <v>1</v>
      </c>
      <c r="AP61">
        <v>1</v>
      </c>
      <c r="CK61">
        <f t="shared" si="1"/>
        <v>2</v>
      </c>
      <c r="CL61">
        <v>2</v>
      </c>
      <c r="CM61">
        <v>0</v>
      </c>
      <c r="CN61">
        <v>4</v>
      </c>
    </row>
    <row r="62" spans="1:94" x14ac:dyDescent="0.3">
      <c r="A62" t="s">
        <v>63</v>
      </c>
      <c r="B62" t="s">
        <v>42</v>
      </c>
      <c r="C62">
        <v>43.438668999999997</v>
      </c>
      <c r="D62">
        <v>-79.780878000000001</v>
      </c>
      <c r="E62">
        <f t="shared" si="0"/>
        <v>25.047446263536923</v>
      </c>
      <c r="F62" s="2">
        <v>43655</v>
      </c>
      <c r="J62">
        <v>6</v>
      </c>
      <c r="N62">
        <v>1</v>
      </c>
      <c r="AF62">
        <v>7</v>
      </c>
      <c r="CK62">
        <f t="shared" si="1"/>
        <v>2</v>
      </c>
      <c r="CL62">
        <v>3</v>
      </c>
      <c r="CM62">
        <v>0</v>
      </c>
      <c r="CN62">
        <v>5</v>
      </c>
    </row>
    <row r="63" spans="1:94" x14ac:dyDescent="0.3">
      <c r="A63" t="s">
        <v>64</v>
      </c>
      <c r="B63" t="s">
        <v>39</v>
      </c>
      <c r="C63">
        <v>43.492716999999999</v>
      </c>
      <c r="D63">
        <v>-79.748080999999999</v>
      </c>
      <c r="E63">
        <f t="shared" si="0"/>
        <v>21.577728391433972</v>
      </c>
      <c r="F63" s="2">
        <v>43655</v>
      </c>
      <c r="J63">
        <v>1</v>
      </c>
      <c r="AF63">
        <v>1</v>
      </c>
      <c r="CK63">
        <f t="shared" si="1"/>
        <v>0</v>
      </c>
      <c r="CL63">
        <v>4</v>
      </c>
      <c r="CM63">
        <v>0</v>
      </c>
      <c r="CN63">
        <v>4</v>
      </c>
    </row>
    <row r="64" spans="1:94" x14ac:dyDescent="0.3">
      <c r="A64" t="s">
        <v>64</v>
      </c>
      <c r="B64" t="s">
        <v>41</v>
      </c>
      <c r="C64">
        <v>43.492716999999999</v>
      </c>
      <c r="D64">
        <v>-79.748080999999999</v>
      </c>
      <c r="E64">
        <f t="shared" si="0"/>
        <v>21.577728391433972</v>
      </c>
      <c r="F64" s="2">
        <v>43655</v>
      </c>
      <c r="H64">
        <v>1</v>
      </c>
      <c r="O64">
        <v>2</v>
      </c>
      <c r="X64">
        <v>2</v>
      </c>
      <c r="AQ64">
        <v>1</v>
      </c>
      <c r="CK64">
        <f t="shared" si="1"/>
        <v>3</v>
      </c>
      <c r="CL64">
        <v>4</v>
      </c>
      <c r="CM64">
        <v>0</v>
      </c>
      <c r="CN64">
        <v>7</v>
      </c>
    </row>
    <row r="65" spans="1:94" x14ac:dyDescent="0.3">
      <c r="A65" t="s">
        <v>64</v>
      </c>
      <c r="B65" t="s">
        <v>42</v>
      </c>
      <c r="C65">
        <v>43.492716999999999</v>
      </c>
      <c r="D65">
        <v>-79.748080999999999</v>
      </c>
      <c r="E65">
        <f t="shared" si="0"/>
        <v>21.577728391433972</v>
      </c>
      <c r="F65" s="2">
        <v>43655</v>
      </c>
      <c r="AR65">
        <v>3</v>
      </c>
      <c r="CK65" t="e">
        <f t="shared" si="1"/>
        <v>#VALUE!</v>
      </c>
      <c r="CL65" t="s">
        <v>40</v>
      </c>
      <c r="CM65" t="s">
        <v>40</v>
      </c>
      <c r="CN65" t="s">
        <v>40</v>
      </c>
    </row>
    <row r="66" spans="1:94" x14ac:dyDescent="0.3">
      <c r="A66" t="s">
        <v>65</v>
      </c>
      <c r="B66" t="s">
        <v>39</v>
      </c>
      <c r="C66">
        <v>43.516263000000002</v>
      </c>
      <c r="D66">
        <v>-79.779219999999995</v>
      </c>
      <c r="E66">
        <f t="shared" si="0"/>
        <v>22.159305759509927</v>
      </c>
      <c r="F66" s="2">
        <v>43655</v>
      </c>
      <c r="Y66">
        <v>11</v>
      </c>
      <c r="AF66">
        <v>2</v>
      </c>
      <c r="CK66">
        <f t="shared" si="1"/>
        <v>8</v>
      </c>
      <c r="CL66">
        <v>4</v>
      </c>
      <c r="CM66">
        <v>0</v>
      </c>
      <c r="CN66">
        <v>12</v>
      </c>
    </row>
    <row r="67" spans="1:94" x14ac:dyDescent="0.3">
      <c r="A67" t="s">
        <v>65</v>
      </c>
      <c r="B67" t="s">
        <v>41</v>
      </c>
      <c r="C67">
        <v>43.516263000000002</v>
      </c>
      <c r="D67">
        <v>-79.779219999999995</v>
      </c>
      <c r="E67">
        <f t="shared" ref="E67:E130" si="2">ACOS(COS(RADIANS(90-C67))*COS(RADIANS(90-$DD$2)) + SIN(RADIANS(90-C67))*SIN(RADIANS(90-$DD$2))*COS(RADIANS(D67-$DE$2)))*3958.756</f>
        <v>22.159305759509927</v>
      </c>
      <c r="F67" s="2">
        <v>43655</v>
      </c>
      <c r="AF67">
        <v>1</v>
      </c>
      <c r="AS67">
        <v>2</v>
      </c>
      <c r="CK67">
        <f t="shared" si="1"/>
        <v>7</v>
      </c>
      <c r="CL67">
        <v>4</v>
      </c>
      <c r="CM67">
        <v>0</v>
      </c>
      <c r="CN67">
        <v>11</v>
      </c>
    </row>
    <row r="68" spans="1:94" x14ac:dyDescent="0.3">
      <c r="A68" t="s">
        <v>65</v>
      </c>
      <c r="B68" t="s">
        <v>42</v>
      </c>
      <c r="C68">
        <v>43.516263000000002</v>
      </c>
      <c r="D68">
        <v>-79.779219999999995</v>
      </c>
      <c r="E68">
        <f t="shared" si="2"/>
        <v>22.159305759509927</v>
      </c>
      <c r="F68" s="2">
        <v>43655</v>
      </c>
      <c r="AS68">
        <v>1</v>
      </c>
      <c r="CK68">
        <f t="shared" ref="CK68:CK131" si="3">CN68-SUM(CL68:CM68)</f>
        <v>2</v>
      </c>
      <c r="CL68">
        <v>2</v>
      </c>
      <c r="CM68">
        <v>0</v>
      </c>
      <c r="CN68">
        <v>4</v>
      </c>
    </row>
    <row r="69" spans="1:94" x14ac:dyDescent="0.3">
      <c r="A69" t="s">
        <v>66</v>
      </c>
      <c r="B69" t="s">
        <v>39</v>
      </c>
      <c r="C69">
        <v>43.535065000000003</v>
      </c>
      <c r="D69">
        <v>-79.721652000000006</v>
      </c>
      <c r="E69">
        <f t="shared" si="2"/>
        <v>18.997972198905334</v>
      </c>
      <c r="F69" s="2">
        <v>43655</v>
      </c>
      <c r="I69">
        <v>2</v>
      </c>
      <c r="AF69">
        <v>1</v>
      </c>
      <c r="AJ69">
        <v>1</v>
      </c>
      <c r="AR69">
        <v>1</v>
      </c>
      <c r="CK69">
        <f t="shared" si="3"/>
        <v>0</v>
      </c>
      <c r="CL69">
        <v>3</v>
      </c>
      <c r="CM69">
        <v>0</v>
      </c>
      <c r="CN69">
        <v>3</v>
      </c>
    </row>
    <row r="70" spans="1:94" x14ac:dyDescent="0.3">
      <c r="A70" t="s">
        <v>66</v>
      </c>
      <c r="B70" t="s">
        <v>41</v>
      </c>
      <c r="C70">
        <v>43.535065000000003</v>
      </c>
      <c r="D70">
        <v>-79.721652000000006</v>
      </c>
      <c r="E70">
        <f t="shared" si="2"/>
        <v>18.997972198905334</v>
      </c>
      <c r="F70" s="2">
        <v>43655</v>
      </c>
      <c r="AF70">
        <v>2</v>
      </c>
      <c r="AJ70">
        <v>1</v>
      </c>
      <c r="CK70">
        <f t="shared" si="3"/>
        <v>0</v>
      </c>
      <c r="CL70">
        <v>3</v>
      </c>
      <c r="CM70">
        <v>0</v>
      </c>
      <c r="CN70">
        <v>3</v>
      </c>
    </row>
    <row r="71" spans="1:94" x14ac:dyDescent="0.3">
      <c r="A71" t="s">
        <v>66</v>
      </c>
      <c r="B71" t="s">
        <v>42</v>
      </c>
      <c r="C71">
        <v>43.535065000000003</v>
      </c>
      <c r="D71">
        <v>-79.721652000000006</v>
      </c>
      <c r="E71">
        <f t="shared" si="2"/>
        <v>18.997972198905334</v>
      </c>
      <c r="F71" s="2">
        <v>43655</v>
      </c>
      <c r="O71">
        <v>1</v>
      </c>
      <c r="AJ71">
        <v>1</v>
      </c>
      <c r="CK71">
        <f t="shared" si="3"/>
        <v>0</v>
      </c>
      <c r="CL71">
        <v>3</v>
      </c>
      <c r="CM71">
        <v>0</v>
      </c>
      <c r="CN71">
        <v>3</v>
      </c>
    </row>
    <row r="72" spans="1:94" x14ac:dyDescent="0.3">
      <c r="A72" t="s">
        <v>67</v>
      </c>
      <c r="B72" t="s">
        <v>39</v>
      </c>
      <c r="C72">
        <v>43.358911999999997</v>
      </c>
      <c r="D72">
        <v>-80.043032999999994</v>
      </c>
      <c r="E72">
        <f t="shared" si="2"/>
        <v>39.028505357466301</v>
      </c>
      <c r="F72" s="2">
        <v>43656</v>
      </c>
      <c r="J72">
        <v>2</v>
      </c>
      <c r="X72">
        <v>4</v>
      </c>
      <c r="AF72">
        <v>2</v>
      </c>
      <c r="AQ72">
        <v>7</v>
      </c>
      <c r="CK72">
        <f t="shared" si="3"/>
        <v>0</v>
      </c>
      <c r="CL72">
        <v>4</v>
      </c>
      <c r="CM72">
        <v>0</v>
      </c>
      <c r="CN72">
        <v>4</v>
      </c>
    </row>
    <row r="73" spans="1:94" x14ac:dyDescent="0.3">
      <c r="A73" t="s">
        <v>67</v>
      </c>
      <c r="B73" t="s">
        <v>41</v>
      </c>
      <c r="C73">
        <v>43.358911999999997</v>
      </c>
      <c r="D73">
        <v>-80.043032999999994</v>
      </c>
      <c r="E73">
        <f t="shared" si="2"/>
        <v>39.028505357466301</v>
      </c>
      <c r="F73" s="2">
        <v>43656</v>
      </c>
      <c r="J73">
        <v>1</v>
      </c>
      <c r="AQ73">
        <v>8</v>
      </c>
      <c r="AT73">
        <v>5</v>
      </c>
      <c r="AU73">
        <v>1</v>
      </c>
      <c r="CK73">
        <f t="shared" si="3"/>
        <v>2</v>
      </c>
      <c r="CL73">
        <v>2</v>
      </c>
      <c r="CM73">
        <v>0</v>
      </c>
      <c r="CN73">
        <v>4</v>
      </c>
      <c r="CP73" t="s">
        <v>218</v>
      </c>
    </row>
    <row r="74" spans="1:94" x14ac:dyDescent="0.3">
      <c r="A74" t="s">
        <v>67</v>
      </c>
      <c r="B74" t="s">
        <v>42</v>
      </c>
      <c r="C74">
        <v>43.358911999999997</v>
      </c>
      <c r="D74">
        <v>-80.043032999999994</v>
      </c>
      <c r="E74">
        <f t="shared" si="2"/>
        <v>39.028505357466301</v>
      </c>
      <c r="F74" s="2">
        <v>43656</v>
      </c>
      <c r="J74">
        <v>1</v>
      </c>
      <c r="L74">
        <v>1</v>
      </c>
      <c r="X74">
        <v>2</v>
      </c>
      <c r="AF74">
        <v>6</v>
      </c>
      <c r="AQ74">
        <v>6</v>
      </c>
      <c r="AR74">
        <v>3</v>
      </c>
      <c r="CK74">
        <f t="shared" si="3"/>
        <v>2</v>
      </c>
      <c r="CL74">
        <v>4</v>
      </c>
      <c r="CM74">
        <v>0</v>
      </c>
      <c r="CN74">
        <v>6</v>
      </c>
    </row>
    <row r="75" spans="1:94" x14ac:dyDescent="0.3">
      <c r="A75" t="s">
        <v>68</v>
      </c>
      <c r="B75" t="s">
        <v>39</v>
      </c>
      <c r="C75">
        <v>43.349550999999998</v>
      </c>
      <c r="D75">
        <v>-80.098406999999995</v>
      </c>
      <c r="E75">
        <f t="shared" si="2"/>
        <v>41.740484523883964</v>
      </c>
      <c r="F75" s="2">
        <v>43656</v>
      </c>
      <c r="H75">
        <v>9</v>
      </c>
      <c r="AV75">
        <v>2</v>
      </c>
      <c r="CK75">
        <f t="shared" si="3"/>
        <v>3</v>
      </c>
      <c r="CL75">
        <v>2</v>
      </c>
      <c r="CM75">
        <v>0</v>
      </c>
      <c r="CN75">
        <v>5</v>
      </c>
    </row>
    <row r="76" spans="1:94" x14ac:dyDescent="0.3">
      <c r="A76" t="s">
        <v>68</v>
      </c>
      <c r="B76" t="s">
        <v>41</v>
      </c>
      <c r="C76">
        <v>43.349550999999998</v>
      </c>
      <c r="D76">
        <v>-80.098406999999995</v>
      </c>
      <c r="E76">
        <f t="shared" si="2"/>
        <v>41.740484523883964</v>
      </c>
      <c r="F76" s="2">
        <v>43656</v>
      </c>
      <c r="H76">
        <v>7</v>
      </c>
      <c r="AJ76">
        <v>6</v>
      </c>
      <c r="AW76">
        <v>1</v>
      </c>
      <c r="CK76">
        <f t="shared" si="3"/>
        <v>4</v>
      </c>
      <c r="CL76">
        <v>2</v>
      </c>
      <c r="CM76">
        <v>0</v>
      </c>
      <c r="CN76">
        <v>6</v>
      </c>
    </row>
    <row r="77" spans="1:94" x14ac:dyDescent="0.3">
      <c r="A77" t="s">
        <v>69</v>
      </c>
      <c r="B77" t="s">
        <v>39</v>
      </c>
      <c r="C77">
        <v>43.357422</v>
      </c>
      <c r="D77">
        <v>-80.052571999999998</v>
      </c>
      <c r="E77">
        <f t="shared" si="2"/>
        <v>39.489793800478559</v>
      </c>
      <c r="F77" s="2">
        <v>43656</v>
      </c>
      <c r="H77">
        <v>1</v>
      </c>
      <c r="J77">
        <v>3</v>
      </c>
      <c r="CK77">
        <f t="shared" si="3"/>
        <v>1</v>
      </c>
      <c r="CL77">
        <v>3</v>
      </c>
      <c r="CM77">
        <v>0</v>
      </c>
      <c r="CN77">
        <v>4</v>
      </c>
      <c r="CP77" t="s">
        <v>219</v>
      </c>
    </row>
    <row r="78" spans="1:94" x14ac:dyDescent="0.3">
      <c r="A78" t="s">
        <v>69</v>
      </c>
      <c r="B78" t="s">
        <v>41</v>
      </c>
      <c r="C78">
        <v>43.357422</v>
      </c>
      <c r="D78">
        <v>-80.052571999999998</v>
      </c>
      <c r="E78">
        <f t="shared" si="2"/>
        <v>39.489793800478559</v>
      </c>
      <c r="F78" s="2">
        <v>43656</v>
      </c>
      <c r="H78">
        <v>9</v>
      </c>
      <c r="J78">
        <v>3</v>
      </c>
      <c r="AX78">
        <v>1</v>
      </c>
      <c r="CK78">
        <f t="shared" si="3"/>
        <v>4</v>
      </c>
      <c r="CL78">
        <v>2</v>
      </c>
      <c r="CM78">
        <v>0</v>
      </c>
      <c r="CN78">
        <v>6</v>
      </c>
      <c r="CP78" t="s">
        <v>220</v>
      </c>
    </row>
    <row r="79" spans="1:94" x14ac:dyDescent="0.3">
      <c r="A79" t="s">
        <v>69</v>
      </c>
      <c r="B79" t="s">
        <v>42</v>
      </c>
      <c r="C79">
        <v>43.357422</v>
      </c>
      <c r="D79">
        <v>-80.052571999999998</v>
      </c>
      <c r="E79">
        <f t="shared" si="2"/>
        <v>39.489793800478559</v>
      </c>
      <c r="F79" s="2">
        <v>43656</v>
      </c>
      <c r="H79">
        <v>5</v>
      </c>
      <c r="J79">
        <v>11</v>
      </c>
      <c r="O79">
        <v>1</v>
      </c>
      <c r="AQ79">
        <v>1</v>
      </c>
      <c r="AY79">
        <v>1</v>
      </c>
      <c r="AZ79">
        <v>1</v>
      </c>
      <c r="CK79">
        <f t="shared" si="3"/>
        <v>2</v>
      </c>
      <c r="CL79">
        <v>3</v>
      </c>
      <c r="CM79">
        <v>0</v>
      </c>
      <c r="CN79">
        <v>5</v>
      </c>
    </row>
    <row r="80" spans="1:94" x14ac:dyDescent="0.3">
      <c r="A80" t="s">
        <v>70</v>
      </c>
      <c r="B80" t="s">
        <v>39</v>
      </c>
      <c r="C80">
        <v>43.321018000000002</v>
      </c>
      <c r="D80">
        <v>-80.049312999999998</v>
      </c>
      <c r="E80">
        <f t="shared" si="2"/>
        <v>40.735362961623842</v>
      </c>
      <c r="F80" s="2">
        <v>43656</v>
      </c>
      <c r="J80">
        <v>1</v>
      </c>
      <c r="AV80">
        <v>2</v>
      </c>
      <c r="BA80">
        <v>2</v>
      </c>
      <c r="BB80">
        <v>1</v>
      </c>
      <c r="CK80">
        <f t="shared" si="3"/>
        <v>1</v>
      </c>
      <c r="CL80">
        <v>3</v>
      </c>
      <c r="CM80">
        <v>0</v>
      </c>
      <c r="CN80">
        <v>4</v>
      </c>
    </row>
    <row r="81" spans="1:94" x14ac:dyDescent="0.3">
      <c r="A81" t="s">
        <v>70</v>
      </c>
      <c r="B81" t="s">
        <v>41</v>
      </c>
      <c r="C81">
        <v>43.321018000000002</v>
      </c>
      <c r="D81">
        <v>-80.049312999999998</v>
      </c>
      <c r="E81">
        <f t="shared" si="2"/>
        <v>40.735362961623842</v>
      </c>
      <c r="F81" s="2">
        <v>43656</v>
      </c>
      <c r="H81">
        <v>7</v>
      </c>
      <c r="J81">
        <v>1</v>
      </c>
      <c r="AQ81">
        <v>1</v>
      </c>
      <c r="AV81">
        <v>1</v>
      </c>
      <c r="CK81">
        <f t="shared" si="3"/>
        <v>2</v>
      </c>
      <c r="CL81">
        <v>2</v>
      </c>
      <c r="CM81">
        <v>0</v>
      </c>
      <c r="CN81">
        <v>4</v>
      </c>
    </row>
    <row r="82" spans="1:94" x14ac:dyDescent="0.3">
      <c r="A82" t="s">
        <v>70</v>
      </c>
      <c r="B82" t="s">
        <v>42</v>
      </c>
      <c r="C82">
        <v>43.321018000000002</v>
      </c>
      <c r="D82">
        <v>-80.049312999999998</v>
      </c>
      <c r="E82">
        <f t="shared" si="2"/>
        <v>40.735362961623842</v>
      </c>
      <c r="F82" s="2">
        <v>43656</v>
      </c>
      <c r="H82">
        <v>7</v>
      </c>
      <c r="BC82">
        <v>1</v>
      </c>
      <c r="CK82">
        <f t="shared" si="3"/>
        <v>1</v>
      </c>
      <c r="CL82">
        <v>2</v>
      </c>
      <c r="CM82">
        <v>0</v>
      </c>
      <c r="CN82">
        <v>3</v>
      </c>
    </row>
    <row r="83" spans="1:94" x14ac:dyDescent="0.3">
      <c r="A83" t="s">
        <v>71</v>
      </c>
      <c r="B83" t="s">
        <v>39</v>
      </c>
      <c r="C83">
        <v>43.330041999999999</v>
      </c>
      <c r="D83">
        <v>-79.995565999999997</v>
      </c>
      <c r="E83">
        <f t="shared" si="2"/>
        <v>38.176490993876349</v>
      </c>
      <c r="F83" s="2">
        <v>43656</v>
      </c>
      <c r="AF83">
        <v>8</v>
      </c>
      <c r="CK83">
        <f t="shared" si="3"/>
        <v>2</v>
      </c>
      <c r="CL83">
        <v>3</v>
      </c>
      <c r="CM83">
        <v>0</v>
      </c>
      <c r="CN83">
        <v>5</v>
      </c>
    </row>
    <row r="84" spans="1:94" x14ac:dyDescent="0.3">
      <c r="A84" t="s">
        <v>71</v>
      </c>
      <c r="B84" t="s">
        <v>41</v>
      </c>
      <c r="C84">
        <v>43.330041999999999</v>
      </c>
      <c r="D84">
        <v>-79.995565999999997</v>
      </c>
      <c r="E84">
        <f t="shared" si="2"/>
        <v>38.176490993876349</v>
      </c>
      <c r="F84" s="2">
        <v>43656</v>
      </c>
      <c r="AF84">
        <v>8</v>
      </c>
      <c r="BD84">
        <v>1</v>
      </c>
      <c r="CK84">
        <f t="shared" si="3"/>
        <v>3</v>
      </c>
      <c r="CL84">
        <v>2</v>
      </c>
      <c r="CM84">
        <v>0</v>
      </c>
      <c r="CN84">
        <v>5</v>
      </c>
      <c r="CP84" t="s">
        <v>221</v>
      </c>
    </row>
    <row r="85" spans="1:94" x14ac:dyDescent="0.3">
      <c r="A85" t="s">
        <v>72</v>
      </c>
      <c r="B85" t="s">
        <v>39</v>
      </c>
      <c r="C85">
        <v>43.343046000000001</v>
      </c>
      <c r="D85">
        <v>-79.959704000000002</v>
      </c>
      <c r="E85">
        <f t="shared" si="2"/>
        <v>36.194334429129185</v>
      </c>
      <c r="F85" s="2">
        <v>43656</v>
      </c>
      <c r="J85">
        <v>1</v>
      </c>
      <c r="O85">
        <v>2</v>
      </c>
      <c r="BE85">
        <v>2</v>
      </c>
      <c r="CK85">
        <f t="shared" si="3"/>
        <v>0</v>
      </c>
      <c r="CL85">
        <v>3</v>
      </c>
      <c r="CM85">
        <v>0</v>
      </c>
      <c r="CN85">
        <v>3</v>
      </c>
    </row>
    <row r="86" spans="1:94" x14ac:dyDescent="0.3">
      <c r="A86" t="s">
        <v>72</v>
      </c>
      <c r="B86" t="s">
        <v>41</v>
      </c>
      <c r="C86">
        <v>43.343046000000001</v>
      </c>
      <c r="D86">
        <v>-79.959704000000002</v>
      </c>
      <c r="E86">
        <f t="shared" si="2"/>
        <v>36.194334429129185</v>
      </c>
      <c r="F86" s="2">
        <v>43656</v>
      </c>
      <c r="H86">
        <v>1</v>
      </c>
      <c r="R86">
        <v>1</v>
      </c>
      <c r="CK86">
        <f t="shared" si="3"/>
        <v>2</v>
      </c>
      <c r="CL86">
        <v>2</v>
      </c>
      <c r="CM86">
        <v>0</v>
      </c>
      <c r="CN86">
        <v>4</v>
      </c>
    </row>
    <row r="87" spans="1:94" x14ac:dyDescent="0.3">
      <c r="A87" t="s">
        <v>72</v>
      </c>
      <c r="B87" t="s">
        <v>42</v>
      </c>
      <c r="C87">
        <v>43.343046000000001</v>
      </c>
      <c r="D87">
        <v>-79.959704000000002</v>
      </c>
      <c r="E87">
        <f t="shared" si="2"/>
        <v>36.194334429129185</v>
      </c>
      <c r="F87" s="2">
        <v>43656</v>
      </c>
      <c r="X87">
        <v>1</v>
      </c>
      <c r="AQ87">
        <v>1</v>
      </c>
      <c r="CK87">
        <f t="shared" si="3"/>
        <v>3</v>
      </c>
      <c r="CL87">
        <v>2</v>
      </c>
      <c r="CM87">
        <v>0</v>
      </c>
      <c r="CN87">
        <v>5</v>
      </c>
      <c r="CP87" t="s">
        <v>222</v>
      </c>
    </row>
    <row r="88" spans="1:94" x14ac:dyDescent="0.3">
      <c r="A88" t="s">
        <v>73</v>
      </c>
      <c r="B88" t="s">
        <v>39</v>
      </c>
      <c r="C88">
        <v>43.589593999999998</v>
      </c>
      <c r="D88">
        <v>-79.638468000000003</v>
      </c>
      <c r="E88">
        <f t="shared" si="2"/>
        <v>13.68268250679235</v>
      </c>
      <c r="F88" s="2">
        <v>43658</v>
      </c>
      <c r="CK88">
        <f t="shared" si="3"/>
        <v>0</v>
      </c>
      <c r="CL88">
        <v>2</v>
      </c>
      <c r="CM88">
        <v>0</v>
      </c>
      <c r="CN88">
        <v>2</v>
      </c>
      <c r="CP88" t="s">
        <v>223</v>
      </c>
    </row>
    <row r="89" spans="1:94" x14ac:dyDescent="0.3">
      <c r="A89" t="s">
        <v>73</v>
      </c>
      <c r="B89" t="s">
        <v>41</v>
      </c>
      <c r="C89">
        <v>43.589593999999998</v>
      </c>
      <c r="D89">
        <v>-79.638468000000003</v>
      </c>
      <c r="E89">
        <f t="shared" si="2"/>
        <v>13.68268250679235</v>
      </c>
      <c r="F89" s="2">
        <v>43658</v>
      </c>
      <c r="AF89">
        <v>1</v>
      </c>
      <c r="CK89">
        <f t="shared" si="3"/>
        <v>0</v>
      </c>
      <c r="CL89">
        <v>3</v>
      </c>
      <c r="CM89">
        <v>0</v>
      </c>
      <c r="CN89">
        <v>3</v>
      </c>
      <c r="CP89" t="s">
        <v>224</v>
      </c>
    </row>
    <row r="90" spans="1:94" x14ac:dyDescent="0.3">
      <c r="A90" t="s">
        <v>73</v>
      </c>
      <c r="B90" t="s">
        <v>42</v>
      </c>
      <c r="C90">
        <v>43.589593999999998</v>
      </c>
      <c r="D90">
        <v>-79.638468000000003</v>
      </c>
      <c r="E90">
        <f t="shared" si="2"/>
        <v>13.68268250679235</v>
      </c>
      <c r="F90" s="2">
        <v>43658</v>
      </c>
      <c r="BD90">
        <v>1</v>
      </c>
      <c r="CK90">
        <f t="shared" si="3"/>
        <v>0</v>
      </c>
      <c r="CL90">
        <v>3</v>
      </c>
      <c r="CM90">
        <v>0</v>
      </c>
      <c r="CN90">
        <v>3</v>
      </c>
    </row>
    <row r="91" spans="1:94" x14ac:dyDescent="0.3">
      <c r="A91" t="s">
        <v>74</v>
      </c>
      <c r="B91" t="s">
        <v>39</v>
      </c>
      <c r="C91">
        <v>43.573690999999997</v>
      </c>
      <c r="D91">
        <v>-79.636480000000006</v>
      </c>
      <c r="E91">
        <f t="shared" si="2"/>
        <v>14.001677974802247</v>
      </c>
      <c r="F91" s="2">
        <v>43658</v>
      </c>
      <c r="N91">
        <v>1</v>
      </c>
      <c r="CK91">
        <f t="shared" si="3"/>
        <v>0</v>
      </c>
      <c r="CL91">
        <v>3</v>
      </c>
      <c r="CM91">
        <v>0</v>
      </c>
      <c r="CN91">
        <v>3</v>
      </c>
    </row>
    <row r="92" spans="1:94" x14ac:dyDescent="0.3">
      <c r="A92" t="s">
        <v>74</v>
      </c>
      <c r="B92" t="s">
        <v>41</v>
      </c>
      <c r="C92">
        <v>43.573690999999997</v>
      </c>
      <c r="D92">
        <v>-79.636480000000006</v>
      </c>
      <c r="E92">
        <f t="shared" si="2"/>
        <v>14.001677974802247</v>
      </c>
      <c r="F92" s="2">
        <v>43658</v>
      </c>
      <c r="N92">
        <v>1</v>
      </c>
      <c r="O92">
        <v>1</v>
      </c>
      <c r="CK92">
        <f t="shared" si="3"/>
        <v>0</v>
      </c>
      <c r="CL92">
        <v>2</v>
      </c>
      <c r="CM92">
        <v>0</v>
      </c>
      <c r="CN92">
        <v>2</v>
      </c>
    </row>
    <row r="93" spans="1:94" x14ac:dyDescent="0.3">
      <c r="A93" t="s">
        <v>75</v>
      </c>
      <c r="B93" t="s">
        <v>39</v>
      </c>
      <c r="C93">
        <v>43.568720999999996</v>
      </c>
      <c r="D93">
        <v>-79.651831999999999</v>
      </c>
      <c r="E93">
        <f t="shared" si="2"/>
        <v>14.843419071395408</v>
      </c>
      <c r="F93" s="2">
        <v>43658</v>
      </c>
      <c r="N93">
        <v>5</v>
      </c>
      <c r="AF93">
        <v>1</v>
      </c>
      <c r="CK93">
        <f t="shared" si="3"/>
        <v>1</v>
      </c>
      <c r="CL93">
        <v>5</v>
      </c>
      <c r="CM93">
        <v>0</v>
      </c>
      <c r="CN93">
        <v>6</v>
      </c>
    </row>
    <row r="94" spans="1:94" x14ac:dyDescent="0.3">
      <c r="A94" t="s">
        <v>75</v>
      </c>
      <c r="B94" t="s">
        <v>41</v>
      </c>
      <c r="C94">
        <v>43.568720999999996</v>
      </c>
      <c r="D94">
        <v>-79.651831999999999</v>
      </c>
      <c r="E94">
        <f t="shared" si="2"/>
        <v>14.843419071395408</v>
      </c>
      <c r="F94" s="2">
        <v>43658</v>
      </c>
      <c r="AF94">
        <v>1</v>
      </c>
      <c r="CK94">
        <f t="shared" si="3"/>
        <v>0</v>
      </c>
      <c r="CL94">
        <v>3</v>
      </c>
      <c r="CM94">
        <v>0</v>
      </c>
      <c r="CN94">
        <v>3</v>
      </c>
    </row>
    <row r="95" spans="1:94" x14ac:dyDescent="0.3">
      <c r="A95" t="s">
        <v>75</v>
      </c>
      <c r="B95" t="s">
        <v>42</v>
      </c>
      <c r="C95">
        <v>43.568720999999996</v>
      </c>
      <c r="D95">
        <v>-79.651831999999999</v>
      </c>
      <c r="E95">
        <f t="shared" si="2"/>
        <v>14.843419071395408</v>
      </c>
      <c r="F95" s="2">
        <v>43658</v>
      </c>
      <c r="BD95">
        <v>1</v>
      </c>
      <c r="BF95">
        <v>1</v>
      </c>
      <c r="CK95">
        <f t="shared" si="3"/>
        <v>2</v>
      </c>
      <c r="CL95">
        <v>1</v>
      </c>
      <c r="CM95">
        <v>0</v>
      </c>
      <c r="CN95">
        <v>3</v>
      </c>
    </row>
    <row r="96" spans="1:94" x14ac:dyDescent="0.3">
      <c r="A96" t="s">
        <v>76</v>
      </c>
      <c r="B96" t="s">
        <v>39</v>
      </c>
      <c r="C96">
        <v>43.565106</v>
      </c>
      <c r="D96">
        <v>-79.671002000000001</v>
      </c>
      <c r="E96">
        <f t="shared" si="2"/>
        <v>15.822132738647284</v>
      </c>
      <c r="F96" s="2">
        <v>43658</v>
      </c>
      <c r="AE96">
        <v>1</v>
      </c>
      <c r="AR96">
        <v>1</v>
      </c>
      <c r="CK96">
        <f t="shared" si="3"/>
        <v>2</v>
      </c>
      <c r="CL96">
        <v>5</v>
      </c>
      <c r="CM96">
        <v>0</v>
      </c>
      <c r="CN96">
        <v>7</v>
      </c>
    </row>
    <row r="97" spans="1:94" x14ac:dyDescent="0.3">
      <c r="A97" t="s">
        <v>76</v>
      </c>
      <c r="B97" t="s">
        <v>41</v>
      </c>
      <c r="C97">
        <v>43.565106</v>
      </c>
      <c r="D97">
        <v>-79.671002000000001</v>
      </c>
      <c r="E97">
        <f t="shared" si="2"/>
        <v>15.822132738647284</v>
      </c>
      <c r="F97" s="2">
        <v>43658</v>
      </c>
      <c r="AE97">
        <v>5</v>
      </c>
      <c r="CK97">
        <f t="shared" si="3"/>
        <v>2</v>
      </c>
      <c r="CL97">
        <v>4</v>
      </c>
      <c r="CM97">
        <v>0</v>
      </c>
      <c r="CN97">
        <v>6</v>
      </c>
    </row>
    <row r="98" spans="1:94" x14ac:dyDescent="0.3">
      <c r="A98" t="s">
        <v>76</v>
      </c>
      <c r="B98" t="s">
        <v>42</v>
      </c>
      <c r="C98">
        <v>43.565106</v>
      </c>
      <c r="D98">
        <v>-79.671002000000001</v>
      </c>
      <c r="E98">
        <f t="shared" si="2"/>
        <v>15.822132738647284</v>
      </c>
      <c r="F98" s="2">
        <v>43658</v>
      </c>
      <c r="J98">
        <v>1</v>
      </c>
      <c r="AO98">
        <v>1</v>
      </c>
      <c r="CK98">
        <f t="shared" si="3"/>
        <v>3</v>
      </c>
      <c r="CL98">
        <v>2</v>
      </c>
      <c r="CM98">
        <v>0</v>
      </c>
      <c r="CN98">
        <v>5</v>
      </c>
    </row>
    <row r="99" spans="1:94" s="4" customFormat="1" x14ac:dyDescent="0.3">
      <c r="A99" s="4" t="s">
        <v>77</v>
      </c>
      <c r="B99" s="4" t="s">
        <v>39</v>
      </c>
      <c r="C99" s="4">
        <v>43.566504000000002</v>
      </c>
      <c r="D99" s="4">
        <v>-79.680149</v>
      </c>
      <c r="E99" s="4">
        <f t="shared" si="2"/>
        <v>16.205476833770209</v>
      </c>
      <c r="F99" s="5">
        <v>43658</v>
      </c>
      <c r="AD99" s="4">
        <v>2</v>
      </c>
      <c r="AF99" s="4">
        <v>2</v>
      </c>
      <c r="AR99" s="4">
        <v>1</v>
      </c>
      <c r="BG99" s="4">
        <v>1</v>
      </c>
      <c r="CK99" s="4">
        <f t="shared" si="3"/>
        <v>0</v>
      </c>
      <c r="CL99" s="4">
        <v>3</v>
      </c>
      <c r="CM99" s="4">
        <v>0</v>
      </c>
      <c r="CN99" s="4">
        <v>3</v>
      </c>
      <c r="CP99" s="4" t="s">
        <v>225</v>
      </c>
    </row>
    <row r="100" spans="1:94" x14ac:dyDescent="0.3">
      <c r="A100" t="s">
        <v>77</v>
      </c>
      <c r="B100" t="s">
        <v>41</v>
      </c>
      <c r="C100">
        <v>43.566504000000002</v>
      </c>
      <c r="D100">
        <v>-79.680149</v>
      </c>
      <c r="E100">
        <f t="shared" si="2"/>
        <v>16.205476833770209</v>
      </c>
      <c r="F100" s="2">
        <v>43658</v>
      </c>
      <c r="AF100">
        <v>10</v>
      </c>
      <c r="CK100">
        <f t="shared" si="3"/>
        <v>0</v>
      </c>
      <c r="CL100">
        <v>3</v>
      </c>
      <c r="CM100">
        <v>0</v>
      </c>
      <c r="CN100">
        <v>3</v>
      </c>
      <c r="CP100" t="s">
        <v>226</v>
      </c>
    </row>
    <row r="101" spans="1:94" x14ac:dyDescent="0.3">
      <c r="A101" t="s">
        <v>77</v>
      </c>
      <c r="B101" t="s">
        <v>42</v>
      </c>
      <c r="C101">
        <v>43.566504000000002</v>
      </c>
      <c r="D101">
        <v>-79.680149</v>
      </c>
      <c r="E101">
        <f t="shared" si="2"/>
        <v>16.205476833770209</v>
      </c>
      <c r="F101" s="2">
        <v>43658</v>
      </c>
      <c r="O101">
        <v>14</v>
      </c>
      <c r="AD101">
        <v>1</v>
      </c>
      <c r="AV101">
        <v>1</v>
      </c>
      <c r="BH101">
        <v>1</v>
      </c>
      <c r="CK101">
        <f t="shared" si="3"/>
        <v>1</v>
      </c>
      <c r="CL101">
        <v>5</v>
      </c>
      <c r="CM101">
        <v>0</v>
      </c>
      <c r="CN101">
        <v>6</v>
      </c>
      <c r="CP101" t="s">
        <v>211</v>
      </c>
    </row>
    <row r="102" spans="1:94" x14ac:dyDescent="0.3">
      <c r="A102" t="s">
        <v>78</v>
      </c>
      <c r="B102" t="s">
        <v>39</v>
      </c>
      <c r="C102">
        <v>43.457450999999999</v>
      </c>
      <c r="D102">
        <v>-79.866815000000003</v>
      </c>
      <c r="E102">
        <f t="shared" si="2"/>
        <v>27.942248666842435</v>
      </c>
      <c r="F102" s="2">
        <v>43661</v>
      </c>
      <c r="H102">
        <v>2</v>
      </c>
      <c r="J102">
        <v>1</v>
      </c>
      <c r="N102">
        <v>1</v>
      </c>
      <c r="AR102">
        <v>1</v>
      </c>
      <c r="BI102">
        <v>1</v>
      </c>
      <c r="CK102">
        <f t="shared" si="3"/>
        <v>1</v>
      </c>
      <c r="CL102">
        <v>3</v>
      </c>
      <c r="CM102">
        <v>0</v>
      </c>
      <c r="CN102">
        <v>4</v>
      </c>
    </row>
    <row r="103" spans="1:94" x14ac:dyDescent="0.3">
      <c r="A103" t="s">
        <v>78</v>
      </c>
      <c r="B103" t="s">
        <v>41</v>
      </c>
      <c r="C103">
        <v>43.457450999999999</v>
      </c>
      <c r="D103">
        <v>-79.866815000000003</v>
      </c>
      <c r="E103">
        <f t="shared" si="2"/>
        <v>27.942248666842435</v>
      </c>
      <c r="F103" s="2">
        <v>43661</v>
      </c>
      <c r="N103">
        <v>1</v>
      </c>
      <c r="CK103">
        <f t="shared" si="3"/>
        <v>1</v>
      </c>
      <c r="CL103">
        <v>2</v>
      </c>
      <c r="CM103">
        <v>0</v>
      </c>
      <c r="CN103">
        <v>3</v>
      </c>
    </row>
    <row r="104" spans="1:94" x14ac:dyDescent="0.3">
      <c r="A104" t="s">
        <v>78</v>
      </c>
      <c r="B104" t="s">
        <v>42</v>
      </c>
      <c r="C104">
        <v>43.457450999999999</v>
      </c>
      <c r="D104">
        <v>-79.866815000000003</v>
      </c>
      <c r="E104">
        <f t="shared" si="2"/>
        <v>27.942248666842435</v>
      </c>
      <c r="F104" s="2">
        <v>43661</v>
      </c>
      <c r="CK104">
        <f t="shared" si="3"/>
        <v>0</v>
      </c>
      <c r="CL104">
        <v>3</v>
      </c>
      <c r="CM104">
        <v>0</v>
      </c>
      <c r="CN104">
        <v>3</v>
      </c>
      <c r="CP104" t="s">
        <v>227</v>
      </c>
    </row>
    <row r="105" spans="1:94" x14ac:dyDescent="0.3">
      <c r="A105" t="s">
        <v>79</v>
      </c>
      <c r="B105" t="s">
        <v>39</v>
      </c>
      <c r="C105">
        <v>43.414009999999998</v>
      </c>
      <c r="D105">
        <v>-79.953028000000003</v>
      </c>
      <c r="E105">
        <f t="shared" si="2"/>
        <v>33.189520440162525</v>
      </c>
      <c r="F105" s="2">
        <v>43661</v>
      </c>
      <c r="H105">
        <v>4</v>
      </c>
      <c r="J105">
        <v>6</v>
      </c>
      <c r="T105">
        <v>2</v>
      </c>
      <c r="AF105">
        <v>1</v>
      </c>
      <c r="AO105">
        <v>1</v>
      </c>
      <c r="BH105">
        <v>1</v>
      </c>
      <c r="BJ105">
        <v>1</v>
      </c>
      <c r="CK105">
        <f t="shared" si="3"/>
        <v>4</v>
      </c>
      <c r="CL105">
        <v>3</v>
      </c>
      <c r="CM105">
        <v>0</v>
      </c>
      <c r="CN105">
        <v>7</v>
      </c>
    </row>
    <row r="106" spans="1:94" x14ac:dyDescent="0.3">
      <c r="A106" t="s">
        <v>79</v>
      </c>
      <c r="B106" t="s">
        <v>41</v>
      </c>
      <c r="C106">
        <v>43.414009999999998</v>
      </c>
      <c r="D106">
        <v>-79.953028000000003</v>
      </c>
      <c r="E106">
        <f t="shared" si="2"/>
        <v>33.189520440162525</v>
      </c>
      <c r="F106" s="2">
        <v>43661</v>
      </c>
      <c r="H106">
        <v>2</v>
      </c>
      <c r="BK106">
        <v>2</v>
      </c>
      <c r="CK106">
        <f t="shared" si="3"/>
        <v>4</v>
      </c>
      <c r="CL106">
        <v>2</v>
      </c>
      <c r="CM106">
        <v>0</v>
      </c>
      <c r="CN106">
        <v>6</v>
      </c>
    </row>
    <row r="107" spans="1:94" x14ac:dyDescent="0.3">
      <c r="A107" t="s">
        <v>79</v>
      </c>
      <c r="B107" t="s">
        <v>42</v>
      </c>
      <c r="C107">
        <v>43.414009999999998</v>
      </c>
      <c r="D107">
        <v>-79.953028000000003</v>
      </c>
      <c r="E107">
        <f t="shared" si="2"/>
        <v>33.189520440162525</v>
      </c>
      <c r="F107" s="2">
        <v>43661</v>
      </c>
      <c r="H107">
        <v>1</v>
      </c>
      <c r="J107">
        <v>1</v>
      </c>
      <c r="BJ107">
        <v>1</v>
      </c>
      <c r="BL107">
        <v>4</v>
      </c>
      <c r="BM107">
        <v>1</v>
      </c>
      <c r="CK107">
        <f t="shared" si="3"/>
        <v>2</v>
      </c>
      <c r="CL107">
        <v>2</v>
      </c>
      <c r="CM107">
        <v>0</v>
      </c>
      <c r="CN107">
        <v>4</v>
      </c>
    </row>
    <row r="108" spans="1:94" x14ac:dyDescent="0.3">
      <c r="A108" t="s">
        <v>80</v>
      </c>
      <c r="B108" t="s">
        <v>39</v>
      </c>
      <c r="C108">
        <v>43.399222000000002</v>
      </c>
      <c r="D108">
        <v>-79.930576000000002</v>
      </c>
      <c r="E108">
        <f t="shared" si="2"/>
        <v>32.768829598808203</v>
      </c>
      <c r="F108" s="2">
        <v>43661</v>
      </c>
      <c r="H108">
        <v>1</v>
      </c>
      <c r="AD108">
        <v>1</v>
      </c>
      <c r="AJ108">
        <v>3</v>
      </c>
      <c r="AQ108">
        <v>10</v>
      </c>
      <c r="CK108">
        <f t="shared" si="3"/>
        <v>1</v>
      </c>
      <c r="CL108">
        <v>3</v>
      </c>
      <c r="CM108">
        <v>0</v>
      </c>
      <c r="CN108">
        <v>4</v>
      </c>
    </row>
    <row r="109" spans="1:94" x14ac:dyDescent="0.3">
      <c r="A109" t="s">
        <v>80</v>
      </c>
      <c r="B109" t="s">
        <v>41</v>
      </c>
      <c r="C109">
        <v>43.399222000000002</v>
      </c>
      <c r="D109">
        <v>-79.930576000000002</v>
      </c>
      <c r="E109">
        <f t="shared" si="2"/>
        <v>32.768829598808203</v>
      </c>
      <c r="F109" s="2">
        <v>43661</v>
      </c>
      <c r="AQ109">
        <v>6</v>
      </c>
      <c r="AR109">
        <v>6</v>
      </c>
      <c r="CK109">
        <f t="shared" si="3"/>
        <v>3</v>
      </c>
      <c r="CL109">
        <v>2</v>
      </c>
      <c r="CM109">
        <v>0</v>
      </c>
      <c r="CN109">
        <v>5</v>
      </c>
    </row>
    <row r="110" spans="1:94" x14ac:dyDescent="0.3">
      <c r="A110" t="s">
        <v>80</v>
      </c>
      <c r="B110" t="s">
        <v>42</v>
      </c>
      <c r="C110">
        <v>43.399222000000002</v>
      </c>
      <c r="D110">
        <v>-79.930576000000002</v>
      </c>
      <c r="E110">
        <f t="shared" si="2"/>
        <v>32.768829598808203</v>
      </c>
      <c r="F110" s="2">
        <v>43661</v>
      </c>
      <c r="AD110">
        <v>2</v>
      </c>
      <c r="AJ110">
        <v>2</v>
      </c>
      <c r="AQ110">
        <v>10</v>
      </c>
      <c r="AR110">
        <v>3</v>
      </c>
      <c r="CK110">
        <f t="shared" si="3"/>
        <v>1</v>
      </c>
      <c r="CL110">
        <v>3</v>
      </c>
      <c r="CM110">
        <v>0</v>
      </c>
      <c r="CN110">
        <v>4</v>
      </c>
      <c r="CP110" t="s">
        <v>228</v>
      </c>
    </row>
    <row r="111" spans="1:94" x14ac:dyDescent="0.3">
      <c r="A111" t="s">
        <v>81</v>
      </c>
      <c r="B111" t="s">
        <v>39</v>
      </c>
      <c r="C111">
        <v>43.387611999999997</v>
      </c>
      <c r="D111">
        <v>-79.959232</v>
      </c>
      <c r="E111">
        <f t="shared" si="2"/>
        <v>34.412474938792137</v>
      </c>
      <c r="F111" s="2">
        <v>43661</v>
      </c>
      <c r="AJ111">
        <v>3</v>
      </c>
      <c r="BF111">
        <v>1</v>
      </c>
      <c r="BN111">
        <v>4</v>
      </c>
      <c r="CK111">
        <f t="shared" si="3"/>
        <v>4</v>
      </c>
      <c r="CL111">
        <v>4</v>
      </c>
      <c r="CM111">
        <v>0</v>
      </c>
      <c r="CN111">
        <v>8</v>
      </c>
    </row>
    <row r="112" spans="1:94" x14ac:dyDescent="0.3">
      <c r="A112" t="s">
        <v>81</v>
      </c>
      <c r="B112" t="s">
        <v>41</v>
      </c>
      <c r="C112">
        <v>43.387611999999997</v>
      </c>
      <c r="D112">
        <v>-79.959232</v>
      </c>
      <c r="E112">
        <f t="shared" si="2"/>
        <v>34.412474938792137</v>
      </c>
      <c r="F112" s="2">
        <v>43661</v>
      </c>
      <c r="J112">
        <v>1</v>
      </c>
      <c r="BN112">
        <v>2</v>
      </c>
      <c r="BO112">
        <v>1</v>
      </c>
      <c r="CK112">
        <f t="shared" si="3"/>
        <v>3</v>
      </c>
      <c r="CL112">
        <v>4</v>
      </c>
      <c r="CM112">
        <v>0</v>
      </c>
      <c r="CN112">
        <v>7</v>
      </c>
    </row>
    <row r="113" spans="1:94" x14ac:dyDescent="0.3">
      <c r="A113" t="s">
        <v>81</v>
      </c>
      <c r="B113" t="s">
        <v>42</v>
      </c>
      <c r="C113">
        <v>43.387611999999997</v>
      </c>
      <c r="D113">
        <v>-79.959232</v>
      </c>
      <c r="E113">
        <f t="shared" si="2"/>
        <v>34.412474938792137</v>
      </c>
      <c r="F113" s="2">
        <v>43661</v>
      </c>
      <c r="O113">
        <v>2</v>
      </c>
      <c r="AE113">
        <v>1</v>
      </c>
      <c r="AQ113">
        <v>1</v>
      </c>
      <c r="BD113">
        <v>2</v>
      </c>
      <c r="BP113">
        <v>1</v>
      </c>
      <c r="CK113">
        <f t="shared" si="3"/>
        <v>3</v>
      </c>
      <c r="CL113">
        <v>5</v>
      </c>
      <c r="CM113">
        <v>0</v>
      </c>
      <c r="CN113">
        <v>8</v>
      </c>
    </row>
    <row r="114" spans="1:94" x14ac:dyDescent="0.3">
      <c r="A114" t="s">
        <v>82</v>
      </c>
      <c r="B114" t="s">
        <v>39</v>
      </c>
      <c r="C114">
        <v>43.377146000000003</v>
      </c>
      <c r="D114">
        <v>-79.973860999999999</v>
      </c>
      <c r="E114">
        <f t="shared" si="2"/>
        <v>35.422507619397869</v>
      </c>
      <c r="F114" s="2">
        <v>43661</v>
      </c>
      <c r="J114">
        <v>1</v>
      </c>
      <c r="N114">
        <v>1</v>
      </c>
      <c r="AF114">
        <v>22</v>
      </c>
      <c r="AJ114">
        <v>4</v>
      </c>
      <c r="AQ114">
        <v>2</v>
      </c>
      <c r="CK114">
        <f t="shared" si="3"/>
        <v>3</v>
      </c>
      <c r="CL114">
        <v>3</v>
      </c>
      <c r="CM114">
        <v>0</v>
      </c>
      <c r="CN114">
        <v>6</v>
      </c>
      <c r="CP114" t="s">
        <v>229</v>
      </c>
    </row>
    <row r="115" spans="1:94" x14ac:dyDescent="0.3">
      <c r="A115" t="s">
        <v>82</v>
      </c>
      <c r="B115" t="s">
        <v>41</v>
      </c>
      <c r="C115">
        <v>43.377146000000003</v>
      </c>
      <c r="D115">
        <v>-79.973860999999999</v>
      </c>
      <c r="E115">
        <f t="shared" si="2"/>
        <v>35.422507619397869</v>
      </c>
      <c r="F115" s="2">
        <v>43661</v>
      </c>
      <c r="AF115">
        <v>4</v>
      </c>
      <c r="AQ115">
        <v>2</v>
      </c>
      <c r="BG115">
        <v>1</v>
      </c>
      <c r="CK115">
        <f t="shared" si="3"/>
        <v>3</v>
      </c>
      <c r="CL115">
        <v>3</v>
      </c>
      <c r="CM115">
        <v>0</v>
      </c>
      <c r="CN115">
        <v>6</v>
      </c>
      <c r="CP115" t="s">
        <v>230</v>
      </c>
    </row>
    <row r="116" spans="1:94" x14ac:dyDescent="0.3">
      <c r="A116" t="s">
        <v>82</v>
      </c>
      <c r="B116" t="s">
        <v>42</v>
      </c>
      <c r="C116">
        <v>43.377146000000003</v>
      </c>
      <c r="D116">
        <v>-79.973860999999999</v>
      </c>
      <c r="E116">
        <f t="shared" si="2"/>
        <v>35.422507619397869</v>
      </c>
      <c r="F116" s="2">
        <v>43661</v>
      </c>
      <c r="AF116">
        <v>4</v>
      </c>
      <c r="AJ116">
        <v>1</v>
      </c>
      <c r="CK116">
        <f t="shared" si="3"/>
        <v>3</v>
      </c>
      <c r="CL116">
        <v>2</v>
      </c>
      <c r="CM116">
        <v>0</v>
      </c>
      <c r="CN116">
        <v>5</v>
      </c>
    </row>
    <row r="117" spans="1:94" x14ac:dyDescent="0.3">
      <c r="A117" t="s">
        <v>83</v>
      </c>
      <c r="B117" t="s">
        <v>39</v>
      </c>
      <c r="C117">
        <v>43.371307999999999</v>
      </c>
      <c r="D117">
        <v>-79.981819000000002</v>
      </c>
      <c r="E117">
        <f t="shared" si="2"/>
        <v>35.978006045349858</v>
      </c>
      <c r="F117" s="2">
        <v>43661</v>
      </c>
      <c r="H117">
        <v>1</v>
      </c>
      <c r="AF117">
        <v>4</v>
      </c>
      <c r="AJ117">
        <v>13</v>
      </c>
      <c r="AQ117">
        <v>1</v>
      </c>
      <c r="BG117">
        <v>1</v>
      </c>
      <c r="CK117">
        <f t="shared" si="3"/>
        <v>1</v>
      </c>
      <c r="CL117">
        <v>3</v>
      </c>
      <c r="CM117">
        <v>0</v>
      </c>
      <c r="CN117">
        <v>4</v>
      </c>
    </row>
    <row r="118" spans="1:94" x14ac:dyDescent="0.3">
      <c r="A118" t="s">
        <v>83</v>
      </c>
      <c r="B118" t="s">
        <v>41</v>
      </c>
      <c r="C118">
        <v>43.371307999999999</v>
      </c>
      <c r="D118">
        <v>-79.981819000000002</v>
      </c>
      <c r="E118">
        <f t="shared" si="2"/>
        <v>35.978006045349858</v>
      </c>
      <c r="F118" s="2">
        <v>43661</v>
      </c>
      <c r="X118">
        <v>1</v>
      </c>
      <c r="CK118">
        <f t="shared" si="3"/>
        <v>2</v>
      </c>
      <c r="CL118">
        <v>1</v>
      </c>
      <c r="CM118">
        <v>0</v>
      </c>
      <c r="CN118">
        <v>3</v>
      </c>
    </row>
    <row r="119" spans="1:94" x14ac:dyDescent="0.3">
      <c r="A119" t="s">
        <v>83</v>
      </c>
      <c r="B119" t="s">
        <v>42</v>
      </c>
      <c r="C119">
        <v>43.371307999999999</v>
      </c>
      <c r="D119">
        <v>-79.981819000000002</v>
      </c>
      <c r="E119">
        <f t="shared" si="2"/>
        <v>35.978006045349858</v>
      </c>
      <c r="F119" s="2">
        <v>43661</v>
      </c>
      <c r="AQ119">
        <v>3</v>
      </c>
      <c r="AR119">
        <v>1</v>
      </c>
      <c r="BQ119">
        <v>2</v>
      </c>
      <c r="CK119">
        <f t="shared" si="3"/>
        <v>3</v>
      </c>
      <c r="CL119">
        <v>2</v>
      </c>
      <c r="CM119">
        <v>0</v>
      </c>
      <c r="CN119">
        <v>5</v>
      </c>
      <c r="CP119" t="s">
        <v>231</v>
      </c>
    </row>
    <row r="120" spans="1:94" x14ac:dyDescent="0.3">
      <c r="A120" t="s">
        <v>84</v>
      </c>
      <c r="B120" t="s">
        <v>39</v>
      </c>
      <c r="C120">
        <v>43.519441</v>
      </c>
      <c r="D120">
        <v>-79.750471000000005</v>
      </c>
      <c r="E120">
        <f t="shared" si="2"/>
        <v>20.773113766565707</v>
      </c>
      <c r="F120" s="2">
        <v>43661</v>
      </c>
      <c r="AJ120">
        <v>5</v>
      </c>
      <c r="CK120">
        <f t="shared" si="3"/>
        <v>0</v>
      </c>
      <c r="CL120">
        <v>3</v>
      </c>
      <c r="CM120">
        <v>0</v>
      </c>
      <c r="CN120">
        <v>3</v>
      </c>
    </row>
    <row r="121" spans="1:94" x14ac:dyDescent="0.3">
      <c r="A121" t="s">
        <v>84</v>
      </c>
      <c r="B121" t="s">
        <v>41</v>
      </c>
      <c r="C121">
        <v>43.519441</v>
      </c>
      <c r="D121">
        <v>-79.750471000000005</v>
      </c>
      <c r="E121">
        <f t="shared" si="2"/>
        <v>20.773113766565707</v>
      </c>
      <c r="F121" s="2">
        <v>43661</v>
      </c>
      <c r="H121">
        <v>1</v>
      </c>
      <c r="J121">
        <v>1</v>
      </c>
      <c r="AF121">
        <v>7</v>
      </c>
      <c r="BP121">
        <v>1</v>
      </c>
      <c r="CK121">
        <f t="shared" si="3"/>
        <v>0</v>
      </c>
      <c r="CL121">
        <v>4</v>
      </c>
      <c r="CM121">
        <v>0</v>
      </c>
      <c r="CN121">
        <v>4</v>
      </c>
    </row>
    <row r="122" spans="1:94" x14ac:dyDescent="0.3">
      <c r="A122" t="s">
        <v>84</v>
      </c>
      <c r="B122" t="s">
        <v>42</v>
      </c>
      <c r="C122">
        <v>43.519441</v>
      </c>
      <c r="D122">
        <v>-79.750471000000005</v>
      </c>
      <c r="E122">
        <f t="shared" si="2"/>
        <v>20.773113766565707</v>
      </c>
      <c r="F122" s="2">
        <v>43661</v>
      </c>
      <c r="J122">
        <v>1</v>
      </c>
      <c r="AF122">
        <v>2</v>
      </c>
      <c r="CK122">
        <f t="shared" si="3"/>
        <v>0</v>
      </c>
      <c r="CL122">
        <v>2</v>
      </c>
      <c r="CM122">
        <v>2</v>
      </c>
      <c r="CN122">
        <v>4</v>
      </c>
      <c r="CP122" t="s">
        <v>232</v>
      </c>
    </row>
    <row r="123" spans="1:94" x14ac:dyDescent="0.3">
      <c r="A123" t="s">
        <v>85</v>
      </c>
      <c r="B123" t="s">
        <v>39</v>
      </c>
      <c r="C123">
        <v>43.701031999999998</v>
      </c>
      <c r="D123">
        <v>-79.549473000000006</v>
      </c>
      <c r="E123">
        <f t="shared" si="2"/>
        <v>8.9718560697484691</v>
      </c>
      <c r="F123" s="2">
        <v>43662</v>
      </c>
      <c r="O123">
        <v>1</v>
      </c>
      <c r="AF123">
        <v>25</v>
      </c>
      <c r="CK123">
        <f t="shared" si="3"/>
        <v>0</v>
      </c>
      <c r="CL123">
        <v>3</v>
      </c>
      <c r="CM123">
        <v>1</v>
      </c>
      <c r="CN123">
        <v>4</v>
      </c>
    </row>
    <row r="124" spans="1:94" x14ac:dyDescent="0.3">
      <c r="A124" t="s">
        <v>85</v>
      </c>
      <c r="B124" t="s">
        <v>41</v>
      </c>
      <c r="C124">
        <v>43.701031999999998</v>
      </c>
      <c r="D124">
        <v>-79.549473000000006</v>
      </c>
      <c r="E124">
        <f t="shared" si="2"/>
        <v>8.9718560697484691</v>
      </c>
      <c r="F124" s="2">
        <v>43662</v>
      </c>
      <c r="O124">
        <v>1</v>
      </c>
      <c r="AF124">
        <v>54</v>
      </c>
      <c r="AO124">
        <v>1</v>
      </c>
      <c r="CK124">
        <f t="shared" si="3"/>
        <v>1</v>
      </c>
      <c r="CL124">
        <v>4</v>
      </c>
      <c r="CM124">
        <v>1</v>
      </c>
      <c r="CN124">
        <v>6</v>
      </c>
      <c r="CP124" t="s">
        <v>233</v>
      </c>
    </row>
    <row r="125" spans="1:94" x14ac:dyDescent="0.3">
      <c r="A125" t="s">
        <v>85</v>
      </c>
      <c r="B125" t="s">
        <v>42</v>
      </c>
      <c r="C125">
        <v>43.701031999999998</v>
      </c>
      <c r="D125">
        <v>-79.549473000000006</v>
      </c>
      <c r="E125">
        <f t="shared" si="2"/>
        <v>8.9718560697484691</v>
      </c>
      <c r="F125" s="2">
        <v>43662</v>
      </c>
      <c r="O125">
        <v>3</v>
      </c>
      <c r="AF125">
        <v>44</v>
      </c>
      <c r="AO125">
        <v>1</v>
      </c>
      <c r="CK125">
        <f t="shared" si="3"/>
        <v>1</v>
      </c>
      <c r="CL125">
        <v>5</v>
      </c>
      <c r="CM125">
        <v>0</v>
      </c>
      <c r="CN125">
        <v>6</v>
      </c>
      <c r="CP125" t="s">
        <v>234</v>
      </c>
    </row>
    <row r="126" spans="1:94" x14ac:dyDescent="0.3">
      <c r="A126" t="s">
        <v>86</v>
      </c>
      <c r="B126" t="s">
        <v>39</v>
      </c>
      <c r="C126">
        <v>43.702157999999997</v>
      </c>
      <c r="D126">
        <v>-79.543736999999993</v>
      </c>
      <c r="E126">
        <f t="shared" si="2"/>
        <v>8.7311529827639554</v>
      </c>
      <c r="F126" s="2">
        <v>43662</v>
      </c>
      <c r="J126">
        <v>1</v>
      </c>
      <c r="AF126">
        <v>1</v>
      </c>
      <c r="CK126">
        <f t="shared" si="3"/>
        <v>0</v>
      </c>
      <c r="CL126">
        <v>2</v>
      </c>
      <c r="CM126">
        <v>1</v>
      </c>
      <c r="CN126">
        <v>3</v>
      </c>
      <c r="CP126" t="s">
        <v>235</v>
      </c>
    </row>
    <row r="127" spans="1:94" x14ac:dyDescent="0.3">
      <c r="A127" t="s">
        <v>86</v>
      </c>
      <c r="B127" t="s">
        <v>41</v>
      </c>
      <c r="C127">
        <v>43.702157999999997</v>
      </c>
      <c r="D127">
        <v>-79.543736999999993</v>
      </c>
      <c r="E127">
        <f t="shared" si="2"/>
        <v>8.7311529827639554</v>
      </c>
      <c r="F127" s="2">
        <v>43662</v>
      </c>
      <c r="AO127">
        <v>1</v>
      </c>
      <c r="CK127">
        <f t="shared" si="3"/>
        <v>0</v>
      </c>
      <c r="CL127">
        <v>3</v>
      </c>
      <c r="CM127">
        <v>1</v>
      </c>
      <c r="CN127">
        <v>4</v>
      </c>
    </row>
    <row r="128" spans="1:94" x14ac:dyDescent="0.3">
      <c r="A128" t="s">
        <v>86</v>
      </c>
      <c r="B128" t="s">
        <v>42</v>
      </c>
      <c r="C128">
        <v>43.702157999999997</v>
      </c>
      <c r="D128">
        <v>-79.543736999999993</v>
      </c>
      <c r="E128">
        <f t="shared" si="2"/>
        <v>8.7311529827639554</v>
      </c>
      <c r="F128" s="2">
        <v>43662</v>
      </c>
      <c r="AF128">
        <v>2</v>
      </c>
      <c r="BN128">
        <v>1</v>
      </c>
      <c r="CK128">
        <f t="shared" si="3"/>
        <v>0</v>
      </c>
      <c r="CL128">
        <v>3</v>
      </c>
      <c r="CM128">
        <v>1</v>
      </c>
      <c r="CN128">
        <v>4</v>
      </c>
      <c r="CP128" t="s">
        <v>236</v>
      </c>
    </row>
    <row r="129" spans="1:94" x14ac:dyDescent="0.3">
      <c r="A129" t="s">
        <v>87</v>
      </c>
      <c r="B129" t="s">
        <v>39</v>
      </c>
      <c r="C129">
        <v>43.701431999999997</v>
      </c>
      <c r="D129">
        <v>-79.562510000000003</v>
      </c>
      <c r="E129">
        <f t="shared" si="2"/>
        <v>9.5950252462272481</v>
      </c>
      <c r="F129" s="2">
        <v>43662</v>
      </c>
      <c r="O129">
        <v>1</v>
      </c>
      <c r="CK129">
        <f t="shared" si="3"/>
        <v>0</v>
      </c>
      <c r="CL129">
        <v>3</v>
      </c>
      <c r="CM129">
        <v>1</v>
      </c>
      <c r="CN129">
        <v>4</v>
      </c>
    </row>
    <row r="130" spans="1:94" x14ac:dyDescent="0.3">
      <c r="A130" t="s">
        <v>87</v>
      </c>
      <c r="B130" t="s">
        <v>41</v>
      </c>
      <c r="C130">
        <v>43.701431999999997</v>
      </c>
      <c r="D130">
        <v>-79.562510000000003</v>
      </c>
      <c r="E130">
        <f t="shared" si="2"/>
        <v>9.5950252462272481</v>
      </c>
      <c r="F130" s="2">
        <v>43662</v>
      </c>
      <c r="N130">
        <v>1</v>
      </c>
      <c r="CK130">
        <f t="shared" si="3"/>
        <v>0</v>
      </c>
      <c r="CL130">
        <v>2</v>
      </c>
      <c r="CM130">
        <v>3</v>
      </c>
      <c r="CN130">
        <v>5</v>
      </c>
    </row>
    <row r="131" spans="1:94" x14ac:dyDescent="0.3">
      <c r="A131" t="s">
        <v>87</v>
      </c>
      <c r="B131" t="s">
        <v>42</v>
      </c>
      <c r="C131">
        <v>43.701431999999997</v>
      </c>
      <c r="D131">
        <v>-79.562510000000003</v>
      </c>
      <c r="E131">
        <f t="shared" ref="E131:E193" si="4">ACOS(COS(RADIANS(90-C131))*COS(RADIANS(90-$DD$2)) + SIN(RADIANS(90-C131))*SIN(RADIANS(90-$DD$2))*COS(RADIANS(D131-$DE$2)))*3958.756</f>
        <v>9.5950252462272481</v>
      </c>
      <c r="F131" s="2">
        <v>43662</v>
      </c>
      <c r="AD131">
        <v>2</v>
      </c>
      <c r="BR131">
        <v>1</v>
      </c>
      <c r="BS131">
        <v>1</v>
      </c>
      <c r="BT131">
        <v>1</v>
      </c>
      <c r="BU131">
        <v>1</v>
      </c>
      <c r="CK131">
        <f t="shared" si="3"/>
        <v>1</v>
      </c>
      <c r="CL131">
        <v>6</v>
      </c>
      <c r="CM131">
        <v>0</v>
      </c>
      <c r="CN131">
        <v>7</v>
      </c>
      <c r="CP131" t="s">
        <v>237</v>
      </c>
    </row>
    <row r="132" spans="1:94" s="8" customFormat="1" x14ac:dyDescent="0.3">
      <c r="A132" s="8" t="s">
        <v>88</v>
      </c>
      <c r="B132" s="8" t="s">
        <v>39</v>
      </c>
      <c r="C132" s="8">
        <v>43.690086000000001</v>
      </c>
      <c r="D132" s="8">
        <v>-79.572325000000006</v>
      </c>
      <c r="E132" s="8">
        <f t="shared" si="4"/>
        <v>9.8464345371816666</v>
      </c>
      <c r="F132" s="10">
        <v>43662</v>
      </c>
      <c r="H132" s="8">
        <v>1</v>
      </c>
      <c r="N132" s="8">
        <v>1</v>
      </c>
      <c r="AF132" s="8">
        <v>3</v>
      </c>
      <c r="CK132" s="8">
        <f t="shared" ref="CK132:CK172" si="5">CN132-SUM(CL132:CM132)</f>
        <v>0</v>
      </c>
      <c r="CL132" s="8">
        <v>3</v>
      </c>
      <c r="CM132" s="8">
        <v>4</v>
      </c>
      <c r="CN132" s="8">
        <v>7</v>
      </c>
      <c r="CP132" s="8" t="s">
        <v>238</v>
      </c>
    </row>
    <row r="133" spans="1:94" x14ac:dyDescent="0.3">
      <c r="A133" t="s">
        <v>88</v>
      </c>
      <c r="B133" t="s">
        <v>41</v>
      </c>
      <c r="C133">
        <v>43.690086000000001</v>
      </c>
      <c r="D133">
        <v>-79.572325000000006</v>
      </c>
      <c r="E133">
        <f t="shared" si="4"/>
        <v>9.8464345371816666</v>
      </c>
      <c r="F133" s="2">
        <v>43662</v>
      </c>
      <c r="H133">
        <v>2</v>
      </c>
      <c r="N133">
        <v>1</v>
      </c>
      <c r="CK133">
        <f t="shared" si="5"/>
        <v>0</v>
      </c>
      <c r="CL133">
        <v>4</v>
      </c>
      <c r="CM133">
        <v>1</v>
      </c>
      <c r="CN133">
        <v>5</v>
      </c>
    </row>
    <row r="134" spans="1:94" x14ac:dyDescent="0.3">
      <c r="A134" t="s">
        <v>88</v>
      </c>
      <c r="B134" t="s">
        <v>42</v>
      </c>
      <c r="C134">
        <v>43.690086000000001</v>
      </c>
      <c r="D134">
        <v>-79.572325000000006</v>
      </c>
      <c r="E134">
        <f t="shared" si="4"/>
        <v>9.8464345371816666</v>
      </c>
      <c r="F134" s="2">
        <v>43662</v>
      </c>
      <c r="N134">
        <v>4</v>
      </c>
      <c r="AF134">
        <v>3</v>
      </c>
      <c r="CK134">
        <f t="shared" si="5"/>
        <v>0</v>
      </c>
      <c r="CL134">
        <v>9</v>
      </c>
      <c r="CM134">
        <v>3</v>
      </c>
      <c r="CN134">
        <v>12</v>
      </c>
      <c r="CP134" t="s">
        <v>239</v>
      </c>
    </row>
    <row r="135" spans="1:94" s="8" customFormat="1" x14ac:dyDescent="0.3">
      <c r="A135" s="8" t="s">
        <v>89</v>
      </c>
      <c r="B135" s="8" t="s">
        <v>39</v>
      </c>
      <c r="C135" s="8">
        <v>43.675131</v>
      </c>
      <c r="D135" s="8">
        <v>-79.571574999999996</v>
      </c>
      <c r="E135" s="8">
        <f t="shared" si="4"/>
        <v>9.6180329509526974</v>
      </c>
      <c r="F135" s="10">
        <v>43662</v>
      </c>
      <c r="AF135" s="8">
        <v>3</v>
      </c>
      <c r="CK135" s="8">
        <f t="shared" si="5"/>
        <v>0</v>
      </c>
      <c r="CL135" s="8">
        <v>1</v>
      </c>
      <c r="CM135" s="8">
        <v>0</v>
      </c>
      <c r="CN135" s="8">
        <v>1</v>
      </c>
      <c r="CP135" s="8" t="s">
        <v>240</v>
      </c>
    </row>
    <row r="136" spans="1:94" x14ac:dyDescent="0.3">
      <c r="A136" t="s">
        <v>89</v>
      </c>
      <c r="B136" t="s">
        <v>41</v>
      </c>
      <c r="C136">
        <v>43.675131</v>
      </c>
      <c r="D136">
        <v>-79.571574999999996</v>
      </c>
      <c r="E136">
        <f t="shared" si="4"/>
        <v>9.6180329509526974</v>
      </c>
      <c r="F136" s="2">
        <v>43662</v>
      </c>
      <c r="CK136">
        <f t="shared" si="5"/>
        <v>0</v>
      </c>
      <c r="CL136">
        <v>1</v>
      </c>
      <c r="CM136">
        <v>0</v>
      </c>
      <c r="CN136">
        <v>1</v>
      </c>
      <c r="CP136" t="s">
        <v>241</v>
      </c>
    </row>
    <row r="137" spans="1:94" s="4" customFormat="1" x14ac:dyDescent="0.3">
      <c r="A137" s="4" t="s">
        <v>90</v>
      </c>
      <c r="B137" s="4" t="s">
        <v>39</v>
      </c>
      <c r="C137" s="4">
        <v>43.675131</v>
      </c>
      <c r="D137" s="4">
        <v>-79.571574999999996</v>
      </c>
      <c r="E137" s="4">
        <f t="shared" si="4"/>
        <v>9.6180329509526974</v>
      </c>
      <c r="F137" s="5">
        <v>43662</v>
      </c>
      <c r="AF137" s="4">
        <v>4</v>
      </c>
      <c r="BN137" s="4">
        <v>1</v>
      </c>
      <c r="CK137" s="4">
        <f t="shared" si="5"/>
        <v>0</v>
      </c>
      <c r="CL137" s="4">
        <v>4</v>
      </c>
      <c r="CM137" s="4">
        <v>1</v>
      </c>
      <c r="CN137" s="4">
        <v>5</v>
      </c>
      <c r="CP137" s="4" t="s">
        <v>242</v>
      </c>
    </row>
    <row r="138" spans="1:94" x14ac:dyDescent="0.3">
      <c r="A138" t="s">
        <v>90</v>
      </c>
      <c r="B138" t="s">
        <v>41</v>
      </c>
      <c r="C138">
        <v>43.675131</v>
      </c>
      <c r="D138">
        <v>-79.571574999999996</v>
      </c>
      <c r="E138">
        <f t="shared" si="4"/>
        <v>9.6180329509526974</v>
      </c>
      <c r="F138" s="2">
        <v>43662</v>
      </c>
      <c r="CK138">
        <f t="shared" si="5"/>
        <v>0</v>
      </c>
      <c r="CL138">
        <v>2</v>
      </c>
      <c r="CM138">
        <v>3</v>
      </c>
      <c r="CN138">
        <v>5</v>
      </c>
      <c r="CP138" t="s">
        <v>243</v>
      </c>
    </row>
    <row r="139" spans="1:94" x14ac:dyDescent="0.3">
      <c r="A139" t="s">
        <v>90</v>
      </c>
      <c r="B139" t="s">
        <v>42</v>
      </c>
      <c r="C139">
        <v>43.675131</v>
      </c>
      <c r="D139">
        <v>-79.571574999999996</v>
      </c>
      <c r="E139">
        <f t="shared" si="4"/>
        <v>9.6180329509526974</v>
      </c>
      <c r="F139" s="2">
        <v>43662</v>
      </c>
      <c r="CK139">
        <f t="shared" si="5"/>
        <v>0</v>
      </c>
      <c r="CL139">
        <v>1</v>
      </c>
      <c r="CM139">
        <v>0</v>
      </c>
      <c r="CN139">
        <v>1</v>
      </c>
      <c r="CP139" t="s">
        <v>244</v>
      </c>
    </row>
    <row r="140" spans="1:94" x14ac:dyDescent="0.3">
      <c r="A140" t="s">
        <v>91</v>
      </c>
      <c r="B140" t="s">
        <v>39</v>
      </c>
      <c r="C140">
        <v>43.654606999999999</v>
      </c>
      <c r="D140">
        <v>-79.607518999999996</v>
      </c>
      <c r="E140">
        <f t="shared" si="4"/>
        <v>11.328943255042534</v>
      </c>
      <c r="F140" s="2">
        <v>43662</v>
      </c>
      <c r="N140">
        <v>1</v>
      </c>
      <c r="AF140">
        <v>8</v>
      </c>
      <c r="CK140">
        <f t="shared" si="5"/>
        <v>1</v>
      </c>
      <c r="CL140">
        <v>4</v>
      </c>
      <c r="CM140">
        <v>0</v>
      </c>
      <c r="CN140">
        <v>5</v>
      </c>
    </row>
    <row r="141" spans="1:94" x14ac:dyDescent="0.3">
      <c r="A141" t="s">
        <v>91</v>
      </c>
      <c r="B141" t="s">
        <v>41</v>
      </c>
      <c r="C141">
        <v>43.654606999999999</v>
      </c>
      <c r="D141">
        <v>-79.607518999999996</v>
      </c>
      <c r="E141">
        <f t="shared" si="4"/>
        <v>11.328943255042534</v>
      </c>
      <c r="F141" s="2">
        <v>43662</v>
      </c>
      <c r="AF141">
        <v>5</v>
      </c>
      <c r="CK141">
        <f t="shared" si="5"/>
        <v>0</v>
      </c>
      <c r="CL141">
        <v>2</v>
      </c>
      <c r="CM141">
        <v>0</v>
      </c>
      <c r="CN141">
        <v>2</v>
      </c>
      <c r="CP141" t="s">
        <v>245</v>
      </c>
    </row>
    <row r="142" spans="1:94" x14ac:dyDescent="0.3">
      <c r="A142" t="s">
        <v>91</v>
      </c>
      <c r="B142" t="s">
        <v>42</v>
      </c>
      <c r="C142">
        <v>43.654606999999999</v>
      </c>
      <c r="D142">
        <v>-79.607518999999996</v>
      </c>
      <c r="E142">
        <f t="shared" si="4"/>
        <v>11.328943255042534</v>
      </c>
      <c r="F142" s="2">
        <v>43662</v>
      </c>
      <c r="AF142">
        <v>25</v>
      </c>
      <c r="CK142">
        <f t="shared" si="5"/>
        <v>0</v>
      </c>
      <c r="CL142">
        <v>4</v>
      </c>
      <c r="CM142">
        <v>1</v>
      </c>
      <c r="CN142">
        <v>5</v>
      </c>
    </row>
    <row r="143" spans="1:94" x14ac:dyDescent="0.3">
      <c r="A143" t="s">
        <v>92</v>
      </c>
      <c r="B143" t="s">
        <v>39</v>
      </c>
      <c r="C143">
        <v>43.646988</v>
      </c>
      <c r="D143">
        <v>-79.583586999999994</v>
      </c>
      <c r="E143">
        <f t="shared" si="4"/>
        <v>10.153144804362919</v>
      </c>
      <c r="F143" s="2">
        <v>43662</v>
      </c>
      <c r="AF143">
        <v>4</v>
      </c>
      <c r="CK143">
        <f t="shared" si="5"/>
        <v>0</v>
      </c>
      <c r="CL143">
        <v>2</v>
      </c>
      <c r="CM143">
        <v>2</v>
      </c>
      <c r="CN143">
        <v>4</v>
      </c>
      <c r="CP143" t="s">
        <v>246</v>
      </c>
    </row>
    <row r="144" spans="1:94" x14ac:dyDescent="0.3">
      <c r="A144" t="s">
        <v>93</v>
      </c>
      <c r="B144" t="s">
        <v>39</v>
      </c>
      <c r="C144">
        <v>43.651476000000002</v>
      </c>
      <c r="D144">
        <v>-79.617875999999995</v>
      </c>
      <c r="E144">
        <f t="shared" si="4"/>
        <v>11.85110791727271</v>
      </c>
      <c r="F144" s="2">
        <v>43664</v>
      </c>
      <c r="N144">
        <v>1</v>
      </c>
      <c r="BJ144">
        <v>1</v>
      </c>
      <c r="BV144">
        <v>1</v>
      </c>
      <c r="CK144">
        <f t="shared" si="5"/>
        <v>0</v>
      </c>
      <c r="CL144">
        <v>4</v>
      </c>
      <c r="CM144">
        <v>0</v>
      </c>
      <c r="CN144">
        <v>4</v>
      </c>
    </row>
    <row r="145" spans="1:94" x14ac:dyDescent="0.3">
      <c r="A145" t="s">
        <v>93</v>
      </c>
      <c r="B145" t="s">
        <v>41</v>
      </c>
      <c r="C145">
        <v>43.651476000000002</v>
      </c>
      <c r="D145">
        <v>-79.617875999999995</v>
      </c>
      <c r="E145">
        <f t="shared" si="4"/>
        <v>11.85110791727271</v>
      </c>
      <c r="F145" s="2">
        <v>43664</v>
      </c>
      <c r="O145">
        <v>1</v>
      </c>
      <c r="CK145">
        <f t="shared" si="5"/>
        <v>0</v>
      </c>
      <c r="CL145">
        <v>6</v>
      </c>
      <c r="CM145">
        <v>0</v>
      </c>
      <c r="CN145">
        <v>6</v>
      </c>
    </row>
    <row r="146" spans="1:94" x14ac:dyDescent="0.3">
      <c r="A146" t="s">
        <v>93</v>
      </c>
      <c r="B146" t="s">
        <v>42</v>
      </c>
      <c r="C146">
        <v>43.651476000000002</v>
      </c>
      <c r="D146">
        <v>-79.617875999999995</v>
      </c>
      <c r="E146">
        <f t="shared" si="4"/>
        <v>11.85110791727271</v>
      </c>
      <c r="F146" s="2">
        <v>43664</v>
      </c>
      <c r="AJ146">
        <v>5</v>
      </c>
      <c r="BP146">
        <v>1</v>
      </c>
      <c r="BV146">
        <v>1</v>
      </c>
      <c r="CK146">
        <f t="shared" si="5"/>
        <v>0</v>
      </c>
      <c r="CL146">
        <v>4</v>
      </c>
      <c r="CM146">
        <v>0</v>
      </c>
      <c r="CN146">
        <v>4</v>
      </c>
      <c r="CP146" t="s">
        <v>247</v>
      </c>
    </row>
    <row r="147" spans="1:94" s="11" customFormat="1" x14ac:dyDescent="0.3">
      <c r="A147" s="11" t="s">
        <v>94</v>
      </c>
      <c r="B147" s="11" t="s">
        <v>39</v>
      </c>
      <c r="C147" s="11">
        <v>43.628807000000002</v>
      </c>
      <c r="D147" s="11">
        <v>-79.652009000000007</v>
      </c>
      <c r="E147" s="11">
        <f t="shared" si="4"/>
        <v>13.687963679905621</v>
      </c>
      <c r="F147" s="12">
        <v>43664</v>
      </c>
      <c r="N147" s="11">
        <v>1</v>
      </c>
      <c r="AF147" s="11">
        <v>1</v>
      </c>
      <c r="BP147" s="11">
        <v>2</v>
      </c>
      <c r="CK147" s="11">
        <f t="shared" si="5"/>
        <v>2</v>
      </c>
      <c r="CL147" s="11">
        <v>4</v>
      </c>
      <c r="CM147" s="11">
        <v>1</v>
      </c>
      <c r="CN147" s="11">
        <v>7</v>
      </c>
      <c r="CP147" s="11" t="s">
        <v>248</v>
      </c>
    </row>
    <row r="148" spans="1:94" s="11" customFormat="1" x14ac:dyDescent="0.3">
      <c r="A148" s="11" t="s">
        <v>94</v>
      </c>
      <c r="B148" s="11" t="s">
        <v>41</v>
      </c>
      <c r="C148" s="11">
        <v>43.628807000000002</v>
      </c>
      <c r="D148" s="11">
        <v>-79.652009000000007</v>
      </c>
      <c r="E148" s="11">
        <f t="shared" si="4"/>
        <v>13.687963679905621</v>
      </c>
      <c r="F148" s="12">
        <v>43664</v>
      </c>
      <c r="AE148" s="11">
        <v>1</v>
      </c>
      <c r="BP148" s="11">
        <v>3</v>
      </c>
      <c r="CK148" s="11">
        <f t="shared" si="5"/>
        <v>1</v>
      </c>
      <c r="CL148" s="11">
        <v>7</v>
      </c>
      <c r="CM148" s="11">
        <v>0</v>
      </c>
      <c r="CN148" s="11">
        <v>8</v>
      </c>
      <c r="CP148" s="11" t="s">
        <v>249</v>
      </c>
    </row>
    <row r="149" spans="1:94" x14ac:dyDescent="0.3">
      <c r="A149" t="s">
        <v>94</v>
      </c>
      <c r="B149" t="s">
        <v>42</v>
      </c>
      <c r="C149">
        <v>43.628807000000002</v>
      </c>
      <c r="D149">
        <v>-79.652009000000007</v>
      </c>
      <c r="E149">
        <f t="shared" si="4"/>
        <v>13.687963679905621</v>
      </c>
      <c r="F149" s="2">
        <v>43664</v>
      </c>
      <c r="AF149">
        <v>3</v>
      </c>
      <c r="BW149">
        <v>4</v>
      </c>
      <c r="BX149">
        <v>1</v>
      </c>
      <c r="CK149">
        <f t="shared" si="5"/>
        <v>0</v>
      </c>
      <c r="CL149">
        <v>3</v>
      </c>
      <c r="CM149">
        <v>3</v>
      </c>
      <c r="CN149">
        <v>6</v>
      </c>
      <c r="CP149" t="s">
        <v>250</v>
      </c>
    </row>
    <row r="150" spans="1:94" x14ac:dyDescent="0.3">
      <c r="A150" t="s">
        <v>95</v>
      </c>
      <c r="B150" t="s">
        <v>39</v>
      </c>
      <c r="C150">
        <v>43.618104000000002</v>
      </c>
      <c r="D150">
        <v>-79.701542000000003</v>
      </c>
      <c r="E150">
        <f t="shared" si="4"/>
        <v>16.249375245243645</v>
      </c>
      <c r="F150" s="2">
        <v>43664</v>
      </c>
      <c r="AF150">
        <v>6</v>
      </c>
      <c r="AQ150">
        <v>4</v>
      </c>
      <c r="BP150">
        <v>1</v>
      </c>
      <c r="BW150">
        <v>1</v>
      </c>
      <c r="CK150">
        <f t="shared" si="5"/>
        <v>1</v>
      </c>
      <c r="CL150">
        <v>5</v>
      </c>
      <c r="CM150">
        <v>0</v>
      </c>
      <c r="CN150">
        <v>6</v>
      </c>
      <c r="CP150" t="s">
        <v>251</v>
      </c>
    </row>
    <row r="151" spans="1:94" x14ac:dyDescent="0.3">
      <c r="A151" t="s">
        <v>95</v>
      </c>
      <c r="B151" t="s">
        <v>41</v>
      </c>
      <c r="C151">
        <v>43.618104000000002</v>
      </c>
      <c r="D151">
        <v>-79.701542000000003</v>
      </c>
      <c r="E151">
        <f t="shared" si="4"/>
        <v>16.249375245243645</v>
      </c>
      <c r="F151" s="2">
        <v>43664</v>
      </c>
      <c r="AF151">
        <v>8</v>
      </c>
      <c r="AQ151">
        <v>2</v>
      </c>
      <c r="BN151">
        <v>1</v>
      </c>
      <c r="CK151">
        <f t="shared" si="5"/>
        <v>2</v>
      </c>
      <c r="CL151">
        <v>3</v>
      </c>
      <c r="CM151">
        <v>0</v>
      </c>
      <c r="CN151">
        <v>5</v>
      </c>
      <c r="CP151" t="s">
        <v>251</v>
      </c>
    </row>
    <row r="152" spans="1:94" x14ac:dyDescent="0.3">
      <c r="A152" t="s">
        <v>95</v>
      </c>
      <c r="B152" t="s">
        <v>42</v>
      </c>
      <c r="C152">
        <v>43.618104000000002</v>
      </c>
      <c r="D152">
        <v>-79.701542000000003</v>
      </c>
      <c r="E152">
        <f t="shared" si="4"/>
        <v>16.249375245243645</v>
      </c>
      <c r="F152" s="2">
        <v>43664</v>
      </c>
      <c r="AF152">
        <v>2</v>
      </c>
      <c r="AQ152">
        <v>3</v>
      </c>
      <c r="BJ152">
        <v>1</v>
      </c>
      <c r="BY152">
        <v>1</v>
      </c>
      <c r="CK152">
        <f t="shared" si="5"/>
        <v>1</v>
      </c>
      <c r="CL152">
        <v>2</v>
      </c>
      <c r="CM152">
        <v>0</v>
      </c>
      <c r="CN152">
        <v>3</v>
      </c>
      <c r="CP152" t="s">
        <v>252</v>
      </c>
    </row>
    <row r="153" spans="1:94" x14ac:dyDescent="0.3">
      <c r="A153" t="s">
        <v>96</v>
      </c>
      <c r="B153" t="s">
        <v>39</v>
      </c>
      <c r="C153">
        <v>43.613475000000001</v>
      </c>
      <c r="D153">
        <v>-79.705866999999998</v>
      </c>
      <c r="E153">
        <f t="shared" si="4"/>
        <v>16.517746332907461</v>
      </c>
      <c r="F153" s="2">
        <v>43664</v>
      </c>
      <c r="H153">
        <v>1</v>
      </c>
      <c r="AF153">
        <v>8</v>
      </c>
      <c r="BZ153">
        <v>1</v>
      </c>
      <c r="CK153">
        <f t="shared" si="5"/>
        <v>0</v>
      </c>
      <c r="CL153">
        <v>4</v>
      </c>
      <c r="CM153">
        <v>1</v>
      </c>
      <c r="CN153">
        <v>5</v>
      </c>
      <c r="CP153" t="s">
        <v>253</v>
      </c>
    </row>
    <row r="154" spans="1:94" x14ac:dyDescent="0.3">
      <c r="A154" t="s">
        <v>96</v>
      </c>
      <c r="B154" t="s">
        <v>41</v>
      </c>
      <c r="C154">
        <v>43.613475000000001</v>
      </c>
      <c r="D154">
        <v>-79.705866999999998</v>
      </c>
      <c r="E154">
        <f t="shared" si="4"/>
        <v>16.517746332907461</v>
      </c>
      <c r="F154" s="2">
        <v>43664</v>
      </c>
      <c r="N154">
        <v>1</v>
      </c>
      <c r="O154">
        <v>1</v>
      </c>
      <c r="BV154">
        <v>1</v>
      </c>
      <c r="CA154">
        <v>1</v>
      </c>
      <c r="CB154">
        <v>1</v>
      </c>
      <c r="CK154">
        <f t="shared" si="5"/>
        <v>0</v>
      </c>
      <c r="CL154">
        <v>6</v>
      </c>
      <c r="CM154">
        <v>0</v>
      </c>
      <c r="CN154">
        <v>6</v>
      </c>
    </row>
    <row r="155" spans="1:94" x14ac:dyDescent="0.3">
      <c r="A155" t="s">
        <v>96</v>
      </c>
      <c r="B155" t="s">
        <v>42</v>
      </c>
      <c r="C155">
        <v>43.613475000000001</v>
      </c>
      <c r="D155">
        <v>-79.705866999999998</v>
      </c>
      <c r="E155">
        <f t="shared" si="4"/>
        <v>16.517746332907461</v>
      </c>
      <c r="F155" s="2">
        <v>43664</v>
      </c>
      <c r="O155">
        <v>4</v>
      </c>
      <c r="AF155">
        <v>2</v>
      </c>
      <c r="CK155">
        <f t="shared" si="5"/>
        <v>0</v>
      </c>
      <c r="CL155">
        <v>4</v>
      </c>
      <c r="CM155">
        <v>2</v>
      </c>
      <c r="CN155">
        <v>6</v>
      </c>
      <c r="CP155" t="s">
        <v>252</v>
      </c>
    </row>
    <row r="156" spans="1:94" x14ac:dyDescent="0.3">
      <c r="A156" t="s">
        <v>97</v>
      </c>
      <c r="B156" t="s">
        <v>39</v>
      </c>
      <c r="C156">
        <v>43.595801999999999</v>
      </c>
      <c r="D156">
        <v>-79.719547000000006</v>
      </c>
      <c r="E156">
        <f t="shared" si="4"/>
        <v>17.445432542760066</v>
      </c>
      <c r="F156" s="2">
        <v>43664</v>
      </c>
      <c r="AJ156" t="s">
        <v>254</v>
      </c>
      <c r="CK156">
        <f t="shared" si="5"/>
        <v>0</v>
      </c>
      <c r="CL156">
        <v>3</v>
      </c>
      <c r="CM156">
        <v>2</v>
      </c>
      <c r="CN156">
        <v>5</v>
      </c>
      <c r="CP156" t="s">
        <v>255</v>
      </c>
    </row>
    <row r="157" spans="1:94" x14ac:dyDescent="0.3">
      <c r="A157" t="s">
        <v>97</v>
      </c>
      <c r="B157" t="s">
        <v>41</v>
      </c>
      <c r="C157">
        <v>43.595801999999999</v>
      </c>
      <c r="D157">
        <v>-79.719547000000006</v>
      </c>
      <c r="E157">
        <f t="shared" si="4"/>
        <v>17.445432542760066</v>
      </c>
      <c r="F157" s="2">
        <v>43664</v>
      </c>
      <c r="H157">
        <v>1</v>
      </c>
      <c r="I157">
        <v>3</v>
      </c>
      <c r="CK157">
        <f t="shared" si="5"/>
        <v>0</v>
      </c>
      <c r="CL157">
        <v>4</v>
      </c>
      <c r="CM157">
        <v>2</v>
      </c>
      <c r="CN157">
        <v>6</v>
      </c>
    </row>
    <row r="158" spans="1:94" x14ac:dyDescent="0.3">
      <c r="A158" t="s">
        <v>97</v>
      </c>
      <c r="B158" t="s">
        <v>42</v>
      </c>
      <c r="C158">
        <v>43.595801999999999</v>
      </c>
      <c r="D158">
        <v>-79.719547000000006</v>
      </c>
      <c r="E158">
        <f t="shared" si="4"/>
        <v>17.445432542760066</v>
      </c>
      <c r="F158" s="2">
        <v>43664</v>
      </c>
      <c r="I158">
        <v>1</v>
      </c>
      <c r="AF158">
        <v>1</v>
      </c>
      <c r="AJ158">
        <v>1</v>
      </c>
      <c r="CK158">
        <f t="shared" si="5"/>
        <v>0</v>
      </c>
      <c r="CL158">
        <v>3</v>
      </c>
      <c r="CM158">
        <v>0</v>
      </c>
      <c r="CN158">
        <v>3</v>
      </c>
      <c r="CP158" t="s">
        <v>256</v>
      </c>
    </row>
    <row r="159" spans="1:94" x14ac:dyDescent="0.3">
      <c r="A159" t="s">
        <v>98</v>
      </c>
      <c r="B159" t="s">
        <v>39</v>
      </c>
      <c r="C159">
        <v>43.578899999999997</v>
      </c>
      <c r="D159">
        <v>-79.713397999999998</v>
      </c>
      <c r="E159">
        <f t="shared" si="4"/>
        <v>17.47081032053967</v>
      </c>
      <c r="F159" s="2">
        <v>43664</v>
      </c>
      <c r="O159">
        <v>1</v>
      </c>
      <c r="AF159">
        <v>1</v>
      </c>
      <c r="AG159">
        <v>2</v>
      </c>
      <c r="CC159">
        <v>1</v>
      </c>
      <c r="CD159">
        <v>1</v>
      </c>
      <c r="CK159">
        <f t="shared" si="5"/>
        <v>0</v>
      </c>
      <c r="CL159">
        <v>3</v>
      </c>
      <c r="CM159">
        <v>0</v>
      </c>
      <c r="CN159">
        <v>3</v>
      </c>
    </row>
    <row r="160" spans="1:94" x14ac:dyDescent="0.3">
      <c r="A160" t="s">
        <v>98</v>
      </c>
      <c r="B160" t="s">
        <v>41</v>
      </c>
      <c r="C160">
        <v>43.578899999999997</v>
      </c>
      <c r="D160">
        <v>-79.713397999999998</v>
      </c>
      <c r="E160">
        <f t="shared" si="4"/>
        <v>17.47081032053967</v>
      </c>
      <c r="F160" s="2">
        <v>43664</v>
      </c>
      <c r="AF160">
        <v>1</v>
      </c>
      <c r="CK160">
        <f t="shared" si="5"/>
        <v>0</v>
      </c>
      <c r="CL160">
        <v>4</v>
      </c>
      <c r="CM160">
        <v>1</v>
      </c>
      <c r="CN160">
        <v>5</v>
      </c>
      <c r="CP160" t="s">
        <v>257</v>
      </c>
    </row>
    <row r="161" spans="1:94" x14ac:dyDescent="0.3">
      <c r="A161" t="s">
        <v>98</v>
      </c>
      <c r="B161" t="s">
        <v>42</v>
      </c>
      <c r="C161">
        <v>43.578899999999997</v>
      </c>
      <c r="D161">
        <v>-79.713397999999998</v>
      </c>
      <c r="E161">
        <f t="shared" si="4"/>
        <v>17.47081032053967</v>
      </c>
      <c r="F161" s="2">
        <v>43664</v>
      </c>
      <c r="H161">
        <v>1</v>
      </c>
      <c r="X161">
        <v>2</v>
      </c>
      <c r="AF161">
        <v>2</v>
      </c>
      <c r="AR161">
        <v>1</v>
      </c>
      <c r="CK161">
        <f t="shared" si="5"/>
        <v>0</v>
      </c>
      <c r="CL161">
        <v>2</v>
      </c>
      <c r="CM161">
        <v>0</v>
      </c>
      <c r="CN161">
        <v>2</v>
      </c>
    </row>
    <row r="162" spans="1:94" x14ac:dyDescent="0.3">
      <c r="A162" t="s">
        <v>99</v>
      </c>
      <c r="B162" t="s">
        <v>39</v>
      </c>
      <c r="C162">
        <v>43.553597000000003</v>
      </c>
      <c r="D162">
        <v>-79.699607999999998</v>
      </c>
      <c r="E162">
        <f t="shared" si="4"/>
        <v>17.453630525434615</v>
      </c>
      <c r="F162" s="2">
        <v>43653</v>
      </c>
      <c r="Y162">
        <v>1</v>
      </c>
      <c r="CK162">
        <f t="shared" si="5"/>
        <v>1</v>
      </c>
      <c r="CL162">
        <v>1</v>
      </c>
      <c r="CM162">
        <v>0</v>
      </c>
      <c r="CN162">
        <v>2</v>
      </c>
      <c r="CP162" t="s">
        <v>258</v>
      </c>
    </row>
    <row r="163" spans="1:94" x14ac:dyDescent="0.3">
      <c r="A163" t="s">
        <v>259</v>
      </c>
      <c r="B163" t="s">
        <v>39</v>
      </c>
      <c r="F163" s="2">
        <v>43668</v>
      </c>
      <c r="CE163">
        <v>3</v>
      </c>
      <c r="CF163">
        <v>1</v>
      </c>
      <c r="CK163">
        <f t="shared" si="5"/>
        <v>2</v>
      </c>
      <c r="CL163">
        <v>4</v>
      </c>
      <c r="CM163">
        <v>2</v>
      </c>
      <c r="CN163">
        <v>8</v>
      </c>
    </row>
    <row r="164" spans="1:94" x14ac:dyDescent="0.3">
      <c r="A164" t="s">
        <v>259</v>
      </c>
      <c r="B164" t="s">
        <v>41</v>
      </c>
      <c r="F164" s="2">
        <v>43668</v>
      </c>
      <c r="AQ164">
        <v>1</v>
      </c>
      <c r="BD164">
        <v>1</v>
      </c>
      <c r="CE164">
        <v>3</v>
      </c>
      <c r="CG164">
        <v>10</v>
      </c>
      <c r="CK164">
        <f t="shared" si="5"/>
        <v>0</v>
      </c>
      <c r="CL164">
        <v>3</v>
      </c>
      <c r="CM164">
        <v>3</v>
      </c>
      <c r="CN164">
        <v>6</v>
      </c>
    </row>
    <row r="165" spans="1:94" x14ac:dyDescent="0.3">
      <c r="A165" t="s">
        <v>259</v>
      </c>
      <c r="B165" t="s">
        <v>42</v>
      </c>
      <c r="F165" s="2">
        <v>43668</v>
      </c>
      <c r="N165">
        <v>1</v>
      </c>
      <c r="CF165">
        <v>2</v>
      </c>
      <c r="CG165">
        <v>1</v>
      </c>
      <c r="CK165">
        <f t="shared" si="5"/>
        <v>1</v>
      </c>
      <c r="CL165">
        <v>4</v>
      </c>
      <c r="CM165">
        <v>1</v>
      </c>
      <c r="CN165">
        <v>6</v>
      </c>
      <c r="CP165" t="s">
        <v>260</v>
      </c>
    </row>
    <row r="166" spans="1:94" x14ac:dyDescent="0.3">
      <c r="A166" t="s">
        <v>261</v>
      </c>
      <c r="B166" t="s">
        <v>39</v>
      </c>
      <c r="F166" s="2">
        <v>43668</v>
      </c>
      <c r="AE166">
        <v>1</v>
      </c>
      <c r="AJ166">
        <v>4</v>
      </c>
      <c r="CG166">
        <v>6</v>
      </c>
      <c r="CK166">
        <f t="shared" si="5"/>
        <v>0</v>
      </c>
      <c r="CL166">
        <v>2</v>
      </c>
      <c r="CM166">
        <v>0</v>
      </c>
      <c r="CN166">
        <v>2</v>
      </c>
      <c r="CP166" t="s">
        <v>262</v>
      </c>
    </row>
    <row r="167" spans="1:94" x14ac:dyDescent="0.3">
      <c r="A167" t="s">
        <v>263</v>
      </c>
      <c r="B167" t="s">
        <v>39</v>
      </c>
      <c r="F167" s="2">
        <v>43668</v>
      </c>
      <c r="AJ167">
        <v>2</v>
      </c>
      <c r="CG167">
        <v>1</v>
      </c>
      <c r="CH167">
        <v>1</v>
      </c>
      <c r="CK167">
        <f t="shared" si="5"/>
        <v>2</v>
      </c>
      <c r="CL167">
        <v>2</v>
      </c>
      <c r="CM167">
        <v>2</v>
      </c>
      <c r="CN167">
        <v>6</v>
      </c>
    </row>
    <row r="168" spans="1:94" x14ac:dyDescent="0.3">
      <c r="A168" t="s">
        <v>263</v>
      </c>
      <c r="B168" t="s">
        <v>41</v>
      </c>
      <c r="F168" s="2">
        <v>43668</v>
      </c>
      <c r="X168">
        <v>1</v>
      </c>
      <c r="CK168">
        <f t="shared" si="5"/>
        <v>0</v>
      </c>
      <c r="CL168">
        <v>2</v>
      </c>
      <c r="CM168">
        <v>2</v>
      </c>
      <c r="CN168">
        <v>4</v>
      </c>
    </row>
    <row r="169" spans="1:94" x14ac:dyDescent="0.3">
      <c r="A169" t="s">
        <v>263</v>
      </c>
      <c r="B169" t="s">
        <v>42</v>
      </c>
      <c r="F169" s="2">
        <v>43668</v>
      </c>
      <c r="J169">
        <v>1</v>
      </c>
      <c r="CG169">
        <v>1</v>
      </c>
      <c r="CK169">
        <f t="shared" si="5"/>
        <v>1</v>
      </c>
      <c r="CL169">
        <v>1</v>
      </c>
      <c r="CM169">
        <v>0</v>
      </c>
      <c r="CN169">
        <v>2</v>
      </c>
    </row>
    <row r="170" spans="1:94" x14ac:dyDescent="0.3">
      <c r="A170" t="s">
        <v>264</v>
      </c>
      <c r="B170" t="s">
        <v>39</v>
      </c>
      <c r="F170" s="2">
        <v>43668</v>
      </c>
      <c r="I170">
        <v>2</v>
      </c>
      <c r="AJ170">
        <v>1</v>
      </c>
      <c r="CG170">
        <v>5</v>
      </c>
      <c r="CK170">
        <f t="shared" si="5"/>
        <v>1</v>
      </c>
      <c r="CL170">
        <v>4</v>
      </c>
      <c r="CM170">
        <v>2</v>
      </c>
      <c r="CN170">
        <v>7</v>
      </c>
    </row>
    <row r="171" spans="1:94" x14ac:dyDescent="0.3">
      <c r="A171" t="s">
        <v>264</v>
      </c>
      <c r="B171" t="s">
        <v>41</v>
      </c>
      <c r="F171" s="2">
        <v>43668</v>
      </c>
      <c r="AJ171">
        <v>3</v>
      </c>
      <c r="CK171">
        <f t="shared" si="5"/>
        <v>0</v>
      </c>
      <c r="CL171">
        <v>2</v>
      </c>
      <c r="CM171">
        <v>3</v>
      </c>
      <c r="CN171">
        <v>5</v>
      </c>
    </row>
    <row r="172" spans="1:94" x14ac:dyDescent="0.3">
      <c r="A172" t="s">
        <v>264</v>
      </c>
      <c r="B172" t="s">
        <v>42</v>
      </c>
      <c r="F172" s="2">
        <v>43668</v>
      </c>
      <c r="O172">
        <v>1</v>
      </c>
      <c r="AJ172">
        <v>3</v>
      </c>
      <c r="CI172">
        <v>1</v>
      </c>
      <c r="CK172">
        <f t="shared" si="5"/>
        <v>0</v>
      </c>
      <c r="CL172">
        <v>3</v>
      </c>
      <c r="CM172">
        <v>5</v>
      </c>
      <c r="CN172">
        <v>8</v>
      </c>
      <c r="CP172" t="s">
        <v>265</v>
      </c>
    </row>
    <row r="173" spans="1:94" x14ac:dyDescent="0.3">
      <c r="A173" t="s">
        <v>79</v>
      </c>
      <c r="B173" t="s">
        <v>266</v>
      </c>
      <c r="C173">
        <v>43.414009999999998</v>
      </c>
      <c r="D173">
        <v>-79.953028000000003</v>
      </c>
      <c r="E173">
        <f t="shared" si="4"/>
        <v>33.189520440162525</v>
      </c>
      <c r="F173" s="2">
        <v>43649</v>
      </c>
      <c r="CK173">
        <v>0</v>
      </c>
      <c r="CL173">
        <v>0</v>
      </c>
      <c r="CM173">
        <v>0</v>
      </c>
      <c r="CN173">
        <v>0</v>
      </c>
      <c r="CP173" t="s">
        <v>267</v>
      </c>
    </row>
    <row r="174" spans="1:94" x14ac:dyDescent="0.3">
      <c r="A174" t="s">
        <v>82</v>
      </c>
      <c r="B174" t="s">
        <v>266</v>
      </c>
      <c r="C174">
        <v>43.377146000000003</v>
      </c>
      <c r="D174">
        <v>-79.973860999999999</v>
      </c>
      <c r="E174">
        <f t="shared" si="4"/>
        <v>35.422507619397869</v>
      </c>
      <c r="F174" s="2">
        <v>43649</v>
      </c>
      <c r="CK174">
        <v>0</v>
      </c>
      <c r="CL174">
        <v>0</v>
      </c>
      <c r="CM174">
        <v>0</v>
      </c>
      <c r="CN174">
        <v>0</v>
      </c>
      <c r="CP174" t="s">
        <v>268</v>
      </c>
    </row>
    <row r="175" spans="1:94" x14ac:dyDescent="0.3">
      <c r="A175" t="s">
        <v>83</v>
      </c>
      <c r="B175" t="s">
        <v>266</v>
      </c>
      <c r="C175">
        <v>43.371307999999999</v>
      </c>
      <c r="D175">
        <v>-79.981819000000002</v>
      </c>
      <c r="E175">
        <f t="shared" si="4"/>
        <v>35.978006045349858</v>
      </c>
      <c r="F175" s="2">
        <v>43649</v>
      </c>
      <c r="CK175">
        <v>0</v>
      </c>
      <c r="CL175">
        <v>0</v>
      </c>
      <c r="CM175">
        <v>0</v>
      </c>
      <c r="CN175">
        <v>0</v>
      </c>
      <c r="CP175" t="s">
        <v>269</v>
      </c>
    </row>
    <row r="176" spans="1:94" x14ac:dyDescent="0.3">
      <c r="A176" t="s">
        <v>78</v>
      </c>
      <c r="B176" t="s">
        <v>266</v>
      </c>
      <c r="C176">
        <v>43.457450999999999</v>
      </c>
      <c r="D176">
        <v>-79.866815000000003</v>
      </c>
      <c r="E176">
        <f t="shared" si="4"/>
        <v>27.942248666842435</v>
      </c>
      <c r="F176" s="2">
        <v>43649</v>
      </c>
      <c r="CK176">
        <v>0</v>
      </c>
      <c r="CL176">
        <v>0</v>
      </c>
      <c r="CM176">
        <v>0</v>
      </c>
      <c r="CN176">
        <v>0</v>
      </c>
      <c r="CP176" t="s">
        <v>270</v>
      </c>
    </row>
    <row r="177" spans="1:94" x14ac:dyDescent="0.3">
      <c r="A177" t="s">
        <v>80</v>
      </c>
      <c r="B177" t="s">
        <v>266</v>
      </c>
      <c r="C177">
        <v>43.399222000000002</v>
      </c>
      <c r="D177">
        <v>-79.930576000000002</v>
      </c>
      <c r="E177">
        <f t="shared" si="4"/>
        <v>32.768829598808203</v>
      </c>
      <c r="F177" s="2">
        <v>43649</v>
      </c>
      <c r="CK177">
        <v>0</v>
      </c>
      <c r="CL177">
        <v>0</v>
      </c>
      <c r="CM177">
        <v>0</v>
      </c>
      <c r="CN177">
        <v>0</v>
      </c>
      <c r="CP177" t="s">
        <v>271</v>
      </c>
    </row>
    <row r="178" spans="1:94" x14ac:dyDescent="0.3">
      <c r="A178" t="s">
        <v>81</v>
      </c>
      <c r="B178" t="s">
        <v>266</v>
      </c>
      <c r="C178">
        <v>43.387611999999997</v>
      </c>
      <c r="D178">
        <v>-79.959232</v>
      </c>
      <c r="E178">
        <f t="shared" si="4"/>
        <v>34.412474938792137</v>
      </c>
      <c r="F178" s="2">
        <v>43649</v>
      </c>
      <c r="CK178">
        <v>0</v>
      </c>
      <c r="CL178">
        <v>0</v>
      </c>
      <c r="CM178">
        <v>0</v>
      </c>
      <c r="CN178">
        <v>0</v>
      </c>
      <c r="CP178" t="s">
        <v>272</v>
      </c>
    </row>
    <row r="179" spans="1:94" x14ac:dyDescent="0.3">
      <c r="A179" t="s">
        <v>273</v>
      </c>
      <c r="B179" t="s">
        <v>266</v>
      </c>
      <c r="C179">
        <v>43.434125000000002</v>
      </c>
      <c r="D179">
        <v>-79.903893999999994</v>
      </c>
      <c r="E179">
        <f t="shared" si="4"/>
        <v>30.359710767176391</v>
      </c>
      <c r="F179" s="2">
        <v>43649</v>
      </c>
      <c r="CK179">
        <v>0</v>
      </c>
      <c r="CL179">
        <v>0</v>
      </c>
      <c r="CM179">
        <v>0</v>
      </c>
      <c r="CN179">
        <v>0</v>
      </c>
      <c r="CP179" t="s">
        <v>274</v>
      </c>
    </row>
    <row r="180" spans="1:94" x14ac:dyDescent="0.3">
      <c r="A180" t="s">
        <v>275</v>
      </c>
      <c r="B180" t="s">
        <v>266</v>
      </c>
      <c r="C180">
        <v>43.691138000000002</v>
      </c>
      <c r="D180">
        <v>-79.427942999999999</v>
      </c>
      <c r="E180">
        <f t="shared" si="4"/>
        <v>3.3631770290318577</v>
      </c>
      <c r="F180" s="2">
        <v>43650</v>
      </c>
      <c r="CK180">
        <v>0</v>
      </c>
      <c r="CL180">
        <v>0</v>
      </c>
      <c r="CM180">
        <v>0</v>
      </c>
      <c r="CN180">
        <v>0</v>
      </c>
      <c r="CP180" t="s">
        <v>276</v>
      </c>
    </row>
    <row r="181" spans="1:94" x14ac:dyDescent="0.3">
      <c r="A181" t="s">
        <v>277</v>
      </c>
      <c r="B181" t="s">
        <v>266</v>
      </c>
      <c r="C181">
        <v>43.678759999999997</v>
      </c>
      <c r="D181">
        <v>-79.431977000000003</v>
      </c>
      <c r="E181">
        <f t="shared" si="4"/>
        <v>2.9863224976325689</v>
      </c>
      <c r="F181" s="2">
        <v>43650</v>
      </c>
      <c r="CK181">
        <v>0</v>
      </c>
      <c r="CL181">
        <v>0</v>
      </c>
      <c r="CM181">
        <v>0</v>
      </c>
      <c r="CN181">
        <v>0</v>
      </c>
      <c r="CP181" t="s">
        <v>278</v>
      </c>
    </row>
    <row r="182" spans="1:94" x14ac:dyDescent="0.3">
      <c r="A182" t="s">
        <v>279</v>
      </c>
      <c r="B182" t="s">
        <v>266</v>
      </c>
      <c r="C182">
        <v>43.671812000000003</v>
      </c>
      <c r="D182">
        <v>-79.474258000000006</v>
      </c>
      <c r="E182">
        <f t="shared" si="4"/>
        <v>4.7871241556172333</v>
      </c>
      <c r="F182" s="2">
        <v>43650</v>
      </c>
      <c r="CK182">
        <v>0</v>
      </c>
      <c r="CL182">
        <v>0</v>
      </c>
      <c r="CM182">
        <v>0</v>
      </c>
      <c r="CN182">
        <v>0</v>
      </c>
      <c r="CP182" t="s">
        <v>280</v>
      </c>
    </row>
    <row r="183" spans="1:94" x14ac:dyDescent="0.3">
      <c r="A183" t="s">
        <v>281</v>
      </c>
      <c r="B183" t="s">
        <v>266</v>
      </c>
      <c r="C183">
        <v>43.633828999999999</v>
      </c>
      <c r="D183">
        <v>-79.553118999999995</v>
      </c>
      <c r="E183">
        <f t="shared" si="4"/>
        <v>8.7495843536200351</v>
      </c>
      <c r="F183" s="2">
        <v>43651</v>
      </c>
      <c r="CK183">
        <v>0</v>
      </c>
      <c r="CL183">
        <v>0</v>
      </c>
      <c r="CM183">
        <v>0</v>
      </c>
      <c r="CN183">
        <v>0</v>
      </c>
      <c r="CP183" t="s">
        <v>282</v>
      </c>
    </row>
    <row r="184" spans="1:94" x14ac:dyDescent="0.3">
      <c r="A184" t="s">
        <v>52</v>
      </c>
      <c r="B184" t="s">
        <v>266</v>
      </c>
      <c r="C184">
        <v>43.534939000000001</v>
      </c>
      <c r="D184">
        <v>-79.732911999999999</v>
      </c>
      <c r="E184">
        <f t="shared" si="4"/>
        <v>19.508997954505052</v>
      </c>
      <c r="F184" s="2">
        <v>43651</v>
      </c>
      <c r="CK184">
        <v>0</v>
      </c>
      <c r="CL184">
        <v>0</v>
      </c>
      <c r="CM184">
        <v>0</v>
      </c>
      <c r="CN184">
        <v>0</v>
      </c>
      <c r="CP184" t="s">
        <v>283</v>
      </c>
    </row>
    <row r="185" spans="1:94" x14ac:dyDescent="0.3">
      <c r="A185" t="s">
        <v>284</v>
      </c>
      <c r="B185" t="s">
        <v>266</v>
      </c>
      <c r="F185" s="2">
        <v>43651</v>
      </c>
      <c r="CP185" t="s">
        <v>285</v>
      </c>
    </row>
    <row r="186" spans="1:94" x14ac:dyDescent="0.3">
      <c r="A186" t="s">
        <v>286</v>
      </c>
      <c r="B186" t="s">
        <v>266</v>
      </c>
      <c r="C186">
        <v>43.550556</v>
      </c>
      <c r="D186">
        <v>-79.662999999999997</v>
      </c>
      <c r="E186">
        <f t="shared" si="4"/>
        <v>15.893779531212994</v>
      </c>
      <c r="F186" s="2">
        <v>43653</v>
      </c>
      <c r="CK186">
        <v>0</v>
      </c>
      <c r="CL186">
        <v>0</v>
      </c>
      <c r="CM186">
        <v>0</v>
      </c>
      <c r="CN186">
        <v>0</v>
      </c>
      <c r="CP186" t="s">
        <v>287</v>
      </c>
    </row>
    <row r="187" spans="1:94" x14ac:dyDescent="0.3">
      <c r="A187" t="s">
        <v>288</v>
      </c>
      <c r="B187" t="s">
        <v>266</v>
      </c>
      <c r="C187">
        <v>43.726466000000002</v>
      </c>
      <c r="D187">
        <v>-79.445593000000002</v>
      </c>
      <c r="E187">
        <f t="shared" si="4"/>
        <v>5.824921385643985</v>
      </c>
      <c r="F187" s="2">
        <v>43654</v>
      </c>
      <c r="CK187">
        <v>0</v>
      </c>
      <c r="CL187">
        <v>0</v>
      </c>
      <c r="CM187">
        <v>0</v>
      </c>
      <c r="CN187">
        <v>0</v>
      </c>
      <c r="CP187" t="s">
        <v>289</v>
      </c>
    </row>
    <row r="188" spans="1:94" x14ac:dyDescent="0.3">
      <c r="A188" t="s">
        <v>290</v>
      </c>
      <c r="B188" t="s">
        <v>266</v>
      </c>
      <c r="C188">
        <v>43.322960000000002</v>
      </c>
      <c r="D188">
        <v>-80.038275999999996</v>
      </c>
      <c r="E188">
        <f t="shared" si="4"/>
        <v>40.204073458140442</v>
      </c>
      <c r="F188" s="2">
        <v>43656</v>
      </c>
      <c r="CK188">
        <v>0</v>
      </c>
      <c r="CL188">
        <v>0</v>
      </c>
      <c r="CM188">
        <v>0</v>
      </c>
      <c r="CN188">
        <v>0</v>
      </c>
      <c r="CP188" t="s">
        <v>291</v>
      </c>
    </row>
    <row r="189" spans="1:94" x14ac:dyDescent="0.3">
      <c r="A189" t="s">
        <v>292</v>
      </c>
      <c r="B189" t="s">
        <v>266</v>
      </c>
      <c r="C189">
        <v>43.335538</v>
      </c>
      <c r="D189">
        <v>-79.962974000000003</v>
      </c>
      <c r="E189">
        <f t="shared" si="4"/>
        <v>36.638735560395759</v>
      </c>
      <c r="F189" s="2">
        <v>43656</v>
      </c>
      <c r="CK189">
        <v>0</v>
      </c>
      <c r="CL189">
        <v>0</v>
      </c>
      <c r="CM189">
        <v>0</v>
      </c>
      <c r="CN189">
        <v>0</v>
      </c>
      <c r="CP189" t="s">
        <v>293</v>
      </c>
    </row>
    <row r="190" spans="1:94" x14ac:dyDescent="0.3">
      <c r="A190" t="s">
        <v>294</v>
      </c>
      <c r="B190" t="s">
        <v>266</v>
      </c>
      <c r="C190">
        <v>43.579335</v>
      </c>
      <c r="D190">
        <v>-79.630016999999995</v>
      </c>
      <c r="E190">
        <f t="shared" si="4"/>
        <v>13.548780426119555</v>
      </c>
      <c r="F190" s="2">
        <v>43658</v>
      </c>
      <c r="CK190">
        <v>0</v>
      </c>
      <c r="CL190">
        <v>0</v>
      </c>
      <c r="CM190">
        <v>0</v>
      </c>
      <c r="CN190">
        <v>0</v>
      </c>
      <c r="CP190" t="s">
        <v>295</v>
      </c>
    </row>
    <row r="191" spans="1:94" x14ac:dyDescent="0.3">
      <c r="A191" t="s">
        <v>296</v>
      </c>
      <c r="B191" t="s">
        <v>266</v>
      </c>
      <c r="C191">
        <v>43.562538000000004</v>
      </c>
      <c r="D191">
        <v>-79.674057000000005</v>
      </c>
      <c r="E191">
        <f t="shared" si="4"/>
        <v>16.033603911729781</v>
      </c>
      <c r="F191" s="2">
        <v>43658</v>
      </c>
      <c r="CK191">
        <v>0</v>
      </c>
      <c r="CL191">
        <v>0</v>
      </c>
      <c r="CM191">
        <v>0</v>
      </c>
      <c r="CN191">
        <v>0</v>
      </c>
      <c r="CP191" t="s">
        <v>297</v>
      </c>
    </row>
    <row r="192" spans="1:94" x14ac:dyDescent="0.3">
      <c r="A192" t="s">
        <v>298</v>
      </c>
      <c r="B192" t="s">
        <v>266</v>
      </c>
      <c r="C192">
        <v>43.363348999999999</v>
      </c>
      <c r="D192">
        <v>-80.014709999999994</v>
      </c>
      <c r="E192">
        <f t="shared" si="4"/>
        <v>37.662610823414319</v>
      </c>
      <c r="F192" s="2">
        <v>43661</v>
      </c>
      <c r="CK192">
        <v>0</v>
      </c>
      <c r="CL192">
        <v>0</v>
      </c>
      <c r="CM192">
        <v>0</v>
      </c>
      <c r="CN192">
        <v>0</v>
      </c>
      <c r="CP192" t="s">
        <v>299</v>
      </c>
    </row>
    <row r="193" spans="1:94" x14ac:dyDescent="0.3">
      <c r="A193" t="s">
        <v>300</v>
      </c>
      <c r="B193" t="s">
        <v>266</v>
      </c>
      <c r="C193">
        <v>43.63776</v>
      </c>
      <c r="D193">
        <v>-79.635240999999994</v>
      </c>
      <c r="E193">
        <f t="shared" si="4"/>
        <v>12.780451971846032</v>
      </c>
      <c r="F193" s="2">
        <v>43664</v>
      </c>
      <c r="CK193">
        <v>0</v>
      </c>
      <c r="CL193">
        <v>0</v>
      </c>
      <c r="CM193">
        <v>0</v>
      </c>
      <c r="CN193">
        <v>0</v>
      </c>
      <c r="CP193" t="s">
        <v>301</v>
      </c>
    </row>
    <row r="194" spans="1:94" x14ac:dyDescent="0.3">
      <c r="A194" t="s">
        <v>302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E1" sqref="E1"/>
    </sheetView>
  </sheetViews>
  <sheetFormatPr defaultColWidth="8.77734375" defaultRowHeight="14.4" x14ac:dyDescent="0.3"/>
  <sheetData>
    <row r="1" spans="1:5" x14ac:dyDescent="0.3">
      <c r="A1" s="4" t="s">
        <v>303</v>
      </c>
      <c r="B1" s="6" t="s">
        <v>304</v>
      </c>
      <c r="C1" s="7" t="s">
        <v>305</v>
      </c>
      <c r="D1" s="8" t="s">
        <v>306</v>
      </c>
      <c r="E1" s="9" t="s">
        <v>307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94"/>
  <sheetViews>
    <sheetView topLeftCell="BA1" workbookViewId="0">
      <selection activeCell="BL26" sqref="BL26"/>
    </sheetView>
  </sheetViews>
  <sheetFormatPr defaultColWidth="8.77734375" defaultRowHeight="14.4" x14ac:dyDescent="0.3"/>
  <cols>
    <col min="1" max="1" width="5.44140625" bestFit="1" customWidth="1"/>
    <col min="2" max="2" width="10" bestFit="1" customWidth="1"/>
    <col min="3" max="3" width="3.6640625" bestFit="1" customWidth="1"/>
    <col min="4" max="4" width="5.33203125" bestFit="1" customWidth="1"/>
    <col min="5" max="5" width="28" bestFit="1" customWidth="1"/>
    <col min="6" max="6" width="12" bestFit="1" customWidth="1"/>
    <col min="7" max="7" width="32.44140625" style="13" bestFit="1" customWidth="1"/>
    <col min="8" max="8" width="45.44140625" style="13" bestFit="1" customWidth="1"/>
    <col min="9" max="9" width="19.77734375" style="15" bestFit="1" customWidth="1"/>
    <col min="10" max="10" width="35" style="18" bestFit="1" customWidth="1"/>
    <col min="11" max="11" width="37.44140625" style="13" bestFit="1" customWidth="1"/>
    <col min="12" max="12" width="42.6640625" style="13" bestFit="1" customWidth="1"/>
    <col min="13" max="13" width="37.77734375" style="16" bestFit="1" customWidth="1"/>
    <col min="14" max="14" width="48.109375" style="13" bestFit="1" customWidth="1"/>
    <col min="15" max="15" width="26" style="13" bestFit="1" customWidth="1"/>
    <col min="16" max="16" width="52.44140625" style="16" bestFit="1" customWidth="1"/>
    <col min="17" max="17" width="46" style="16" bestFit="1" customWidth="1"/>
    <col min="18" max="18" width="51.33203125" style="16" bestFit="1" customWidth="1"/>
    <col min="19" max="19" width="46.109375" style="13" bestFit="1" customWidth="1"/>
    <col min="20" max="20" width="58.44140625" style="16" bestFit="1" customWidth="1"/>
    <col min="21" max="21" width="41.109375" bestFit="1" customWidth="1"/>
    <col min="22" max="22" width="49.6640625" style="13" bestFit="1" customWidth="1"/>
    <col min="23" max="23" width="34.6640625" bestFit="1" customWidth="1"/>
    <col min="24" max="24" width="37.44140625" style="16" bestFit="1" customWidth="1"/>
    <col min="25" max="25" width="30.44140625" bestFit="1" customWidth="1"/>
    <col min="26" max="26" width="64.33203125" style="16" bestFit="1" customWidth="1"/>
    <col min="27" max="27" width="43.44140625" style="16" bestFit="1" customWidth="1"/>
    <col min="28" max="28" width="47" style="15" bestFit="1" customWidth="1"/>
    <col min="29" max="29" width="56.44140625" style="16" bestFit="1" customWidth="1"/>
    <col min="30" max="30" width="35.44140625" style="16" bestFit="1" customWidth="1"/>
    <col min="31" max="31" width="59" style="13" bestFit="1" customWidth="1"/>
    <col min="32" max="32" width="44.33203125" bestFit="1" customWidth="1"/>
    <col min="33" max="33" width="45.77734375" style="16" bestFit="1" customWidth="1"/>
    <col min="34" max="34" width="31" style="13" bestFit="1" customWidth="1"/>
    <col min="35" max="35" width="26.44140625" style="16" bestFit="1" customWidth="1"/>
    <col min="36" max="36" width="40.33203125" bestFit="1" customWidth="1"/>
    <col min="37" max="37" width="37.6640625" bestFit="1" customWidth="1"/>
    <col min="38" max="38" width="65" style="16" bestFit="1" customWidth="1"/>
    <col min="39" max="39" width="10.109375" style="13" bestFit="1" customWidth="1"/>
    <col min="40" max="40" width="47.44140625" bestFit="1" customWidth="1"/>
    <col min="41" max="41" width="28.6640625" bestFit="1" customWidth="1"/>
    <col min="42" max="42" width="61.77734375" style="16" bestFit="1" customWidth="1"/>
    <col min="43" max="43" width="37.109375" style="13" bestFit="1" customWidth="1"/>
    <col min="44" max="44" width="57.44140625" style="16" bestFit="1" customWidth="1"/>
    <col min="45" max="45" width="28.109375" style="16" bestFit="1" customWidth="1"/>
    <col min="46" max="46" width="33.44140625" bestFit="1" customWidth="1"/>
    <col min="47" max="47" width="46" style="16" bestFit="1" customWidth="1"/>
    <col min="48" max="48" width="42.44140625" style="16" bestFit="1" customWidth="1"/>
    <col min="49" max="49" width="8.44140625" style="13" bestFit="1" customWidth="1"/>
    <col min="50" max="50" width="44.6640625" style="16" bestFit="1" customWidth="1"/>
    <col min="51" max="51" width="35.6640625" style="13" bestFit="1" customWidth="1"/>
    <col min="52" max="52" width="34.44140625" bestFit="1" customWidth="1"/>
    <col min="54" max="54" width="11.6640625" bestFit="1" customWidth="1"/>
    <col min="55" max="55" width="9.6640625" bestFit="1" customWidth="1"/>
    <col min="56" max="56" width="17.6640625" bestFit="1" customWidth="1"/>
    <col min="57" max="57" width="5.33203125" bestFit="1" customWidth="1"/>
    <col min="59" max="59" width="6.109375" bestFit="1" customWidth="1"/>
    <col min="63" max="63" width="25.33203125" bestFit="1" customWidth="1"/>
    <col min="64" max="64" width="15.109375" customWidth="1"/>
    <col min="65" max="65" width="12.33203125" customWidth="1"/>
    <col min="66" max="66" width="19" customWidth="1"/>
    <col min="67" max="67" width="12.44140625" customWidth="1"/>
    <col min="68" max="68" width="28.77734375" bestFit="1" customWidth="1"/>
    <col min="69" max="69" width="6.6640625" bestFit="1" customWidth="1"/>
    <col min="70" max="70" width="24.44140625" bestFit="1" customWidth="1"/>
    <col min="71" max="71" width="10.44140625" bestFit="1" customWidth="1"/>
    <col min="72" max="72" width="11.44140625" bestFit="1" customWidth="1"/>
    <col min="73" max="73" width="11.33203125" bestFit="1" customWidth="1"/>
    <col min="75" max="75" width="16.44140625" bestFit="1" customWidth="1"/>
    <col min="77" max="77" width="18.109375" bestFit="1" customWidth="1"/>
    <col min="79" max="79" width="10.44140625" bestFit="1" customWidth="1"/>
    <col min="80" max="80" width="13.44140625" bestFit="1" customWidth="1"/>
    <col min="81" max="81" width="10.33203125" bestFit="1" customWidth="1"/>
    <col min="83" max="83" width="16" bestFit="1" customWidth="1"/>
    <col min="84" max="84" width="18.77734375" bestFit="1" customWidth="1"/>
    <col min="85" max="85" width="15.6640625" bestFit="1" customWidth="1"/>
    <col min="87" max="87" width="42.6640625" bestFit="1" customWidth="1"/>
    <col min="88" max="88" width="20.44140625" bestFit="1" customWidth="1"/>
  </cols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3" t="s">
        <v>308</v>
      </c>
      <c r="H1" s="13" t="s">
        <v>309</v>
      </c>
      <c r="I1" s="14" t="s">
        <v>310</v>
      </c>
      <c r="J1" s="17" t="s">
        <v>311</v>
      </c>
      <c r="K1" s="13" t="s">
        <v>312</v>
      </c>
      <c r="L1" s="13" t="s">
        <v>313</v>
      </c>
      <c r="M1" s="16" t="s">
        <v>314</v>
      </c>
      <c r="N1" s="13" t="s">
        <v>315</v>
      </c>
      <c r="O1" s="13" t="s">
        <v>316</v>
      </c>
      <c r="P1" s="16" t="s">
        <v>317</v>
      </c>
      <c r="Q1" s="16" t="s">
        <v>318</v>
      </c>
      <c r="R1" s="16" t="s">
        <v>319</v>
      </c>
      <c r="S1" s="13" t="s">
        <v>320</v>
      </c>
      <c r="T1" s="16" t="s">
        <v>321</v>
      </c>
      <c r="U1" t="s">
        <v>322</v>
      </c>
      <c r="V1" s="13" t="s">
        <v>323</v>
      </c>
      <c r="W1" s="1" t="s">
        <v>8</v>
      </c>
      <c r="X1" s="16" t="s">
        <v>324</v>
      </c>
      <c r="Y1" s="1" t="s">
        <v>12</v>
      </c>
      <c r="Z1" s="16" t="s">
        <v>325</v>
      </c>
      <c r="AA1" s="16" t="s">
        <v>326</v>
      </c>
      <c r="AB1" s="15" t="s">
        <v>327</v>
      </c>
      <c r="AC1" s="16" t="s">
        <v>328</v>
      </c>
      <c r="AD1" s="16" t="s">
        <v>329</v>
      </c>
      <c r="AE1" s="13" t="s">
        <v>330</v>
      </c>
      <c r="AF1" t="s">
        <v>331</v>
      </c>
      <c r="AG1" s="16" t="s">
        <v>332</v>
      </c>
      <c r="AH1" s="13" t="s">
        <v>333</v>
      </c>
      <c r="AI1" s="16" t="s">
        <v>334</v>
      </c>
      <c r="AJ1" s="1" t="s">
        <v>11</v>
      </c>
      <c r="AK1" s="1" t="s">
        <v>6</v>
      </c>
      <c r="AL1" s="16" t="s">
        <v>335</v>
      </c>
      <c r="AM1" s="13" t="s">
        <v>336</v>
      </c>
      <c r="AN1" t="s">
        <v>9</v>
      </c>
      <c r="AO1" t="s">
        <v>10</v>
      </c>
      <c r="AP1" s="16" t="s">
        <v>337</v>
      </c>
      <c r="AQ1" s="13" t="s">
        <v>338</v>
      </c>
      <c r="AR1" s="16" t="s">
        <v>339</v>
      </c>
      <c r="AS1" s="16" t="s">
        <v>340</v>
      </c>
      <c r="AT1" t="s">
        <v>341</v>
      </c>
      <c r="AU1" s="16" t="s">
        <v>342</v>
      </c>
      <c r="AV1" s="16" t="s">
        <v>343</v>
      </c>
      <c r="AW1" s="13" t="s">
        <v>173</v>
      </c>
      <c r="AX1" s="16" t="s">
        <v>344</v>
      </c>
      <c r="AY1" s="13" t="s">
        <v>345</v>
      </c>
      <c r="AZ1" t="s">
        <v>346</v>
      </c>
      <c r="BB1" t="s">
        <v>34</v>
      </c>
      <c r="BC1" t="s">
        <v>35</v>
      </c>
      <c r="BD1" t="s">
        <v>36</v>
      </c>
      <c r="BE1" t="s">
        <v>37</v>
      </c>
      <c r="BG1" t="s">
        <v>181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s="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W1" t="s">
        <v>24</v>
      </c>
      <c r="BY1" t="s">
        <v>25</v>
      </c>
      <c r="CA1" t="s">
        <v>26</v>
      </c>
      <c r="CB1" t="s">
        <v>27</v>
      </c>
      <c r="CC1" t="s">
        <v>28</v>
      </c>
      <c r="CE1" t="s">
        <v>29</v>
      </c>
      <c r="CF1" t="s">
        <v>30</v>
      </c>
      <c r="CG1" t="s">
        <v>31</v>
      </c>
      <c r="CI1" t="s">
        <v>32</v>
      </c>
      <c r="CJ1" t="s">
        <v>33</v>
      </c>
    </row>
    <row r="2" spans="1:88" x14ac:dyDescent="0.3">
      <c r="A2" t="s">
        <v>38</v>
      </c>
      <c r="B2" t="s">
        <v>39</v>
      </c>
      <c r="C2">
        <v>43.433301999999998</v>
      </c>
      <c r="D2">
        <v>-79.902403000000007</v>
      </c>
      <c r="E2">
        <v>30.324324798716887</v>
      </c>
      <c r="F2" s="2">
        <v>43649</v>
      </c>
      <c r="G2" s="13">
        <v>3</v>
      </c>
      <c r="BB2" t="e">
        <f>BE2-SUM(BC2:BD2)</f>
        <v>#VALUE!</v>
      </c>
      <c r="BC2" t="s">
        <v>40</v>
      </c>
      <c r="BD2" t="s">
        <v>40</v>
      </c>
      <c r="BE2" t="s">
        <v>40</v>
      </c>
      <c r="BG2" t="s">
        <v>186</v>
      </c>
      <c r="BK2">
        <f>G2+H2+K2+N2+Z2+AE2+AH2+AQ2</f>
        <v>3</v>
      </c>
      <c r="BL2">
        <f xml:space="preserve"> P2+AB2</f>
        <v>0</v>
      </c>
      <c r="BM2">
        <f>S2+V2</f>
        <v>0</v>
      </c>
      <c r="BN2">
        <f>AL2+AP2+AG2</f>
        <v>0</v>
      </c>
      <c r="BO2">
        <f>L2+O2+AY2</f>
        <v>0</v>
      </c>
      <c r="BP2">
        <f>M2+T2+X2+AA2+AD2+AR2+AS2+AU2+AV2+AX2</f>
        <v>0</v>
      </c>
      <c r="BQ2">
        <f xml:space="preserve"> AJ2+AN2+AO2</f>
        <v>0</v>
      </c>
      <c r="BR2">
        <f xml:space="preserve"> W2+AZ2</f>
        <v>0</v>
      </c>
      <c r="BS2">
        <f>J2+AZ2+W2</f>
        <v>0</v>
      </c>
      <c r="BT2">
        <f>BQ2+BS2</f>
        <v>0</v>
      </c>
      <c r="BU2">
        <f>Q2+R2+AC2</f>
        <v>0</v>
      </c>
      <c r="BW2">
        <f>SUM(G2:AZ2)</f>
        <v>3</v>
      </c>
      <c r="BY2">
        <f>G2+H2+I2+K2+L2+N2+M2+O2+P2+Q2+R2+S2+T2+U2+V2+X2+Z2+AA2+AB2+AC2+AD2+AE2+AG2+AH2+AI2+AL2+AM2+AP2+AQ2+AR2+AS2+AU2+AV2+AW2+AX2+AY2</f>
        <v>3</v>
      </c>
      <c r="CA2">
        <f>CE2+Y2+AJ2+AN2</f>
        <v>3</v>
      </c>
      <c r="CB2">
        <f>CF2+W2+AO2+AZ2</f>
        <v>0</v>
      </c>
      <c r="CC2">
        <f>CG2+J2+U2+AK2+AT2</f>
        <v>0</v>
      </c>
      <c r="CE2">
        <f>G2+H2+K2+L2+N2+O2+S2+V2+AE2+AH2+AM2+AQ2+AW2+AY2</f>
        <v>3</v>
      </c>
      <c r="CF2">
        <f>M2+P2+Q2+R2+T2+X2+Z2+AA2+AC2+AD2+AG2+AI2+AL2+AP2+AR2+AS2+AU2+AV2+AX2</f>
        <v>0</v>
      </c>
      <c r="CG2">
        <f>I2+AB2</f>
        <v>0</v>
      </c>
      <c r="CI2">
        <f xml:space="preserve"> COUNTIF(BK2:BU2, "&gt;0") + COUNTIF(AZ2, "&gt;0") + COUNTIF(AT2, "&gt;0") + COUNTIF(AK2, "&gt;0") + COUNTIF(Y2, "&gt;0") + COUNTIF(W2, "&gt;0") + COUNTIF(J2,"&gt;0") + COUNTIF(AM2,"&gt;0") + COUNTIF(AN2,"&gt;0") + COUNTIF(AO2,"&gt;0") + COUNTIF(AJ2,"&gt;0") + COUNTIF(AW2,"&gt;0") + COUNTIF(AI2,"&gt;0") + COUNTIF(U2, "&gt;0")</f>
        <v>1</v>
      </c>
      <c r="CJ2">
        <f xml:space="preserve"> COUNTIF(BK2:BU2, "&gt;0")</f>
        <v>1</v>
      </c>
    </row>
    <row r="3" spans="1:88" x14ac:dyDescent="0.3">
      <c r="A3" t="s">
        <v>38</v>
      </c>
      <c r="B3" t="s">
        <v>41</v>
      </c>
      <c r="C3">
        <v>43.433301999999998</v>
      </c>
      <c r="D3">
        <v>-79.902403000000007</v>
      </c>
      <c r="E3">
        <v>30.324324798716887</v>
      </c>
      <c r="F3" s="2">
        <v>43649</v>
      </c>
      <c r="G3" s="13">
        <v>3</v>
      </c>
      <c r="H3" s="13">
        <v>2</v>
      </c>
      <c r="I3" s="15">
        <v>1</v>
      </c>
      <c r="BB3" t="e">
        <f t="shared" ref="BB3:BB67" si="0">BE3-SUM(BC3:BD3)</f>
        <v>#VALUE!</v>
      </c>
      <c r="BC3" t="s">
        <v>40</v>
      </c>
      <c r="BD3" t="s">
        <v>40</v>
      </c>
      <c r="BE3" t="s">
        <v>40</v>
      </c>
      <c r="BK3">
        <f t="shared" ref="BK3:BK66" si="1">G3+H3+K3+N3+Z3+AE3+AH3+AQ3</f>
        <v>5</v>
      </c>
      <c r="BL3">
        <f t="shared" ref="BL3:BL66" si="2" xml:space="preserve"> P3+AB3</f>
        <v>0</v>
      </c>
      <c r="BM3">
        <f t="shared" ref="BM3:BM66" si="3">S3+V3</f>
        <v>0</v>
      </c>
      <c r="BN3">
        <f t="shared" ref="BN3:BN66" si="4">AL3+AP3+AG3</f>
        <v>0</v>
      </c>
      <c r="BO3">
        <f t="shared" ref="BO3:BO66" si="5">L3+O3+AY3</f>
        <v>0</v>
      </c>
      <c r="BP3">
        <f t="shared" ref="BP3:BP66" si="6">M3+T3+X3+AA3+AD3+AR3+AS3+AU3+AV3+AX3</f>
        <v>0</v>
      </c>
      <c r="BQ3">
        <f t="shared" ref="BQ3:BQ66" si="7" xml:space="preserve"> AJ3+AN3+AO3</f>
        <v>0</v>
      </c>
      <c r="BR3">
        <f t="shared" ref="BR3:BR66" si="8" xml:space="preserve"> W3+AZ3</f>
        <v>0</v>
      </c>
      <c r="BS3">
        <f t="shared" ref="BS3:BS66" si="9">J3+AZ3+W3</f>
        <v>0</v>
      </c>
      <c r="BT3">
        <f t="shared" ref="BT3:BT66" si="10">BQ3+BS3</f>
        <v>0</v>
      </c>
      <c r="BU3">
        <f t="shared" ref="BU3:BU66" si="11">Q3+R3+AC3</f>
        <v>0</v>
      </c>
      <c r="BW3">
        <f>SUM(G3:AZ3)</f>
        <v>6</v>
      </c>
      <c r="BY3">
        <f>G3+H3+I3+K3+L3+N3+M3+O3+P3+Q3+R3+S3+T3+U3+V3+X3+Z3+AA3+AB3+AC3+AD3+AE3+AG3+AH3+AI3+AL3+AM3+AP3+AQ3+AR3+AS3+AU3+AV3+AW3+AX3+AY3</f>
        <v>6</v>
      </c>
      <c r="CA3">
        <f t="shared" ref="CA3:CA66" si="12">CE3+Y3+AJ3+AN3</f>
        <v>5</v>
      </c>
      <c r="CB3">
        <f t="shared" ref="CB3:CB66" si="13">CF3+W3+AO3+AZ3</f>
        <v>0</v>
      </c>
      <c r="CC3">
        <f t="shared" ref="CC3:CC66" si="14">CG3+J3+U3+AK3+AT3</f>
        <v>1</v>
      </c>
      <c r="CE3">
        <f t="shared" ref="CE3:CE66" si="15">G3+H3+K3+L3+N3+O3+S3+V3+AE3+AH3+AM3+AQ3+AW3+AY3</f>
        <v>5</v>
      </c>
      <c r="CF3">
        <f t="shared" ref="CF3:CF66" si="16">M3+P3+Q3+R3+T3+X3+Z3+AA3+AC3+AD3+AG3+AI3+AL3+AP3+AR3+AS3+AU3+AV3+AX3</f>
        <v>0</v>
      </c>
      <c r="CG3">
        <f t="shared" ref="CG3:CG66" si="17">I3+AB3</f>
        <v>1</v>
      </c>
      <c r="CI3">
        <f t="shared" ref="CI3:CI66" si="18" xml:space="preserve"> COUNTIF(BK3:BU3, "&gt;0") + COUNTIF(AZ3, "&gt;0") + COUNTIF(AT3, "&gt;0") + COUNTIF(AK3, "&gt;0") + COUNTIF(Y3, "&gt;0") + COUNTIF(W3, "&gt;0") + COUNTIF(J3,"&gt;0") + COUNTIF(AM3,"&gt;0") + COUNTIF(AN3,"&gt;0") + COUNTIF(AO3,"&gt;0") + COUNTIF(AJ3,"&gt;0") + COUNTIF(AW3,"&gt;0") + COUNTIF(AI3,"&gt;0") + COUNTIF(U3, "&gt;0")</f>
        <v>1</v>
      </c>
      <c r="CJ3">
        <f t="shared" ref="CJ3:CJ66" si="19" xml:space="preserve"> COUNTIF(BK3:BU3, "&gt;0")</f>
        <v>1</v>
      </c>
    </row>
    <row r="4" spans="1:88" x14ac:dyDescent="0.3">
      <c r="A4" t="s">
        <v>38</v>
      </c>
      <c r="B4" t="s">
        <v>42</v>
      </c>
      <c r="C4">
        <v>43.433301999999998</v>
      </c>
      <c r="D4">
        <v>-79.902403000000007</v>
      </c>
      <c r="E4">
        <v>30.324324798716887</v>
      </c>
      <c r="F4" s="2">
        <v>43649</v>
      </c>
      <c r="G4" s="13">
        <v>1</v>
      </c>
      <c r="BB4" t="e">
        <f t="shared" si="0"/>
        <v>#VALUE!</v>
      </c>
      <c r="BC4" t="s">
        <v>40</v>
      </c>
      <c r="BD4" t="s">
        <v>40</v>
      </c>
      <c r="BE4" t="s">
        <v>40</v>
      </c>
      <c r="BK4">
        <f t="shared" si="1"/>
        <v>1</v>
      </c>
      <c r="BL4">
        <f t="shared" si="2"/>
        <v>0</v>
      </c>
      <c r="BM4">
        <f t="shared" si="3"/>
        <v>0</v>
      </c>
      <c r="BN4">
        <f t="shared" si="4"/>
        <v>0</v>
      </c>
      <c r="BO4">
        <f t="shared" si="5"/>
        <v>0</v>
      </c>
      <c r="BP4">
        <f t="shared" si="6"/>
        <v>0</v>
      </c>
      <c r="BQ4">
        <f t="shared" si="7"/>
        <v>0</v>
      </c>
      <c r="BR4">
        <f t="shared" si="8"/>
        <v>0</v>
      </c>
      <c r="BS4">
        <f t="shared" si="9"/>
        <v>0</v>
      </c>
      <c r="BT4">
        <f t="shared" si="10"/>
        <v>0</v>
      </c>
      <c r="BU4">
        <f t="shared" si="11"/>
        <v>0</v>
      </c>
      <c r="BW4">
        <f t="shared" ref="BW4:BW66" si="20">SUM(G4:AZ4)</f>
        <v>1</v>
      </c>
      <c r="BY4">
        <f t="shared" ref="BY4:BY66" si="21">G4+H4+I4+K4+L4+N4+M4+O4+P4+Q4+R4+S4+T4+U4+V4+X4+Z4+AA4+AB4+AC4+AD4+AE4+AG4+AH4+AI4+AL4+AM4+AP4+AQ4+AR4+AS4+AU4+AV4+AW4+AX4+AY4</f>
        <v>1</v>
      </c>
      <c r="CA4">
        <f t="shared" si="12"/>
        <v>1</v>
      </c>
      <c r="CB4">
        <f t="shared" si="13"/>
        <v>0</v>
      </c>
      <c r="CC4">
        <f t="shared" si="14"/>
        <v>0</v>
      </c>
      <c r="CE4">
        <f t="shared" si="15"/>
        <v>1</v>
      </c>
      <c r="CF4">
        <f t="shared" si="16"/>
        <v>0</v>
      </c>
      <c r="CG4">
        <f t="shared" si="17"/>
        <v>0</v>
      </c>
      <c r="CI4">
        <f t="shared" si="18"/>
        <v>1</v>
      </c>
      <c r="CJ4">
        <f t="shared" si="19"/>
        <v>1</v>
      </c>
    </row>
    <row r="5" spans="1:88" x14ac:dyDescent="0.3">
      <c r="A5" t="s">
        <v>43</v>
      </c>
      <c r="B5" t="s">
        <v>39</v>
      </c>
      <c r="C5">
        <v>43.67024</v>
      </c>
      <c r="D5">
        <v>-79.462135000000004</v>
      </c>
      <c r="E5">
        <v>4.1723995782564574</v>
      </c>
      <c r="F5" s="2">
        <v>43650</v>
      </c>
      <c r="J5" s="18">
        <v>1</v>
      </c>
      <c r="BB5">
        <f t="shared" si="0"/>
        <v>3</v>
      </c>
      <c r="BC5">
        <v>1</v>
      </c>
      <c r="BD5">
        <v>0</v>
      </c>
      <c r="BE5">
        <v>4</v>
      </c>
      <c r="BG5" t="s">
        <v>187</v>
      </c>
      <c r="BK5">
        <f t="shared" si="1"/>
        <v>0</v>
      </c>
      <c r="BL5">
        <f t="shared" si="2"/>
        <v>0</v>
      </c>
      <c r="BM5">
        <f t="shared" si="3"/>
        <v>0</v>
      </c>
      <c r="BN5">
        <f t="shared" si="4"/>
        <v>0</v>
      </c>
      <c r="BO5">
        <f t="shared" si="5"/>
        <v>0</v>
      </c>
      <c r="BP5">
        <f t="shared" si="6"/>
        <v>0</v>
      </c>
      <c r="BQ5">
        <f t="shared" si="7"/>
        <v>0</v>
      </c>
      <c r="BR5">
        <f t="shared" si="8"/>
        <v>0</v>
      </c>
      <c r="BS5">
        <f t="shared" si="9"/>
        <v>1</v>
      </c>
      <c r="BT5">
        <f t="shared" si="10"/>
        <v>1</v>
      </c>
      <c r="BU5">
        <f t="shared" si="11"/>
        <v>0</v>
      </c>
      <c r="BW5">
        <f t="shared" si="20"/>
        <v>1</v>
      </c>
      <c r="BY5">
        <f t="shared" si="21"/>
        <v>0</v>
      </c>
      <c r="CA5">
        <f t="shared" si="12"/>
        <v>0</v>
      </c>
      <c r="CB5">
        <f t="shared" si="13"/>
        <v>0</v>
      </c>
      <c r="CC5">
        <f t="shared" si="14"/>
        <v>1</v>
      </c>
      <c r="CE5">
        <f t="shared" si="15"/>
        <v>0</v>
      </c>
      <c r="CF5">
        <f t="shared" si="16"/>
        <v>0</v>
      </c>
      <c r="CG5">
        <f t="shared" si="17"/>
        <v>0</v>
      </c>
      <c r="CI5">
        <f t="shared" si="18"/>
        <v>3</v>
      </c>
      <c r="CJ5">
        <f t="shared" si="19"/>
        <v>2</v>
      </c>
    </row>
    <row r="6" spans="1:88" x14ac:dyDescent="0.3">
      <c r="A6" t="s">
        <v>43</v>
      </c>
      <c r="B6" t="s">
        <v>41</v>
      </c>
      <c r="C6">
        <v>43.67024</v>
      </c>
      <c r="D6">
        <v>-79.462135000000004</v>
      </c>
      <c r="E6">
        <v>4.1723995782564574</v>
      </c>
      <c r="F6" s="2">
        <v>43650</v>
      </c>
      <c r="K6" s="13">
        <v>1</v>
      </c>
      <c r="BB6">
        <f t="shared" si="0"/>
        <v>2</v>
      </c>
      <c r="BC6">
        <v>4</v>
      </c>
      <c r="BD6">
        <v>0</v>
      </c>
      <c r="BE6">
        <v>6</v>
      </c>
      <c r="BK6">
        <f t="shared" si="1"/>
        <v>1</v>
      </c>
      <c r="BL6">
        <f t="shared" si="2"/>
        <v>0</v>
      </c>
      <c r="BM6">
        <f t="shared" si="3"/>
        <v>0</v>
      </c>
      <c r="BN6">
        <f t="shared" si="4"/>
        <v>0</v>
      </c>
      <c r="BO6">
        <f t="shared" si="5"/>
        <v>0</v>
      </c>
      <c r="BP6">
        <f t="shared" si="6"/>
        <v>0</v>
      </c>
      <c r="BQ6">
        <f t="shared" si="7"/>
        <v>0</v>
      </c>
      <c r="BR6">
        <f t="shared" si="8"/>
        <v>0</v>
      </c>
      <c r="BS6">
        <f t="shared" si="9"/>
        <v>0</v>
      </c>
      <c r="BT6">
        <f t="shared" si="10"/>
        <v>0</v>
      </c>
      <c r="BU6">
        <f t="shared" si="11"/>
        <v>0</v>
      </c>
      <c r="BW6">
        <f t="shared" si="20"/>
        <v>1</v>
      </c>
      <c r="BY6">
        <f t="shared" si="21"/>
        <v>1</v>
      </c>
      <c r="CA6">
        <f t="shared" si="12"/>
        <v>1</v>
      </c>
      <c r="CB6">
        <f t="shared" si="13"/>
        <v>0</v>
      </c>
      <c r="CC6">
        <f t="shared" si="14"/>
        <v>0</v>
      </c>
      <c r="CE6">
        <f t="shared" si="15"/>
        <v>1</v>
      </c>
      <c r="CF6">
        <f t="shared" si="16"/>
        <v>0</v>
      </c>
      <c r="CG6">
        <f t="shared" si="17"/>
        <v>0</v>
      </c>
      <c r="CI6">
        <f t="shared" si="18"/>
        <v>1</v>
      </c>
      <c r="CJ6">
        <f t="shared" si="19"/>
        <v>1</v>
      </c>
    </row>
    <row r="7" spans="1:88" x14ac:dyDescent="0.3">
      <c r="A7" t="s">
        <v>43</v>
      </c>
      <c r="B7" t="s">
        <v>42</v>
      </c>
      <c r="C7">
        <v>43.67024</v>
      </c>
      <c r="D7">
        <v>-79.462135000000004</v>
      </c>
      <c r="E7">
        <v>4.1723995782564574</v>
      </c>
      <c r="F7" s="2">
        <v>43650</v>
      </c>
      <c r="BB7">
        <f t="shared" si="0"/>
        <v>3</v>
      </c>
      <c r="BC7">
        <v>4</v>
      </c>
      <c r="BD7">
        <v>0</v>
      </c>
      <c r="BE7">
        <v>7</v>
      </c>
      <c r="BG7" t="s">
        <v>188</v>
      </c>
      <c r="BK7">
        <f t="shared" si="1"/>
        <v>0</v>
      </c>
      <c r="BL7">
        <f t="shared" si="2"/>
        <v>0</v>
      </c>
      <c r="BM7">
        <f t="shared" si="3"/>
        <v>0</v>
      </c>
      <c r="BN7">
        <f t="shared" si="4"/>
        <v>0</v>
      </c>
      <c r="BO7">
        <f t="shared" si="5"/>
        <v>0</v>
      </c>
      <c r="BP7">
        <f t="shared" si="6"/>
        <v>0</v>
      </c>
      <c r="BQ7">
        <f t="shared" si="7"/>
        <v>0</v>
      </c>
      <c r="BR7">
        <f t="shared" si="8"/>
        <v>0</v>
      </c>
      <c r="BS7">
        <f t="shared" si="9"/>
        <v>0</v>
      </c>
      <c r="BT7">
        <f t="shared" si="10"/>
        <v>0</v>
      </c>
      <c r="BU7">
        <f t="shared" si="11"/>
        <v>0</v>
      </c>
      <c r="BW7">
        <f t="shared" si="20"/>
        <v>0</v>
      </c>
      <c r="BY7">
        <f t="shared" si="21"/>
        <v>0</v>
      </c>
      <c r="CA7">
        <f t="shared" si="12"/>
        <v>0</v>
      </c>
      <c r="CB7">
        <f t="shared" si="13"/>
        <v>0</v>
      </c>
      <c r="CC7">
        <f t="shared" si="14"/>
        <v>0</v>
      </c>
      <c r="CE7">
        <f t="shared" si="15"/>
        <v>0</v>
      </c>
      <c r="CF7">
        <f t="shared" si="16"/>
        <v>0</v>
      </c>
      <c r="CG7">
        <f t="shared" si="17"/>
        <v>0</v>
      </c>
      <c r="CI7">
        <f t="shared" si="18"/>
        <v>0</v>
      </c>
      <c r="CJ7">
        <f t="shared" si="19"/>
        <v>0</v>
      </c>
    </row>
    <row r="8" spans="1:88" x14ac:dyDescent="0.3">
      <c r="A8" t="s">
        <v>44</v>
      </c>
      <c r="B8" t="s">
        <v>39</v>
      </c>
      <c r="C8">
        <v>43.680726</v>
      </c>
      <c r="D8">
        <v>-79.411250999999993</v>
      </c>
      <c r="E8">
        <v>2.2676667969489746</v>
      </c>
      <c r="F8" s="2">
        <v>43650</v>
      </c>
      <c r="I8" s="15">
        <v>1</v>
      </c>
      <c r="BB8">
        <f t="shared" si="0"/>
        <v>3</v>
      </c>
      <c r="BC8">
        <v>2</v>
      </c>
      <c r="BD8">
        <v>0</v>
      </c>
      <c r="BE8">
        <v>5</v>
      </c>
      <c r="BG8" t="s">
        <v>189</v>
      </c>
      <c r="BK8">
        <f t="shared" si="1"/>
        <v>0</v>
      </c>
      <c r="BL8">
        <f t="shared" si="2"/>
        <v>0</v>
      </c>
      <c r="BM8">
        <f t="shared" si="3"/>
        <v>0</v>
      </c>
      <c r="BN8">
        <f t="shared" si="4"/>
        <v>0</v>
      </c>
      <c r="BO8">
        <f t="shared" si="5"/>
        <v>0</v>
      </c>
      <c r="BP8">
        <f t="shared" si="6"/>
        <v>0</v>
      </c>
      <c r="BQ8">
        <f t="shared" si="7"/>
        <v>0</v>
      </c>
      <c r="BR8">
        <f t="shared" si="8"/>
        <v>0</v>
      </c>
      <c r="BS8">
        <f t="shared" si="9"/>
        <v>0</v>
      </c>
      <c r="BT8">
        <f t="shared" si="10"/>
        <v>0</v>
      </c>
      <c r="BU8">
        <f t="shared" si="11"/>
        <v>0</v>
      </c>
      <c r="BW8">
        <f t="shared" si="20"/>
        <v>1</v>
      </c>
      <c r="BY8">
        <f t="shared" si="21"/>
        <v>1</v>
      </c>
      <c r="CA8">
        <f t="shared" si="12"/>
        <v>0</v>
      </c>
      <c r="CB8">
        <f t="shared" si="13"/>
        <v>0</v>
      </c>
      <c r="CC8">
        <f t="shared" si="14"/>
        <v>1</v>
      </c>
      <c r="CE8">
        <f t="shared" si="15"/>
        <v>0</v>
      </c>
      <c r="CF8">
        <f t="shared" si="16"/>
        <v>0</v>
      </c>
      <c r="CG8">
        <f t="shared" si="17"/>
        <v>1</v>
      </c>
      <c r="CI8">
        <f t="shared" si="18"/>
        <v>0</v>
      </c>
      <c r="CJ8">
        <f t="shared" si="19"/>
        <v>0</v>
      </c>
    </row>
    <row r="9" spans="1:88" x14ac:dyDescent="0.3">
      <c r="A9" t="s">
        <v>44</v>
      </c>
      <c r="B9" t="s">
        <v>41</v>
      </c>
      <c r="C9">
        <v>43.680726</v>
      </c>
      <c r="D9">
        <v>-79.411250999999993</v>
      </c>
      <c r="E9">
        <v>2.2676667969489746</v>
      </c>
      <c r="F9" s="2">
        <v>43650</v>
      </c>
      <c r="BB9">
        <f t="shared" si="0"/>
        <v>3</v>
      </c>
      <c r="BC9">
        <v>2</v>
      </c>
      <c r="BD9">
        <v>0</v>
      </c>
      <c r="BE9">
        <v>5</v>
      </c>
      <c r="BK9">
        <f t="shared" si="1"/>
        <v>0</v>
      </c>
      <c r="BL9">
        <f t="shared" si="2"/>
        <v>0</v>
      </c>
      <c r="BM9">
        <f t="shared" si="3"/>
        <v>0</v>
      </c>
      <c r="BN9">
        <f t="shared" si="4"/>
        <v>0</v>
      </c>
      <c r="BO9">
        <f t="shared" si="5"/>
        <v>0</v>
      </c>
      <c r="BP9">
        <f t="shared" si="6"/>
        <v>0</v>
      </c>
      <c r="BQ9">
        <f t="shared" si="7"/>
        <v>0</v>
      </c>
      <c r="BR9">
        <f t="shared" si="8"/>
        <v>0</v>
      </c>
      <c r="BS9">
        <f t="shared" si="9"/>
        <v>0</v>
      </c>
      <c r="BT9">
        <f t="shared" si="10"/>
        <v>0</v>
      </c>
      <c r="BU9">
        <f t="shared" si="11"/>
        <v>0</v>
      </c>
      <c r="BW9">
        <f t="shared" si="20"/>
        <v>0</v>
      </c>
      <c r="BY9">
        <f t="shared" si="21"/>
        <v>0</v>
      </c>
      <c r="CA9">
        <f t="shared" si="12"/>
        <v>0</v>
      </c>
      <c r="CB9">
        <f t="shared" si="13"/>
        <v>0</v>
      </c>
      <c r="CC9">
        <f t="shared" si="14"/>
        <v>0</v>
      </c>
      <c r="CE9">
        <f t="shared" si="15"/>
        <v>0</v>
      </c>
      <c r="CF9">
        <f t="shared" si="16"/>
        <v>0</v>
      </c>
      <c r="CG9">
        <f t="shared" si="17"/>
        <v>0</v>
      </c>
      <c r="CI9">
        <f t="shared" si="18"/>
        <v>0</v>
      </c>
      <c r="CJ9">
        <f t="shared" si="19"/>
        <v>0</v>
      </c>
    </row>
    <row r="10" spans="1:88" x14ac:dyDescent="0.3">
      <c r="A10" t="s">
        <v>45</v>
      </c>
      <c r="B10" t="s">
        <v>39</v>
      </c>
      <c r="C10">
        <v>43.669676000000003</v>
      </c>
      <c r="D10">
        <v>-79.422881000000004</v>
      </c>
      <c r="E10">
        <v>2.2919132492652632</v>
      </c>
      <c r="F10" s="2">
        <v>43650</v>
      </c>
      <c r="I10" s="15">
        <v>1</v>
      </c>
      <c r="BB10">
        <f t="shared" si="0"/>
        <v>3</v>
      </c>
      <c r="BC10">
        <v>3</v>
      </c>
      <c r="BD10">
        <v>0</v>
      </c>
      <c r="BE10">
        <v>6</v>
      </c>
      <c r="BG10" t="s">
        <v>190</v>
      </c>
      <c r="BK10">
        <f t="shared" si="1"/>
        <v>0</v>
      </c>
      <c r="BL10">
        <f t="shared" si="2"/>
        <v>0</v>
      </c>
      <c r="BM10">
        <f t="shared" si="3"/>
        <v>0</v>
      </c>
      <c r="BN10">
        <f t="shared" si="4"/>
        <v>0</v>
      </c>
      <c r="BO10">
        <f t="shared" si="5"/>
        <v>0</v>
      </c>
      <c r="BP10">
        <f t="shared" si="6"/>
        <v>0</v>
      </c>
      <c r="BQ10">
        <f t="shared" si="7"/>
        <v>0</v>
      </c>
      <c r="BR10">
        <f t="shared" si="8"/>
        <v>0</v>
      </c>
      <c r="BS10">
        <f t="shared" si="9"/>
        <v>0</v>
      </c>
      <c r="BT10">
        <f t="shared" si="10"/>
        <v>0</v>
      </c>
      <c r="BU10">
        <f t="shared" si="11"/>
        <v>0</v>
      </c>
      <c r="BW10">
        <f t="shared" si="20"/>
        <v>1</v>
      </c>
      <c r="BY10">
        <f t="shared" si="21"/>
        <v>1</v>
      </c>
      <c r="CA10">
        <f t="shared" si="12"/>
        <v>0</v>
      </c>
      <c r="CB10">
        <f t="shared" si="13"/>
        <v>0</v>
      </c>
      <c r="CC10">
        <f t="shared" si="14"/>
        <v>1</v>
      </c>
      <c r="CE10">
        <f t="shared" si="15"/>
        <v>0</v>
      </c>
      <c r="CF10">
        <f t="shared" si="16"/>
        <v>0</v>
      </c>
      <c r="CG10">
        <f t="shared" si="17"/>
        <v>1</v>
      </c>
      <c r="CI10">
        <f t="shared" si="18"/>
        <v>0</v>
      </c>
      <c r="CJ10">
        <f t="shared" si="19"/>
        <v>0</v>
      </c>
    </row>
    <row r="11" spans="1:88" x14ac:dyDescent="0.3">
      <c r="A11" t="s">
        <v>45</v>
      </c>
      <c r="B11" t="s">
        <v>41</v>
      </c>
      <c r="C11">
        <v>43.669676000000003</v>
      </c>
      <c r="D11">
        <v>-79.422881000000004</v>
      </c>
      <c r="E11">
        <v>2.2919132492652632</v>
      </c>
      <c r="F11" s="2">
        <v>43650</v>
      </c>
      <c r="K11" s="13">
        <v>1</v>
      </c>
      <c r="BB11">
        <f t="shared" si="0"/>
        <v>1</v>
      </c>
      <c r="BC11">
        <v>4</v>
      </c>
      <c r="BD11">
        <v>0</v>
      </c>
      <c r="BE11">
        <v>5</v>
      </c>
      <c r="BK11">
        <f t="shared" si="1"/>
        <v>1</v>
      </c>
      <c r="BL11">
        <f t="shared" si="2"/>
        <v>0</v>
      </c>
      <c r="BM11">
        <f t="shared" si="3"/>
        <v>0</v>
      </c>
      <c r="BN11">
        <f t="shared" si="4"/>
        <v>0</v>
      </c>
      <c r="BO11">
        <f t="shared" si="5"/>
        <v>0</v>
      </c>
      <c r="BP11">
        <f t="shared" si="6"/>
        <v>0</v>
      </c>
      <c r="BQ11">
        <f t="shared" si="7"/>
        <v>0</v>
      </c>
      <c r="BR11">
        <f t="shared" si="8"/>
        <v>0</v>
      </c>
      <c r="BS11">
        <f t="shared" si="9"/>
        <v>0</v>
      </c>
      <c r="BT11">
        <f t="shared" si="10"/>
        <v>0</v>
      </c>
      <c r="BU11">
        <f t="shared" si="11"/>
        <v>0</v>
      </c>
      <c r="BW11">
        <f t="shared" si="20"/>
        <v>1</v>
      </c>
      <c r="BY11">
        <f t="shared" si="21"/>
        <v>1</v>
      </c>
      <c r="CA11">
        <f t="shared" si="12"/>
        <v>1</v>
      </c>
      <c r="CB11">
        <f t="shared" si="13"/>
        <v>0</v>
      </c>
      <c r="CC11">
        <f t="shared" si="14"/>
        <v>0</v>
      </c>
      <c r="CE11">
        <f t="shared" si="15"/>
        <v>1</v>
      </c>
      <c r="CF11">
        <f t="shared" si="16"/>
        <v>0</v>
      </c>
      <c r="CG11">
        <f t="shared" si="17"/>
        <v>0</v>
      </c>
      <c r="CI11">
        <f t="shared" si="18"/>
        <v>1</v>
      </c>
      <c r="CJ11">
        <f t="shared" si="19"/>
        <v>1</v>
      </c>
    </row>
    <row r="12" spans="1:88" x14ac:dyDescent="0.3">
      <c r="A12" t="s">
        <v>45</v>
      </c>
      <c r="B12" t="s">
        <v>42</v>
      </c>
      <c r="C12">
        <v>43.669676000000003</v>
      </c>
      <c r="D12">
        <v>-79.422881000000004</v>
      </c>
      <c r="E12">
        <v>2.2919132492652632</v>
      </c>
      <c r="F12" s="2">
        <v>43650</v>
      </c>
      <c r="BB12">
        <f t="shared" si="0"/>
        <v>2</v>
      </c>
      <c r="BC12">
        <v>3</v>
      </c>
      <c r="BD12">
        <v>0</v>
      </c>
      <c r="BE12">
        <v>5</v>
      </c>
      <c r="BG12" t="s">
        <v>191</v>
      </c>
      <c r="BK12">
        <f t="shared" si="1"/>
        <v>0</v>
      </c>
      <c r="BL12">
        <f t="shared" si="2"/>
        <v>0</v>
      </c>
      <c r="BM12">
        <f t="shared" si="3"/>
        <v>0</v>
      </c>
      <c r="BN12">
        <f t="shared" si="4"/>
        <v>0</v>
      </c>
      <c r="BO12">
        <f t="shared" si="5"/>
        <v>0</v>
      </c>
      <c r="BP12">
        <f t="shared" si="6"/>
        <v>0</v>
      </c>
      <c r="BQ12">
        <f t="shared" si="7"/>
        <v>0</v>
      </c>
      <c r="BR12">
        <f t="shared" si="8"/>
        <v>0</v>
      </c>
      <c r="BS12">
        <f t="shared" si="9"/>
        <v>0</v>
      </c>
      <c r="BT12">
        <f t="shared" si="10"/>
        <v>0</v>
      </c>
      <c r="BU12">
        <f t="shared" si="11"/>
        <v>0</v>
      </c>
      <c r="BW12">
        <f t="shared" si="20"/>
        <v>0</v>
      </c>
      <c r="BY12">
        <f t="shared" si="21"/>
        <v>0</v>
      </c>
      <c r="CA12">
        <f t="shared" si="12"/>
        <v>0</v>
      </c>
      <c r="CB12">
        <f t="shared" si="13"/>
        <v>0</v>
      </c>
      <c r="CC12">
        <f t="shared" si="14"/>
        <v>0</v>
      </c>
      <c r="CE12">
        <f t="shared" si="15"/>
        <v>0</v>
      </c>
      <c r="CF12">
        <f t="shared" si="16"/>
        <v>0</v>
      </c>
      <c r="CG12">
        <f t="shared" si="17"/>
        <v>0</v>
      </c>
      <c r="CI12">
        <f t="shared" si="18"/>
        <v>0</v>
      </c>
      <c r="CJ12">
        <f t="shared" si="19"/>
        <v>0</v>
      </c>
    </row>
    <row r="13" spans="1:88" x14ac:dyDescent="0.3">
      <c r="A13" t="s">
        <v>46</v>
      </c>
      <c r="B13" t="s">
        <v>39</v>
      </c>
      <c r="C13">
        <v>43.671067999999998</v>
      </c>
      <c r="D13">
        <v>-79.452408000000005</v>
      </c>
      <c r="E13">
        <v>3.7162386032683976</v>
      </c>
      <c r="F13" s="2">
        <v>43650</v>
      </c>
      <c r="I13" s="15">
        <v>1</v>
      </c>
      <c r="L13" s="13">
        <v>1</v>
      </c>
      <c r="BB13">
        <f t="shared" si="0"/>
        <v>6</v>
      </c>
      <c r="BC13">
        <v>2</v>
      </c>
      <c r="BD13">
        <v>0</v>
      </c>
      <c r="BE13">
        <v>8</v>
      </c>
      <c r="BG13" t="s">
        <v>192</v>
      </c>
      <c r="BK13">
        <f t="shared" si="1"/>
        <v>0</v>
      </c>
      <c r="BL13">
        <f t="shared" si="2"/>
        <v>0</v>
      </c>
      <c r="BM13">
        <f t="shared" si="3"/>
        <v>0</v>
      </c>
      <c r="BN13">
        <f t="shared" si="4"/>
        <v>0</v>
      </c>
      <c r="BO13">
        <f t="shared" si="5"/>
        <v>1</v>
      </c>
      <c r="BP13">
        <f t="shared" si="6"/>
        <v>0</v>
      </c>
      <c r="BQ13">
        <f t="shared" si="7"/>
        <v>0</v>
      </c>
      <c r="BR13">
        <f t="shared" si="8"/>
        <v>0</v>
      </c>
      <c r="BS13">
        <f t="shared" si="9"/>
        <v>0</v>
      </c>
      <c r="BT13">
        <f t="shared" si="10"/>
        <v>0</v>
      </c>
      <c r="BU13">
        <f t="shared" si="11"/>
        <v>0</v>
      </c>
      <c r="BW13">
        <f t="shared" si="20"/>
        <v>2</v>
      </c>
      <c r="BY13">
        <f t="shared" si="21"/>
        <v>2</v>
      </c>
      <c r="CA13">
        <f t="shared" si="12"/>
        <v>1</v>
      </c>
      <c r="CB13">
        <f t="shared" si="13"/>
        <v>0</v>
      </c>
      <c r="CC13">
        <f t="shared" si="14"/>
        <v>1</v>
      </c>
      <c r="CE13">
        <f t="shared" si="15"/>
        <v>1</v>
      </c>
      <c r="CF13">
        <f t="shared" si="16"/>
        <v>0</v>
      </c>
      <c r="CG13">
        <f t="shared" si="17"/>
        <v>1</v>
      </c>
      <c r="CI13">
        <f t="shared" si="18"/>
        <v>1</v>
      </c>
      <c r="CJ13">
        <f t="shared" si="19"/>
        <v>1</v>
      </c>
    </row>
    <row r="14" spans="1:88" x14ac:dyDescent="0.3">
      <c r="A14" t="s">
        <v>46</v>
      </c>
      <c r="B14" t="s">
        <v>41</v>
      </c>
      <c r="C14">
        <v>43.671067999999998</v>
      </c>
      <c r="D14">
        <v>-79.452408000000005</v>
      </c>
      <c r="E14">
        <v>3.7162386032683976</v>
      </c>
      <c r="F14" s="2">
        <v>43650</v>
      </c>
      <c r="BB14">
        <f t="shared" si="0"/>
        <v>4</v>
      </c>
      <c r="BC14">
        <v>3</v>
      </c>
      <c r="BD14">
        <v>0</v>
      </c>
      <c r="BE14">
        <v>7</v>
      </c>
      <c r="BG14" t="s">
        <v>193</v>
      </c>
      <c r="BK14">
        <f t="shared" si="1"/>
        <v>0</v>
      </c>
      <c r="BL14">
        <f t="shared" si="2"/>
        <v>0</v>
      </c>
      <c r="BM14">
        <f t="shared" si="3"/>
        <v>0</v>
      </c>
      <c r="BN14">
        <f t="shared" si="4"/>
        <v>0</v>
      </c>
      <c r="BO14">
        <f t="shared" si="5"/>
        <v>0</v>
      </c>
      <c r="BP14">
        <f t="shared" si="6"/>
        <v>0</v>
      </c>
      <c r="BQ14">
        <f t="shared" si="7"/>
        <v>0</v>
      </c>
      <c r="BR14">
        <f t="shared" si="8"/>
        <v>0</v>
      </c>
      <c r="BS14">
        <f t="shared" si="9"/>
        <v>0</v>
      </c>
      <c r="BT14">
        <f t="shared" si="10"/>
        <v>0</v>
      </c>
      <c r="BU14">
        <f t="shared" si="11"/>
        <v>0</v>
      </c>
      <c r="BW14">
        <f t="shared" si="20"/>
        <v>0</v>
      </c>
      <c r="BY14">
        <f t="shared" si="21"/>
        <v>0</v>
      </c>
      <c r="CA14">
        <f t="shared" si="12"/>
        <v>0</v>
      </c>
      <c r="CB14">
        <f t="shared" si="13"/>
        <v>0</v>
      </c>
      <c r="CC14">
        <f t="shared" si="14"/>
        <v>0</v>
      </c>
      <c r="CE14">
        <f t="shared" si="15"/>
        <v>0</v>
      </c>
      <c r="CF14">
        <f t="shared" si="16"/>
        <v>0</v>
      </c>
      <c r="CG14">
        <f t="shared" si="17"/>
        <v>0</v>
      </c>
      <c r="CI14">
        <f t="shared" si="18"/>
        <v>0</v>
      </c>
      <c r="CJ14">
        <f t="shared" si="19"/>
        <v>0</v>
      </c>
    </row>
    <row r="15" spans="1:88" x14ac:dyDescent="0.3">
      <c r="A15" t="s">
        <v>46</v>
      </c>
      <c r="B15" t="s">
        <v>42</v>
      </c>
      <c r="C15">
        <v>43.671067999999998</v>
      </c>
      <c r="D15">
        <v>-79.452408000000005</v>
      </c>
      <c r="E15">
        <v>3.7162386032683976</v>
      </c>
      <c r="F15" s="2">
        <v>43650</v>
      </c>
      <c r="BB15">
        <f t="shared" si="0"/>
        <v>2</v>
      </c>
      <c r="BC15">
        <v>3</v>
      </c>
      <c r="BD15">
        <v>0</v>
      </c>
      <c r="BE15">
        <v>5</v>
      </c>
      <c r="BG15" t="s">
        <v>194</v>
      </c>
      <c r="BK15">
        <f t="shared" si="1"/>
        <v>0</v>
      </c>
      <c r="BL15">
        <f t="shared" si="2"/>
        <v>0</v>
      </c>
      <c r="BM15">
        <f t="shared" si="3"/>
        <v>0</v>
      </c>
      <c r="BN15">
        <f t="shared" si="4"/>
        <v>0</v>
      </c>
      <c r="BO15">
        <f t="shared" si="5"/>
        <v>0</v>
      </c>
      <c r="BP15">
        <f t="shared" si="6"/>
        <v>0</v>
      </c>
      <c r="BQ15">
        <f t="shared" si="7"/>
        <v>0</v>
      </c>
      <c r="BR15">
        <f t="shared" si="8"/>
        <v>0</v>
      </c>
      <c r="BS15">
        <f t="shared" si="9"/>
        <v>0</v>
      </c>
      <c r="BT15">
        <f t="shared" si="10"/>
        <v>0</v>
      </c>
      <c r="BU15">
        <f t="shared" si="11"/>
        <v>0</v>
      </c>
      <c r="BW15">
        <f t="shared" si="20"/>
        <v>0</v>
      </c>
      <c r="BY15">
        <f t="shared" si="21"/>
        <v>0</v>
      </c>
      <c r="CA15">
        <f t="shared" si="12"/>
        <v>0</v>
      </c>
      <c r="CB15">
        <f t="shared" si="13"/>
        <v>0</v>
      </c>
      <c r="CC15">
        <f t="shared" si="14"/>
        <v>0</v>
      </c>
      <c r="CE15">
        <f t="shared" si="15"/>
        <v>0</v>
      </c>
      <c r="CF15">
        <f t="shared" si="16"/>
        <v>0</v>
      </c>
      <c r="CG15">
        <f t="shared" si="17"/>
        <v>0</v>
      </c>
      <c r="CI15">
        <f t="shared" si="18"/>
        <v>0</v>
      </c>
      <c r="CJ15">
        <f t="shared" si="19"/>
        <v>0</v>
      </c>
    </row>
    <row r="16" spans="1:88" x14ac:dyDescent="0.3">
      <c r="A16" t="s">
        <v>47</v>
      </c>
      <c r="B16" t="s">
        <v>39</v>
      </c>
      <c r="C16">
        <v>43.670453999999999</v>
      </c>
      <c r="D16">
        <v>-79.482483999999999</v>
      </c>
      <c r="E16">
        <v>5.1702146820794361</v>
      </c>
      <c r="F16" s="2">
        <v>43651</v>
      </c>
      <c r="I16" s="15">
        <v>2</v>
      </c>
      <c r="K16" s="13">
        <v>9</v>
      </c>
      <c r="M16" s="16">
        <v>2</v>
      </c>
      <c r="BB16">
        <f t="shared" si="0"/>
        <v>2</v>
      </c>
      <c r="BC16">
        <v>4</v>
      </c>
      <c r="BD16">
        <v>0</v>
      </c>
      <c r="BE16">
        <v>6</v>
      </c>
      <c r="BG16" t="s">
        <v>195</v>
      </c>
      <c r="BK16">
        <f t="shared" si="1"/>
        <v>9</v>
      </c>
      <c r="BL16">
        <f t="shared" si="2"/>
        <v>0</v>
      </c>
      <c r="BM16">
        <f t="shared" si="3"/>
        <v>0</v>
      </c>
      <c r="BN16">
        <f t="shared" si="4"/>
        <v>0</v>
      </c>
      <c r="BO16">
        <f t="shared" si="5"/>
        <v>0</v>
      </c>
      <c r="BP16">
        <f t="shared" si="6"/>
        <v>2</v>
      </c>
      <c r="BQ16">
        <f t="shared" si="7"/>
        <v>0</v>
      </c>
      <c r="BR16">
        <f t="shared" si="8"/>
        <v>0</v>
      </c>
      <c r="BS16">
        <f t="shared" si="9"/>
        <v>0</v>
      </c>
      <c r="BT16">
        <f t="shared" si="10"/>
        <v>0</v>
      </c>
      <c r="BU16">
        <f t="shared" si="11"/>
        <v>0</v>
      </c>
      <c r="BW16">
        <f t="shared" si="20"/>
        <v>13</v>
      </c>
      <c r="BY16">
        <f t="shared" si="21"/>
        <v>13</v>
      </c>
      <c r="CA16">
        <f t="shared" si="12"/>
        <v>9</v>
      </c>
      <c r="CB16">
        <f t="shared" si="13"/>
        <v>2</v>
      </c>
      <c r="CC16">
        <f t="shared" si="14"/>
        <v>2</v>
      </c>
      <c r="CE16">
        <f t="shared" si="15"/>
        <v>9</v>
      </c>
      <c r="CF16">
        <f t="shared" si="16"/>
        <v>2</v>
      </c>
      <c r="CG16">
        <f t="shared" si="17"/>
        <v>2</v>
      </c>
      <c r="CI16">
        <f t="shared" si="18"/>
        <v>2</v>
      </c>
      <c r="CJ16">
        <f t="shared" si="19"/>
        <v>2</v>
      </c>
    </row>
    <row r="17" spans="1:88" x14ac:dyDescent="0.3">
      <c r="A17" t="s">
        <v>47</v>
      </c>
      <c r="B17" t="s">
        <v>41</v>
      </c>
      <c r="C17">
        <v>43.670453999999999</v>
      </c>
      <c r="D17">
        <v>-79.482483999999999</v>
      </c>
      <c r="E17">
        <v>5.1702146820794361</v>
      </c>
      <c r="F17" s="2">
        <v>43651</v>
      </c>
      <c r="K17" s="13">
        <v>1</v>
      </c>
      <c r="M17" s="16">
        <v>1</v>
      </c>
      <c r="BB17">
        <f t="shared" si="0"/>
        <v>1</v>
      </c>
      <c r="BC17">
        <v>1</v>
      </c>
      <c r="BD17">
        <v>0</v>
      </c>
      <c r="BE17">
        <v>2</v>
      </c>
      <c r="BK17">
        <f t="shared" si="1"/>
        <v>1</v>
      </c>
      <c r="BL17">
        <f t="shared" si="2"/>
        <v>0</v>
      </c>
      <c r="BM17">
        <f t="shared" si="3"/>
        <v>0</v>
      </c>
      <c r="BN17">
        <f t="shared" si="4"/>
        <v>0</v>
      </c>
      <c r="BO17">
        <f t="shared" si="5"/>
        <v>0</v>
      </c>
      <c r="BP17">
        <f t="shared" si="6"/>
        <v>1</v>
      </c>
      <c r="BQ17">
        <f t="shared" si="7"/>
        <v>0</v>
      </c>
      <c r="BR17">
        <f t="shared" si="8"/>
        <v>0</v>
      </c>
      <c r="BS17">
        <f t="shared" si="9"/>
        <v>0</v>
      </c>
      <c r="BT17">
        <f t="shared" si="10"/>
        <v>0</v>
      </c>
      <c r="BU17">
        <f t="shared" si="11"/>
        <v>0</v>
      </c>
      <c r="BW17">
        <f t="shared" si="20"/>
        <v>2</v>
      </c>
      <c r="BY17">
        <f t="shared" si="21"/>
        <v>2</v>
      </c>
      <c r="CA17">
        <f t="shared" si="12"/>
        <v>1</v>
      </c>
      <c r="CB17">
        <f t="shared" si="13"/>
        <v>1</v>
      </c>
      <c r="CC17">
        <f t="shared" si="14"/>
        <v>0</v>
      </c>
      <c r="CE17">
        <f t="shared" si="15"/>
        <v>1</v>
      </c>
      <c r="CF17">
        <f t="shared" si="16"/>
        <v>1</v>
      </c>
      <c r="CG17">
        <f t="shared" si="17"/>
        <v>0</v>
      </c>
      <c r="CI17">
        <f t="shared" si="18"/>
        <v>2</v>
      </c>
      <c r="CJ17">
        <f t="shared" si="19"/>
        <v>2</v>
      </c>
    </row>
    <row r="18" spans="1:88" x14ac:dyDescent="0.3">
      <c r="A18" t="s">
        <v>47</v>
      </c>
      <c r="B18" t="s">
        <v>42</v>
      </c>
      <c r="C18">
        <v>43.670453999999999</v>
      </c>
      <c r="D18">
        <v>-79.482483999999999</v>
      </c>
      <c r="E18">
        <v>5.1702146820794361</v>
      </c>
      <c r="F18" s="2">
        <v>43651</v>
      </c>
      <c r="I18" s="15">
        <v>1</v>
      </c>
      <c r="M18" s="16">
        <v>1</v>
      </c>
      <c r="BB18">
        <f t="shared" si="0"/>
        <v>6</v>
      </c>
      <c r="BC18">
        <v>3</v>
      </c>
      <c r="BD18">
        <v>0</v>
      </c>
      <c r="BE18">
        <v>9</v>
      </c>
      <c r="BG18" t="s">
        <v>196</v>
      </c>
      <c r="BK18">
        <f t="shared" si="1"/>
        <v>0</v>
      </c>
      <c r="BL18">
        <f t="shared" si="2"/>
        <v>0</v>
      </c>
      <c r="BM18">
        <f t="shared" si="3"/>
        <v>0</v>
      </c>
      <c r="BN18">
        <f t="shared" si="4"/>
        <v>0</v>
      </c>
      <c r="BO18">
        <f t="shared" si="5"/>
        <v>0</v>
      </c>
      <c r="BP18">
        <f t="shared" si="6"/>
        <v>1</v>
      </c>
      <c r="BQ18">
        <f t="shared" si="7"/>
        <v>0</v>
      </c>
      <c r="BR18">
        <f t="shared" si="8"/>
        <v>0</v>
      </c>
      <c r="BS18">
        <f t="shared" si="9"/>
        <v>0</v>
      </c>
      <c r="BT18">
        <f t="shared" si="10"/>
        <v>0</v>
      </c>
      <c r="BU18">
        <f t="shared" si="11"/>
        <v>0</v>
      </c>
      <c r="BW18">
        <f t="shared" si="20"/>
        <v>2</v>
      </c>
      <c r="BY18">
        <f t="shared" si="21"/>
        <v>2</v>
      </c>
      <c r="CA18">
        <f t="shared" si="12"/>
        <v>0</v>
      </c>
      <c r="CB18">
        <f t="shared" si="13"/>
        <v>1</v>
      </c>
      <c r="CC18">
        <f t="shared" si="14"/>
        <v>1</v>
      </c>
      <c r="CE18">
        <f t="shared" si="15"/>
        <v>0</v>
      </c>
      <c r="CF18">
        <f t="shared" si="16"/>
        <v>1</v>
      </c>
      <c r="CG18">
        <f t="shared" si="17"/>
        <v>1</v>
      </c>
      <c r="CI18">
        <f t="shared" si="18"/>
        <v>1</v>
      </c>
      <c r="CJ18">
        <f t="shared" si="19"/>
        <v>1</v>
      </c>
    </row>
    <row r="19" spans="1:88" x14ac:dyDescent="0.3">
      <c r="A19" t="s">
        <v>48</v>
      </c>
      <c r="B19" t="s">
        <v>39</v>
      </c>
      <c r="C19">
        <v>43.661177000000002</v>
      </c>
      <c r="D19">
        <v>-79.500382000000002</v>
      </c>
      <c r="E19">
        <v>5.9816872255471392</v>
      </c>
      <c r="F19" s="2">
        <v>43651</v>
      </c>
      <c r="M19" s="16">
        <v>1</v>
      </c>
      <c r="BB19">
        <f t="shared" si="0"/>
        <v>3</v>
      </c>
      <c r="BC19">
        <v>2</v>
      </c>
      <c r="BD19">
        <v>0</v>
      </c>
      <c r="BE19">
        <v>5</v>
      </c>
      <c r="BK19">
        <f t="shared" si="1"/>
        <v>0</v>
      </c>
      <c r="BL19">
        <f t="shared" si="2"/>
        <v>0</v>
      </c>
      <c r="BM19">
        <f t="shared" si="3"/>
        <v>0</v>
      </c>
      <c r="BN19">
        <f t="shared" si="4"/>
        <v>0</v>
      </c>
      <c r="BO19">
        <f t="shared" si="5"/>
        <v>0</v>
      </c>
      <c r="BP19">
        <f t="shared" si="6"/>
        <v>1</v>
      </c>
      <c r="BQ19">
        <f t="shared" si="7"/>
        <v>0</v>
      </c>
      <c r="BR19">
        <f t="shared" si="8"/>
        <v>0</v>
      </c>
      <c r="BS19">
        <f t="shared" si="9"/>
        <v>0</v>
      </c>
      <c r="BT19">
        <f t="shared" si="10"/>
        <v>0</v>
      </c>
      <c r="BU19">
        <f t="shared" si="11"/>
        <v>0</v>
      </c>
      <c r="BW19">
        <f t="shared" si="20"/>
        <v>1</v>
      </c>
      <c r="BY19">
        <f t="shared" si="21"/>
        <v>1</v>
      </c>
      <c r="CA19">
        <f t="shared" si="12"/>
        <v>0</v>
      </c>
      <c r="CB19">
        <f t="shared" si="13"/>
        <v>1</v>
      </c>
      <c r="CC19">
        <f t="shared" si="14"/>
        <v>0</v>
      </c>
      <c r="CE19">
        <f t="shared" si="15"/>
        <v>0</v>
      </c>
      <c r="CF19">
        <f t="shared" si="16"/>
        <v>1</v>
      </c>
      <c r="CG19">
        <f t="shared" si="17"/>
        <v>0</v>
      </c>
      <c r="CI19">
        <f t="shared" si="18"/>
        <v>1</v>
      </c>
      <c r="CJ19">
        <f t="shared" si="19"/>
        <v>1</v>
      </c>
    </row>
    <row r="20" spans="1:88" x14ac:dyDescent="0.3">
      <c r="A20" t="s">
        <v>48</v>
      </c>
      <c r="B20" t="s">
        <v>41</v>
      </c>
      <c r="C20">
        <v>43.661177000000002</v>
      </c>
      <c r="D20">
        <v>-79.500382000000002</v>
      </c>
      <c r="E20">
        <v>5.9816872255471392</v>
      </c>
      <c r="F20" s="2">
        <v>43651</v>
      </c>
      <c r="N20" s="13">
        <v>1</v>
      </c>
      <c r="BB20">
        <f t="shared" si="0"/>
        <v>1</v>
      </c>
      <c r="BC20">
        <v>4</v>
      </c>
      <c r="BD20">
        <v>0</v>
      </c>
      <c r="BE20">
        <v>5</v>
      </c>
      <c r="BK20">
        <f t="shared" si="1"/>
        <v>1</v>
      </c>
      <c r="BL20">
        <f t="shared" si="2"/>
        <v>0</v>
      </c>
      <c r="BM20">
        <f t="shared" si="3"/>
        <v>0</v>
      </c>
      <c r="BN20">
        <f t="shared" si="4"/>
        <v>0</v>
      </c>
      <c r="BO20">
        <f t="shared" si="5"/>
        <v>0</v>
      </c>
      <c r="BP20">
        <f t="shared" si="6"/>
        <v>0</v>
      </c>
      <c r="BQ20">
        <f t="shared" si="7"/>
        <v>0</v>
      </c>
      <c r="BR20">
        <f t="shared" si="8"/>
        <v>0</v>
      </c>
      <c r="BS20">
        <f t="shared" si="9"/>
        <v>0</v>
      </c>
      <c r="BT20">
        <f t="shared" si="10"/>
        <v>0</v>
      </c>
      <c r="BU20">
        <f t="shared" si="11"/>
        <v>0</v>
      </c>
      <c r="BW20">
        <f t="shared" si="20"/>
        <v>1</v>
      </c>
      <c r="BY20">
        <f t="shared" si="21"/>
        <v>1</v>
      </c>
      <c r="CA20">
        <f t="shared" si="12"/>
        <v>1</v>
      </c>
      <c r="CB20">
        <f t="shared" si="13"/>
        <v>0</v>
      </c>
      <c r="CC20">
        <f t="shared" si="14"/>
        <v>0</v>
      </c>
      <c r="CE20">
        <f t="shared" si="15"/>
        <v>1</v>
      </c>
      <c r="CF20">
        <f t="shared" si="16"/>
        <v>0</v>
      </c>
      <c r="CG20">
        <f t="shared" si="17"/>
        <v>0</v>
      </c>
      <c r="CI20">
        <f t="shared" si="18"/>
        <v>1</v>
      </c>
      <c r="CJ20">
        <f t="shared" si="19"/>
        <v>1</v>
      </c>
    </row>
    <row r="21" spans="1:88" x14ac:dyDescent="0.3">
      <c r="A21" t="s">
        <v>48</v>
      </c>
      <c r="B21" t="s">
        <v>42</v>
      </c>
      <c r="C21">
        <v>43.661177000000002</v>
      </c>
      <c r="D21">
        <v>-79.500382000000002</v>
      </c>
      <c r="E21">
        <v>5.9816872255471392</v>
      </c>
      <c r="F21" s="2">
        <v>43651</v>
      </c>
      <c r="N21" s="13">
        <v>1</v>
      </c>
      <c r="BB21" t="e">
        <f t="shared" si="0"/>
        <v>#VALUE!</v>
      </c>
      <c r="BC21" t="s">
        <v>40</v>
      </c>
      <c r="BD21" t="s">
        <v>40</v>
      </c>
      <c r="BE21" t="s">
        <v>40</v>
      </c>
      <c r="BK21">
        <f t="shared" si="1"/>
        <v>1</v>
      </c>
      <c r="BL21">
        <f t="shared" si="2"/>
        <v>0</v>
      </c>
      <c r="BM21">
        <f t="shared" si="3"/>
        <v>0</v>
      </c>
      <c r="BN21">
        <f t="shared" si="4"/>
        <v>0</v>
      </c>
      <c r="BO21">
        <f t="shared" si="5"/>
        <v>0</v>
      </c>
      <c r="BP21">
        <f t="shared" si="6"/>
        <v>0</v>
      </c>
      <c r="BQ21">
        <f t="shared" si="7"/>
        <v>0</v>
      </c>
      <c r="BR21">
        <f t="shared" si="8"/>
        <v>0</v>
      </c>
      <c r="BS21">
        <f t="shared" si="9"/>
        <v>0</v>
      </c>
      <c r="BT21">
        <f t="shared" si="10"/>
        <v>0</v>
      </c>
      <c r="BU21">
        <f t="shared" si="11"/>
        <v>0</v>
      </c>
      <c r="BW21">
        <f t="shared" si="20"/>
        <v>1</v>
      </c>
      <c r="BY21">
        <f t="shared" si="21"/>
        <v>1</v>
      </c>
      <c r="CA21">
        <f t="shared" si="12"/>
        <v>1</v>
      </c>
      <c r="CB21">
        <f t="shared" si="13"/>
        <v>0</v>
      </c>
      <c r="CC21">
        <f t="shared" si="14"/>
        <v>0</v>
      </c>
      <c r="CE21">
        <f t="shared" si="15"/>
        <v>1</v>
      </c>
      <c r="CF21">
        <f t="shared" si="16"/>
        <v>0</v>
      </c>
      <c r="CG21">
        <f t="shared" si="17"/>
        <v>0</v>
      </c>
      <c r="CI21">
        <f t="shared" si="18"/>
        <v>1</v>
      </c>
      <c r="CJ21">
        <f t="shared" si="19"/>
        <v>1</v>
      </c>
    </row>
    <row r="22" spans="1:88" x14ac:dyDescent="0.3">
      <c r="A22" t="s">
        <v>49</v>
      </c>
      <c r="B22" t="s">
        <v>39</v>
      </c>
      <c r="C22">
        <v>43.601609000000003</v>
      </c>
      <c r="D22">
        <v>-79.583684000000005</v>
      </c>
      <c r="E22">
        <v>10.823086687118911</v>
      </c>
      <c r="F22" s="2">
        <v>43651</v>
      </c>
      <c r="M22" s="16">
        <v>1</v>
      </c>
      <c r="BB22">
        <f t="shared" si="0"/>
        <v>2</v>
      </c>
      <c r="BC22">
        <v>3</v>
      </c>
      <c r="BD22">
        <v>0</v>
      </c>
      <c r="BE22">
        <v>5</v>
      </c>
      <c r="BK22">
        <f t="shared" si="1"/>
        <v>0</v>
      </c>
      <c r="BL22">
        <f t="shared" si="2"/>
        <v>0</v>
      </c>
      <c r="BM22">
        <f t="shared" si="3"/>
        <v>0</v>
      </c>
      <c r="BN22">
        <f t="shared" si="4"/>
        <v>0</v>
      </c>
      <c r="BO22">
        <f t="shared" si="5"/>
        <v>0</v>
      </c>
      <c r="BP22">
        <f t="shared" si="6"/>
        <v>1</v>
      </c>
      <c r="BQ22">
        <f t="shared" si="7"/>
        <v>0</v>
      </c>
      <c r="BR22">
        <f t="shared" si="8"/>
        <v>0</v>
      </c>
      <c r="BS22">
        <f t="shared" si="9"/>
        <v>0</v>
      </c>
      <c r="BT22">
        <f t="shared" si="10"/>
        <v>0</v>
      </c>
      <c r="BU22">
        <f t="shared" si="11"/>
        <v>0</v>
      </c>
      <c r="BW22">
        <f t="shared" si="20"/>
        <v>1</v>
      </c>
      <c r="BY22">
        <f t="shared" si="21"/>
        <v>1</v>
      </c>
      <c r="CA22">
        <f t="shared" si="12"/>
        <v>0</v>
      </c>
      <c r="CB22">
        <f t="shared" si="13"/>
        <v>1</v>
      </c>
      <c r="CC22">
        <f t="shared" si="14"/>
        <v>0</v>
      </c>
      <c r="CE22">
        <f t="shared" si="15"/>
        <v>0</v>
      </c>
      <c r="CF22">
        <f t="shared" si="16"/>
        <v>1</v>
      </c>
      <c r="CG22">
        <f t="shared" si="17"/>
        <v>0</v>
      </c>
      <c r="CI22">
        <f t="shared" si="18"/>
        <v>1</v>
      </c>
      <c r="CJ22">
        <f t="shared" si="19"/>
        <v>1</v>
      </c>
    </row>
    <row r="23" spans="1:88" x14ac:dyDescent="0.3">
      <c r="A23" t="s">
        <v>49</v>
      </c>
      <c r="B23" t="s">
        <v>41</v>
      </c>
      <c r="C23">
        <v>43.601609000000003</v>
      </c>
      <c r="D23">
        <v>-79.583684000000005</v>
      </c>
      <c r="E23">
        <v>10.823086687118911</v>
      </c>
      <c r="F23" s="2">
        <v>43651</v>
      </c>
      <c r="M23" s="16">
        <v>1</v>
      </c>
      <c r="N23" s="13">
        <v>4</v>
      </c>
      <c r="O23" s="13">
        <v>1</v>
      </c>
      <c r="BB23">
        <f t="shared" si="0"/>
        <v>6</v>
      </c>
      <c r="BC23">
        <v>3</v>
      </c>
      <c r="BD23">
        <v>0</v>
      </c>
      <c r="BE23">
        <v>9</v>
      </c>
      <c r="BK23">
        <f t="shared" si="1"/>
        <v>4</v>
      </c>
      <c r="BL23">
        <f t="shared" si="2"/>
        <v>0</v>
      </c>
      <c r="BM23">
        <f t="shared" si="3"/>
        <v>0</v>
      </c>
      <c r="BN23">
        <f t="shared" si="4"/>
        <v>0</v>
      </c>
      <c r="BO23">
        <f t="shared" si="5"/>
        <v>1</v>
      </c>
      <c r="BP23">
        <f t="shared" si="6"/>
        <v>1</v>
      </c>
      <c r="BQ23">
        <f t="shared" si="7"/>
        <v>0</v>
      </c>
      <c r="BR23">
        <f t="shared" si="8"/>
        <v>0</v>
      </c>
      <c r="BS23">
        <f t="shared" si="9"/>
        <v>0</v>
      </c>
      <c r="BT23">
        <f t="shared" si="10"/>
        <v>0</v>
      </c>
      <c r="BU23">
        <f t="shared" si="11"/>
        <v>0</v>
      </c>
      <c r="BW23">
        <f t="shared" si="20"/>
        <v>6</v>
      </c>
      <c r="BY23">
        <f t="shared" si="21"/>
        <v>6</v>
      </c>
      <c r="CA23">
        <f t="shared" si="12"/>
        <v>5</v>
      </c>
      <c r="CB23">
        <f t="shared" si="13"/>
        <v>1</v>
      </c>
      <c r="CC23">
        <f t="shared" si="14"/>
        <v>0</v>
      </c>
      <c r="CE23">
        <f t="shared" si="15"/>
        <v>5</v>
      </c>
      <c r="CF23">
        <f t="shared" si="16"/>
        <v>1</v>
      </c>
      <c r="CG23">
        <f t="shared" si="17"/>
        <v>0</v>
      </c>
      <c r="CI23">
        <f t="shared" si="18"/>
        <v>3</v>
      </c>
      <c r="CJ23">
        <f t="shared" si="19"/>
        <v>3</v>
      </c>
    </row>
    <row r="24" spans="1:88" x14ac:dyDescent="0.3">
      <c r="A24" t="s">
        <v>49</v>
      </c>
      <c r="B24" t="s">
        <v>42</v>
      </c>
      <c r="C24">
        <v>43.601609000000003</v>
      </c>
      <c r="D24">
        <v>-79.583684000000005</v>
      </c>
      <c r="E24">
        <v>10.823086687118911</v>
      </c>
      <c r="F24" s="2">
        <v>43651</v>
      </c>
      <c r="BB24">
        <f t="shared" si="0"/>
        <v>4</v>
      </c>
      <c r="BC24">
        <v>2</v>
      </c>
      <c r="BD24">
        <v>0</v>
      </c>
      <c r="BE24">
        <v>6</v>
      </c>
      <c r="BG24" t="s">
        <v>197</v>
      </c>
      <c r="BK24">
        <f t="shared" si="1"/>
        <v>0</v>
      </c>
      <c r="BL24">
        <f t="shared" si="2"/>
        <v>0</v>
      </c>
      <c r="BM24">
        <f t="shared" si="3"/>
        <v>0</v>
      </c>
      <c r="BN24">
        <f t="shared" si="4"/>
        <v>0</v>
      </c>
      <c r="BO24">
        <f t="shared" si="5"/>
        <v>0</v>
      </c>
      <c r="BP24">
        <f t="shared" si="6"/>
        <v>0</v>
      </c>
      <c r="BQ24">
        <f t="shared" si="7"/>
        <v>0</v>
      </c>
      <c r="BR24">
        <f t="shared" si="8"/>
        <v>0</v>
      </c>
      <c r="BS24">
        <f t="shared" si="9"/>
        <v>0</v>
      </c>
      <c r="BT24">
        <f t="shared" si="10"/>
        <v>0</v>
      </c>
      <c r="BU24">
        <f t="shared" si="11"/>
        <v>0</v>
      </c>
      <c r="BW24">
        <f t="shared" si="20"/>
        <v>0</v>
      </c>
      <c r="BY24">
        <f t="shared" si="21"/>
        <v>0</v>
      </c>
      <c r="CA24">
        <f t="shared" si="12"/>
        <v>0</v>
      </c>
      <c r="CB24">
        <f t="shared" si="13"/>
        <v>0</v>
      </c>
      <c r="CC24">
        <f t="shared" si="14"/>
        <v>0</v>
      </c>
      <c r="CE24">
        <f t="shared" si="15"/>
        <v>0</v>
      </c>
      <c r="CF24">
        <f t="shared" si="16"/>
        <v>0</v>
      </c>
      <c r="CG24">
        <f t="shared" si="17"/>
        <v>0</v>
      </c>
      <c r="CI24">
        <f t="shared" si="18"/>
        <v>0</v>
      </c>
      <c r="CJ24">
        <f t="shared" si="19"/>
        <v>0</v>
      </c>
    </row>
    <row r="25" spans="1:88" x14ac:dyDescent="0.3">
      <c r="A25" t="s">
        <v>50</v>
      </c>
      <c r="B25" t="s">
        <v>39</v>
      </c>
      <c r="C25">
        <v>43.534585</v>
      </c>
      <c r="D25">
        <v>-79.645432</v>
      </c>
      <c r="E25">
        <v>15.683308388215959</v>
      </c>
      <c r="F25" s="2">
        <v>43653</v>
      </c>
      <c r="BB25">
        <f t="shared" si="0"/>
        <v>2</v>
      </c>
      <c r="BC25">
        <v>2</v>
      </c>
      <c r="BD25">
        <v>0</v>
      </c>
      <c r="BE25">
        <v>4</v>
      </c>
      <c r="BG25" t="s">
        <v>198</v>
      </c>
      <c r="BK25">
        <f t="shared" si="1"/>
        <v>0</v>
      </c>
      <c r="BL25">
        <f t="shared" si="2"/>
        <v>0</v>
      </c>
      <c r="BM25">
        <f t="shared" si="3"/>
        <v>0</v>
      </c>
      <c r="BN25">
        <f t="shared" si="4"/>
        <v>0</v>
      </c>
      <c r="BO25">
        <f t="shared" si="5"/>
        <v>0</v>
      </c>
      <c r="BP25">
        <f t="shared" si="6"/>
        <v>0</v>
      </c>
      <c r="BQ25">
        <f t="shared" si="7"/>
        <v>0</v>
      </c>
      <c r="BR25">
        <f t="shared" si="8"/>
        <v>0</v>
      </c>
      <c r="BS25">
        <f t="shared" si="9"/>
        <v>0</v>
      </c>
      <c r="BT25">
        <f t="shared" si="10"/>
        <v>0</v>
      </c>
      <c r="BU25">
        <f t="shared" si="11"/>
        <v>0</v>
      </c>
      <c r="BW25">
        <f t="shared" si="20"/>
        <v>0</v>
      </c>
      <c r="BY25">
        <f t="shared" si="21"/>
        <v>0</v>
      </c>
      <c r="CA25">
        <f t="shared" si="12"/>
        <v>0</v>
      </c>
      <c r="CB25">
        <f t="shared" si="13"/>
        <v>0</v>
      </c>
      <c r="CC25">
        <f t="shared" si="14"/>
        <v>0</v>
      </c>
      <c r="CE25">
        <f t="shared" si="15"/>
        <v>0</v>
      </c>
      <c r="CF25">
        <f t="shared" si="16"/>
        <v>0</v>
      </c>
      <c r="CG25">
        <f t="shared" si="17"/>
        <v>0</v>
      </c>
      <c r="CI25">
        <f t="shared" si="18"/>
        <v>0</v>
      </c>
      <c r="CJ25">
        <f t="shared" si="19"/>
        <v>0</v>
      </c>
    </row>
    <row r="26" spans="1:88" x14ac:dyDescent="0.3">
      <c r="A26" t="s">
        <v>50</v>
      </c>
      <c r="B26" t="s">
        <v>41</v>
      </c>
      <c r="C26">
        <v>43.534585</v>
      </c>
      <c r="D26">
        <v>-79.645432</v>
      </c>
      <c r="E26">
        <v>15.683308388215959</v>
      </c>
      <c r="F26" s="2">
        <v>43653</v>
      </c>
      <c r="P26" s="16">
        <v>1</v>
      </c>
      <c r="BB26">
        <f t="shared" si="0"/>
        <v>3</v>
      </c>
      <c r="BC26">
        <v>3</v>
      </c>
      <c r="BD26">
        <v>0</v>
      </c>
      <c r="BE26">
        <v>6</v>
      </c>
      <c r="BK26">
        <f t="shared" si="1"/>
        <v>0</v>
      </c>
      <c r="BL26">
        <f t="shared" si="2"/>
        <v>1</v>
      </c>
      <c r="BM26">
        <f t="shared" si="3"/>
        <v>0</v>
      </c>
      <c r="BN26">
        <f t="shared" si="4"/>
        <v>0</v>
      </c>
      <c r="BO26">
        <f t="shared" si="5"/>
        <v>0</v>
      </c>
      <c r="BP26">
        <f t="shared" si="6"/>
        <v>0</v>
      </c>
      <c r="BQ26">
        <f t="shared" si="7"/>
        <v>0</v>
      </c>
      <c r="BR26">
        <f t="shared" si="8"/>
        <v>0</v>
      </c>
      <c r="BS26">
        <f t="shared" si="9"/>
        <v>0</v>
      </c>
      <c r="BT26">
        <f t="shared" si="10"/>
        <v>0</v>
      </c>
      <c r="BU26">
        <f t="shared" si="11"/>
        <v>0</v>
      </c>
      <c r="BW26">
        <f t="shared" si="20"/>
        <v>1</v>
      </c>
      <c r="BY26">
        <f t="shared" si="21"/>
        <v>1</v>
      </c>
      <c r="CA26">
        <f t="shared" si="12"/>
        <v>0</v>
      </c>
      <c r="CB26">
        <f t="shared" si="13"/>
        <v>1</v>
      </c>
      <c r="CC26">
        <f t="shared" si="14"/>
        <v>0</v>
      </c>
      <c r="CE26">
        <f t="shared" si="15"/>
        <v>0</v>
      </c>
      <c r="CF26">
        <f t="shared" si="16"/>
        <v>1</v>
      </c>
      <c r="CG26">
        <f t="shared" si="17"/>
        <v>0</v>
      </c>
      <c r="CI26">
        <f t="shared" si="18"/>
        <v>1</v>
      </c>
      <c r="CJ26">
        <f t="shared" si="19"/>
        <v>1</v>
      </c>
    </row>
    <row r="27" spans="1:88" x14ac:dyDescent="0.3">
      <c r="A27" t="s">
        <v>50</v>
      </c>
      <c r="B27" t="s">
        <v>42</v>
      </c>
      <c r="C27">
        <v>43.534585</v>
      </c>
      <c r="D27">
        <v>-79.645432</v>
      </c>
      <c r="E27">
        <v>15.683308388215959</v>
      </c>
      <c r="F27" s="2">
        <v>43653</v>
      </c>
      <c r="Q27" s="16">
        <v>2</v>
      </c>
      <c r="BB27">
        <f t="shared" si="0"/>
        <v>4</v>
      </c>
      <c r="BC27">
        <v>2</v>
      </c>
      <c r="BD27">
        <v>0</v>
      </c>
      <c r="BE27">
        <v>6</v>
      </c>
      <c r="BG27" t="s">
        <v>199</v>
      </c>
      <c r="BK27">
        <f t="shared" si="1"/>
        <v>0</v>
      </c>
      <c r="BL27">
        <f t="shared" si="2"/>
        <v>0</v>
      </c>
      <c r="BM27">
        <f t="shared" si="3"/>
        <v>0</v>
      </c>
      <c r="BN27">
        <f t="shared" si="4"/>
        <v>0</v>
      </c>
      <c r="BO27">
        <f t="shared" si="5"/>
        <v>0</v>
      </c>
      <c r="BP27">
        <f t="shared" si="6"/>
        <v>0</v>
      </c>
      <c r="BQ27">
        <f t="shared" si="7"/>
        <v>0</v>
      </c>
      <c r="BR27">
        <f t="shared" si="8"/>
        <v>0</v>
      </c>
      <c r="BS27">
        <f t="shared" si="9"/>
        <v>0</v>
      </c>
      <c r="BT27">
        <f t="shared" si="10"/>
        <v>0</v>
      </c>
      <c r="BU27">
        <f t="shared" si="11"/>
        <v>2</v>
      </c>
      <c r="BW27">
        <f t="shared" si="20"/>
        <v>2</v>
      </c>
      <c r="BY27">
        <f t="shared" si="21"/>
        <v>2</v>
      </c>
      <c r="CA27">
        <f t="shared" si="12"/>
        <v>0</v>
      </c>
      <c r="CB27">
        <f t="shared" si="13"/>
        <v>2</v>
      </c>
      <c r="CC27">
        <f t="shared" si="14"/>
        <v>0</v>
      </c>
      <c r="CE27">
        <f t="shared" si="15"/>
        <v>0</v>
      </c>
      <c r="CF27">
        <f t="shared" si="16"/>
        <v>2</v>
      </c>
      <c r="CG27">
        <f t="shared" si="17"/>
        <v>0</v>
      </c>
      <c r="CI27">
        <f t="shared" si="18"/>
        <v>1</v>
      </c>
      <c r="CJ27">
        <f t="shared" si="19"/>
        <v>1</v>
      </c>
    </row>
    <row r="28" spans="1:88" x14ac:dyDescent="0.3">
      <c r="A28" t="s">
        <v>51</v>
      </c>
      <c r="B28" t="s">
        <v>39</v>
      </c>
      <c r="C28">
        <v>43.550224999999998</v>
      </c>
      <c r="D28">
        <v>-79.654061999999996</v>
      </c>
      <c r="E28">
        <v>15.508860622091273</v>
      </c>
      <c r="F28" s="2">
        <v>43653</v>
      </c>
      <c r="I28" s="15">
        <v>2</v>
      </c>
      <c r="BB28">
        <f t="shared" si="0"/>
        <v>3</v>
      </c>
      <c r="BC28">
        <v>4</v>
      </c>
      <c r="BD28">
        <v>0</v>
      </c>
      <c r="BE28">
        <v>7</v>
      </c>
      <c r="BG28" t="s">
        <v>200</v>
      </c>
      <c r="BK28">
        <f t="shared" si="1"/>
        <v>0</v>
      </c>
      <c r="BL28">
        <f t="shared" si="2"/>
        <v>0</v>
      </c>
      <c r="BM28">
        <f t="shared" si="3"/>
        <v>0</v>
      </c>
      <c r="BN28">
        <f t="shared" si="4"/>
        <v>0</v>
      </c>
      <c r="BO28">
        <f t="shared" si="5"/>
        <v>0</v>
      </c>
      <c r="BP28">
        <f t="shared" si="6"/>
        <v>0</v>
      </c>
      <c r="BQ28">
        <f t="shared" si="7"/>
        <v>0</v>
      </c>
      <c r="BR28">
        <f t="shared" si="8"/>
        <v>0</v>
      </c>
      <c r="BS28">
        <f t="shared" si="9"/>
        <v>0</v>
      </c>
      <c r="BT28">
        <f t="shared" si="10"/>
        <v>0</v>
      </c>
      <c r="BU28">
        <f t="shared" si="11"/>
        <v>0</v>
      </c>
      <c r="BW28">
        <f t="shared" si="20"/>
        <v>2</v>
      </c>
      <c r="BY28">
        <f t="shared" si="21"/>
        <v>2</v>
      </c>
      <c r="CA28">
        <f t="shared" si="12"/>
        <v>0</v>
      </c>
      <c r="CB28">
        <f t="shared" si="13"/>
        <v>0</v>
      </c>
      <c r="CC28">
        <f t="shared" si="14"/>
        <v>2</v>
      </c>
      <c r="CE28">
        <f t="shared" si="15"/>
        <v>0</v>
      </c>
      <c r="CF28">
        <f t="shared" si="16"/>
        <v>0</v>
      </c>
      <c r="CG28">
        <f t="shared" si="17"/>
        <v>2</v>
      </c>
      <c r="CI28">
        <f t="shared" si="18"/>
        <v>0</v>
      </c>
      <c r="CJ28">
        <f t="shared" si="19"/>
        <v>0</v>
      </c>
    </row>
    <row r="29" spans="1:88" x14ac:dyDescent="0.3">
      <c r="A29" t="s">
        <v>51</v>
      </c>
      <c r="B29" t="s">
        <v>41</v>
      </c>
      <c r="C29">
        <v>43.550224999999998</v>
      </c>
      <c r="D29">
        <v>-79.654061999999996</v>
      </c>
      <c r="E29">
        <v>15.508860622091273</v>
      </c>
      <c r="F29" s="2">
        <v>43653</v>
      </c>
      <c r="R29" s="16">
        <v>3</v>
      </c>
      <c r="BB29">
        <f t="shared" si="0"/>
        <v>4</v>
      </c>
      <c r="BC29">
        <v>3</v>
      </c>
      <c r="BD29">
        <v>0</v>
      </c>
      <c r="BE29">
        <v>7</v>
      </c>
      <c r="BK29">
        <f t="shared" si="1"/>
        <v>0</v>
      </c>
      <c r="BL29">
        <f t="shared" si="2"/>
        <v>0</v>
      </c>
      <c r="BM29">
        <f t="shared" si="3"/>
        <v>0</v>
      </c>
      <c r="BN29">
        <f t="shared" si="4"/>
        <v>0</v>
      </c>
      <c r="BO29">
        <f t="shared" si="5"/>
        <v>0</v>
      </c>
      <c r="BP29">
        <f t="shared" si="6"/>
        <v>0</v>
      </c>
      <c r="BQ29">
        <f t="shared" si="7"/>
        <v>0</v>
      </c>
      <c r="BR29">
        <f t="shared" si="8"/>
        <v>0</v>
      </c>
      <c r="BS29">
        <f t="shared" si="9"/>
        <v>0</v>
      </c>
      <c r="BT29">
        <f t="shared" si="10"/>
        <v>0</v>
      </c>
      <c r="BU29">
        <f t="shared" si="11"/>
        <v>3</v>
      </c>
      <c r="BW29">
        <f t="shared" si="20"/>
        <v>3</v>
      </c>
      <c r="BY29">
        <f t="shared" si="21"/>
        <v>3</v>
      </c>
      <c r="CA29">
        <f t="shared" si="12"/>
        <v>0</v>
      </c>
      <c r="CB29">
        <f t="shared" si="13"/>
        <v>3</v>
      </c>
      <c r="CC29">
        <f t="shared" si="14"/>
        <v>0</v>
      </c>
      <c r="CE29">
        <f t="shared" si="15"/>
        <v>0</v>
      </c>
      <c r="CF29">
        <f t="shared" si="16"/>
        <v>3</v>
      </c>
      <c r="CG29">
        <f t="shared" si="17"/>
        <v>0</v>
      </c>
      <c r="CI29">
        <f t="shared" si="18"/>
        <v>1</v>
      </c>
      <c r="CJ29">
        <f t="shared" si="19"/>
        <v>1</v>
      </c>
    </row>
    <row r="30" spans="1:88" x14ac:dyDescent="0.3">
      <c r="A30" t="s">
        <v>51</v>
      </c>
      <c r="B30" t="s">
        <v>42</v>
      </c>
      <c r="C30">
        <v>43.550224999999998</v>
      </c>
      <c r="D30">
        <v>-79.654061999999996</v>
      </c>
      <c r="E30">
        <v>15.508860622091273</v>
      </c>
      <c r="F30" s="2">
        <v>43653</v>
      </c>
      <c r="BB30">
        <f t="shared" si="0"/>
        <v>4</v>
      </c>
      <c r="BC30">
        <v>5</v>
      </c>
      <c r="BD30">
        <v>0</v>
      </c>
      <c r="BE30">
        <v>9</v>
      </c>
      <c r="BG30" t="s">
        <v>201</v>
      </c>
      <c r="BK30">
        <f t="shared" si="1"/>
        <v>0</v>
      </c>
      <c r="BL30">
        <f t="shared" si="2"/>
        <v>0</v>
      </c>
      <c r="BM30">
        <f t="shared" si="3"/>
        <v>0</v>
      </c>
      <c r="BN30">
        <f t="shared" si="4"/>
        <v>0</v>
      </c>
      <c r="BO30">
        <f t="shared" si="5"/>
        <v>0</v>
      </c>
      <c r="BP30">
        <f t="shared" si="6"/>
        <v>0</v>
      </c>
      <c r="BQ30">
        <f t="shared" si="7"/>
        <v>0</v>
      </c>
      <c r="BR30">
        <f t="shared" si="8"/>
        <v>0</v>
      </c>
      <c r="BS30">
        <f t="shared" si="9"/>
        <v>0</v>
      </c>
      <c r="BT30">
        <f t="shared" si="10"/>
        <v>0</v>
      </c>
      <c r="BU30">
        <f t="shared" si="11"/>
        <v>0</v>
      </c>
      <c r="BW30">
        <f t="shared" si="20"/>
        <v>0</v>
      </c>
      <c r="BY30">
        <f t="shared" si="21"/>
        <v>0</v>
      </c>
      <c r="CA30">
        <f t="shared" si="12"/>
        <v>0</v>
      </c>
      <c r="CB30">
        <f t="shared" si="13"/>
        <v>0</v>
      </c>
      <c r="CC30">
        <f t="shared" si="14"/>
        <v>0</v>
      </c>
      <c r="CE30">
        <f t="shared" si="15"/>
        <v>0</v>
      </c>
      <c r="CF30">
        <f t="shared" si="16"/>
        <v>0</v>
      </c>
      <c r="CG30">
        <f t="shared" si="17"/>
        <v>0</v>
      </c>
      <c r="CI30">
        <f t="shared" si="18"/>
        <v>0</v>
      </c>
      <c r="CJ30">
        <f t="shared" si="19"/>
        <v>0</v>
      </c>
    </row>
    <row r="31" spans="1:88" x14ac:dyDescent="0.3">
      <c r="A31" t="s">
        <v>52</v>
      </c>
      <c r="B31" t="s">
        <v>39</v>
      </c>
      <c r="C31">
        <v>43.534939000000001</v>
      </c>
      <c r="D31">
        <v>-79.732911999999999</v>
      </c>
      <c r="E31">
        <v>19.508997954505052</v>
      </c>
      <c r="F31" s="2">
        <v>43653</v>
      </c>
      <c r="BB31">
        <f t="shared" si="0"/>
        <v>5</v>
      </c>
      <c r="BC31">
        <v>2</v>
      </c>
      <c r="BD31">
        <v>0</v>
      </c>
      <c r="BE31">
        <v>7</v>
      </c>
      <c r="BG31" t="s">
        <v>202</v>
      </c>
      <c r="BK31">
        <f t="shared" si="1"/>
        <v>0</v>
      </c>
      <c r="BL31">
        <f t="shared" si="2"/>
        <v>0</v>
      </c>
      <c r="BM31">
        <f t="shared" si="3"/>
        <v>0</v>
      </c>
      <c r="BN31">
        <f t="shared" si="4"/>
        <v>0</v>
      </c>
      <c r="BO31">
        <f t="shared" si="5"/>
        <v>0</v>
      </c>
      <c r="BP31">
        <f t="shared" si="6"/>
        <v>0</v>
      </c>
      <c r="BQ31">
        <f t="shared" si="7"/>
        <v>0</v>
      </c>
      <c r="BR31">
        <f t="shared" si="8"/>
        <v>0</v>
      </c>
      <c r="BS31">
        <f t="shared" si="9"/>
        <v>0</v>
      </c>
      <c r="BT31">
        <f t="shared" si="10"/>
        <v>0</v>
      </c>
      <c r="BU31">
        <f t="shared" si="11"/>
        <v>0</v>
      </c>
      <c r="BW31">
        <f t="shared" si="20"/>
        <v>0</v>
      </c>
      <c r="BY31">
        <f t="shared" si="21"/>
        <v>0</v>
      </c>
      <c r="CA31">
        <f t="shared" si="12"/>
        <v>0</v>
      </c>
      <c r="CB31">
        <f t="shared" si="13"/>
        <v>0</v>
      </c>
      <c r="CC31">
        <f t="shared" si="14"/>
        <v>0</v>
      </c>
      <c r="CE31">
        <f t="shared" si="15"/>
        <v>0</v>
      </c>
      <c r="CF31">
        <f t="shared" si="16"/>
        <v>0</v>
      </c>
      <c r="CG31">
        <f t="shared" si="17"/>
        <v>0</v>
      </c>
      <c r="CI31">
        <f t="shared" si="18"/>
        <v>0</v>
      </c>
      <c r="CJ31">
        <f t="shared" si="19"/>
        <v>0</v>
      </c>
    </row>
    <row r="32" spans="1:88" x14ac:dyDescent="0.3">
      <c r="A32" t="s">
        <v>52</v>
      </c>
      <c r="B32" t="s">
        <v>41</v>
      </c>
      <c r="C32">
        <v>43.534939000000001</v>
      </c>
      <c r="D32">
        <v>-79.732911999999999</v>
      </c>
      <c r="E32">
        <v>19.508997954505052</v>
      </c>
      <c r="F32" s="2">
        <v>43653</v>
      </c>
      <c r="I32" s="15">
        <v>1</v>
      </c>
      <c r="BB32">
        <f t="shared" si="0"/>
        <v>2</v>
      </c>
      <c r="BC32">
        <v>2</v>
      </c>
      <c r="BD32">
        <v>0</v>
      </c>
      <c r="BE32">
        <v>4</v>
      </c>
      <c r="BG32" t="s">
        <v>203</v>
      </c>
      <c r="BK32">
        <f t="shared" si="1"/>
        <v>0</v>
      </c>
      <c r="BL32">
        <f t="shared" si="2"/>
        <v>0</v>
      </c>
      <c r="BM32">
        <f t="shared" si="3"/>
        <v>0</v>
      </c>
      <c r="BN32">
        <f t="shared" si="4"/>
        <v>0</v>
      </c>
      <c r="BO32">
        <f t="shared" si="5"/>
        <v>0</v>
      </c>
      <c r="BP32">
        <f t="shared" si="6"/>
        <v>0</v>
      </c>
      <c r="BQ32">
        <f t="shared" si="7"/>
        <v>0</v>
      </c>
      <c r="BR32">
        <f t="shared" si="8"/>
        <v>0</v>
      </c>
      <c r="BS32">
        <f t="shared" si="9"/>
        <v>0</v>
      </c>
      <c r="BT32">
        <f t="shared" si="10"/>
        <v>0</v>
      </c>
      <c r="BU32">
        <f t="shared" si="11"/>
        <v>0</v>
      </c>
      <c r="BW32">
        <f t="shared" si="20"/>
        <v>1</v>
      </c>
      <c r="BY32">
        <f t="shared" si="21"/>
        <v>1</v>
      </c>
      <c r="CA32">
        <f t="shared" si="12"/>
        <v>0</v>
      </c>
      <c r="CB32">
        <f t="shared" si="13"/>
        <v>0</v>
      </c>
      <c r="CC32">
        <f t="shared" si="14"/>
        <v>1</v>
      </c>
      <c r="CE32">
        <f t="shared" si="15"/>
        <v>0</v>
      </c>
      <c r="CF32">
        <f t="shared" si="16"/>
        <v>0</v>
      </c>
      <c r="CG32">
        <f t="shared" si="17"/>
        <v>1</v>
      </c>
      <c r="CI32">
        <f t="shared" si="18"/>
        <v>0</v>
      </c>
      <c r="CJ32">
        <f t="shared" si="19"/>
        <v>0</v>
      </c>
    </row>
    <row r="33" spans="1:88" x14ac:dyDescent="0.3">
      <c r="A33" t="s">
        <v>52</v>
      </c>
      <c r="B33" t="s">
        <v>42</v>
      </c>
      <c r="C33">
        <v>43.534939000000001</v>
      </c>
      <c r="D33">
        <v>-79.732911999999999</v>
      </c>
      <c r="E33">
        <v>19.508997954505052</v>
      </c>
      <c r="F33" s="2">
        <v>43653</v>
      </c>
      <c r="S33" s="13">
        <v>1</v>
      </c>
      <c r="BB33">
        <f t="shared" si="0"/>
        <v>4</v>
      </c>
      <c r="BC33">
        <v>4</v>
      </c>
      <c r="BD33">
        <v>0</v>
      </c>
      <c r="BE33">
        <v>8</v>
      </c>
      <c r="BG33" t="s">
        <v>197</v>
      </c>
      <c r="BK33">
        <f t="shared" si="1"/>
        <v>0</v>
      </c>
      <c r="BL33">
        <f t="shared" si="2"/>
        <v>0</v>
      </c>
      <c r="BM33">
        <f t="shared" si="3"/>
        <v>1</v>
      </c>
      <c r="BN33">
        <f t="shared" si="4"/>
        <v>0</v>
      </c>
      <c r="BO33">
        <f t="shared" si="5"/>
        <v>0</v>
      </c>
      <c r="BP33">
        <f t="shared" si="6"/>
        <v>0</v>
      </c>
      <c r="BQ33">
        <f t="shared" si="7"/>
        <v>0</v>
      </c>
      <c r="BR33">
        <f t="shared" si="8"/>
        <v>0</v>
      </c>
      <c r="BS33">
        <f t="shared" si="9"/>
        <v>0</v>
      </c>
      <c r="BT33">
        <f t="shared" si="10"/>
        <v>0</v>
      </c>
      <c r="BU33">
        <f t="shared" si="11"/>
        <v>0</v>
      </c>
      <c r="BW33">
        <f t="shared" si="20"/>
        <v>1</v>
      </c>
      <c r="BY33">
        <f t="shared" si="21"/>
        <v>1</v>
      </c>
      <c r="CA33">
        <f t="shared" si="12"/>
        <v>1</v>
      </c>
      <c r="CB33">
        <f t="shared" si="13"/>
        <v>0</v>
      </c>
      <c r="CC33">
        <f t="shared" si="14"/>
        <v>0</v>
      </c>
      <c r="CE33">
        <f t="shared" si="15"/>
        <v>1</v>
      </c>
      <c r="CF33">
        <f t="shared" si="16"/>
        <v>0</v>
      </c>
      <c r="CG33">
        <f t="shared" si="17"/>
        <v>0</v>
      </c>
      <c r="CI33">
        <f t="shared" si="18"/>
        <v>1</v>
      </c>
      <c r="CJ33">
        <f t="shared" si="19"/>
        <v>1</v>
      </c>
    </row>
    <row r="34" spans="1:88" x14ac:dyDescent="0.3">
      <c r="A34" t="s">
        <v>53</v>
      </c>
      <c r="B34" t="s">
        <v>39</v>
      </c>
      <c r="C34">
        <v>43.71387</v>
      </c>
      <c r="D34">
        <v>-79.505919000000006</v>
      </c>
      <c r="E34">
        <v>7.4043136459389727</v>
      </c>
      <c r="F34" s="2">
        <v>43654</v>
      </c>
      <c r="T34" s="16">
        <v>1</v>
      </c>
      <c r="BB34">
        <f t="shared" si="0"/>
        <v>18</v>
      </c>
      <c r="BC34">
        <v>11</v>
      </c>
      <c r="BD34">
        <v>0</v>
      </c>
      <c r="BE34">
        <v>29</v>
      </c>
      <c r="BG34" t="s">
        <v>347</v>
      </c>
      <c r="BK34">
        <f t="shared" si="1"/>
        <v>0</v>
      </c>
      <c r="BL34">
        <f t="shared" si="2"/>
        <v>0</v>
      </c>
      <c r="BM34">
        <f t="shared" si="3"/>
        <v>0</v>
      </c>
      <c r="BN34">
        <f t="shared" si="4"/>
        <v>0</v>
      </c>
      <c r="BO34">
        <f t="shared" si="5"/>
        <v>0</v>
      </c>
      <c r="BP34">
        <f t="shared" si="6"/>
        <v>1</v>
      </c>
      <c r="BQ34">
        <f t="shared" si="7"/>
        <v>0</v>
      </c>
      <c r="BR34">
        <f t="shared" si="8"/>
        <v>0</v>
      </c>
      <c r="BS34">
        <f t="shared" si="9"/>
        <v>0</v>
      </c>
      <c r="BT34">
        <f t="shared" si="10"/>
        <v>0</v>
      </c>
      <c r="BU34">
        <f t="shared" si="11"/>
        <v>0</v>
      </c>
      <c r="BW34">
        <f t="shared" si="20"/>
        <v>1</v>
      </c>
      <c r="BY34">
        <f t="shared" si="21"/>
        <v>1</v>
      </c>
      <c r="CA34">
        <f t="shared" si="12"/>
        <v>0</v>
      </c>
      <c r="CB34">
        <f t="shared" si="13"/>
        <v>1</v>
      </c>
      <c r="CC34">
        <f t="shared" si="14"/>
        <v>0</v>
      </c>
      <c r="CE34">
        <f t="shared" si="15"/>
        <v>0</v>
      </c>
      <c r="CF34">
        <f t="shared" si="16"/>
        <v>1</v>
      </c>
      <c r="CG34">
        <f t="shared" si="17"/>
        <v>0</v>
      </c>
      <c r="CI34">
        <f t="shared" si="18"/>
        <v>1</v>
      </c>
      <c r="CJ34">
        <f t="shared" si="19"/>
        <v>1</v>
      </c>
    </row>
    <row r="35" spans="1:88" x14ac:dyDescent="0.3">
      <c r="A35" t="s">
        <v>53</v>
      </c>
      <c r="B35" t="s">
        <v>41</v>
      </c>
      <c r="C35">
        <v>43.71387</v>
      </c>
      <c r="D35">
        <v>-79.505919000000006</v>
      </c>
      <c r="E35">
        <v>7.4043136459389727</v>
      </c>
      <c r="F35" s="2">
        <v>43654</v>
      </c>
      <c r="G35" s="13">
        <v>1</v>
      </c>
      <c r="I35" s="15">
        <v>1</v>
      </c>
      <c r="U35">
        <v>1</v>
      </c>
      <c r="BB35">
        <f t="shared" si="0"/>
        <v>3</v>
      </c>
      <c r="BC35">
        <v>5</v>
      </c>
      <c r="BD35">
        <v>0</v>
      </c>
      <c r="BE35">
        <v>8</v>
      </c>
      <c r="BK35">
        <f t="shared" si="1"/>
        <v>1</v>
      </c>
      <c r="BL35">
        <f t="shared" si="2"/>
        <v>0</v>
      </c>
      <c r="BM35">
        <f t="shared" si="3"/>
        <v>0</v>
      </c>
      <c r="BN35">
        <f t="shared" si="4"/>
        <v>0</v>
      </c>
      <c r="BO35">
        <f t="shared" si="5"/>
        <v>0</v>
      </c>
      <c r="BP35">
        <f t="shared" si="6"/>
        <v>0</v>
      </c>
      <c r="BQ35">
        <f t="shared" si="7"/>
        <v>0</v>
      </c>
      <c r="BR35">
        <f t="shared" si="8"/>
        <v>0</v>
      </c>
      <c r="BS35">
        <f t="shared" si="9"/>
        <v>0</v>
      </c>
      <c r="BT35">
        <f t="shared" si="10"/>
        <v>0</v>
      </c>
      <c r="BU35">
        <f t="shared" si="11"/>
        <v>0</v>
      </c>
      <c r="BW35">
        <f t="shared" si="20"/>
        <v>3</v>
      </c>
      <c r="BY35">
        <f t="shared" si="21"/>
        <v>3</v>
      </c>
      <c r="CA35">
        <f t="shared" si="12"/>
        <v>1</v>
      </c>
      <c r="CB35">
        <f t="shared" si="13"/>
        <v>0</v>
      </c>
      <c r="CC35">
        <f t="shared" si="14"/>
        <v>2</v>
      </c>
      <c r="CE35">
        <f t="shared" si="15"/>
        <v>1</v>
      </c>
      <c r="CF35">
        <f t="shared" si="16"/>
        <v>0</v>
      </c>
      <c r="CG35">
        <f t="shared" si="17"/>
        <v>1</v>
      </c>
      <c r="CI35">
        <f t="shared" si="18"/>
        <v>2</v>
      </c>
      <c r="CJ35">
        <f t="shared" si="19"/>
        <v>1</v>
      </c>
    </row>
    <row r="36" spans="1:88" x14ac:dyDescent="0.3">
      <c r="A36" t="s">
        <v>53</v>
      </c>
      <c r="B36" t="s">
        <v>42</v>
      </c>
      <c r="C36">
        <v>43.71387</v>
      </c>
      <c r="D36">
        <v>-79.505919000000006</v>
      </c>
      <c r="E36">
        <v>7.4043136459389727</v>
      </c>
      <c r="F36" s="2">
        <v>43654</v>
      </c>
      <c r="V36" s="13">
        <v>1</v>
      </c>
      <c r="BB36">
        <f t="shared" si="0"/>
        <v>12</v>
      </c>
      <c r="BC36">
        <v>8</v>
      </c>
      <c r="BD36">
        <v>0</v>
      </c>
      <c r="BE36">
        <v>20</v>
      </c>
      <c r="BG36" t="s">
        <v>205</v>
      </c>
      <c r="BK36">
        <f t="shared" si="1"/>
        <v>0</v>
      </c>
      <c r="BL36">
        <f t="shared" si="2"/>
        <v>0</v>
      </c>
      <c r="BM36">
        <f t="shared" si="3"/>
        <v>1</v>
      </c>
      <c r="BN36">
        <f t="shared" si="4"/>
        <v>0</v>
      </c>
      <c r="BO36">
        <f t="shared" si="5"/>
        <v>0</v>
      </c>
      <c r="BP36">
        <f t="shared" si="6"/>
        <v>0</v>
      </c>
      <c r="BQ36">
        <f t="shared" si="7"/>
        <v>0</v>
      </c>
      <c r="BR36">
        <f t="shared" si="8"/>
        <v>0</v>
      </c>
      <c r="BS36">
        <f t="shared" si="9"/>
        <v>0</v>
      </c>
      <c r="BT36">
        <f t="shared" si="10"/>
        <v>0</v>
      </c>
      <c r="BU36">
        <f t="shared" si="11"/>
        <v>0</v>
      </c>
      <c r="BW36">
        <f t="shared" si="20"/>
        <v>1</v>
      </c>
      <c r="BY36">
        <f t="shared" si="21"/>
        <v>1</v>
      </c>
      <c r="CA36">
        <f t="shared" si="12"/>
        <v>1</v>
      </c>
      <c r="CB36">
        <f t="shared" si="13"/>
        <v>0</v>
      </c>
      <c r="CC36">
        <f t="shared" si="14"/>
        <v>0</v>
      </c>
      <c r="CE36">
        <f t="shared" si="15"/>
        <v>1</v>
      </c>
      <c r="CF36">
        <f t="shared" si="16"/>
        <v>0</v>
      </c>
      <c r="CG36">
        <f t="shared" si="17"/>
        <v>0</v>
      </c>
      <c r="CI36">
        <f t="shared" si="18"/>
        <v>1</v>
      </c>
      <c r="CJ36">
        <f t="shared" si="19"/>
        <v>1</v>
      </c>
    </row>
    <row r="37" spans="1:88" x14ac:dyDescent="0.3">
      <c r="A37" t="s">
        <v>54</v>
      </c>
      <c r="B37" t="s">
        <v>39</v>
      </c>
      <c r="C37">
        <v>43.719453000000001</v>
      </c>
      <c r="D37">
        <v>-79.445162999999994</v>
      </c>
      <c r="E37">
        <v>5.4158014911438661</v>
      </c>
      <c r="F37" s="2">
        <v>43654</v>
      </c>
      <c r="J37" s="18">
        <v>1</v>
      </c>
      <c r="M37" s="16">
        <v>1</v>
      </c>
      <c r="W37">
        <v>1</v>
      </c>
      <c r="BB37">
        <f t="shared" si="0"/>
        <v>1</v>
      </c>
      <c r="BC37">
        <v>4</v>
      </c>
      <c r="BD37">
        <v>0</v>
      </c>
      <c r="BE37">
        <v>5</v>
      </c>
      <c r="BG37" t="s">
        <v>206</v>
      </c>
      <c r="BK37">
        <f t="shared" si="1"/>
        <v>0</v>
      </c>
      <c r="BL37">
        <f t="shared" si="2"/>
        <v>0</v>
      </c>
      <c r="BM37">
        <f t="shared" si="3"/>
        <v>0</v>
      </c>
      <c r="BN37">
        <f t="shared" si="4"/>
        <v>0</v>
      </c>
      <c r="BO37">
        <f t="shared" si="5"/>
        <v>0</v>
      </c>
      <c r="BP37">
        <f t="shared" si="6"/>
        <v>1</v>
      </c>
      <c r="BQ37">
        <f t="shared" si="7"/>
        <v>0</v>
      </c>
      <c r="BR37">
        <f t="shared" si="8"/>
        <v>1</v>
      </c>
      <c r="BS37">
        <f t="shared" si="9"/>
        <v>2</v>
      </c>
      <c r="BT37">
        <f t="shared" si="10"/>
        <v>2</v>
      </c>
      <c r="BU37">
        <f t="shared" si="11"/>
        <v>0</v>
      </c>
      <c r="BW37">
        <f t="shared" si="20"/>
        <v>3</v>
      </c>
      <c r="BY37">
        <f t="shared" si="21"/>
        <v>1</v>
      </c>
      <c r="CA37">
        <f t="shared" si="12"/>
        <v>0</v>
      </c>
      <c r="CB37">
        <f t="shared" si="13"/>
        <v>2</v>
      </c>
      <c r="CC37">
        <f t="shared" si="14"/>
        <v>1</v>
      </c>
      <c r="CE37">
        <f t="shared" si="15"/>
        <v>0</v>
      </c>
      <c r="CF37">
        <f t="shared" si="16"/>
        <v>1</v>
      </c>
      <c r="CG37">
        <f t="shared" si="17"/>
        <v>0</v>
      </c>
      <c r="CI37">
        <f t="shared" si="18"/>
        <v>6</v>
      </c>
      <c r="CJ37">
        <f t="shared" si="19"/>
        <v>4</v>
      </c>
    </row>
    <row r="38" spans="1:88" x14ac:dyDescent="0.3">
      <c r="A38" t="s">
        <v>54</v>
      </c>
      <c r="B38" t="s">
        <v>41</v>
      </c>
      <c r="C38">
        <v>43.719453000000001</v>
      </c>
      <c r="D38">
        <v>-79.445162999999994</v>
      </c>
      <c r="E38">
        <v>5.4158014911438661</v>
      </c>
      <c r="F38" s="2">
        <v>43654</v>
      </c>
      <c r="I38" s="15">
        <v>1</v>
      </c>
      <c r="BB38">
        <f t="shared" si="0"/>
        <v>1</v>
      </c>
      <c r="BC38">
        <v>2</v>
      </c>
      <c r="BD38">
        <v>0</v>
      </c>
      <c r="BE38">
        <v>3</v>
      </c>
      <c r="BK38">
        <f t="shared" si="1"/>
        <v>0</v>
      </c>
      <c r="BL38">
        <f t="shared" si="2"/>
        <v>0</v>
      </c>
      <c r="BM38">
        <f t="shared" si="3"/>
        <v>0</v>
      </c>
      <c r="BN38">
        <f t="shared" si="4"/>
        <v>0</v>
      </c>
      <c r="BO38">
        <f t="shared" si="5"/>
        <v>0</v>
      </c>
      <c r="BP38">
        <f t="shared" si="6"/>
        <v>0</v>
      </c>
      <c r="BQ38">
        <f t="shared" si="7"/>
        <v>0</v>
      </c>
      <c r="BR38">
        <f t="shared" si="8"/>
        <v>0</v>
      </c>
      <c r="BS38">
        <f t="shared" si="9"/>
        <v>0</v>
      </c>
      <c r="BT38">
        <f t="shared" si="10"/>
        <v>0</v>
      </c>
      <c r="BU38">
        <f t="shared" si="11"/>
        <v>0</v>
      </c>
      <c r="BW38">
        <f t="shared" si="20"/>
        <v>1</v>
      </c>
      <c r="BY38">
        <f t="shared" si="21"/>
        <v>1</v>
      </c>
      <c r="CA38">
        <f t="shared" si="12"/>
        <v>0</v>
      </c>
      <c r="CB38">
        <f t="shared" si="13"/>
        <v>0</v>
      </c>
      <c r="CC38">
        <f t="shared" si="14"/>
        <v>1</v>
      </c>
      <c r="CE38">
        <f t="shared" si="15"/>
        <v>0</v>
      </c>
      <c r="CF38">
        <f t="shared" si="16"/>
        <v>0</v>
      </c>
      <c r="CG38">
        <f t="shared" si="17"/>
        <v>1</v>
      </c>
      <c r="CI38">
        <f t="shared" si="18"/>
        <v>0</v>
      </c>
      <c r="CJ38">
        <f t="shared" si="19"/>
        <v>0</v>
      </c>
    </row>
    <row r="39" spans="1:88" x14ac:dyDescent="0.3">
      <c r="A39" t="s">
        <v>54</v>
      </c>
      <c r="B39" t="s">
        <v>42</v>
      </c>
      <c r="C39">
        <v>43.719453000000001</v>
      </c>
      <c r="D39">
        <v>-79.445162999999994</v>
      </c>
      <c r="E39">
        <v>5.4158014911438661</v>
      </c>
      <c r="F39" s="2">
        <v>43654</v>
      </c>
      <c r="K39" s="13">
        <v>1</v>
      </c>
      <c r="BB39">
        <f t="shared" si="0"/>
        <v>0</v>
      </c>
      <c r="BC39">
        <v>1</v>
      </c>
      <c r="BD39">
        <v>1</v>
      </c>
      <c r="BE39">
        <v>2</v>
      </c>
      <c r="BK39">
        <f t="shared" si="1"/>
        <v>1</v>
      </c>
      <c r="BL39">
        <f t="shared" si="2"/>
        <v>0</v>
      </c>
      <c r="BM39">
        <f t="shared" si="3"/>
        <v>0</v>
      </c>
      <c r="BN39">
        <f t="shared" si="4"/>
        <v>0</v>
      </c>
      <c r="BO39">
        <f t="shared" si="5"/>
        <v>0</v>
      </c>
      <c r="BP39">
        <f t="shared" si="6"/>
        <v>0</v>
      </c>
      <c r="BQ39">
        <f t="shared" si="7"/>
        <v>0</v>
      </c>
      <c r="BR39">
        <f t="shared" si="8"/>
        <v>0</v>
      </c>
      <c r="BS39">
        <f t="shared" si="9"/>
        <v>0</v>
      </c>
      <c r="BT39">
        <f t="shared" si="10"/>
        <v>0</v>
      </c>
      <c r="BU39">
        <f t="shared" si="11"/>
        <v>0</v>
      </c>
      <c r="BW39">
        <f t="shared" si="20"/>
        <v>1</v>
      </c>
      <c r="BY39">
        <f t="shared" si="21"/>
        <v>1</v>
      </c>
      <c r="CA39">
        <f t="shared" si="12"/>
        <v>1</v>
      </c>
      <c r="CB39">
        <f t="shared" si="13"/>
        <v>0</v>
      </c>
      <c r="CC39">
        <f t="shared" si="14"/>
        <v>0</v>
      </c>
      <c r="CE39">
        <f t="shared" si="15"/>
        <v>1</v>
      </c>
      <c r="CF39">
        <f t="shared" si="16"/>
        <v>0</v>
      </c>
      <c r="CG39">
        <f t="shared" si="17"/>
        <v>0</v>
      </c>
      <c r="CI39">
        <f t="shared" si="18"/>
        <v>1</v>
      </c>
      <c r="CJ39">
        <f t="shared" si="19"/>
        <v>1</v>
      </c>
    </row>
    <row r="40" spans="1:88" x14ac:dyDescent="0.3">
      <c r="A40" t="s">
        <v>55</v>
      </c>
      <c r="B40" t="s">
        <v>39</v>
      </c>
      <c r="C40">
        <v>43.713472000000003</v>
      </c>
      <c r="D40">
        <v>-79.463271000000006</v>
      </c>
      <c r="E40">
        <v>5.7031825324835577</v>
      </c>
      <c r="F40" s="2">
        <v>43654</v>
      </c>
      <c r="BB40">
        <f t="shared" si="0"/>
        <v>2</v>
      </c>
      <c r="BC40">
        <v>1</v>
      </c>
      <c r="BD40">
        <v>0</v>
      </c>
      <c r="BE40">
        <v>3</v>
      </c>
      <c r="BG40" t="s">
        <v>207</v>
      </c>
      <c r="BK40">
        <f t="shared" si="1"/>
        <v>0</v>
      </c>
      <c r="BL40">
        <f t="shared" si="2"/>
        <v>0</v>
      </c>
      <c r="BM40">
        <f t="shared" si="3"/>
        <v>0</v>
      </c>
      <c r="BN40">
        <f t="shared" si="4"/>
        <v>0</v>
      </c>
      <c r="BO40">
        <f t="shared" si="5"/>
        <v>0</v>
      </c>
      <c r="BP40">
        <f t="shared" si="6"/>
        <v>0</v>
      </c>
      <c r="BQ40">
        <f t="shared" si="7"/>
        <v>0</v>
      </c>
      <c r="BR40">
        <f t="shared" si="8"/>
        <v>0</v>
      </c>
      <c r="BS40">
        <f t="shared" si="9"/>
        <v>0</v>
      </c>
      <c r="BT40">
        <f t="shared" si="10"/>
        <v>0</v>
      </c>
      <c r="BU40">
        <f t="shared" si="11"/>
        <v>0</v>
      </c>
      <c r="BW40">
        <f t="shared" si="20"/>
        <v>0</v>
      </c>
      <c r="BY40">
        <f t="shared" si="21"/>
        <v>0</v>
      </c>
      <c r="CA40">
        <f t="shared" si="12"/>
        <v>0</v>
      </c>
      <c r="CB40">
        <f t="shared" si="13"/>
        <v>0</v>
      </c>
      <c r="CC40">
        <f t="shared" si="14"/>
        <v>0</v>
      </c>
      <c r="CE40">
        <f t="shared" si="15"/>
        <v>0</v>
      </c>
      <c r="CF40">
        <f t="shared" si="16"/>
        <v>0</v>
      </c>
      <c r="CG40">
        <f t="shared" si="17"/>
        <v>0</v>
      </c>
      <c r="CI40">
        <f t="shared" si="18"/>
        <v>0</v>
      </c>
      <c r="CJ40">
        <f t="shared" si="19"/>
        <v>0</v>
      </c>
    </row>
    <row r="41" spans="1:88" x14ac:dyDescent="0.3">
      <c r="A41" t="s">
        <v>56</v>
      </c>
      <c r="B41" t="s">
        <v>39</v>
      </c>
      <c r="C41">
        <v>43.713583999999997</v>
      </c>
      <c r="D41">
        <v>-79.475768000000002</v>
      </c>
      <c r="E41">
        <v>6.1738769548090557</v>
      </c>
      <c r="F41" s="2">
        <v>43654</v>
      </c>
      <c r="BB41">
        <f t="shared" si="0"/>
        <v>3</v>
      </c>
      <c r="BC41">
        <v>3</v>
      </c>
      <c r="BD41">
        <v>0</v>
      </c>
      <c r="BE41">
        <v>6</v>
      </c>
      <c r="BG41" t="s">
        <v>208</v>
      </c>
      <c r="BK41">
        <f t="shared" si="1"/>
        <v>0</v>
      </c>
      <c r="BL41">
        <f t="shared" si="2"/>
        <v>0</v>
      </c>
      <c r="BM41">
        <f t="shared" si="3"/>
        <v>0</v>
      </c>
      <c r="BN41">
        <f t="shared" si="4"/>
        <v>0</v>
      </c>
      <c r="BO41">
        <f t="shared" si="5"/>
        <v>0</v>
      </c>
      <c r="BP41">
        <f t="shared" si="6"/>
        <v>0</v>
      </c>
      <c r="BQ41">
        <f t="shared" si="7"/>
        <v>0</v>
      </c>
      <c r="BR41">
        <f t="shared" si="8"/>
        <v>0</v>
      </c>
      <c r="BS41">
        <f t="shared" si="9"/>
        <v>0</v>
      </c>
      <c r="BT41">
        <f t="shared" si="10"/>
        <v>0</v>
      </c>
      <c r="BU41">
        <f t="shared" si="11"/>
        <v>0</v>
      </c>
      <c r="BW41">
        <f t="shared" si="20"/>
        <v>0</v>
      </c>
      <c r="BY41">
        <f t="shared" si="21"/>
        <v>0</v>
      </c>
      <c r="CA41">
        <f t="shared" si="12"/>
        <v>0</v>
      </c>
      <c r="CB41">
        <f t="shared" si="13"/>
        <v>0</v>
      </c>
      <c r="CC41">
        <f t="shared" si="14"/>
        <v>0</v>
      </c>
      <c r="CE41">
        <f t="shared" si="15"/>
        <v>0</v>
      </c>
      <c r="CF41">
        <f t="shared" si="16"/>
        <v>0</v>
      </c>
      <c r="CG41">
        <f t="shared" si="17"/>
        <v>0</v>
      </c>
      <c r="CI41">
        <f t="shared" si="18"/>
        <v>0</v>
      </c>
      <c r="CJ41">
        <f t="shared" si="19"/>
        <v>0</v>
      </c>
    </row>
    <row r="42" spans="1:88" x14ac:dyDescent="0.3">
      <c r="A42" t="s">
        <v>56</v>
      </c>
      <c r="B42" t="s">
        <v>41</v>
      </c>
      <c r="C42">
        <v>43.713583999999997</v>
      </c>
      <c r="D42">
        <v>-79.475768000000002</v>
      </c>
      <c r="E42">
        <v>6.1738769548090557</v>
      </c>
      <c r="F42" s="2">
        <v>43654</v>
      </c>
      <c r="W42">
        <v>2</v>
      </c>
      <c r="BB42">
        <f t="shared" si="0"/>
        <v>4</v>
      </c>
      <c r="BC42">
        <v>3</v>
      </c>
      <c r="BD42">
        <v>0</v>
      </c>
      <c r="BE42">
        <v>7</v>
      </c>
      <c r="BG42" t="s">
        <v>209</v>
      </c>
      <c r="BK42">
        <f t="shared" si="1"/>
        <v>0</v>
      </c>
      <c r="BL42">
        <f t="shared" si="2"/>
        <v>0</v>
      </c>
      <c r="BM42">
        <f t="shared" si="3"/>
        <v>0</v>
      </c>
      <c r="BN42">
        <f t="shared" si="4"/>
        <v>0</v>
      </c>
      <c r="BO42">
        <f t="shared" si="5"/>
        <v>0</v>
      </c>
      <c r="BP42">
        <f t="shared" si="6"/>
        <v>0</v>
      </c>
      <c r="BQ42">
        <f t="shared" si="7"/>
        <v>0</v>
      </c>
      <c r="BR42">
        <f t="shared" si="8"/>
        <v>2</v>
      </c>
      <c r="BS42">
        <f t="shared" si="9"/>
        <v>2</v>
      </c>
      <c r="BT42">
        <f t="shared" si="10"/>
        <v>2</v>
      </c>
      <c r="BU42">
        <f t="shared" si="11"/>
        <v>0</v>
      </c>
      <c r="BW42">
        <f t="shared" si="20"/>
        <v>2</v>
      </c>
      <c r="BY42">
        <f t="shared" si="21"/>
        <v>0</v>
      </c>
      <c r="CA42">
        <f t="shared" si="12"/>
        <v>0</v>
      </c>
      <c r="CB42">
        <f t="shared" si="13"/>
        <v>2</v>
      </c>
      <c r="CC42">
        <f t="shared" si="14"/>
        <v>0</v>
      </c>
      <c r="CE42">
        <f t="shared" si="15"/>
        <v>0</v>
      </c>
      <c r="CF42">
        <f t="shared" si="16"/>
        <v>0</v>
      </c>
      <c r="CG42">
        <f t="shared" si="17"/>
        <v>0</v>
      </c>
      <c r="CI42">
        <f t="shared" si="18"/>
        <v>4</v>
      </c>
      <c r="CJ42">
        <f t="shared" si="19"/>
        <v>3</v>
      </c>
    </row>
    <row r="43" spans="1:88" x14ac:dyDescent="0.3">
      <c r="A43" t="s">
        <v>56</v>
      </c>
      <c r="B43" t="s">
        <v>42</v>
      </c>
      <c r="C43">
        <v>43.713583999999997</v>
      </c>
      <c r="D43">
        <v>-79.475768000000002</v>
      </c>
      <c r="E43">
        <v>6.1738769548090557</v>
      </c>
      <c r="F43" s="2">
        <v>43654</v>
      </c>
      <c r="K43" s="13">
        <v>2</v>
      </c>
      <c r="O43" s="13">
        <v>1</v>
      </c>
      <c r="W43">
        <v>1</v>
      </c>
      <c r="X43" s="16">
        <v>2</v>
      </c>
      <c r="BB43" t="e">
        <f t="shared" si="0"/>
        <v>#VALUE!</v>
      </c>
      <c r="BC43" t="s">
        <v>40</v>
      </c>
      <c r="BD43" t="s">
        <v>40</v>
      </c>
      <c r="BE43" t="s">
        <v>40</v>
      </c>
      <c r="BG43" t="s">
        <v>210</v>
      </c>
      <c r="BK43">
        <f t="shared" si="1"/>
        <v>2</v>
      </c>
      <c r="BL43">
        <f t="shared" si="2"/>
        <v>0</v>
      </c>
      <c r="BM43">
        <f t="shared" si="3"/>
        <v>0</v>
      </c>
      <c r="BN43">
        <f t="shared" si="4"/>
        <v>0</v>
      </c>
      <c r="BO43">
        <f t="shared" si="5"/>
        <v>1</v>
      </c>
      <c r="BP43">
        <f t="shared" si="6"/>
        <v>2</v>
      </c>
      <c r="BQ43">
        <f t="shared" si="7"/>
        <v>0</v>
      </c>
      <c r="BR43">
        <f t="shared" si="8"/>
        <v>1</v>
      </c>
      <c r="BS43">
        <f t="shared" si="9"/>
        <v>1</v>
      </c>
      <c r="BT43">
        <f t="shared" si="10"/>
        <v>1</v>
      </c>
      <c r="BU43">
        <f t="shared" si="11"/>
        <v>0</v>
      </c>
      <c r="BW43">
        <f t="shared" si="20"/>
        <v>6</v>
      </c>
      <c r="BY43">
        <f t="shared" si="21"/>
        <v>5</v>
      </c>
      <c r="CA43">
        <f t="shared" si="12"/>
        <v>3</v>
      </c>
      <c r="CB43">
        <f t="shared" si="13"/>
        <v>3</v>
      </c>
      <c r="CC43">
        <f t="shared" si="14"/>
        <v>0</v>
      </c>
      <c r="CE43">
        <f t="shared" si="15"/>
        <v>3</v>
      </c>
      <c r="CF43">
        <f t="shared" si="16"/>
        <v>2</v>
      </c>
      <c r="CG43">
        <f t="shared" si="17"/>
        <v>0</v>
      </c>
      <c r="CI43">
        <f t="shared" si="18"/>
        <v>7</v>
      </c>
      <c r="CJ43">
        <f t="shared" si="19"/>
        <v>6</v>
      </c>
    </row>
    <row r="44" spans="1:88" x14ac:dyDescent="0.3">
      <c r="A44" t="s">
        <v>57</v>
      </c>
      <c r="B44" t="s">
        <v>39</v>
      </c>
      <c r="C44">
        <v>43.713092000000003</v>
      </c>
      <c r="D44">
        <v>-79.515598999999995</v>
      </c>
      <c r="E44">
        <v>7.7894790881923477</v>
      </c>
      <c r="F44" s="2">
        <v>43654</v>
      </c>
      <c r="K44" s="13">
        <v>1</v>
      </c>
      <c r="Y44">
        <v>2</v>
      </c>
      <c r="BB44">
        <f t="shared" si="0"/>
        <v>1</v>
      </c>
      <c r="BC44">
        <v>2</v>
      </c>
      <c r="BD44">
        <v>0</v>
      </c>
      <c r="BE44">
        <v>3</v>
      </c>
      <c r="BG44" t="s">
        <v>211</v>
      </c>
      <c r="BK44">
        <f t="shared" si="1"/>
        <v>1</v>
      </c>
      <c r="BL44">
        <f t="shared" si="2"/>
        <v>0</v>
      </c>
      <c r="BM44">
        <f t="shared" si="3"/>
        <v>0</v>
      </c>
      <c r="BN44">
        <f t="shared" si="4"/>
        <v>0</v>
      </c>
      <c r="BO44">
        <f t="shared" si="5"/>
        <v>0</v>
      </c>
      <c r="BP44">
        <f t="shared" si="6"/>
        <v>0</v>
      </c>
      <c r="BQ44">
        <f t="shared" si="7"/>
        <v>0</v>
      </c>
      <c r="BR44">
        <f t="shared" si="8"/>
        <v>0</v>
      </c>
      <c r="BS44">
        <f t="shared" si="9"/>
        <v>0</v>
      </c>
      <c r="BT44">
        <f t="shared" si="10"/>
        <v>0</v>
      </c>
      <c r="BU44">
        <f t="shared" si="11"/>
        <v>0</v>
      </c>
      <c r="BW44">
        <f t="shared" si="20"/>
        <v>3</v>
      </c>
      <c r="BY44">
        <f t="shared" si="21"/>
        <v>1</v>
      </c>
      <c r="CA44">
        <f t="shared" si="12"/>
        <v>3</v>
      </c>
      <c r="CB44">
        <f t="shared" si="13"/>
        <v>0</v>
      </c>
      <c r="CC44">
        <f t="shared" si="14"/>
        <v>0</v>
      </c>
      <c r="CE44">
        <f t="shared" si="15"/>
        <v>1</v>
      </c>
      <c r="CF44">
        <f t="shared" si="16"/>
        <v>0</v>
      </c>
      <c r="CG44">
        <f t="shared" si="17"/>
        <v>0</v>
      </c>
      <c r="CI44">
        <f t="shared" si="18"/>
        <v>2</v>
      </c>
      <c r="CJ44">
        <f t="shared" si="19"/>
        <v>1</v>
      </c>
    </row>
    <row r="45" spans="1:88" x14ac:dyDescent="0.3">
      <c r="A45" t="s">
        <v>57</v>
      </c>
      <c r="B45" t="s">
        <v>41</v>
      </c>
      <c r="C45">
        <v>43.713092000000003</v>
      </c>
      <c r="D45">
        <v>-79.515598999999995</v>
      </c>
      <c r="E45">
        <v>7.7894790881923477</v>
      </c>
      <c r="F45" s="2">
        <v>43654</v>
      </c>
      <c r="V45" s="13">
        <v>2</v>
      </c>
      <c r="Z45" s="16">
        <v>1</v>
      </c>
      <c r="BB45">
        <f t="shared" si="0"/>
        <v>0</v>
      </c>
      <c r="BC45">
        <v>3</v>
      </c>
      <c r="BD45">
        <v>0</v>
      </c>
      <c r="BE45">
        <v>3</v>
      </c>
      <c r="BG45" t="s">
        <v>212</v>
      </c>
      <c r="BK45">
        <f t="shared" si="1"/>
        <v>1</v>
      </c>
      <c r="BL45">
        <f t="shared" si="2"/>
        <v>0</v>
      </c>
      <c r="BM45">
        <f t="shared" si="3"/>
        <v>2</v>
      </c>
      <c r="BN45">
        <f t="shared" si="4"/>
        <v>0</v>
      </c>
      <c r="BO45">
        <f t="shared" si="5"/>
        <v>0</v>
      </c>
      <c r="BP45">
        <f t="shared" si="6"/>
        <v>0</v>
      </c>
      <c r="BQ45">
        <f t="shared" si="7"/>
        <v>0</v>
      </c>
      <c r="BR45">
        <f t="shared" si="8"/>
        <v>0</v>
      </c>
      <c r="BS45">
        <f t="shared" si="9"/>
        <v>0</v>
      </c>
      <c r="BT45">
        <f t="shared" si="10"/>
        <v>0</v>
      </c>
      <c r="BU45">
        <f t="shared" si="11"/>
        <v>0</v>
      </c>
      <c r="BW45">
        <f t="shared" si="20"/>
        <v>3</v>
      </c>
      <c r="BY45">
        <f t="shared" si="21"/>
        <v>3</v>
      </c>
      <c r="CA45">
        <f t="shared" si="12"/>
        <v>2</v>
      </c>
      <c r="CB45">
        <f t="shared" si="13"/>
        <v>1</v>
      </c>
      <c r="CC45">
        <f t="shared" si="14"/>
        <v>0</v>
      </c>
      <c r="CE45">
        <f t="shared" si="15"/>
        <v>2</v>
      </c>
      <c r="CF45">
        <f t="shared" si="16"/>
        <v>1</v>
      </c>
      <c r="CG45">
        <f t="shared" si="17"/>
        <v>0</v>
      </c>
      <c r="CI45">
        <f t="shared" si="18"/>
        <v>2</v>
      </c>
      <c r="CJ45">
        <f t="shared" si="19"/>
        <v>2</v>
      </c>
    </row>
    <row r="46" spans="1:88" x14ac:dyDescent="0.3">
      <c r="A46" t="s">
        <v>57</v>
      </c>
      <c r="B46" t="s">
        <v>42</v>
      </c>
      <c r="C46">
        <v>43.713092000000003</v>
      </c>
      <c r="D46">
        <v>-79.515598999999995</v>
      </c>
      <c r="E46">
        <v>7.7894790881923477</v>
      </c>
      <c r="F46" s="2">
        <v>43654</v>
      </c>
      <c r="K46" s="13">
        <v>1</v>
      </c>
      <c r="AA46" s="16">
        <v>1</v>
      </c>
      <c r="BB46">
        <f t="shared" si="0"/>
        <v>1</v>
      </c>
      <c r="BC46">
        <v>4</v>
      </c>
      <c r="BD46">
        <v>0</v>
      </c>
      <c r="BE46">
        <v>5</v>
      </c>
      <c r="BK46">
        <f t="shared" si="1"/>
        <v>1</v>
      </c>
      <c r="BL46">
        <f t="shared" si="2"/>
        <v>0</v>
      </c>
      <c r="BM46">
        <f t="shared" si="3"/>
        <v>0</v>
      </c>
      <c r="BN46">
        <f t="shared" si="4"/>
        <v>0</v>
      </c>
      <c r="BO46">
        <f t="shared" si="5"/>
        <v>0</v>
      </c>
      <c r="BP46">
        <f t="shared" si="6"/>
        <v>1</v>
      </c>
      <c r="BQ46">
        <f t="shared" si="7"/>
        <v>0</v>
      </c>
      <c r="BR46">
        <f t="shared" si="8"/>
        <v>0</v>
      </c>
      <c r="BS46">
        <f t="shared" si="9"/>
        <v>0</v>
      </c>
      <c r="BT46">
        <f t="shared" si="10"/>
        <v>0</v>
      </c>
      <c r="BU46">
        <f t="shared" si="11"/>
        <v>0</v>
      </c>
      <c r="BW46">
        <f t="shared" si="20"/>
        <v>2</v>
      </c>
      <c r="BY46">
        <f t="shared" si="21"/>
        <v>2</v>
      </c>
      <c r="CA46">
        <f t="shared" si="12"/>
        <v>1</v>
      </c>
      <c r="CB46">
        <f t="shared" si="13"/>
        <v>1</v>
      </c>
      <c r="CC46">
        <f t="shared" si="14"/>
        <v>0</v>
      </c>
      <c r="CE46">
        <f t="shared" si="15"/>
        <v>1</v>
      </c>
      <c r="CF46">
        <f t="shared" si="16"/>
        <v>1</v>
      </c>
      <c r="CG46">
        <f t="shared" si="17"/>
        <v>0</v>
      </c>
      <c r="CI46">
        <f t="shared" si="18"/>
        <v>2</v>
      </c>
      <c r="CJ46">
        <f t="shared" si="19"/>
        <v>2</v>
      </c>
    </row>
    <row r="47" spans="1:88" x14ac:dyDescent="0.3">
      <c r="A47" t="s">
        <v>58</v>
      </c>
      <c r="B47" t="s">
        <v>39</v>
      </c>
      <c r="C47">
        <v>43.711948</v>
      </c>
      <c r="D47">
        <v>-79.535893999999999</v>
      </c>
      <c r="E47">
        <v>8.6452662829363174</v>
      </c>
      <c r="F47" s="2">
        <v>43654</v>
      </c>
      <c r="J47" s="18">
        <v>1</v>
      </c>
      <c r="BB47">
        <f t="shared" si="0"/>
        <v>3</v>
      </c>
      <c r="BC47">
        <v>2</v>
      </c>
      <c r="BD47">
        <v>2</v>
      </c>
      <c r="BE47">
        <v>7</v>
      </c>
      <c r="BK47">
        <f t="shared" si="1"/>
        <v>0</v>
      </c>
      <c r="BL47">
        <f t="shared" si="2"/>
        <v>0</v>
      </c>
      <c r="BM47">
        <f t="shared" si="3"/>
        <v>0</v>
      </c>
      <c r="BN47">
        <f t="shared" si="4"/>
        <v>0</v>
      </c>
      <c r="BO47">
        <f t="shared" si="5"/>
        <v>0</v>
      </c>
      <c r="BP47">
        <f t="shared" si="6"/>
        <v>0</v>
      </c>
      <c r="BQ47">
        <f t="shared" si="7"/>
        <v>0</v>
      </c>
      <c r="BR47">
        <f t="shared" si="8"/>
        <v>0</v>
      </c>
      <c r="BS47">
        <f t="shared" si="9"/>
        <v>1</v>
      </c>
      <c r="BT47">
        <f t="shared" si="10"/>
        <v>1</v>
      </c>
      <c r="BU47">
        <f t="shared" si="11"/>
        <v>0</v>
      </c>
      <c r="BW47">
        <f t="shared" si="20"/>
        <v>1</v>
      </c>
      <c r="BY47">
        <f t="shared" si="21"/>
        <v>0</v>
      </c>
      <c r="CA47">
        <f t="shared" si="12"/>
        <v>0</v>
      </c>
      <c r="CB47">
        <f t="shared" si="13"/>
        <v>0</v>
      </c>
      <c r="CC47">
        <f t="shared" si="14"/>
        <v>1</v>
      </c>
      <c r="CE47">
        <f t="shared" si="15"/>
        <v>0</v>
      </c>
      <c r="CF47">
        <f t="shared" si="16"/>
        <v>0</v>
      </c>
      <c r="CG47">
        <f t="shared" si="17"/>
        <v>0</v>
      </c>
      <c r="CI47">
        <f t="shared" si="18"/>
        <v>3</v>
      </c>
      <c r="CJ47">
        <f t="shared" si="19"/>
        <v>2</v>
      </c>
    </row>
    <row r="48" spans="1:88" x14ac:dyDescent="0.3">
      <c r="A48" t="s">
        <v>58</v>
      </c>
      <c r="B48" t="s">
        <v>41</v>
      </c>
      <c r="C48">
        <v>43.711948</v>
      </c>
      <c r="D48">
        <v>-79.535893999999999</v>
      </c>
      <c r="E48">
        <v>8.6452662829363174</v>
      </c>
      <c r="F48" s="2">
        <v>43654</v>
      </c>
      <c r="BB48">
        <f t="shared" si="0"/>
        <v>1</v>
      </c>
      <c r="BC48">
        <v>2</v>
      </c>
      <c r="BD48">
        <v>0</v>
      </c>
      <c r="BE48">
        <v>3</v>
      </c>
      <c r="BK48">
        <f t="shared" si="1"/>
        <v>0</v>
      </c>
      <c r="BL48">
        <f t="shared" si="2"/>
        <v>0</v>
      </c>
      <c r="BM48">
        <f t="shared" si="3"/>
        <v>0</v>
      </c>
      <c r="BN48">
        <f t="shared" si="4"/>
        <v>0</v>
      </c>
      <c r="BO48">
        <f t="shared" si="5"/>
        <v>0</v>
      </c>
      <c r="BP48">
        <f t="shared" si="6"/>
        <v>0</v>
      </c>
      <c r="BQ48">
        <f t="shared" si="7"/>
        <v>0</v>
      </c>
      <c r="BR48">
        <f t="shared" si="8"/>
        <v>0</v>
      </c>
      <c r="BS48">
        <f t="shared" si="9"/>
        <v>0</v>
      </c>
      <c r="BT48">
        <f t="shared" si="10"/>
        <v>0</v>
      </c>
      <c r="BU48">
        <f t="shared" si="11"/>
        <v>0</v>
      </c>
      <c r="BW48">
        <f t="shared" si="20"/>
        <v>0</v>
      </c>
      <c r="BY48">
        <f t="shared" si="21"/>
        <v>0</v>
      </c>
      <c r="CA48">
        <f t="shared" si="12"/>
        <v>0</v>
      </c>
      <c r="CB48">
        <f t="shared" si="13"/>
        <v>0</v>
      </c>
      <c r="CC48">
        <f t="shared" si="14"/>
        <v>0</v>
      </c>
      <c r="CE48">
        <f t="shared" si="15"/>
        <v>0</v>
      </c>
      <c r="CF48">
        <f t="shared" si="16"/>
        <v>0</v>
      </c>
      <c r="CG48">
        <f t="shared" si="17"/>
        <v>0</v>
      </c>
      <c r="CI48">
        <f t="shared" si="18"/>
        <v>0</v>
      </c>
      <c r="CJ48">
        <f t="shared" si="19"/>
        <v>0</v>
      </c>
    </row>
    <row r="49" spans="1:88" x14ac:dyDescent="0.3">
      <c r="A49" t="s">
        <v>58</v>
      </c>
      <c r="B49" t="s">
        <v>42</v>
      </c>
      <c r="C49">
        <v>43.711948</v>
      </c>
      <c r="D49">
        <v>-79.535893999999999</v>
      </c>
      <c r="E49">
        <v>8.6452662829363174</v>
      </c>
      <c r="F49" s="2">
        <v>43654</v>
      </c>
      <c r="BB49">
        <f t="shared" si="0"/>
        <v>3</v>
      </c>
      <c r="BC49">
        <v>2</v>
      </c>
      <c r="BD49">
        <v>0</v>
      </c>
      <c r="BE49">
        <v>5</v>
      </c>
      <c r="BK49">
        <f t="shared" si="1"/>
        <v>0</v>
      </c>
      <c r="BL49">
        <f t="shared" si="2"/>
        <v>0</v>
      </c>
      <c r="BM49">
        <f t="shared" si="3"/>
        <v>0</v>
      </c>
      <c r="BN49">
        <f t="shared" si="4"/>
        <v>0</v>
      </c>
      <c r="BO49">
        <f t="shared" si="5"/>
        <v>0</v>
      </c>
      <c r="BP49">
        <f t="shared" si="6"/>
        <v>0</v>
      </c>
      <c r="BQ49">
        <f t="shared" si="7"/>
        <v>0</v>
      </c>
      <c r="BR49">
        <f t="shared" si="8"/>
        <v>0</v>
      </c>
      <c r="BS49">
        <f t="shared" si="9"/>
        <v>0</v>
      </c>
      <c r="BT49">
        <f t="shared" si="10"/>
        <v>0</v>
      </c>
      <c r="BU49">
        <f t="shared" si="11"/>
        <v>0</v>
      </c>
      <c r="BW49">
        <f t="shared" si="20"/>
        <v>0</v>
      </c>
      <c r="BY49">
        <f t="shared" si="21"/>
        <v>0</v>
      </c>
      <c r="CA49">
        <f t="shared" si="12"/>
        <v>0</v>
      </c>
      <c r="CB49">
        <f t="shared" si="13"/>
        <v>0</v>
      </c>
      <c r="CC49">
        <f t="shared" si="14"/>
        <v>0</v>
      </c>
      <c r="CE49">
        <f t="shared" si="15"/>
        <v>0</v>
      </c>
      <c r="CF49">
        <f t="shared" si="16"/>
        <v>0</v>
      </c>
      <c r="CG49">
        <f t="shared" si="17"/>
        <v>0</v>
      </c>
      <c r="CI49">
        <f t="shared" si="18"/>
        <v>0</v>
      </c>
      <c r="CJ49">
        <f t="shared" si="19"/>
        <v>0</v>
      </c>
    </row>
    <row r="50" spans="1:88" x14ac:dyDescent="0.3">
      <c r="A50" t="s">
        <v>59</v>
      </c>
      <c r="B50" t="s">
        <v>39</v>
      </c>
      <c r="C50">
        <v>43.564655000000002</v>
      </c>
      <c r="D50">
        <v>-79.720468999999994</v>
      </c>
      <c r="E50">
        <v>18.129729041860788</v>
      </c>
      <c r="F50" s="2">
        <v>43655</v>
      </c>
      <c r="BB50">
        <f t="shared" si="0"/>
        <v>0</v>
      </c>
      <c r="BC50">
        <v>1</v>
      </c>
      <c r="BD50">
        <v>0</v>
      </c>
      <c r="BE50">
        <v>1</v>
      </c>
      <c r="BG50" t="s">
        <v>213</v>
      </c>
      <c r="BK50">
        <f t="shared" si="1"/>
        <v>0</v>
      </c>
      <c r="BL50">
        <f t="shared" si="2"/>
        <v>0</v>
      </c>
      <c r="BM50">
        <f t="shared" si="3"/>
        <v>0</v>
      </c>
      <c r="BN50">
        <f t="shared" si="4"/>
        <v>0</v>
      </c>
      <c r="BO50">
        <f t="shared" si="5"/>
        <v>0</v>
      </c>
      <c r="BP50">
        <f t="shared" si="6"/>
        <v>0</v>
      </c>
      <c r="BQ50">
        <f t="shared" si="7"/>
        <v>0</v>
      </c>
      <c r="BR50">
        <f t="shared" si="8"/>
        <v>0</v>
      </c>
      <c r="BS50">
        <f t="shared" si="9"/>
        <v>0</v>
      </c>
      <c r="BT50">
        <f t="shared" si="10"/>
        <v>0</v>
      </c>
      <c r="BU50">
        <f t="shared" si="11"/>
        <v>0</v>
      </c>
      <c r="BW50">
        <f t="shared" si="20"/>
        <v>0</v>
      </c>
      <c r="BY50">
        <f t="shared" si="21"/>
        <v>0</v>
      </c>
      <c r="CA50">
        <f t="shared" si="12"/>
        <v>0</v>
      </c>
      <c r="CB50">
        <f t="shared" si="13"/>
        <v>0</v>
      </c>
      <c r="CC50">
        <f t="shared" si="14"/>
        <v>0</v>
      </c>
      <c r="CE50">
        <f t="shared" si="15"/>
        <v>0</v>
      </c>
      <c r="CF50">
        <f t="shared" si="16"/>
        <v>0</v>
      </c>
      <c r="CG50">
        <f t="shared" si="17"/>
        <v>0</v>
      </c>
      <c r="CI50">
        <f t="shared" si="18"/>
        <v>0</v>
      </c>
      <c r="CJ50">
        <f t="shared" si="19"/>
        <v>0</v>
      </c>
    </row>
    <row r="51" spans="1:88" x14ac:dyDescent="0.3">
      <c r="A51" t="s">
        <v>60</v>
      </c>
      <c r="B51" t="s">
        <v>39</v>
      </c>
      <c r="C51">
        <v>43.571026000000003</v>
      </c>
      <c r="D51">
        <v>-79.733337000000006</v>
      </c>
      <c r="E51">
        <v>18.589161793082503</v>
      </c>
      <c r="F51" s="2">
        <v>43655</v>
      </c>
      <c r="M51" s="16">
        <v>2</v>
      </c>
      <c r="AB51" s="15">
        <v>1</v>
      </c>
      <c r="BB51">
        <f t="shared" si="0"/>
        <v>1</v>
      </c>
      <c r="BC51">
        <v>4</v>
      </c>
      <c r="BD51">
        <v>0</v>
      </c>
      <c r="BE51">
        <v>5</v>
      </c>
      <c r="BK51">
        <f t="shared" si="1"/>
        <v>0</v>
      </c>
      <c r="BL51">
        <f t="shared" si="2"/>
        <v>1</v>
      </c>
      <c r="BM51">
        <f t="shared" si="3"/>
        <v>0</v>
      </c>
      <c r="BN51">
        <f t="shared" si="4"/>
        <v>0</v>
      </c>
      <c r="BO51">
        <f t="shared" si="5"/>
        <v>0</v>
      </c>
      <c r="BP51">
        <f t="shared" si="6"/>
        <v>2</v>
      </c>
      <c r="BQ51">
        <f t="shared" si="7"/>
        <v>0</v>
      </c>
      <c r="BR51">
        <f t="shared" si="8"/>
        <v>0</v>
      </c>
      <c r="BS51">
        <f t="shared" si="9"/>
        <v>0</v>
      </c>
      <c r="BT51">
        <f t="shared" si="10"/>
        <v>0</v>
      </c>
      <c r="BU51">
        <f t="shared" si="11"/>
        <v>0</v>
      </c>
      <c r="BW51">
        <f t="shared" si="20"/>
        <v>3</v>
      </c>
      <c r="BY51">
        <f t="shared" si="21"/>
        <v>3</v>
      </c>
      <c r="CA51">
        <f t="shared" si="12"/>
        <v>0</v>
      </c>
      <c r="CB51">
        <f t="shared" si="13"/>
        <v>2</v>
      </c>
      <c r="CC51">
        <f t="shared" si="14"/>
        <v>1</v>
      </c>
      <c r="CE51">
        <f t="shared" si="15"/>
        <v>0</v>
      </c>
      <c r="CF51">
        <f t="shared" si="16"/>
        <v>2</v>
      </c>
      <c r="CG51">
        <f t="shared" si="17"/>
        <v>1</v>
      </c>
      <c r="CI51">
        <f t="shared" si="18"/>
        <v>2</v>
      </c>
      <c r="CJ51">
        <f t="shared" si="19"/>
        <v>2</v>
      </c>
    </row>
    <row r="52" spans="1:88" x14ac:dyDescent="0.3">
      <c r="A52" t="s">
        <v>60</v>
      </c>
      <c r="B52" t="s">
        <v>41</v>
      </c>
      <c r="C52">
        <v>43.571026000000003</v>
      </c>
      <c r="D52">
        <v>-79.733337000000006</v>
      </c>
      <c r="E52">
        <v>18.589161793082503</v>
      </c>
      <c r="F52" s="2">
        <v>43655</v>
      </c>
      <c r="K52" s="13">
        <v>1</v>
      </c>
      <c r="M52" s="16">
        <v>1</v>
      </c>
      <c r="BB52">
        <f t="shared" si="0"/>
        <v>1</v>
      </c>
      <c r="BC52">
        <v>3</v>
      </c>
      <c r="BD52">
        <v>0</v>
      </c>
      <c r="BE52">
        <v>4</v>
      </c>
      <c r="BG52" t="s">
        <v>214</v>
      </c>
      <c r="BK52">
        <f t="shared" si="1"/>
        <v>1</v>
      </c>
      <c r="BL52">
        <f t="shared" si="2"/>
        <v>0</v>
      </c>
      <c r="BM52">
        <f t="shared" si="3"/>
        <v>0</v>
      </c>
      <c r="BN52">
        <f t="shared" si="4"/>
        <v>0</v>
      </c>
      <c r="BO52">
        <f t="shared" si="5"/>
        <v>0</v>
      </c>
      <c r="BP52">
        <f t="shared" si="6"/>
        <v>1</v>
      </c>
      <c r="BQ52">
        <f t="shared" si="7"/>
        <v>0</v>
      </c>
      <c r="BR52">
        <f t="shared" si="8"/>
        <v>0</v>
      </c>
      <c r="BS52">
        <f t="shared" si="9"/>
        <v>0</v>
      </c>
      <c r="BT52">
        <f t="shared" si="10"/>
        <v>0</v>
      </c>
      <c r="BU52">
        <f t="shared" si="11"/>
        <v>0</v>
      </c>
      <c r="BW52">
        <f t="shared" si="20"/>
        <v>2</v>
      </c>
      <c r="BY52">
        <f t="shared" si="21"/>
        <v>2</v>
      </c>
      <c r="CA52">
        <f t="shared" si="12"/>
        <v>1</v>
      </c>
      <c r="CB52">
        <f t="shared" si="13"/>
        <v>1</v>
      </c>
      <c r="CC52">
        <f t="shared" si="14"/>
        <v>0</v>
      </c>
      <c r="CE52">
        <f t="shared" si="15"/>
        <v>1</v>
      </c>
      <c r="CF52">
        <f t="shared" si="16"/>
        <v>1</v>
      </c>
      <c r="CG52">
        <f t="shared" si="17"/>
        <v>0</v>
      </c>
      <c r="CI52">
        <f t="shared" si="18"/>
        <v>2</v>
      </c>
      <c r="CJ52">
        <f t="shared" si="19"/>
        <v>2</v>
      </c>
    </row>
    <row r="53" spans="1:88" x14ac:dyDescent="0.3">
      <c r="A53" t="s">
        <v>60</v>
      </c>
      <c r="B53" t="s">
        <v>42</v>
      </c>
      <c r="C53">
        <v>43.571026000000003</v>
      </c>
      <c r="D53">
        <v>-79.733337000000006</v>
      </c>
      <c r="E53">
        <v>18.589161793082503</v>
      </c>
      <c r="F53" s="2">
        <v>43655</v>
      </c>
      <c r="AC53" s="16">
        <v>1</v>
      </c>
      <c r="BB53">
        <f t="shared" si="0"/>
        <v>3</v>
      </c>
      <c r="BC53">
        <v>3</v>
      </c>
      <c r="BD53">
        <v>0</v>
      </c>
      <c r="BE53">
        <v>6</v>
      </c>
      <c r="BG53" t="s">
        <v>215</v>
      </c>
      <c r="BK53">
        <f t="shared" si="1"/>
        <v>0</v>
      </c>
      <c r="BL53">
        <f t="shared" si="2"/>
        <v>0</v>
      </c>
      <c r="BM53">
        <f t="shared" si="3"/>
        <v>0</v>
      </c>
      <c r="BN53">
        <f t="shared" si="4"/>
        <v>0</v>
      </c>
      <c r="BO53">
        <f t="shared" si="5"/>
        <v>0</v>
      </c>
      <c r="BP53">
        <f t="shared" si="6"/>
        <v>0</v>
      </c>
      <c r="BQ53">
        <f t="shared" si="7"/>
        <v>0</v>
      </c>
      <c r="BR53">
        <f t="shared" si="8"/>
        <v>0</v>
      </c>
      <c r="BS53">
        <f t="shared" si="9"/>
        <v>0</v>
      </c>
      <c r="BT53">
        <f t="shared" si="10"/>
        <v>0</v>
      </c>
      <c r="BU53">
        <f t="shared" si="11"/>
        <v>1</v>
      </c>
      <c r="BW53">
        <f t="shared" si="20"/>
        <v>1</v>
      </c>
      <c r="BY53">
        <f t="shared" si="21"/>
        <v>1</v>
      </c>
      <c r="CA53">
        <f t="shared" si="12"/>
        <v>0</v>
      </c>
      <c r="CB53">
        <f t="shared" si="13"/>
        <v>1</v>
      </c>
      <c r="CC53">
        <f t="shared" si="14"/>
        <v>0</v>
      </c>
      <c r="CE53">
        <f t="shared" si="15"/>
        <v>0</v>
      </c>
      <c r="CF53">
        <f t="shared" si="16"/>
        <v>1</v>
      </c>
      <c r="CG53">
        <f t="shared" si="17"/>
        <v>0</v>
      </c>
      <c r="CI53">
        <f t="shared" si="18"/>
        <v>1</v>
      </c>
      <c r="CJ53">
        <f t="shared" si="19"/>
        <v>1</v>
      </c>
    </row>
    <row r="54" spans="1:88" x14ac:dyDescent="0.3">
      <c r="A54" t="s">
        <v>61</v>
      </c>
      <c r="B54" t="s">
        <v>39</v>
      </c>
      <c r="C54">
        <v>43.554563999999999</v>
      </c>
      <c r="D54">
        <v>-79.756833999999998</v>
      </c>
      <c r="E54">
        <v>20.079379322885636</v>
      </c>
      <c r="F54" s="2">
        <v>43655</v>
      </c>
      <c r="AA54" s="16">
        <v>3</v>
      </c>
      <c r="BB54">
        <f t="shared" si="0"/>
        <v>4</v>
      </c>
      <c r="BC54">
        <v>1</v>
      </c>
      <c r="BD54">
        <v>0</v>
      </c>
      <c r="BE54">
        <v>5</v>
      </c>
      <c r="BG54" t="s">
        <v>216</v>
      </c>
      <c r="BK54">
        <f t="shared" si="1"/>
        <v>0</v>
      </c>
      <c r="BL54">
        <f t="shared" si="2"/>
        <v>0</v>
      </c>
      <c r="BM54">
        <f t="shared" si="3"/>
        <v>0</v>
      </c>
      <c r="BN54">
        <f t="shared" si="4"/>
        <v>0</v>
      </c>
      <c r="BO54">
        <f t="shared" si="5"/>
        <v>0</v>
      </c>
      <c r="BP54">
        <f t="shared" si="6"/>
        <v>3</v>
      </c>
      <c r="BQ54">
        <f t="shared" si="7"/>
        <v>0</v>
      </c>
      <c r="BR54">
        <f t="shared" si="8"/>
        <v>0</v>
      </c>
      <c r="BS54">
        <f t="shared" si="9"/>
        <v>0</v>
      </c>
      <c r="BT54">
        <f t="shared" si="10"/>
        <v>0</v>
      </c>
      <c r="BU54">
        <f t="shared" si="11"/>
        <v>0</v>
      </c>
      <c r="BW54">
        <f t="shared" si="20"/>
        <v>3</v>
      </c>
      <c r="BY54">
        <f t="shared" si="21"/>
        <v>3</v>
      </c>
      <c r="CA54">
        <f t="shared" si="12"/>
        <v>0</v>
      </c>
      <c r="CB54">
        <f t="shared" si="13"/>
        <v>3</v>
      </c>
      <c r="CC54">
        <f t="shared" si="14"/>
        <v>0</v>
      </c>
      <c r="CE54">
        <f t="shared" si="15"/>
        <v>0</v>
      </c>
      <c r="CF54">
        <f t="shared" si="16"/>
        <v>3</v>
      </c>
      <c r="CG54">
        <f t="shared" si="17"/>
        <v>0</v>
      </c>
      <c r="CI54">
        <f t="shared" si="18"/>
        <v>1</v>
      </c>
      <c r="CJ54">
        <f t="shared" si="19"/>
        <v>1</v>
      </c>
    </row>
    <row r="55" spans="1:88" x14ac:dyDescent="0.3">
      <c r="A55" t="s">
        <v>61</v>
      </c>
      <c r="B55" t="s">
        <v>41</v>
      </c>
      <c r="C55">
        <v>43.554563999999999</v>
      </c>
      <c r="D55">
        <v>-79.756833999999998</v>
      </c>
      <c r="E55">
        <v>20.079379322885636</v>
      </c>
      <c r="F55" s="2">
        <v>43655</v>
      </c>
      <c r="I55" s="15">
        <v>2</v>
      </c>
      <c r="U55">
        <v>1</v>
      </c>
      <c r="AD55" s="16">
        <v>1</v>
      </c>
      <c r="BB55">
        <f t="shared" si="0"/>
        <v>3</v>
      </c>
      <c r="BC55">
        <v>3</v>
      </c>
      <c r="BD55">
        <v>0</v>
      </c>
      <c r="BE55">
        <v>6</v>
      </c>
      <c r="BK55">
        <f t="shared" si="1"/>
        <v>0</v>
      </c>
      <c r="BL55">
        <f t="shared" si="2"/>
        <v>0</v>
      </c>
      <c r="BM55">
        <f t="shared" si="3"/>
        <v>0</v>
      </c>
      <c r="BN55">
        <f t="shared" si="4"/>
        <v>0</v>
      </c>
      <c r="BO55">
        <f t="shared" si="5"/>
        <v>0</v>
      </c>
      <c r="BP55">
        <f t="shared" si="6"/>
        <v>1</v>
      </c>
      <c r="BQ55">
        <f t="shared" si="7"/>
        <v>0</v>
      </c>
      <c r="BR55">
        <f t="shared" si="8"/>
        <v>0</v>
      </c>
      <c r="BS55">
        <f t="shared" si="9"/>
        <v>0</v>
      </c>
      <c r="BT55">
        <f t="shared" si="10"/>
        <v>0</v>
      </c>
      <c r="BU55">
        <f t="shared" si="11"/>
        <v>0</v>
      </c>
      <c r="BW55">
        <f t="shared" si="20"/>
        <v>4</v>
      </c>
      <c r="BY55">
        <f t="shared" si="21"/>
        <v>4</v>
      </c>
      <c r="CA55">
        <f t="shared" si="12"/>
        <v>0</v>
      </c>
      <c r="CB55">
        <f t="shared" si="13"/>
        <v>1</v>
      </c>
      <c r="CC55">
        <f t="shared" si="14"/>
        <v>3</v>
      </c>
      <c r="CE55">
        <f t="shared" si="15"/>
        <v>0</v>
      </c>
      <c r="CF55">
        <f t="shared" si="16"/>
        <v>1</v>
      </c>
      <c r="CG55">
        <f t="shared" si="17"/>
        <v>2</v>
      </c>
      <c r="CI55">
        <f t="shared" si="18"/>
        <v>2</v>
      </c>
      <c r="CJ55">
        <f t="shared" si="19"/>
        <v>1</v>
      </c>
    </row>
    <row r="56" spans="1:88" x14ac:dyDescent="0.3">
      <c r="A56" t="s">
        <v>61</v>
      </c>
      <c r="B56" t="s">
        <v>42</v>
      </c>
      <c r="C56">
        <v>43.554563999999999</v>
      </c>
      <c r="D56">
        <v>-79.756833999999998</v>
      </c>
      <c r="E56">
        <v>20.079379322885636</v>
      </c>
      <c r="F56" s="2">
        <v>43655</v>
      </c>
      <c r="BB56">
        <f t="shared" si="0"/>
        <v>5</v>
      </c>
      <c r="BC56">
        <v>1</v>
      </c>
      <c r="BD56">
        <v>0</v>
      </c>
      <c r="BE56">
        <v>6</v>
      </c>
      <c r="BK56">
        <f t="shared" si="1"/>
        <v>0</v>
      </c>
      <c r="BL56">
        <f t="shared" si="2"/>
        <v>0</v>
      </c>
      <c r="BM56">
        <f t="shared" si="3"/>
        <v>0</v>
      </c>
      <c r="BN56">
        <f t="shared" si="4"/>
        <v>0</v>
      </c>
      <c r="BO56">
        <f t="shared" si="5"/>
        <v>0</v>
      </c>
      <c r="BP56">
        <f t="shared" si="6"/>
        <v>0</v>
      </c>
      <c r="BQ56">
        <f t="shared" si="7"/>
        <v>0</v>
      </c>
      <c r="BR56">
        <f t="shared" si="8"/>
        <v>0</v>
      </c>
      <c r="BS56">
        <f t="shared" si="9"/>
        <v>0</v>
      </c>
      <c r="BT56">
        <f t="shared" si="10"/>
        <v>0</v>
      </c>
      <c r="BU56">
        <f t="shared" si="11"/>
        <v>0</v>
      </c>
      <c r="BW56">
        <f t="shared" si="20"/>
        <v>0</v>
      </c>
      <c r="BY56">
        <f t="shared" si="21"/>
        <v>0</v>
      </c>
      <c r="CA56">
        <f t="shared" si="12"/>
        <v>0</v>
      </c>
      <c r="CB56">
        <f t="shared" si="13"/>
        <v>0</v>
      </c>
      <c r="CC56">
        <f t="shared" si="14"/>
        <v>0</v>
      </c>
      <c r="CE56">
        <f t="shared" si="15"/>
        <v>0</v>
      </c>
      <c r="CF56">
        <f t="shared" si="16"/>
        <v>0</v>
      </c>
      <c r="CG56">
        <f t="shared" si="17"/>
        <v>0</v>
      </c>
      <c r="CI56">
        <f t="shared" si="18"/>
        <v>0</v>
      </c>
      <c r="CJ56">
        <f t="shared" si="19"/>
        <v>0</v>
      </c>
    </row>
    <row r="57" spans="1:88" x14ac:dyDescent="0.3">
      <c r="A57" t="s">
        <v>62</v>
      </c>
      <c r="B57" t="s">
        <v>39</v>
      </c>
      <c r="C57">
        <v>43.484110999999999</v>
      </c>
      <c r="D57">
        <v>-79.837701999999993</v>
      </c>
      <c r="E57">
        <v>25.777914157727512</v>
      </c>
      <c r="F57" s="2">
        <v>43655</v>
      </c>
      <c r="I57" s="15">
        <v>3</v>
      </c>
      <c r="K57" s="13">
        <v>2</v>
      </c>
      <c r="BB57">
        <f t="shared" si="0"/>
        <v>1</v>
      </c>
      <c r="BC57">
        <v>2</v>
      </c>
      <c r="BD57">
        <v>0</v>
      </c>
      <c r="BE57">
        <v>3</v>
      </c>
      <c r="BG57" t="s">
        <v>217</v>
      </c>
      <c r="BK57">
        <f t="shared" si="1"/>
        <v>2</v>
      </c>
      <c r="BL57">
        <f t="shared" si="2"/>
        <v>0</v>
      </c>
      <c r="BM57">
        <f t="shared" si="3"/>
        <v>0</v>
      </c>
      <c r="BN57">
        <f t="shared" si="4"/>
        <v>0</v>
      </c>
      <c r="BO57">
        <f t="shared" si="5"/>
        <v>0</v>
      </c>
      <c r="BP57">
        <f t="shared" si="6"/>
        <v>0</v>
      </c>
      <c r="BQ57">
        <f t="shared" si="7"/>
        <v>0</v>
      </c>
      <c r="BR57">
        <f t="shared" si="8"/>
        <v>0</v>
      </c>
      <c r="BS57">
        <f t="shared" si="9"/>
        <v>0</v>
      </c>
      <c r="BT57">
        <f t="shared" si="10"/>
        <v>0</v>
      </c>
      <c r="BU57">
        <f t="shared" si="11"/>
        <v>0</v>
      </c>
      <c r="BW57">
        <f t="shared" si="20"/>
        <v>5</v>
      </c>
      <c r="BY57">
        <f t="shared" si="21"/>
        <v>5</v>
      </c>
      <c r="CA57">
        <f t="shared" si="12"/>
        <v>2</v>
      </c>
      <c r="CB57">
        <f t="shared" si="13"/>
        <v>0</v>
      </c>
      <c r="CC57">
        <f t="shared" si="14"/>
        <v>3</v>
      </c>
      <c r="CE57">
        <f t="shared" si="15"/>
        <v>2</v>
      </c>
      <c r="CF57">
        <f t="shared" si="16"/>
        <v>0</v>
      </c>
      <c r="CG57">
        <f t="shared" si="17"/>
        <v>3</v>
      </c>
      <c r="CI57">
        <f t="shared" si="18"/>
        <v>1</v>
      </c>
      <c r="CJ57">
        <f t="shared" si="19"/>
        <v>1</v>
      </c>
    </row>
    <row r="58" spans="1:88" x14ac:dyDescent="0.3">
      <c r="A58" t="s">
        <v>62</v>
      </c>
      <c r="B58" t="s">
        <v>41</v>
      </c>
      <c r="C58">
        <v>43.484110999999999</v>
      </c>
      <c r="D58">
        <v>-79.837701999999993</v>
      </c>
      <c r="E58">
        <v>25.777914157727512</v>
      </c>
      <c r="F58" s="2">
        <v>43655</v>
      </c>
      <c r="K58" s="13">
        <v>2</v>
      </c>
      <c r="Y58">
        <v>4</v>
      </c>
      <c r="BB58">
        <f t="shared" si="0"/>
        <v>0</v>
      </c>
      <c r="BC58">
        <v>3</v>
      </c>
      <c r="BD58">
        <v>0</v>
      </c>
      <c r="BE58">
        <v>3</v>
      </c>
      <c r="BK58">
        <f t="shared" si="1"/>
        <v>2</v>
      </c>
      <c r="BL58">
        <f t="shared" si="2"/>
        <v>0</v>
      </c>
      <c r="BM58">
        <f t="shared" si="3"/>
        <v>0</v>
      </c>
      <c r="BN58">
        <f t="shared" si="4"/>
        <v>0</v>
      </c>
      <c r="BO58">
        <f t="shared" si="5"/>
        <v>0</v>
      </c>
      <c r="BP58">
        <f t="shared" si="6"/>
        <v>0</v>
      </c>
      <c r="BQ58">
        <f t="shared" si="7"/>
        <v>0</v>
      </c>
      <c r="BR58">
        <f t="shared" si="8"/>
        <v>0</v>
      </c>
      <c r="BS58">
        <f t="shared" si="9"/>
        <v>0</v>
      </c>
      <c r="BT58">
        <f t="shared" si="10"/>
        <v>0</v>
      </c>
      <c r="BU58">
        <f t="shared" si="11"/>
        <v>0</v>
      </c>
      <c r="BW58">
        <f t="shared" si="20"/>
        <v>6</v>
      </c>
      <c r="BY58">
        <f t="shared" si="21"/>
        <v>2</v>
      </c>
      <c r="CA58">
        <f t="shared" si="12"/>
        <v>6</v>
      </c>
      <c r="CB58">
        <f t="shared" si="13"/>
        <v>0</v>
      </c>
      <c r="CC58">
        <f t="shared" si="14"/>
        <v>0</v>
      </c>
      <c r="CE58">
        <f t="shared" si="15"/>
        <v>2</v>
      </c>
      <c r="CF58">
        <f t="shared" si="16"/>
        <v>0</v>
      </c>
      <c r="CG58">
        <f t="shared" si="17"/>
        <v>0</v>
      </c>
      <c r="CI58">
        <f t="shared" si="18"/>
        <v>2</v>
      </c>
      <c r="CJ58">
        <f t="shared" si="19"/>
        <v>1</v>
      </c>
    </row>
    <row r="59" spans="1:88" x14ac:dyDescent="0.3">
      <c r="A59" t="s">
        <v>62</v>
      </c>
      <c r="B59" t="s">
        <v>42</v>
      </c>
      <c r="C59">
        <v>43.484110999999999</v>
      </c>
      <c r="D59">
        <v>-79.837701999999993</v>
      </c>
      <c r="E59">
        <v>25.777914157727512</v>
      </c>
      <c r="F59" s="2">
        <v>43655</v>
      </c>
      <c r="K59" s="13">
        <v>1</v>
      </c>
      <c r="BB59">
        <f t="shared" si="0"/>
        <v>0</v>
      </c>
      <c r="BC59">
        <v>3</v>
      </c>
      <c r="BD59">
        <v>0</v>
      </c>
      <c r="BE59">
        <v>3</v>
      </c>
      <c r="BK59">
        <f t="shared" si="1"/>
        <v>1</v>
      </c>
      <c r="BL59">
        <f t="shared" si="2"/>
        <v>0</v>
      </c>
      <c r="BM59">
        <f t="shared" si="3"/>
        <v>0</v>
      </c>
      <c r="BN59">
        <f t="shared" si="4"/>
        <v>0</v>
      </c>
      <c r="BO59">
        <f t="shared" si="5"/>
        <v>0</v>
      </c>
      <c r="BP59">
        <f t="shared" si="6"/>
        <v>0</v>
      </c>
      <c r="BQ59">
        <f t="shared" si="7"/>
        <v>0</v>
      </c>
      <c r="BR59">
        <f t="shared" si="8"/>
        <v>0</v>
      </c>
      <c r="BS59">
        <f t="shared" si="9"/>
        <v>0</v>
      </c>
      <c r="BT59">
        <f t="shared" si="10"/>
        <v>0</v>
      </c>
      <c r="BU59">
        <f t="shared" si="11"/>
        <v>0</v>
      </c>
      <c r="BW59">
        <f t="shared" si="20"/>
        <v>1</v>
      </c>
      <c r="BY59">
        <f t="shared" si="21"/>
        <v>1</v>
      </c>
      <c r="CA59">
        <f t="shared" si="12"/>
        <v>1</v>
      </c>
      <c r="CB59">
        <f t="shared" si="13"/>
        <v>0</v>
      </c>
      <c r="CC59">
        <f t="shared" si="14"/>
        <v>0</v>
      </c>
      <c r="CE59">
        <f t="shared" si="15"/>
        <v>1</v>
      </c>
      <c r="CF59">
        <f t="shared" si="16"/>
        <v>0</v>
      </c>
      <c r="CG59">
        <f t="shared" si="17"/>
        <v>0</v>
      </c>
      <c r="CI59">
        <f t="shared" si="18"/>
        <v>1</v>
      </c>
      <c r="CJ59">
        <f t="shared" si="19"/>
        <v>1</v>
      </c>
    </row>
    <row r="60" spans="1:88" x14ac:dyDescent="0.3">
      <c r="A60" t="s">
        <v>63</v>
      </c>
      <c r="B60" t="s">
        <v>39</v>
      </c>
      <c r="C60">
        <v>43.438668999999997</v>
      </c>
      <c r="D60">
        <v>-79.780878000000001</v>
      </c>
      <c r="E60">
        <v>25.047446263536923</v>
      </c>
      <c r="F60" s="2">
        <v>43655</v>
      </c>
      <c r="I60" s="15">
        <v>2</v>
      </c>
      <c r="BB60">
        <f t="shared" si="0"/>
        <v>4</v>
      </c>
      <c r="BC60">
        <v>2</v>
      </c>
      <c r="BD60">
        <v>0</v>
      </c>
      <c r="BE60">
        <v>6</v>
      </c>
      <c r="BK60">
        <f t="shared" si="1"/>
        <v>0</v>
      </c>
      <c r="BL60">
        <f t="shared" si="2"/>
        <v>0</v>
      </c>
      <c r="BM60">
        <f t="shared" si="3"/>
        <v>0</v>
      </c>
      <c r="BN60">
        <f t="shared" si="4"/>
        <v>0</v>
      </c>
      <c r="BO60">
        <f t="shared" si="5"/>
        <v>0</v>
      </c>
      <c r="BP60">
        <f t="shared" si="6"/>
        <v>0</v>
      </c>
      <c r="BQ60">
        <f t="shared" si="7"/>
        <v>0</v>
      </c>
      <c r="BR60">
        <f t="shared" si="8"/>
        <v>0</v>
      </c>
      <c r="BS60">
        <f t="shared" si="9"/>
        <v>0</v>
      </c>
      <c r="BT60">
        <f t="shared" si="10"/>
        <v>0</v>
      </c>
      <c r="BU60">
        <f t="shared" si="11"/>
        <v>0</v>
      </c>
      <c r="BW60">
        <f t="shared" si="20"/>
        <v>2</v>
      </c>
      <c r="BY60">
        <f t="shared" si="21"/>
        <v>2</v>
      </c>
      <c r="CA60">
        <f t="shared" si="12"/>
        <v>0</v>
      </c>
      <c r="CB60">
        <f t="shared" si="13"/>
        <v>0</v>
      </c>
      <c r="CC60">
        <f t="shared" si="14"/>
        <v>2</v>
      </c>
      <c r="CE60">
        <f t="shared" si="15"/>
        <v>0</v>
      </c>
      <c r="CF60">
        <f t="shared" si="16"/>
        <v>0</v>
      </c>
      <c r="CG60">
        <f t="shared" si="17"/>
        <v>2</v>
      </c>
      <c r="CI60">
        <f t="shared" si="18"/>
        <v>0</v>
      </c>
      <c r="CJ60">
        <f t="shared" si="19"/>
        <v>0</v>
      </c>
    </row>
    <row r="61" spans="1:88" x14ac:dyDescent="0.3">
      <c r="A61" t="s">
        <v>63</v>
      </c>
      <c r="B61" t="s">
        <v>41</v>
      </c>
      <c r="C61">
        <v>43.438668999999997</v>
      </c>
      <c r="D61">
        <v>-79.780878000000001</v>
      </c>
      <c r="E61">
        <v>25.047446263536923</v>
      </c>
      <c r="F61" s="2">
        <v>43655</v>
      </c>
      <c r="BB61">
        <f t="shared" si="0"/>
        <v>2</v>
      </c>
      <c r="BC61">
        <v>2</v>
      </c>
      <c r="BD61">
        <v>0</v>
      </c>
      <c r="BE61">
        <v>4</v>
      </c>
      <c r="BK61">
        <f t="shared" si="1"/>
        <v>0</v>
      </c>
      <c r="BL61">
        <f t="shared" si="2"/>
        <v>0</v>
      </c>
      <c r="BM61">
        <f t="shared" si="3"/>
        <v>0</v>
      </c>
      <c r="BN61">
        <f t="shared" si="4"/>
        <v>0</v>
      </c>
      <c r="BO61">
        <f t="shared" si="5"/>
        <v>0</v>
      </c>
      <c r="BP61">
        <f t="shared" si="6"/>
        <v>0</v>
      </c>
      <c r="BQ61">
        <f t="shared" si="7"/>
        <v>0</v>
      </c>
      <c r="BR61">
        <f t="shared" si="8"/>
        <v>0</v>
      </c>
      <c r="BS61">
        <f t="shared" si="9"/>
        <v>0</v>
      </c>
      <c r="BT61">
        <f t="shared" si="10"/>
        <v>0</v>
      </c>
      <c r="BU61">
        <f t="shared" si="11"/>
        <v>0</v>
      </c>
      <c r="BW61">
        <f t="shared" si="20"/>
        <v>0</v>
      </c>
      <c r="BY61">
        <f t="shared" si="21"/>
        <v>0</v>
      </c>
      <c r="CA61">
        <f t="shared" si="12"/>
        <v>0</v>
      </c>
      <c r="CB61">
        <f t="shared" si="13"/>
        <v>0</v>
      </c>
      <c r="CC61">
        <f t="shared" si="14"/>
        <v>0</v>
      </c>
      <c r="CE61">
        <f t="shared" si="15"/>
        <v>0</v>
      </c>
      <c r="CF61">
        <f t="shared" si="16"/>
        <v>0</v>
      </c>
      <c r="CG61">
        <f t="shared" si="17"/>
        <v>0</v>
      </c>
      <c r="CI61">
        <f t="shared" si="18"/>
        <v>0</v>
      </c>
      <c r="CJ61">
        <f t="shared" si="19"/>
        <v>0</v>
      </c>
    </row>
    <row r="62" spans="1:88" x14ac:dyDescent="0.3">
      <c r="A62" t="s">
        <v>63</v>
      </c>
      <c r="B62" t="s">
        <v>42</v>
      </c>
      <c r="C62">
        <v>43.438668999999997</v>
      </c>
      <c r="D62">
        <v>-79.780878000000001</v>
      </c>
      <c r="E62">
        <v>25.047446263536923</v>
      </c>
      <c r="F62" s="2">
        <v>43655</v>
      </c>
      <c r="I62" s="15">
        <v>6</v>
      </c>
      <c r="BB62">
        <f t="shared" si="0"/>
        <v>2</v>
      </c>
      <c r="BC62">
        <v>3</v>
      </c>
      <c r="BD62">
        <v>0</v>
      </c>
      <c r="BE62">
        <v>5</v>
      </c>
      <c r="BK62">
        <f t="shared" si="1"/>
        <v>0</v>
      </c>
      <c r="BL62">
        <f t="shared" si="2"/>
        <v>0</v>
      </c>
      <c r="BM62">
        <f t="shared" si="3"/>
        <v>0</v>
      </c>
      <c r="BN62">
        <f t="shared" si="4"/>
        <v>0</v>
      </c>
      <c r="BO62">
        <f t="shared" si="5"/>
        <v>0</v>
      </c>
      <c r="BP62">
        <f t="shared" si="6"/>
        <v>0</v>
      </c>
      <c r="BQ62">
        <f t="shared" si="7"/>
        <v>0</v>
      </c>
      <c r="BR62">
        <f t="shared" si="8"/>
        <v>0</v>
      </c>
      <c r="BS62">
        <f t="shared" si="9"/>
        <v>0</v>
      </c>
      <c r="BT62">
        <f t="shared" si="10"/>
        <v>0</v>
      </c>
      <c r="BU62">
        <f t="shared" si="11"/>
        <v>0</v>
      </c>
      <c r="BW62">
        <f t="shared" si="20"/>
        <v>6</v>
      </c>
      <c r="BY62">
        <f t="shared" si="21"/>
        <v>6</v>
      </c>
      <c r="CA62">
        <f t="shared" si="12"/>
        <v>0</v>
      </c>
      <c r="CB62">
        <f t="shared" si="13"/>
        <v>0</v>
      </c>
      <c r="CC62">
        <f t="shared" si="14"/>
        <v>6</v>
      </c>
      <c r="CE62">
        <f t="shared" si="15"/>
        <v>0</v>
      </c>
      <c r="CF62">
        <f t="shared" si="16"/>
        <v>0</v>
      </c>
      <c r="CG62">
        <f t="shared" si="17"/>
        <v>6</v>
      </c>
      <c r="CI62">
        <f t="shared" si="18"/>
        <v>0</v>
      </c>
      <c r="CJ62">
        <f t="shared" si="19"/>
        <v>0</v>
      </c>
    </row>
    <row r="63" spans="1:88" x14ac:dyDescent="0.3">
      <c r="A63" t="s">
        <v>64</v>
      </c>
      <c r="B63" t="s">
        <v>39</v>
      </c>
      <c r="C63">
        <v>43.492716999999999</v>
      </c>
      <c r="D63">
        <v>-79.748080999999999</v>
      </c>
      <c r="E63">
        <v>21.577728391433972</v>
      </c>
      <c r="F63" s="2">
        <v>43655</v>
      </c>
      <c r="I63" s="15">
        <v>1</v>
      </c>
      <c r="BB63">
        <f t="shared" si="0"/>
        <v>0</v>
      </c>
      <c r="BC63">
        <v>4</v>
      </c>
      <c r="BD63">
        <v>0</v>
      </c>
      <c r="BE63">
        <v>4</v>
      </c>
      <c r="BK63">
        <f t="shared" si="1"/>
        <v>0</v>
      </c>
      <c r="BL63">
        <f t="shared" si="2"/>
        <v>0</v>
      </c>
      <c r="BM63">
        <f t="shared" si="3"/>
        <v>0</v>
      </c>
      <c r="BN63">
        <f t="shared" si="4"/>
        <v>0</v>
      </c>
      <c r="BO63">
        <f t="shared" si="5"/>
        <v>0</v>
      </c>
      <c r="BP63">
        <f t="shared" si="6"/>
        <v>0</v>
      </c>
      <c r="BQ63">
        <f t="shared" si="7"/>
        <v>0</v>
      </c>
      <c r="BR63">
        <f t="shared" si="8"/>
        <v>0</v>
      </c>
      <c r="BS63">
        <f t="shared" si="9"/>
        <v>0</v>
      </c>
      <c r="BT63">
        <f t="shared" si="10"/>
        <v>0</v>
      </c>
      <c r="BU63">
        <f t="shared" si="11"/>
        <v>0</v>
      </c>
      <c r="BW63">
        <f t="shared" si="20"/>
        <v>1</v>
      </c>
      <c r="BY63">
        <f t="shared" si="21"/>
        <v>1</v>
      </c>
      <c r="CA63">
        <f t="shared" si="12"/>
        <v>0</v>
      </c>
      <c r="CB63">
        <f t="shared" si="13"/>
        <v>0</v>
      </c>
      <c r="CC63">
        <f t="shared" si="14"/>
        <v>1</v>
      </c>
      <c r="CE63">
        <f t="shared" si="15"/>
        <v>0</v>
      </c>
      <c r="CF63">
        <f t="shared" si="16"/>
        <v>0</v>
      </c>
      <c r="CG63">
        <f t="shared" si="17"/>
        <v>1</v>
      </c>
      <c r="CI63">
        <f t="shared" si="18"/>
        <v>0</v>
      </c>
      <c r="CJ63">
        <f t="shared" si="19"/>
        <v>0</v>
      </c>
    </row>
    <row r="64" spans="1:88" x14ac:dyDescent="0.3">
      <c r="A64" t="s">
        <v>64</v>
      </c>
      <c r="B64" t="s">
        <v>41</v>
      </c>
      <c r="C64">
        <v>43.492716999999999</v>
      </c>
      <c r="D64">
        <v>-79.748080999999999</v>
      </c>
      <c r="E64">
        <v>21.577728391433972</v>
      </c>
      <c r="F64" s="2">
        <v>43655</v>
      </c>
      <c r="K64" s="13">
        <v>2</v>
      </c>
      <c r="BB64">
        <f t="shared" si="0"/>
        <v>3</v>
      </c>
      <c r="BC64">
        <v>4</v>
      </c>
      <c r="BD64">
        <v>0</v>
      </c>
      <c r="BE64">
        <v>7</v>
      </c>
      <c r="BK64">
        <f t="shared" si="1"/>
        <v>2</v>
      </c>
      <c r="BL64">
        <f t="shared" si="2"/>
        <v>0</v>
      </c>
      <c r="BM64">
        <f t="shared" si="3"/>
        <v>0</v>
      </c>
      <c r="BN64">
        <f t="shared" si="4"/>
        <v>0</v>
      </c>
      <c r="BO64">
        <f t="shared" si="5"/>
        <v>0</v>
      </c>
      <c r="BP64">
        <f t="shared" si="6"/>
        <v>0</v>
      </c>
      <c r="BQ64">
        <f t="shared" si="7"/>
        <v>0</v>
      </c>
      <c r="BR64">
        <f t="shared" si="8"/>
        <v>0</v>
      </c>
      <c r="BS64">
        <f t="shared" si="9"/>
        <v>0</v>
      </c>
      <c r="BT64">
        <f t="shared" si="10"/>
        <v>0</v>
      </c>
      <c r="BU64">
        <f t="shared" si="11"/>
        <v>0</v>
      </c>
      <c r="BW64">
        <f t="shared" si="20"/>
        <v>2</v>
      </c>
      <c r="BY64">
        <f t="shared" si="21"/>
        <v>2</v>
      </c>
      <c r="CA64">
        <f t="shared" si="12"/>
        <v>2</v>
      </c>
      <c r="CB64">
        <f t="shared" si="13"/>
        <v>0</v>
      </c>
      <c r="CC64">
        <f t="shared" si="14"/>
        <v>0</v>
      </c>
      <c r="CE64">
        <f t="shared" si="15"/>
        <v>2</v>
      </c>
      <c r="CF64">
        <f t="shared" si="16"/>
        <v>0</v>
      </c>
      <c r="CG64">
        <f t="shared" si="17"/>
        <v>0</v>
      </c>
      <c r="CI64">
        <f t="shared" si="18"/>
        <v>1</v>
      </c>
      <c r="CJ64">
        <f t="shared" si="19"/>
        <v>1</v>
      </c>
    </row>
    <row r="65" spans="1:88" x14ac:dyDescent="0.3">
      <c r="A65" t="s">
        <v>64</v>
      </c>
      <c r="B65" t="s">
        <v>42</v>
      </c>
      <c r="C65">
        <v>43.492716999999999</v>
      </c>
      <c r="D65">
        <v>-79.748080999999999</v>
      </c>
      <c r="E65">
        <v>21.577728391433972</v>
      </c>
      <c r="F65" s="2">
        <v>43655</v>
      </c>
      <c r="BB65" t="e">
        <f t="shared" si="0"/>
        <v>#VALUE!</v>
      </c>
      <c r="BC65" t="s">
        <v>40</v>
      </c>
      <c r="BD65" t="s">
        <v>40</v>
      </c>
      <c r="BE65" t="s">
        <v>40</v>
      </c>
      <c r="BK65">
        <f t="shared" si="1"/>
        <v>0</v>
      </c>
      <c r="BL65">
        <f t="shared" si="2"/>
        <v>0</v>
      </c>
      <c r="BM65">
        <f t="shared" si="3"/>
        <v>0</v>
      </c>
      <c r="BN65">
        <f t="shared" si="4"/>
        <v>0</v>
      </c>
      <c r="BO65">
        <f t="shared" si="5"/>
        <v>0</v>
      </c>
      <c r="BP65">
        <f t="shared" si="6"/>
        <v>0</v>
      </c>
      <c r="BQ65">
        <f t="shared" si="7"/>
        <v>0</v>
      </c>
      <c r="BR65">
        <f t="shared" si="8"/>
        <v>0</v>
      </c>
      <c r="BS65">
        <f t="shared" si="9"/>
        <v>0</v>
      </c>
      <c r="BT65">
        <f t="shared" si="10"/>
        <v>0</v>
      </c>
      <c r="BU65">
        <f t="shared" si="11"/>
        <v>0</v>
      </c>
      <c r="BW65">
        <f t="shared" si="20"/>
        <v>0</v>
      </c>
      <c r="BY65">
        <f t="shared" si="21"/>
        <v>0</v>
      </c>
      <c r="CA65">
        <f t="shared" si="12"/>
        <v>0</v>
      </c>
      <c r="CB65">
        <f t="shared" si="13"/>
        <v>0</v>
      </c>
      <c r="CC65">
        <f t="shared" si="14"/>
        <v>0</v>
      </c>
      <c r="CE65">
        <f t="shared" si="15"/>
        <v>0</v>
      </c>
      <c r="CF65">
        <f t="shared" si="16"/>
        <v>0</v>
      </c>
      <c r="CG65">
        <f t="shared" si="17"/>
        <v>0</v>
      </c>
      <c r="CI65">
        <f t="shared" si="18"/>
        <v>0</v>
      </c>
      <c r="CJ65">
        <f t="shared" si="19"/>
        <v>0</v>
      </c>
    </row>
    <row r="66" spans="1:88" x14ac:dyDescent="0.3">
      <c r="A66" t="s">
        <v>65</v>
      </c>
      <c r="B66" t="s">
        <v>39</v>
      </c>
      <c r="C66">
        <v>43.516263000000002</v>
      </c>
      <c r="D66">
        <v>-79.779219999999995</v>
      </c>
      <c r="E66">
        <v>22.159305759509927</v>
      </c>
      <c r="F66" s="2">
        <v>43655</v>
      </c>
      <c r="S66" s="13">
        <v>11</v>
      </c>
      <c r="BB66">
        <f t="shared" si="0"/>
        <v>8</v>
      </c>
      <c r="BC66">
        <v>4</v>
      </c>
      <c r="BD66">
        <v>0</v>
      </c>
      <c r="BE66">
        <v>12</v>
      </c>
      <c r="BK66">
        <f t="shared" si="1"/>
        <v>0</v>
      </c>
      <c r="BL66">
        <f t="shared" si="2"/>
        <v>0</v>
      </c>
      <c r="BM66">
        <f t="shared" si="3"/>
        <v>11</v>
      </c>
      <c r="BN66">
        <f t="shared" si="4"/>
        <v>0</v>
      </c>
      <c r="BO66">
        <f t="shared" si="5"/>
        <v>0</v>
      </c>
      <c r="BP66">
        <f t="shared" si="6"/>
        <v>0</v>
      </c>
      <c r="BQ66">
        <f t="shared" si="7"/>
        <v>0</v>
      </c>
      <c r="BR66">
        <f t="shared" si="8"/>
        <v>0</v>
      </c>
      <c r="BS66">
        <f t="shared" si="9"/>
        <v>0</v>
      </c>
      <c r="BT66">
        <f t="shared" si="10"/>
        <v>0</v>
      </c>
      <c r="BU66">
        <f t="shared" si="11"/>
        <v>0</v>
      </c>
      <c r="BW66">
        <f t="shared" si="20"/>
        <v>11</v>
      </c>
      <c r="BY66">
        <f t="shared" si="21"/>
        <v>11</v>
      </c>
      <c r="CA66">
        <f t="shared" si="12"/>
        <v>11</v>
      </c>
      <c r="CB66">
        <f t="shared" si="13"/>
        <v>0</v>
      </c>
      <c r="CC66">
        <f t="shared" si="14"/>
        <v>0</v>
      </c>
      <c r="CE66">
        <f t="shared" si="15"/>
        <v>11</v>
      </c>
      <c r="CF66">
        <f t="shared" si="16"/>
        <v>0</v>
      </c>
      <c r="CG66">
        <f t="shared" si="17"/>
        <v>0</v>
      </c>
      <c r="CI66">
        <f t="shared" si="18"/>
        <v>1</v>
      </c>
      <c r="CJ66">
        <f t="shared" si="19"/>
        <v>1</v>
      </c>
    </row>
    <row r="67" spans="1:88" x14ac:dyDescent="0.3">
      <c r="A67" t="s">
        <v>65</v>
      </c>
      <c r="B67" t="s">
        <v>41</v>
      </c>
      <c r="C67">
        <v>43.516263000000002</v>
      </c>
      <c r="D67">
        <v>-79.779219999999995</v>
      </c>
      <c r="E67">
        <v>22.159305759509927</v>
      </c>
      <c r="F67" s="2">
        <v>43655</v>
      </c>
      <c r="AE67" s="13">
        <v>2</v>
      </c>
      <c r="BB67">
        <f t="shared" si="0"/>
        <v>7</v>
      </c>
      <c r="BC67">
        <v>4</v>
      </c>
      <c r="BD67">
        <v>0</v>
      </c>
      <c r="BE67">
        <v>11</v>
      </c>
      <c r="BK67">
        <f t="shared" ref="BK67:BK130" si="22">G67+H67+K67+N67+Z67+AE67+AH67+AQ67</f>
        <v>2</v>
      </c>
      <c r="BL67">
        <f t="shared" ref="BL67:BL130" si="23" xml:space="preserve"> P67+AB67</f>
        <v>0</v>
      </c>
      <c r="BM67">
        <f t="shared" ref="BM67:BM130" si="24">S67+V67</f>
        <v>0</v>
      </c>
      <c r="BN67">
        <f t="shared" ref="BN67:BN130" si="25">AL67+AP67+AG67</f>
        <v>0</v>
      </c>
      <c r="BO67">
        <f t="shared" ref="BO67:BO130" si="26">L67+O67+AY67</f>
        <v>0</v>
      </c>
      <c r="BP67">
        <f t="shared" ref="BP67:BP130" si="27">M67+T67+X67+AA67+AD67+AR67+AS67+AU67+AV67+AX67</f>
        <v>0</v>
      </c>
      <c r="BQ67">
        <f t="shared" ref="BQ67:BQ130" si="28" xml:space="preserve"> AJ67+AN67+AO67</f>
        <v>0</v>
      </c>
      <c r="BR67">
        <f t="shared" ref="BR67:BR130" si="29" xml:space="preserve"> W67+AZ67</f>
        <v>0</v>
      </c>
      <c r="BS67">
        <f t="shared" ref="BS67:BS130" si="30">J67+AZ67+W67</f>
        <v>0</v>
      </c>
      <c r="BT67">
        <f t="shared" ref="BT67:BT130" si="31">BQ67+BS67</f>
        <v>0</v>
      </c>
      <c r="BU67">
        <f t="shared" ref="BU67:BU130" si="32">Q67+R67+AC67</f>
        <v>0</v>
      </c>
      <c r="BW67">
        <f t="shared" ref="BW67:BW130" si="33">SUM(G67:AZ67)</f>
        <v>2</v>
      </c>
      <c r="BY67">
        <f t="shared" ref="BY67:BY130" si="34">G67+H67+I67+K67+L67+N67+M67+O67+P67+Q67+R67+S67+T67+U67+V67+X67+Z67+AA67+AB67+AC67+AD67+AE67+AG67+AH67+AI67+AL67+AM67+AP67+AQ67+AR67+AS67+AU67+AV67+AW67+AX67+AY67</f>
        <v>2</v>
      </c>
      <c r="CA67">
        <f t="shared" ref="CA67:CA130" si="35">CE67+Y67+AJ67+AN67</f>
        <v>2</v>
      </c>
      <c r="CB67">
        <f t="shared" ref="CB67:CB130" si="36">CF67+W67+AO67+AZ67</f>
        <v>0</v>
      </c>
      <c r="CC67">
        <f t="shared" ref="CC67:CC130" si="37">CG67+J67+U67+AK67+AT67</f>
        <v>0</v>
      </c>
      <c r="CE67">
        <f t="shared" ref="CE67:CE130" si="38">G67+H67+K67+L67+N67+O67+S67+V67+AE67+AH67+AM67+AQ67+AW67+AY67</f>
        <v>2</v>
      </c>
      <c r="CF67">
        <f t="shared" ref="CF67:CF130" si="39">M67+P67+Q67+R67+T67+X67+Z67+AA67+AC67+AD67+AG67+AI67+AL67+AP67+AR67+AS67+AU67+AV67+AX67</f>
        <v>0</v>
      </c>
      <c r="CG67">
        <f t="shared" ref="CG67:CG130" si="40">I67+AB67</f>
        <v>0</v>
      </c>
      <c r="CI67">
        <f t="shared" ref="CI67:CI130" si="41" xml:space="preserve"> COUNTIF(BK67:BU67, "&gt;0") + COUNTIF(AZ67, "&gt;0") + COUNTIF(AT67, "&gt;0") + COUNTIF(AK67, "&gt;0") + COUNTIF(Y67, "&gt;0") + COUNTIF(W67, "&gt;0") + COUNTIF(J67,"&gt;0") + COUNTIF(AM67,"&gt;0") + COUNTIF(AN67,"&gt;0") + COUNTIF(AO67,"&gt;0") + COUNTIF(AJ67,"&gt;0") + COUNTIF(AW67,"&gt;0") + COUNTIF(AI67,"&gt;0") + COUNTIF(U67, "&gt;0")</f>
        <v>1</v>
      </c>
      <c r="CJ67">
        <f t="shared" ref="CJ67:CJ130" si="42" xml:space="preserve"> COUNTIF(BK67:BU67, "&gt;0")</f>
        <v>1</v>
      </c>
    </row>
    <row r="68" spans="1:88" x14ac:dyDescent="0.3">
      <c r="A68" t="s">
        <v>65</v>
      </c>
      <c r="B68" t="s">
        <v>42</v>
      </c>
      <c r="C68">
        <v>43.516263000000002</v>
      </c>
      <c r="D68">
        <v>-79.779219999999995</v>
      </c>
      <c r="E68">
        <v>22.159305759509927</v>
      </c>
      <c r="F68" s="2">
        <v>43655</v>
      </c>
      <c r="AE68" s="13">
        <v>1</v>
      </c>
      <c r="BB68">
        <f t="shared" ref="BB68:BB131" si="43">BE68-SUM(BC68:BD68)</f>
        <v>2</v>
      </c>
      <c r="BC68">
        <v>2</v>
      </c>
      <c r="BD68">
        <v>0</v>
      </c>
      <c r="BE68">
        <v>4</v>
      </c>
      <c r="BK68">
        <f t="shared" si="22"/>
        <v>1</v>
      </c>
      <c r="BL68">
        <f t="shared" si="23"/>
        <v>0</v>
      </c>
      <c r="BM68">
        <f t="shared" si="24"/>
        <v>0</v>
      </c>
      <c r="BN68">
        <f t="shared" si="25"/>
        <v>0</v>
      </c>
      <c r="BO68">
        <f t="shared" si="26"/>
        <v>0</v>
      </c>
      <c r="BP68">
        <f t="shared" si="27"/>
        <v>0</v>
      </c>
      <c r="BQ68">
        <f t="shared" si="28"/>
        <v>0</v>
      </c>
      <c r="BR68">
        <f t="shared" si="29"/>
        <v>0</v>
      </c>
      <c r="BS68">
        <f t="shared" si="30"/>
        <v>0</v>
      </c>
      <c r="BT68">
        <f t="shared" si="31"/>
        <v>0</v>
      </c>
      <c r="BU68">
        <f t="shared" si="32"/>
        <v>0</v>
      </c>
      <c r="BW68">
        <f t="shared" si="33"/>
        <v>1</v>
      </c>
      <c r="BY68">
        <f t="shared" si="34"/>
        <v>1</v>
      </c>
      <c r="CA68">
        <f t="shared" si="35"/>
        <v>1</v>
      </c>
      <c r="CB68">
        <f t="shared" si="36"/>
        <v>0</v>
      </c>
      <c r="CC68">
        <f t="shared" si="37"/>
        <v>0</v>
      </c>
      <c r="CE68">
        <f t="shared" si="38"/>
        <v>1</v>
      </c>
      <c r="CF68">
        <f t="shared" si="39"/>
        <v>0</v>
      </c>
      <c r="CG68">
        <f t="shared" si="40"/>
        <v>0</v>
      </c>
      <c r="CI68">
        <f t="shared" si="41"/>
        <v>1</v>
      </c>
      <c r="CJ68">
        <f t="shared" si="42"/>
        <v>1</v>
      </c>
    </row>
    <row r="69" spans="1:88" x14ac:dyDescent="0.3">
      <c r="A69" t="s">
        <v>66</v>
      </c>
      <c r="B69" t="s">
        <v>39</v>
      </c>
      <c r="C69">
        <v>43.535065000000003</v>
      </c>
      <c r="D69">
        <v>-79.721652000000006</v>
      </c>
      <c r="E69">
        <v>18.997972198905334</v>
      </c>
      <c r="F69" s="2">
        <v>43655</v>
      </c>
      <c r="H69" s="13">
        <v>2</v>
      </c>
      <c r="Y69">
        <v>1</v>
      </c>
      <c r="BB69">
        <f t="shared" si="43"/>
        <v>0</v>
      </c>
      <c r="BC69">
        <v>3</v>
      </c>
      <c r="BD69">
        <v>0</v>
      </c>
      <c r="BE69">
        <v>3</v>
      </c>
      <c r="BK69">
        <f t="shared" si="22"/>
        <v>2</v>
      </c>
      <c r="BL69">
        <f t="shared" si="23"/>
        <v>0</v>
      </c>
      <c r="BM69">
        <f t="shared" si="24"/>
        <v>0</v>
      </c>
      <c r="BN69">
        <f t="shared" si="25"/>
        <v>0</v>
      </c>
      <c r="BO69">
        <f t="shared" si="26"/>
        <v>0</v>
      </c>
      <c r="BP69">
        <f t="shared" si="27"/>
        <v>0</v>
      </c>
      <c r="BQ69">
        <f t="shared" si="28"/>
        <v>0</v>
      </c>
      <c r="BR69">
        <f t="shared" si="29"/>
        <v>0</v>
      </c>
      <c r="BS69">
        <f t="shared" si="30"/>
        <v>0</v>
      </c>
      <c r="BT69">
        <f t="shared" si="31"/>
        <v>0</v>
      </c>
      <c r="BU69">
        <f t="shared" si="32"/>
        <v>0</v>
      </c>
      <c r="BW69">
        <f t="shared" si="33"/>
        <v>3</v>
      </c>
      <c r="BY69">
        <f t="shared" si="34"/>
        <v>2</v>
      </c>
      <c r="CA69">
        <f t="shared" si="35"/>
        <v>3</v>
      </c>
      <c r="CB69">
        <f t="shared" si="36"/>
        <v>0</v>
      </c>
      <c r="CC69">
        <f t="shared" si="37"/>
        <v>0</v>
      </c>
      <c r="CE69">
        <f t="shared" si="38"/>
        <v>2</v>
      </c>
      <c r="CF69">
        <f t="shared" si="39"/>
        <v>0</v>
      </c>
      <c r="CG69">
        <f t="shared" si="40"/>
        <v>0</v>
      </c>
      <c r="CI69">
        <f t="shared" si="41"/>
        <v>2</v>
      </c>
      <c r="CJ69">
        <f t="shared" si="42"/>
        <v>1</v>
      </c>
    </row>
    <row r="70" spans="1:88" x14ac:dyDescent="0.3">
      <c r="A70" t="s">
        <v>66</v>
      </c>
      <c r="B70" t="s">
        <v>41</v>
      </c>
      <c r="C70">
        <v>43.535065000000003</v>
      </c>
      <c r="D70">
        <v>-79.721652000000006</v>
      </c>
      <c r="E70">
        <v>18.997972198905334</v>
      </c>
      <c r="F70" s="2">
        <v>43655</v>
      </c>
      <c r="Y70">
        <v>1</v>
      </c>
      <c r="BB70">
        <f t="shared" si="43"/>
        <v>0</v>
      </c>
      <c r="BC70">
        <v>3</v>
      </c>
      <c r="BD70">
        <v>0</v>
      </c>
      <c r="BE70">
        <v>3</v>
      </c>
      <c r="BK70">
        <f t="shared" si="22"/>
        <v>0</v>
      </c>
      <c r="BL70">
        <f t="shared" si="23"/>
        <v>0</v>
      </c>
      <c r="BM70">
        <f t="shared" si="24"/>
        <v>0</v>
      </c>
      <c r="BN70">
        <f t="shared" si="25"/>
        <v>0</v>
      </c>
      <c r="BO70">
        <f t="shared" si="26"/>
        <v>0</v>
      </c>
      <c r="BP70">
        <f t="shared" si="27"/>
        <v>0</v>
      </c>
      <c r="BQ70">
        <f t="shared" si="28"/>
        <v>0</v>
      </c>
      <c r="BR70">
        <f t="shared" si="29"/>
        <v>0</v>
      </c>
      <c r="BS70">
        <f t="shared" si="30"/>
        <v>0</v>
      </c>
      <c r="BT70">
        <f t="shared" si="31"/>
        <v>0</v>
      </c>
      <c r="BU70">
        <f t="shared" si="32"/>
        <v>0</v>
      </c>
      <c r="BW70">
        <f t="shared" si="33"/>
        <v>1</v>
      </c>
      <c r="BY70">
        <f t="shared" si="34"/>
        <v>0</v>
      </c>
      <c r="CA70">
        <f t="shared" si="35"/>
        <v>1</v>
      </c>
      <c r="CB70">
        <f t="shared" si="36"/>
        <v>0</v>
      </c>
      <c r="CC70">
        <f t="shared" si="37"/>
        <v>0</v>
      </c>
      <c r="CE70">
        <f t="shared" si="38"/>
        <v>0</v>
      </c>
      <c r="CF70">
        <f t="shared" si="39"/>
        <v>0</v>
      </c>
      <c r="CG70">
        <f t="shared" si="40"/>
        <v>0</v>
      </c>
      <c r="CI70">
        <f t="shared" si="41"/>
        <v>1</v>
      </c>
      <c r="CJ70">
        <f t="shared" si="42"/>
        <v>0</v>
      </c>
    </row>
    <row r="71" spans="1:88" x14ac:dyDescent="0.3">
      <c r="A71" t="s">
        <v>66</v>
      </c>
      <c r="B71" t="s">
        <v>42</v>
      </c>
      <c r="C71">
        <v>43.535065000000003</v>
      </c>
      <c r="D71">
        <v>-79.721652000000006</v>
      </c>
      <c r="E71">
        <v>18.997972198905334</v>
      </c>
      <c r="F71" s="2">
        <v>43655</v>
      </c>
      <c r="K71" s="13">
        <v>1</v>
      </c>
      <c r="Y71">
        <v>1</v>
      </c>
      <c r="BB71">
        <f t="shared" si="43"/>
        <v>0</v>
      </c>
      <c r="BC71">
        <v>3</v>
      </c>
      <c r="BD71">
        <v>0</v>
      </c>
      <c r="BE71">
        <v>3</v>
      </c>
      <c r="BK71">
        <f t="shared" si="22"/>
        <v>1</v>
      </c>
      <c r="BL71">
        <f t="shared" si="23"/>
        <v>0</v>
      </c>
      <c r="BM71">
        <f t="shared" si="24"/>
        <v>0</v>
      </c>
      <c r="BN71">
        <f t="shared" si="25"/>
        <v>0</v>
      </c>
      <c r="BO71">
        <f t="shared" si="26"/>
        <v>0</v>
      </c>
      <c r="BP71">
        <f t="shared" si="27"/>
        <v>0</v>
      </c>
      <c r="BQ71">
        <f t="shared" si="28"/>
        <v>0</v>
      </c>
      <c r="BR71">
        <f t="shared" si="29"/>
        <v>0</v>
      </c>
      <c r="BS71">
        <f t="shared" si="30"/>
        <v>0</v>
      </c>
      <c r="BT71">
        <f t="shared" si="31"/>
        <v>0</v>
      </c>
      <c r="BU71">
        <f t="shared" si="32"/>
        <v>0</v>
      </c>
      <c r="BW71">
        <f t="shared" si="33"/>
        <v>2</v>
      </c>
      <c r="BY71">
        <f t="shared" si="34"/>
        <v>1</v>
      </c>
      <c r="CA71">
        <f t="shared" si="35"/>
        <v>2</v>
      </c>
      <c r="CB71">
        <f t="shared" si="36"/>
        <v>0</v>
      </c>
      <c r="CC71">
        <f t="shared" si="37"/>
        <v>0</v>
      </c>
      <c r="CE71">
        <f t="shared" si="38"/>
        <v>1</v>
      </c>
      <c r="CF71">
        <f t="shared" si="39"/>
        <v>0</v>
      </c>
      <c r="CG71">
        <f t="shared" si="40"/>
        <v>0</v>
      </c>
      <c r="CI71">
        <f t="shared" si="41"/>
        <v>2</v>
      </c>
      <c r="CJ71">
        <f t="shared" si="42"/>
        <v>1</v>
      </c>
    </row>
    <row r="72" spans="1:88" x14ac:dyDescent="0.3">
      <c r="A72" t="s">
        <v>67</v>
      </c>
      <c r="B72" t="s">
        <v>39</v>
      </c>
      <c r="C72">
        <v>43.358911999999997</v>
      </c>
      <c r="D72">
        <v>-80.043032999999994</v>
      </c>
      <c r="E72">
        <v>39.028505357466301</v>
      </c>
      <c r="F72" s="2">
        <v>43656</v>
      </c>
      <c r="I72" s="15">
        <v>2</v>
      </c>
      <c r="BB72">
        <f t="shared" si="43"/>
        <v>0</v>
      </c>
      <c r="BC72">
        <v>4</v>
      </c>
      <c r="BD72">
        <v>0</v>
      </c>
      <c r="BE72">
        <v>4</v>
      </c>
      <c r="BK72">
        <f t="shared" si="22"/>
        <v>0</v>
      </c>
      <c r="BL72">
        <f t="shared" si="23"/>
        <v>0</v>
      </c>
      <c r="BM72">
        <f t="shared" si="24"/>
        <v>0</v>
      </c>
      <c r="BN72">
        <f t="shared" si="25"/>
        <v>0</v>
      </c>
      <c r="BO72">
        <f t="shared" si="26"/>
        <v>0</v>
      </c>
      <c r="BP72">
        <f t="shared" si="27"/>
        <v>0</v>
      </c>
      <c r="BQ72">
        <f t="shared" si="28"/>
        <v>0</v>
      </c>
      <c r="BR72">
        <f t="shared" si="29"/>
        <v>0</v>
      </c>
      <c r="BS72">
        <f t="shared" si="30"/>
        <v>0</v>
      </c>
      <c r="BT72">
        <f t="shared" si="31"/>
        <v>0</v>
      </c>
      <c r="BU72">
        <f t="shared" si="32"/>
        <v>0</v>
      </c>
      <c r="BW72">
        <f t="shared" si="33"/>
        <v>2</v>
      </c>
      <c r="BY72">
        <f t="shared" si="34"/>
        <v>2</v>
      </c>
      <c r="CA72">
        <f t="shared" si="35"/>
        <v>0</v>
      </c>
      <c r="CB72">
        <f t="shared" si="36"/>
        <v>0</v>
      </c>
      <c r="CC72">
        <f t="shared" si="37"/>
        <v>2</v>
      </c>
      <c r="CE72">
        <f t="shared" si="38"/>
        <v>0</v>
      </c>
      <c r="CF72">
        <f t="shared" si="39"/>
        <v>0</v>
      </c>
      <c r="CG72">
        <f t="shared" si="40"/>
        <v>2</v>
      </c>
      <c r="CI72">
        <f t="shared" si="41"/>
        <v>0</v>
      </c>
      <c r="CJ72">
        <f t="shared" si="42"/>
        <v>0</v>
      </c>
    </row>
    <row r="73" spans="1:88" x14ac:dyDescent="0.3">
      <c r="A73" t="s">
        <v>67</v>
      </c>
      <c r="B73" t="s">
        <v>41</v>
      </c>
      <c r="C73">
        <v>43.358911999999997</v>
      </c>
      <c r="D73">
        <v>-80.043032999999994</v>
      </c>
      <c r="E73">
        <v>39.028505357466301</v>
      </c>
      <c r="F73" s="2">
        <v>43656</v>
      </c>
      <c r="I73" s="15">
        <v>1</v>
      </c>
      <c r="BB73">
        <f t="shared" si="43"/>
        <v>2</v>
      </c>
      <c r="BC73">
        <v>2</v>
      </c>
      <c r="BD73">
        <v>0</v>
      </c>
      <c r="BE73">
        <v>4</v>
      </c>
      <c r="BG73" t="s">
        <v>218</v>
      </c>
      <c r="BK73">
        <f t="shared" si="22"/>
        <v>0</v>
      </c>
      <c r="BL73">
        <f t="shared" si="23"/>
        <v>0</v>
      </c>
      <c r="BM73">
        <f t="shared" si="24"/>
        <v>0</v>
      </c>
      <c r="BN73">
        <f t="shared" si="25"/>
        <v>0</v>
      </c>
      <c r="BO73">
        <f t="shared" si="26"/>
        <v>0</v>
      </c>
      <c r="BP73">
        <f t="shared" si="27"/>
        <v>0</v>
      </c>
      <c r="BQ73">
        <f t="shared" si="28"/>
        <v>0</v>
      </c>
      <c r="BR73">
        <f t="shared" si="29"/>
        <v>0</v>
      </c>
      <c r="BS73">
        <f t="shared" si="30"/>
        <v>0</v>
      </c>
      <c r="BT73">
        <f t="shared" si="31"/>
        <v>0</v>
      </c>
      <c r="BU73">
        <f t="shared" si="32"/>
        <v>0</v>
      </c>
      <c r="BW73">
        <f t="shared" si="33"/>
        <v>1</v>
      </c>
      <c r="BY73">
        <f t="shared" si="34"/>
        <v>1</v>
      </c>
      <c r="CA73">
        <f t="shared" si="35"/>
        <v>0</v>
      </c>
      <c r="CB73">
        <f t="shared" si="36"/>
        <v>0</v>
      </c>
      <c r="CC73">
        <f t="shared" si="37"/>
        <v>1</v>
      </c>
      <c r="CE73">
        <f t="shared" si="38"/>
        <v>0</v>
      </c>
      <c r="CF73">
        <f t="shared" si="39"/>
        <v>0</v>
      </c>
      <c r="CG73">
        <f t="shared" si="40"/>
        <v>1</v>
      </c>
      <c r="CI73">
        <f t="shared" si="41"/>
        <v>0</v>
      </c>
      <c r="CJ73">
        <f t="shared" si="42"/>
        <v>0</v>
      </c>
    </row>
    <row r="74" spans="1:88" x14ac:dyDescent="0.3">
      <c r="A74" t="s">
        <v>67</v>
      </c>
      <c r="B74" t="s">
        <v>42</v>
      </c>
      <c r="C74">
        <v>43.358911999999997</v>
      </c>
      <c r="D74">
        <v>-80.043032999999994</v>
      </c>
      <c r="E74">
        <v>39.028505357466301</v>
      </c>
      <c r="F74" s="2">
        <v>43656</v>
      </c>
      <c r="I74" s="15">
        <v>1</v>
      </c>
      <c r="J74" s="18">
        <v>1</v>
      </c>
      <c r="BB74">
        <f t="shared" si="43"/>
        <v>2</v>
      </c>
      <c r="BC74">
        <v>4</v>
      </c>
      <c r="BD74">
        <v>0</v>
      </c>
      <c r="BE74">
        <v>6</v>
      </c>
      <c r="BK74">
        <f t="shared" si="22"/>
        <v>0</v>
      </c>
      <c r="BL74">
        <f t="shared" si="23"/>
        <v>0</v>
      </c>
      <c r="BM74">
        <f t="shared" si="24"/>
        <v>0</v>
      </c>
      <c r="BN74">
        <f t="shared" si="25"/>
        <v>0</v>
      </c>
      <c r="BO74">
        <f t="shared" si="26"/>
        <v>0</v>
      </c>
      <c r="BP74">
        <f t="shared" si="27"/>
        <v>0</v>
      </c>
      <c r="BQ74">
        <f t="shared" si="28"/>
        <v>0</v>
      </c>
      <c r="BR74">
        <f t="shared" si="29"/>
        <v>0</v>
      </c>
      <c r="BS74">
        <f t="shared" si="30"/>
        <v>1</v>
      </c>
      <c r="BT74">
        <f t="shared" si="31"/>
        <v>1</v>
      </c>
      <c r="BU74">
        <f t="shared" si="32"/>
        <v>0</v>
      </c>
      <c r="BW74">
        <f t="shared" si="33"/>
        <v>2</v>
      </c>
      <c r="BY74">
        <f t="shared" si="34"/>
        <v>1</v>
      </c>
      <c r="CA74">
        <f t="shared" si="35"/>
        <v>0</v>
      </c>
      <c r="CB74">
        <f t="shared" si="36"/>
        <v>0</v>
      </c>
      <c r="CC74">
        <f t="shared" si="37"/>
        <v>2</v>
      </c>
      <c r="CE74">
        <f t="shared" si="38"/>
        <v>0</v>
      </c>
      <c r="CF74">
        <f t="shared" si="39"/>
        <v>0</v>
      </c>
      <c r="CG74">
        <f t="shared" si="40"/>
        <v>1</v>
      </c>
      <c r="CI74">
        <f t="shared" si="41"/>
        <v>3</v>
      </c>
      <c r="CJ74">
        <f t="shared" si="42"/>
        <v>2</v>
      </c>
    </row>
    <row r="75" spans="1:88" x14ac:dyDescent="0.3">
      <c r="A75" t="s">
        <v>68</v>
      </c>
      <c r="B75" t="s">
        <v>39</v>
      </c>
      <c r="C75">
        <v>43.349550999999998</v>
      </c>
      <c r="D75">
        <v>-80.098406999999995</v>
      </c>
      <c r="E75">
        <v>41.740484523883964</v>
      </c>
      <c r="F75" s="2">
        <v>43656</v>
      </c>
      <c r="AF75">
        <v>2</v>
      </c>
      <c r="BB75">
        <f t="shared" si="43"/>
        <v>3</v>
      </c>
      <c r="BC75">
        <v>2</v>
      </c>
      <c r="BD75">
        <v>0</v>
      </c>
      <c r="BE75">
        <v>5</v>
      </c>
      <c r="BK75">
        <f t="shared" si="22"/>
        <v>0</v>
      </c>
      <c r="BL75">
        <f t="shared" si="23"/>
        <v>0</v>
      </c>
      <c r="BM75">
        <f t="shared" si="24"/>
        <v>0</v>
      </c>
      <c r="BN75">
        <f t="shared" si="25"/>
        <v>0</v>
      </c>
      <c r="BO75">
        <f t="shared" si="26"/>
        <v>0</v>
      </c>
      <c r="BP75">
        <f t="shared" si="27"/>
        <v>0</v>
      </c>
      <c r="BQ75">
        <f t="shared" si="28"/>
        <v>0</v>
      </c>
      <c r="BR75">
        <f t="shared" si="29"/>
        <v>0</v>
      </c>
      <c r="BS75">
        <f t="shared" si="30"/>
        <v>0</v>
      </c>
      <c r="BT75">
        <f t="shared" si="31"/>
        <v>0</v>
      </c>
      <c r="BU75">
        <f t="shared" si="32"/>
        <v>0</v>
      </c>
      <c r="BW75">
        <f t="shared" si="33"/>
        <v>2</v>
      </c>
      <c r="BY75">
        <f t="shared" si="34"/>
        <v>0</v>
      </c>
      <c r="CA75">
        <f t="shared" si="35"/>
        <v>0</v>
      </c>
      <c r="CB75">
        <f t="shared" si="36"/>
        <v>0</v>
      </c>
      <c r="CC75">
        <f t="shared" si="37"/>
        <v>0</v>
      </c>
      <c r="CE75">
        <f t="shared" si="38"/>
        <v>0</v>
      </c>
      <c r="CF75">
        <f t="shared" si="39"/>
        <v>0</v>
      </c>
      <c r="CG75">
        <f t="shared" si="40"/>
        <v>0</v>
      </c>
      <c r="CI75">
        <f t="shared" si="41"/>
        <v>0</v>
      </c>
      <c r="CJ75">
        <f t="shared" si="42"/>
        <v>0</v>
      </c>
    </row>
    <row r="76" spans="1:88" x14ac:dyDescent="0.3">
      <c r="A76" t="s">
        <v>68</v>
      </c>
      <c r="B76" t="s">
        <v>41</v>
      </c>
      <c r="C76">
        <v>43.349550999999998</v>
      </c>
      <c r="D76">
        <v>-80.098406999999995</v>
      </c>
      <c r="E76">
        <v>41.740484523883964</v>
      </c>
      <c r="F76" s="2">
        <v>43656</v>
      </c>
      <c r="Y76">
        <v>6</v>
      </c>
      <c r="AG76" s="16">
        <v>1</v>
      </c>
      <c r="BB76">
        <f t="shared" si="43"/>
        <v>4</v>
      </c>
      <c r="BC76">
        <v>2</v>
      </c>
      <c r="BD76">
        <v>0</v>
      </c>
      <c r="BE76">
        <v>6</v>
      </c>
      <c r="BK76">
        <f t="shared" si="22"/>
        <v>0</v>
      </c>
      <c r="BL76">
        <f t="shared" si="23"/>
        <v>0</v>
      </c>
      <c r="BM76">
        <f t="shared" si="24"/>
        <v>0</v>
      </c>
      <c r="BN76">
        <f t="shared" si="25"/>
        <v>1</v>
      </c>
      <c r="BO76">
        <f t="shared" si="26"/>
        <v>0</v>
      </c>
      <c r="BP76">
        <f t="shared" si="27"/>
        <v>0</v>
      </c>
      <c r="BQ76">
        <f t="shared" si="28"/>
        <v>0</v>
      </c>
      <c r="BR76">
        <f t="shared" si="29"/>
        <v>0</v>
      </c>
      <c r="BS76">
        <f t="shared" si="30"/>
        <v>0</v>
      </c>
      <c r="BT76">
        <f t="shared" si="31"/>
        <v>0</v>
      </c>
      <c r="BU76">
        <f t="shared" si="32"/>
        <v>0</v>
      </c>
      <c r="BW76">
        <f t="shared" si="33"/>
        <v>7</v>
      </c>
      <c r="BY76">
        <f t="shared" si="34"/>
        <v>1</v>
      </c>
      <c r="CA76">
        <f t="shared" si="35"/>
        <v>6</v>
      </c>
      <c r="CB76">
        <f t="shared" si="36"/>
        <v>1</v>
      </c>
      <c r="CC76">
        <f t="shared" si="37"/>
        <v>0</v>
      </c>
      <c r="CE76">
        <f t="shared" si="38"/>
        <v>0</v>
      </c>
      <c r="CF76">
        <f t="shared" si="39"/>
        <v>1</v>
      </c>
      <c r="CG76">
        <f t="shared" si="40"/>
        <v>0</v>
      </c>
      <c r="CI76">
        <f t="shared" si="41"/>
        <v>2</v>
      </c>
      <c r="CJ76">
        <f t="shared" si="42"/>
        <v>1</v>
      </c>
    </row>
    <row r="77" spans="1:88" x14ac:dyDescent="0.3">
      <c r="A77" t="s">
        <v>69</v>
      </c>
      <c r="B77" t="s">
        <v>39</v>
      </c>
      <c r="C77">
        <v>43.357422</v>
      </c>
      <c r="D77">
        <v>-80.052571999999998</v>
      </c>
      <c r="E77">
        <v>39.489793800478559</v>
      </c>
      <c r="F77" s="2">
        <v>43656</v>
      </c>
      <c r="I77" s="15">
        <v>3</v>
      </c>
      <c r="BB77">
        <f t="shared" si="43"/>
        <v>1</v>
      </c>
      <c r="BC77">
        <v>3</v>
      </c>
      <c r="BD77">
        <v>0</v>
      </c>
      <c r="BE77">
        <v>4</v>
      </c>
      <c r="BG77" t="s">
        <v>219</v>
      </c>
      <c r="BK77">
        <f t="shared" si="22"/>
        <v>0</v>
      </c>
      <c r="BL77">
        <f t="shared" si="23"/>
        <v>0</v>
      </c>
      <c r="BM77">
        <f t="shared" si="24"/>
        <v>0</v>
      </c>
      <c r="BN77">
        <f t="shared" si="25"/>
        <v>0</v>
      </c>
      <c r="BO77">
        <f t="shared" si="26"/>
        <v>0</v>
      </c>
      <c r="BP77">
        <f t="shared" si="27"/>
        <v>0</v>
      </c>
      <c r="BQ77">
        <f t="shared" si="28"/>
        <v>0</v>
      </c>
      <c r="BR77">
        <f t="shared" si="29"/>
        <v>0</v>
      </c>
      <c r="BS77">
        <f t="shared" si="30"/>
        <v>0</v>
      </c>
      <c r="BT77">
        <f t="shared" si="31"/>
        <v>0</v>
      </c>
      <c r="BU77">
        <f t="shared" si="32"/>
        <v>0</v>
      </c>
      <c r="BW77">
        <f t="shared" si="33"/>
        <v>3</v>
      </c>
      <c r="BY77">
        <f t="shared" si="34"/>
        <v>3</v>
      </c>
      <c r="CA77">
        <f t="shared" si="35"/>
        <v>0</v>
      </c>
      <c r="CB77">
        <f t="shared" si="36"/>
        <v>0</v>
      </c>
      <c r="CC77">
        <f t="shared" si="37"/>
        <v>3</v>
      </c>
      <c r="CE77">
        <f t="shared" si="38"/>
        <v>0</v>
      </c>
      <c r="CF77">
        <f t="shared" si="39"/>
        <v>0</v>
      </c>
      <c r="CG77">
        <f t="shared" si="40"/>
        <v>3</v>
      </c>
      <c r="CI77">
        <f t="shared" si="41"/>
        <v>0</v>
      </c>
      <c r="CJ77">
        <f t="shared" si="42"/>
        <v>0</v>
      </c>
    </row>
    <row r="78" spans="1:88" x14ac:dyDescent="0.3">
      <c r="A78" t="s">
        <v>69</v>
      </c>
      <c r="B78" t="s">
        <v>41</v>
      </c>
      <c r="C78">
        <v>43.357422</v>
      </c>
      <c r="D78">
        <v>-80.052571999999998</v>
      </c>
      <c r="E78">
        <v>39.489793800478559</v>
      </c>
      <c r="F78" s="2">
        <v>43656</v>
      </c>
      <c r="I78" s="15">
        <v>3</v>
      </c>
      <c r="BB78">
        <f t="shared" si="43"/>
        <v>4</v>
      </c>
      <c r="BC78">
        <v>2</v>
      </c>
      <c r="BD78">
        <v>0</v>
      </c>
      <c r="BE78">
        <v>6</v>
      </c>
      <c r="BG78" t="s">
        <v>220</v>
      </c>
      <c r="BK78">
        <f t="shared" si="22"/>
        <v>0</v>
      </c>
      <c r="BL78">
        <f t="shared" si="23"/>
        <v>0</v>
      </c>
      <c r="BM78">
        <f t="shared" si="24"/>
        <v>0</v>
      </c>
      <c r="BN78">
        <f t="shared" si="25"/>
        <v>0</v>
      </c>
      <c r="BO78">
        <f t="shared" si="26"/>
        <v>0</v>
      </c>
      <c r="BP78">
        <f t="shared" si="27"/>
        <v>0</v>
      </c>
      <c r="BQ78">
        <f t="shared" si="28"/>
        <v>0</v>
      </c>
      <c r="BR78">
        <f t="shared" si="29"/>
        <v>0</v>
      </c>
      <c r="BS78">
        <f t="shared" si="30"/>
        <v>0</v>
      </c>
      <c r="BT78">
        <f t="shared" si="31"/>
        <v>0</v>
      </c>
      <c r="BU78">
        <f t="shared" si="32"/>
        <v>0</v>
      </c>
      <c r="BW78">
        <f t="shared" si="33"/>
        <v>3</v>
      </c>
      <c r="BY78">
        <f t="shared" si="34"/>
        <v>3</v>
      </c>
      <c r="CA78">
        <f t="shared" si="35"/>
        <v>0</v>
      </c>
      <c r="CB78">
        <f t="shared" si="36"/>
        <v>0</v>
      </c>
      <c r="CC78">
        <f t="shared" si="37"/>
        <v>3</v>
      </c>
      <c r="CE78">
        <f t="shared" si="38"/>
        <v>0</v>
      </c>
      <c r="CF78">
        <f t="shared" si="39"/>
        <v>0</v>
      </c>
      <c r="CG78">
        <f t="shared" si="40"/>
        <v>3</v>
      </c>
      <c r="CI78">
        <f t="shared" si="41"/>
        <v>0</v>
      </c>
      <c r="CJ78">
        <f t="shared" si="42"/>
        <v>0</v>
      </c>
    </row>
    <row r="79" spans="1:88" x14ac:dyDescent="0.3">
      <c r="A79" t="s">
        <v>69</v>
      </c>
      <c r="B79" t="s">
        <v>42</v>
      </c>
      <c r="C79">
        <v>43.357422</v>
      </c>
      <c r="D79">
        <v>-80.052571999999998</v>
      </c>
      <c r="E79">
        <v>39.489793800478559</v>
      </c>
      <c r="F79" s="2">
        <v>43656</v>
      </c>
      <c r="I79" s="15">
        <v>11</v>
      </c>
      <c r="K79" s="13">
        <v>1</v>
      </c>
      <c r="BB79">
        <f t="shared" si="43"/>
        <v>2</v>
      </c>
      <c r="BC79">
        <v>3</v>
      </c>
      <c r="BD79">
        <v>0</v>
      </c>
      <c r="BE79">
        <v>5</v>
      </c>
      <c r="BK79">
        <f t="shared" si="22"/>
        <v>1</v>
      </c>
      <c r="BL79">
        <f t="shared" si="23"/>
        <v>0</v>
      </c>
      <c r="BM79">
        <f t="shared" si="24"/>
        <v>0</v>
      </c>
      <c r="BN79">
        <f t="shared" si="25"/>
        <v>0</v>
      </c>
      <c r="BO79">
        <f t="shared" si="26"/>
        <v>0</v>
      </c>
      <c r="BP79">
        <f t="shared" si="27"/>
        <v>0</v>
      </c>
      <c r="BQ79">
        <f t="shared" si="28"/>
        <v>0</v>
      </c>
      <c r="BR79">
        <f t="shared" si="29"/>
        <v>0</v>
      </c>
      <c r="BS79">
        <f t="shared" si="30"/>
        <v>0</v>
      </c>
      <c r="BT79">
        <f t="shared" si="31"/>
        <v>0</v>
      </c>
      <c r="BU79">
        <f t="shared" si="32"/>
        <v>0</v>
      </c>
      <c r="BW79">
        <f t="shared" si="33"/>
        <v>12</v>
      </c>
      <c r="BY79">
        <f t="shared" si="34"/>
        <v>12</v>
      </c>
      <c r="CA79">
        <f t="shared" si="35"/>
        <v>1</v>
      </c>
      <c r="CB79">
        <f t="shared" si="36"/>
        <v>0</v>
      </c>
      <c r="CC79">
        <f t="shared" si="37"/>
        <v>11</v>
      </c>
      <c r="CE79">
        <f t="shared" si="38"/>
        <v>1</v>
      </c>
      <c r="CF79">
        <f t="shared" si="39"/>
        <v>0</v>
      </c>
      <c r="CG79">
        <f t="shared" si="40"/>
        <v>11</v>
      </c>
      <c r="CI79">
        <f t="shared" si="41"/>
        <v>1</v>
      </c>
      <c r="CJ79">
        <f t="shared" si="42"/>
        <v>1</v>
      </c>
    </row>
    <row r="80" spans="1:88" x14ac:dyDescent="0.3">
      <c r="A80" t="s">
        <v>70</v>
      </c>
      <c r="B80" t="s">
        <v>39</v>
      </c>
      <c r="C80">
        <v>43.321018000000002</v>
      </c>
      <c r="D80">
        <v>-80.049312999999998</v>
      </c>
      <c r="E80">
        <v>40.735362961623842</v>
      </c>
      <c r="F80" s="2">
        <v>43656</v>
      </c>
      <c r="I80" s="15">
        <v>1</v>
      </c>
      <c r="AF80">
        <v>2</v>
      </c>
      <c r="AH80" s="13">
        <v>2</v>
      </c>
      <c r="AI80" s="16">
        <v>1</v>
      </c>
      <c r="BB80">
        <f t="shared" si="43"/>
        <v>1</v>
      </c>
      <c r="BC80">
        <v>3</v>
      </c>
      <c r="BD80">
        <v>0</v>
      </c>
      <c r="BE80">
        <v>4</v>
      </c>
      <c r="BK80">
        <f t="shared" si="22"/>
        <v>2</v>
      </c>
      <c r="BL80">
        <f t="shared" si="23"/>
        <v>0</v>
      </c>
      <c r="BM80">
        <f t="shared" si="24"/>
        <v>0</v>
      </c>
      <c r="BN80">
        <f t="shared" si="25"/>
        <v>0</v>
      </c>
      <c r="BO80">
        <f t="shared" si="26"/>
        <v>0</v>
      </c>
      <c r="BP80">
        <f t="shared" si="27"/>
        <v>0</v>
      </c>
      <c r="BQ80">
        <f t="shared" si="28"/>
        <v>0</v>
      </c>
      <c r="BR80">
        <f t="shared" si="29"/>
        <v>0</v>
      </c>
      <c r="BS80">
        <f t="shared" si="30"/>
        <v>0</v>
      </c>
      <c r="BT80">
        <f t="shared" si="31"/>
        <v>0</v>
      </c>
      <c r="BU80">
        <f t="shared" si="32"/>
        <v>0</v>
      </c>
      <c r="BW80">
        <f t="shared" si="33"/>
        <v>6</v>
      </c>
      <c r="BY80">
        <f t="shared" si="34"/>
        <v>4</v>
      </c>
      <c r="CA80">
        <f t="shared" si="35"/>
        <v>2</v>
      </c>
      <c r="CB80">
        <f t="shared" si="36"/>
        <v>1</v>
      </c>
      <c r="CC80">
        <f t="shared" si="37"/>
        <v>1</v>
      </c>
      <c r="CE80">
        <f t="shared" si="38"/>
        <v>2</v>
      </c>
      <c r="CF80">
        <f t="shared" si="39"/>
        <v>1</v>
      </c>
      <c r="CG80">
        <f t="shared" si="40"/>
        <v>1</v>
      </c>
      <c r="CI80">
        <f t="shared" si="41"/>
        <v>2</v>
      </c>
      <c r="CJ80">
        <f t="shared" si="42"/>
        <v>1</v>
      </c>
    </row>
    <row r="81" spans="1:88" x14ac:dyDescent="0.3">
      <c r="A81" t="s">
        <v>70</v>
      </c>
      <c r="B81" t="s">
        <v>41</v>
      </c>
      <c r="C81">
        <v>43.321018000000002</v>
      </c>
      <c r="D81">
        <v>-80.049312999999998</v>
      </c>
      <c r="E81">
        <v>40.735362961623842</v>
      </c>
      <c r="F81" s="2">
        <v>43656</v>
      </c>
      <c r="I81" s="15">
        <v>1</v>
      </c>
      <c r="AF81">
        <v>1</v>
      </c>
      <c r="BB81">
        <f t="shared" si="43"/>
        <v>2</v>
      </c>
      <c r="BC81">
        <v>2</v>
      </c>
      <c r="BD81">
        <v>0</v>
      </c>
      <c r="BE81">
        <v>4</v>
      </c>
      <c r="BK81">
        <f t="shared" si="22"/>
        <v>0</v>
      </c>
      <c r="BL81">
        <f t="shared" si="23"/>
        <v>0</v>
      </c>
      <c r="BM81">
        <f t="shared" si="24"/>
        <v>0</v>
      </c>
      <c r="BN81">
        <f t="shared" si="25"/>
        <v>0</v>
      </c>
      <c r="BO81">
        <f t="shared" si="26"/>
        <v>0</v>
      </c>
      <c r="BP81">
        <f t="shared" si="27"/>
        <v>0</v>
      </c>
      <c r="BQ81">
        <f t="shared" si="28"/>
        <v>0</v>
      </c>
      <c r="BR81">
        <f t="shared" si="29"/>
        <v>0</v>
      </c>
      <c r="BS81">
        <f t="shared" si="30"/>
        <v>0</v>
      </c>
      <c r="BT81">
        <f t="shared" si="31"/>
        <v>0</v>
      </c>
      <c r="BU81">
        <f t="shared" si="32"/>
        <v>0</v>
      </c>
      <c r="BW81">
        <f t="shared" si="33"/>
        <v>2</v>
      </c>
      <c r="BY81">
        <f t="shared" si="34"/>
        <v>1</v>
      </c>
      <c r="CA81">
        <f t="shared" si="35"/>
        <v>0</v>
      </c>
      <c r="CB81">
        <f t="shared" si="36"/>
        <v>0</v>
      </c>
      <c r="CC81">
        <f t="shared" si="37"/>
        <v>1</v>
      </c>
      <c r="CE81">
        <f t="shared" si="38"/>
        <v>0</v>
      </c>
      <c r="CF81">
        <f t="shared" si="39"/>
        <v>0</v>
      </c>
      <c r="CG81">
        <f t="shared" si="40"/>
        <v>1</v>
      </c>
      <c r="CI81">
        <f t="shared" si="41"/>
        <v>0</v>
      </c>
      <c r="CJ81">
        <f t="shared" si="42"/>
        <v>0</v>
      </c>
    </row>
    <row r="82" spans="1:88" x14ac:dyDescent="0.3">
      <c r="A82" t="s">
        <v>70</v>
      </c>
      <c r="B82" t="s">
        <v>42</v>
      </c>
      <c r="C82">
        <v>43.321018000000002</v>
      </c>
      <c r="D82">
        <v>-80.049312999999998</v>
      </c>
      <c r="E82">
        <v>40.735362961623842</v>
      </c>
      <c r="F82" s="2">
        <v>43656</v>
      </c>
      <c r="BB82">
        <f t="shared" si="43"/>
        <v>1</v>
      </c>
      <c r="BC82">
        <v>2</v>
      </c>
      <c r="BD82">
        <v>0</v>
      </c>
      <c r="BE82">
        <v>3</v>
      </c>
      <c r="BK82">
        <f t="shared" si="22"/>
        <v>0</v>
      </c>
      <c r="BL82">
        <f t="shared" si="23"/>
        <v>0</v>
      </c>
      <c r="BM82">
        <f t="shared" si="24"/>
        <v>0</v>
      </c>
      <c r="BN82">
        <f t="shared" si="25"/>
        <v>0</v>
      </c>
      <c r="BO82">
        <f t="shared" si="26"/>
        <v>0</v>
      </c>
      <c r="BP82">
        <f t="shared" si="27"/>
        <v>0</v>
      </c>
      <c r="BQ82">
        <f t="shared" si="28"/>
        <v>0</v>
      </c>
      <c r="BR82">
        <f t="shared" si="29"/>
        <v>0</v>
      </c>
      <c r="BS82">
        <f t="shared" si="30"/>
        <v>0</v>
      </c>
      <c r="BT82">
        <f t="shared" si="31"/>
        <v>0</v>
      </c>
      <c r="BU82">
        <f t="shared" si="32"/>
        <v>0</v>
      </c>
      <c r="BW82">
        <f t="shared" si="33"/>
        <v>0</v>
      </c>
      <c r="BY82">
        <f t="shared" si="34"/>
        <v>0</v>
      </c>
      <c r="CA82">
        <f t="shared" si="35"/>
        <v>0</v>
      </c>
      <c r="CB82">
        <f t="shared" si="36"/>
        <v>0</v>
      </c>
      <c r="CC82">
        <f t="shared" si="37"/>
        <v>0</v>
      </c>
      <c r="CE82">
        <f t="shared" si="38"/>
        <v>0</v>
      </c>
      <c r="CF82">
        <f t="shared" si="39"/>
        <v>0</v>
      </c>
      <c r="CG82">
        <f t="shared" si="40"/>
        <v>0</v>
      </c>
      <c r="CI82">
        <f t="shared" si="41"/>
        <v>0</v>
      </c>
      <c r="CJ82">
        <f t="shared" si="42"/>
        <v>0</v>
      </c>
    </row>
    <row r="83" spans="1:88" x14ac:dyDescent="0.3">
      <c r="A83" t="s">
        <v>71</v>
      </c>
      <c r="B83" t="s">
        <v>39</v>
      </c>
      <c r="C83">
        <v>43.330041999999999</v>
      </c>
      <c r="D83">
        <v>-79.995565999999997</v>
      </c>
      <c r="E83">
        <v>38.176490993876349</v>
      </c>
      <c r="F83" s="2">
        <v>43656</v>
      </c>
      <c r="BB83">
        <f t="shared" si="43"/>
        <v>2</v>
      </c>
      <c r="BC83">
        <v>3</v>
      </c>
      <c r="BD83">
        <v>0</v>
      </c>
      <c r="BE83">
        <v>5</v>
      </c>
      <c r="BK83">
        <f t="shared" si="22"/>
        <v>0</v>
      </c>
      <c r="BL83">
        <f t="shared" si="23"/>
        <v>0</v>
      </c>
      <c r="BM83">
        <f t="shared" si="24"/>
        <v>0</v>
      </c>
      <c r="BN83">
        <f t="shared" si="25"/>
        <v>0</v>
      </c>
      <c r="BO83">
        <f t="shared" si="26"/>
        <v>0</v>
      </c>
      <c r="BP83">
        <f t="shared" si="27"/>
        <v>0</v>
      </c>
      <c r="BQ83">
        <f t="shared" si="28"/>
        <v>0</v>
      </c>
      <c r="BR83">
        <f t="shared" si="29"/>
        <v>0</v>
      </c>
      <c r="BS83">
        <f t="shared" si="30"/>
        <v>0</v>
      </c>
      <c r="BT83">
        <f t="shared" si="31"/>
        <v>0</v>
      </c>
      <c r="BU83">
        <f t="shared" si="32"/>
        <v>0</v>
      </c>
      <c r="BW83">
        <f t="shared" si="33"/>
        <v>0</v>
      </c>
      <c r="BY83">
        <f t="shared" si="34"/>
        <v>0</v>
      </c>
      <c r="CA83">
        <f t="shared" si="35"/>
        <v>0</v>
      </c>
      <c r="CB83">
        <f t="shared" si="36"/>
        <v>0</v>
      </c>
      <c r="CC83">
        <f t="shared" si="37"/>
        <v>0</v>
      </c>
      <c r="CE83">
        <f t="shared" si="38"/>
        <v>0</v>
      </c>
      <c r="CF83">
        <f t="shared" si="39"/>
        <v>0</v>
      </c>
      <c r="CG83">
        <f t="shared" si="40"/>
        <v>0</v>
      </c>
      <c r="CI83">
        <f t="shared" si="41"/>
        <v>0</v>
      </c>
      <c r="CJ83">
        <f t="shared" si="42"/>
        <v>0</v>
      </c>
    </row>
    <row r="84" spans="1:88" x14ac:dyDescent="0.3">
      <c r="A84" t="s">
        <v>71</v>
      </c>
      <c r="B84" t="s">
        <v>41</v>
      </c>
      <c r="C84">
        <v>43.330041999999999</v>
      </c>
      <c r="D84">
        <v>-79.995565999999997</v>
      </c>
      <c r="E84">
        <v>38.176490993876349</v>
      </c>
      <c r="F84" s="2">
        <v>43656</v>
      </c>
      <c r="BB84">
        <f t="shared" si="43"/>
        <v>3</v>
      </c>
      <c r="BC84">
        <v>2</v>
      </c>
      <c r="BD84">
        <v>0</v>
      </c>
      <c r="BE84">
        <v>5</v>
      </c>
      <c r="BG84" t="s">
        <v>221</v>
      </c>
      <c r="BK84">
        <f t="shared" si="22"/>
        <v>0</v>
      </c>
      <c r="BL84">
        <f t="shared" si="23"/>
        <v>0</v>
      </c>
      <c r="BM84">
        <f t="shared" si="24"/>
        <v>0</v>
      </c>
      <c r="BN84">
        <f t="shared" si="25"/>
        <v>0</v>
      </c>
      <c r="BO84">
        <f t="shared" si="26"/>
        <v>0</v>
      </c>
      <c r="BP84">
        <f t="shared" si="27"/>
        <v>0</v>
      </c>
      <c r="BQ84">
        <f t="shared" si="28"/>
        <v>0</v>
      </c>
      <c r="BR84">
        <f t="shared" si="29"/>
        <v>0</v>
      </c>
      <c r="BS84">
        <f t="shared" si="30"/>
        <v>0</v>
      </c>
      <c r="BT84">
        <f t="shared" si="31"/>
        <v>0</v>
      </c>
      <c r="BU84">
        <f t="shared" si="32"/>
        <v>0</v>
      </c>
      <c r="BW84">
        <f t="shared" si="33"/>
        <v>0</v>
      </c>
      <c r="BY84">
        <f t="shared" si="34"/>
        <v>0</v>
      </c>
      <c r="CA84">
        <f t="shared" si="35"/>
        <v>0</v>
      </c>
      <c r="CB84">
        <f t="shared" si="36"/>
        <v>0</v>
      </c>
      <c r="CC84">
        <f t="shared" si="37"/>
        <v>0</v>
      </c>
      <c r="CE84">
        <f t="shared" si="38"/>
        <v>0</v>
      </c>
      <c r="CF84">
        <f t="shared" si="39"/>
        <v>0</v>
      </c>
      <c r="CG84">
        <f t="shared" si="40"/>
        <v>0</v>
      </c>
      <c r="CI84">
        <f t="shared" si="41"/>
        <v>0</v>
      </c>
      <c r="CJ84">
        <f t="shared" si="42"/>
        <v>0</v>
      </c>
    </row>
    <row r="85" spans="1:88" x14ac:dyDescent="0.3">
      <c r="A85" t="s">
        <v>72</v>
      </c>
      <c r="B85" t="s">
        <v>39</v>
      </c>
      <c r="C85">
        <v>43.343046000000001</v>
      </c>
      <c r="D85">
        <v>-79.959704000000002</v>
      </c>
      <c r="E85">
        <v>36.194334429129185</v>
      </c>
      <c r="F85" s="2">
        <v>43656</v>
      </c>
      <c r="I85" s="15">
        <v>1</v>
      </c>
      <c r="K85" s="13">
        <v>2</v>
      </c>
      <c r="BB85">
        <f t="shared" si="43"/>
        <v>0</v>
      </c>
      <c r="BC85">
        <v>3</v>
      </c>
      <c r="BD85">
        <v>0</v>
      </c>
      <c r="BE85">
        <v>3</v>
      </c>
      <c r="BK85">
        <f t="shared" si="22"/>
        <v>2</v>
      </c>
      <c r="BL85">
        <f t="shared" si="23"/>
        <v>0</v>
      </c>
      <c r="BM85">
        <f t="shared" si="24"/>
        <v>0</v>
      </c>
      <c r="BN85">
        <f t="shared" si="25"/>
        <v>0</v>
      </c>
      <c r="BO85">
        <f t="shared" si="26"/>
        <v>0</v>
      </c>
      <c r="BP85">
        <f t="shared" si="27"/>
        <v>0</v>
      </c>
      <c r="BQ85">
        <f t="shared" si="28"/>
        <v>0</v>
      </c>
      <c r="BR85">
        <f t="shared" si="29"/>
        <v>0</v>
      </c>
      <c r="BS85">
        <f t="shared" si="30"/>
        <v>0</v>
      </c>
      <c r="BT85">
        <f t="shared" si="31"/>
        <v>0</v>
      </c>
      <c r="BU85">
        <f t="shared" si="32"/>
        <v>0</v>
      </c>
      <c r="BW85">
        <f t="shared" si="33"/>
        <v>3</v>
      </c>
      <c r="BY85">
        <f t="shared" si="34"/>
        <v>3</v>
      </c>
      <c r="CA85">
        <f t="shared" si="35"/>
        <v>2</v>
      </c>
      <c r="CB85">
        <f t="shared" si="36"/>
        <v>0</v>
      </c>
      <c r="CC85">
        <f t="shared" si="37"/>
        <v>1</v>
      </c>
      <c r="CE85">
        <f t="shared" si="38"/>
        <v>2</v>
      </c>
      <c r="CF85">
        <f t="shared" si="39"/>
        <v>0</v>
      </c>
      <c r="CG85">
        <f t="shared" si="40"/>
        <v>1</v>
      </c>
      <c r="CI85">
        <f t="shared" si="41"/>
        <v>1</v>
      </c>
      <c r="CJ85">
        <f t="shared" si="42"/>
        <v>1</v>
      </c>
    </row>
    <row r="86" spans="1:88" x14ac:dyDescent="0.3">
      <c r="A86" t="s">
        <v>72</v>
      </c>
      <c r="B86" t="s">
        <v>41</v>
      </c>
      <c r="C86">
        <v>43.343046000000001</v>
      </c>
      <c r="D86">
        <v>-79.959704000000002</v>
      </c>
      <c r="E86">
        <v>36.194334429129185</v>
      </c>
      <c r="F86" s="2">
        <v>43656</v>
      </c>
      <c r="M86" s="16">
        <v>1</v>
      </c>
      <c r="BB86">
        <f t="shared" si="43"/>
        <v>2</v>
      </c>
      <c r="BC86">
        <v>2</v>
      </c>
      <c r="BD86">
        <v>0</v>
      </c>
      <c r="BE86">
        <v>4</v>
      </c>
      <c r="BK86">
        <f t="shared" si="22"/>
        <v>0</v>
      </c>
      <c r="BL86">
        <f t="shared" si="23"/>
        <v>0</v>
      </c>
      <c r="BM86">
        <f t="shared" si="24"/>
        <v>0</v>
      </c>
      <c r="BN86">
        <f t="shared" si="25"/>
        <v>0</v>
      </c>
      <c r="BO86">
        <f t="shared" si="26"/>
        <v>0</v>
      </c>
      <c r="BP86">
        <f t="shared" si="27"/>
        <v>1</v>
      </c>
      <c r="BQ86">
        <f t="shared" si="28"/>
        <v>0</v>
      </c>
      <c r="BR86">
        <f t="shared" si="29"/>
        <v>0</v>
      </c>
      <c r="BS86">
        <f t="shared" si="30"/>
        <v>0</v>
      </c>
      <c r="BT86">
        <f t="shared" si="31"/>
        <v>0</v>
      </c>
      <c r="BU86">
        <f t="shared" si="32"/>
        <v>0</v>
      </c>
      <c r="BW86">
        <f t="shared" si="33"/>
        <v>1</v>
      </c>
      <c r="BY86">
        <f t="shared" si="34"/>
        <v>1</v>
      </c>
      <c r="CA86">
        <f t="shared" si="35"/>
        <v>0</v>
      </c>
      <c r="CB86">
        <f t="shared" si="36"/>
        <v>1</v>
      </c>
      <c r="CC86">
        <f t="shared" si="37"/>
        <v>0</v>
      </c>
      <c r="CE86">
        <f t="shared" si="38"/>
        <v>0</v>
      </c>
      <c r="CF86">
        <f t="shared" si="39"/>
        <v>1</v>
      </c>
      <c r="CG86">
        <f t="shared" si="40"/>
        <v>0</v>
      </c>
      <c r="CI86">
        <f t="shared" si="41"/>
        <v>1</v>
      </c>
      <c r="CJ86">
        <f t="shared" si="42"/>
        <v>1</v>
      </c>
    </row>
    <row r="87" spans="1:88" x14ac:dyDescent="0.3">
      <c r="A87" t="s">
        <v>72</v>
      </c>
      <c r="B87" t="s">
        <v>42</v>
      </c>
      <c r="C87">
        <v>43.343046000000001</v>
      </c>
      <c r="D87">
        <v>-79.959704000000002</v>
      </c>
      <c r="E87">
        <v>36.194334429129185</v>
      </c>
      <c r="F87" s="2">
        <v>43656</v>
      </c>
      <c r="BB87">
        <f t="shared" si="43"/>
        <v>3</v>
      </c>
      <c r="BC87">
        <v>2</v>
      </c>
      <c r="BD87">
        <v>0</v>
      </c>
      <c r="BE87">
        <v>5</v>
      </c>
      <c r="BG87" t="s">
        <v>222</v>
      </c>
      <c r="BK87">
        <f t="shared" si="22"/>
        <v>0</v>
      </c>
      <c r="BL87">
        <f t="shared" si="23"/>
        <v>0</v>
      </c>
      <c r="BM87">
        <f t="shared" si="24"/>
        <v>0</v>
      </c>
      <c r="BN87">
        <f t="shared" si="25"/>
        <v>0</v>
      </c>
      <c r="BO87">
        <f t="shared" si="26"/>
        <v>0</v>
      </c>
      <c r="BP87">
        <f t="shared" si="27"/>
        <v>0</v>
      </c>
      <c r="BQ87">
        <f t="shared" si="28"/>
        <v>0</v>
      </c>
      <c r="BR87">
        <f t="shared" si="29"/>
        <v>0</v>
      </c>
      <c r="BS87">
        <f t="shared" si="30"/>
        <v>0</v>
      </c>
      <c r="BT87">
        <f t="shared" si="31"/>
        <v>0</v>
      </c>
      <c r="BU87">
        <f t="shared" si="32"/>
        <v>0</v>
      </c>
      <c r="BW87">
        <f t="shared" si="33"/>
        <v>0</v>
      </c>
      <c r="BY87">
        <f t="shared" si="34"/>
        <v>0</v>
      </c>
      <c r="CA87">
        <f t="shared" si="35"/>
        <v>0</v>
      </c>
      <c r="CB87">
        <f t="shared" si="36"/>
        <v>0</v>
      </c>
      <c r="CC87">
        <f t="shared" si="37"/>
        <v>0</v>
      </c>
      <c r="CE87">
        <f t="shared" si="38"/>
        <v>0</v>
      </c>
      <c r="CF87">
        <f t="shared" si="39"/>
        <v>0</v>
      </c>
      <c r="CG87">
        <f t="shared" si="40"/>
        <v>0</v>
      </c>
      <c r="CI87">
        <f t="shared" si="41"/>
        <v>0</v>
      </c>
      <c r="CJ87">
        <f t="shared" si="42"/>
        <v>0</v>
      </c>
    </row>
    <row r="88" spans="1:88" x14ac:dyDescent="0.3">
      <c r="A88" t="s">
        <v>73</v>
      </c>
      <c r="B88" t="s">
        <v>39</v>
      </c>
      <c r="C88">
        <v>43.589593999999998</v>
      </c>
      <c r="D88">
        <v>-79.638468000000003</v>
      </c>
      <c r="E88">
        <v>13.68268250679235</v>
      </c>
      <c r="F88" s="2">
        <v>43658</v>
      </c>
      <c r="BB88">
        <f t="shared" si="43"/>
        <v>0</v>
      </c>
      <c r="BC88">
        <v>2</v>
      </c>
      <c r="BD88">
        <v>0</v>
      </c>
      <c r="BE88">
        <v>2</v>
      </c>
      <c r="BG88" t="s">
        <v>223</v>
      </c>
      <c r="BK88">
        <f t="shared" si="22"/>
        <v>0</v>
      </c>
      <c r="BL88">
        <f t="shared" si="23"/>
        <v>0</v>
      </c>
      <c r="BM88">
        <f t="shared" si="24"/>
        <v>0</v>
      </c>
      <c r="BN88">
        <f t="shared" si="25"/>
        <v>0</v>
      </c>
      <c r="BO88">
        <f t="shared" si="26"/>
        <v>0</v>
      </c>
      <c r="BP88">
        <f t="shared" si="27"/>
        <v>0</v>
      </c>
      <c r="BQ88">
        <f t="shared" si="28"/>
        <v>0</v>
      </c>
      <c r="BR88">
        <f t="shared" si="29"/>
        <v>0</v>
      </c>
      <c r="BS88">
        <f t="shared" si="30"/>
        <v>0</v>
      </c>
      <c r="BT88">
        <f t="shared" si="31"/>
        <v>0</v>
      </c>
      <c r="BU88">
        <f t="shared" si="32"/>
        <v>0</v>
      </c>
      <c r="BW88">
        <f t="shared" si="33"/>
        <v>0</v>
      </c>
      <c r="BY88">
        <f t="shared" si="34"/>
        <v>0</v>
      </c>
      <c r="CA88">
        <f t="shared" si="35"/>
        <v>0</v>
      </c>
      <c r="CB88">
        <f t="shared" si="36"/>
        <v>0</v>
      </c>
      <c r="CC88">
        <f t="shared" si="37"/>
        <v>0</v>
      </c>
      <c r="CE88">
        <f t="shared" si="38"/>
        <v>0</v>
      </c>
      <c r="CF88">
        <f t="shared" si="39"/>
        <v>0</v>
      </c>
      <c r="CG88">
        <f t="shared" si="40"/>
        <v>0</v>
      </c>
      <c r="CI88">
        <f t="shared" si="41"/>
        <v>0</v>
      </c>
      <c r="CJ88">
        <f t="shared" si="42"/>
        <v>0</v>
      </c>
    </row>
    <row r="89" spans="1:88" x14ac:dyDescent="0.3">
      <c r="A89" t="s">
        <v>73</v>
      </c>
      <c r="B89" t="s">
        <v>41</v>
      </c>
      <c r="C89">
        <v>43.589593999999998</v>
      </c>
      <c r="D89">
        <v>-79.638468000000003</v>
      </c>
      <c r="E89">
        <v>13.68268250679235</v>
      </c>
      <c r="F89" s="2">
        <v>43658</v>
      </c>
      <c r="BB89">
        <f t="shared" si="43"/>
        <v>0</v>
      </c>
      <c r="BC89">
        <v>3</v>
      </c>
      <c r="BD89">
        <v>0</v>
      </c>
      <c r="BE89">
        <v>3</v>
      </c>
      <c r="BG89" t="s">
        <v>224</v>
      </c>
      <c r="BK89">
        <f t="shared" si="22"/>
        <v>0</v>
      </c>
      <c r="BL89">
        <f t="shared" si="23"/>
        <v>0</v>
      </c>
      <c r="BM89">
        <f t="shared" si="24"/>
        <v>0</v>
      </c>
      <c r="BN89">
        <f t="shared" si="25"/>
        <v>0</v>
      </c>
      <c r="BO89">
        <f t="shared" si="26"/>
        <v>0</v>
      </c>
      <c r="BP89">
        <f t="shared" si="27"/>
        <v>0</v>
      </c>
      <c r="BQ89">
        <f t="shared" si="28"/>
        <v>0</v>
      </c>
      <c r="BR89">
        <f t="shared" si="29"/>
        <v>0</v>
      </c>
      <c r="BS89">
        <f t="shared" si="30"/>
        <v>0</v>
      </c>
      <c r="BT89">
        <f t="shared" si="31"/>
        <v>0</v>
      </c>
      <c r="BU89">
        <f t="shared" si="32"/>
        <v>0</v>
      </c>
      <c r="BW89">
        <f t="shared" si="33"/>
        <v>0</v>
      </c>
      <c r="BY89">
        <f t="shared" si="34"/>
        <v>0</v>
      </c>
      <c r="CA89">
        <f t="shared" si="35"/>
        <v>0</v>
      </c>
      <c r="CB89">
        <f t="shared" si="36"/>
        <v>0</v>
      </c>
      <c r="CC89">
        <f t="shared" si="37"/>
        <v>0</v>
      </c>
      <c r="CE89">
        <f t="shared" si="38"/>
        <v>0</v>
      </c>
      <c r="CF89">
        <f t="shared" si="39"/>
        <v>0</v>
      </c>
      <c r="CG89">
        <f t="shared" si="40"/>
        <v>0</v>
      </c>
      <c r="CI89">
        <f t="shared" si="41"/>
        <v>0</v>
      </c>
      <c r="CJ89">
        <f t="shared" si="42"/>
        <v>0</v>
      </c>
    </row>
    <row r="90" spans="1:88" x14ac:dyDescent="0.3">
      <c r="A90" t="s">
        <v>73</v>
      </c>
      <c r="B90" t="s">
        <v>42</v>
      </c>
      <c r="C90">
        <v>43.589593999999998</v>
      </c>
      <c r="D90">
        <v>-79.638468000000003</v>
      </c>
      <c r="E90">
        <v>13.68268250679235</v>
      </c>
      <c r="F90" s="2">
        <v>43658</v>
      </c>
      <c r="BB90">
        <f t="shared" si="43"/>
        <v>0</v>
      </c>
      <c r="BC90">
        <v>3</v>
      </c>
      <c r="BD90">
        <v>0</v>
      </c>
      <c r="BE90">
        <v>3</v>
      </c>
      <c r="BK90">
        <f t="shared" si="22"/>
        <v>0</v>
      </c>
      <c r="BL90">
        <f t="shared" si="23"/>
        <v>0</v>
      </c>
      <c r="BM90">
        <f t="shared" si="24"/>
        <v>0</v>
      </c>
      <c r="BN90">
        <f t="shared" si="25"/>
        <v>0</v>
      </c>
      <c r="BO90">
        <f t="shared" si="26"/>
        <v>0</v>
      </c>
      <c r="BP90">
        <f t="shared" si="27"/>
        <v>0</v>
      </c>
      <c r="BQ90">
        <f t="shared" si="28"/>
        <v>0</v>
      </c>
      <c r="BR90">
        <f t="shared" si="29"/>
        <v>0</v>
      </c>
      <c r="BS90">
        <f t="shared" si="30"/>
        <v>0</v>
      </c>
      <c r="BT90">
        <f t="shared" si="31"/>
        <v>0</v>
      </c>
      <c r="BU90">
        <f t="shared" si="32"/>
        <v>0</v>
      </c>
      <c r="BW90">
        <f t="shared" si="33"/>
        <v>0</v>
      </c>
      <c r="BY90">
        <f t="shared" si="34"/>
        <v>0</v>
      </c>
      <c r="CA90">
        <f t="shared" si="35"/>
        <v>0</v>
      </c>
      <c r="CB90">
        <f t="shared" si="36"/>
        <v>0</v>
      </c>
      <c r="CC90">
        <f t="shared" si="37"/>
        <v>0</v>
      </c>
      <c r="CE90">
        <f t="shared" si="38"/>
        <v>0</v>
      </c>
      <c r="CF90">
        <f t="shared" si="39"/>
        <v>0</v>
      </c>
      <c r="CG90">
        <f t="shared" si="40"/>
        <v>0</v>
      </c>
      <c r="CI90">
        <f t="shared" si="41"/>
        <v>0</v>
      </c>
      <c r="CJ90">
        <f t="shared" si="42"/>
        <v>0</v>
      </c>
    </row>
    <row r="91" spans="1:88" x14ac:dyDescent="0.3">
      <c r="A91" t="s">
        <v>74</v>
      </c>
      <c r="B91" t="s">
        <v>39</v>
      </c>
      <c r="C91">
        <v>43.573690999999997</v>
      </c>
      <c r="D91">
        <v>-79.636480000000006</v>
      </c>
      <c r="E91">
        <v>14.001677974802247</v>
      </c>
      <c r="F91" s="2">
        <v>43658</v>
      </c>
      <c r="BB91">
        <f t="shared" si="43"/>
        <v>0</v>
      </c>
      <c r="BC91">
        <v>3</v>
      </c>
      <c r="BD91">
        <v>0</v>
      </c>
      <c r="BE91">
        <v>3</v>
      </c>
      <c r="BK91">
        <f t="shared" si="22"/>
        <v>0</v>
      </c>
      <c r="BL91">
        <f t="shared" si="23"/>
        <v>0</v>
      </c>
      <c r="BM91">
        <f t="shared" si="24"/>
        <v>0</v>
      </c>
      <c r="BN91">
        <f t="shared" si="25"/>
        <v>0</v>
      </c>
      <c r="BO91">
        <f t="shared" si="26"/>
        <v>0</v>
      </c>
      <c r="BP91">
        <f t="shared" si="27"/>
        <v>0</v>
      </c>
      <c r="BQ91">
        <f t="shared" si="28"/>
        <v>0</v>
      </c>
      <c r="BR91">
        <f t="shared" si="29"/>
        <v>0</v>
      </c>
      <c r="BS91">
        <f t="shared" si="30"/>
        <v>0</v>
      </c>
      <c r="BT91">
        <f t="shared" si="31"/>
        <v>0</v>
      </c>
      <c r="BU91">
        <f t="shared" si="32"/>
        <v>0</v>
      </c>
      <c r="BW91">
        <f t="shared" si="33"/>
        <v>0</v>
      </c>
      <c r="BY91">
        <f t="shared" si="34"/>
        <v>0</v>
      </c>
      <c r="CA91">
        <f t="shared" si="35"/>
        <v>0</v>
      </c>
      <c r="CB91">
        <f t="shared" si="36"/>
        <v>0</v>
      </c>
      <c r="CC91">
        <f t="shared" si="37"/>
        <v>0</v>
      </c>
      <c r="CE91">
        <f t="shared" si="38"/>
        <v>0</v>
      </c>
      <c r="CF91">
        <f t="shared" si="39"/>
        <v>0</v>
      </c>
      <c r="CG91">
        <f t="shared" si="40"/>
        <v>0</v>
      </c>
      <c r="CI91">
        <f t="shared" si="41"/>
        <v>0</v>
      </c>
      <c r="CJ91">
        <f t="shared" si="42"/>
        <v>0</v>
      </c>
    </row>
    <row r="92" spans="1:88" x14ac:dyDescent="0.3">
      <c r="A92" t="s">
        <v>74</v>
      </c>
      <c r="B92" t="s">
        <v>41</v>
      </c>
      <c r="C92">
        <v>43.573690999999997</v>
      </c>
      <c r="D92">
        <v>-79.636480000000006</v>
      </c>
      <c r="E92">
        <v>14.001677974802247</v>
      </c>
      <c r="F92" s="2">
        <v>43658</v>
      </c>
      <c r="K92" s="13">
        <v>1</v>
      </c>
      <c r="BB92">
        <f t="shared" si="43"/>
        <v>0</v>
      </c>
      <c r="BC92">
        <v>2</v>
      </c>
      <c r="BD92">
        <v>0</v>
      </c>
      <c r="BE92">
        <v>2</v>
      </c>
      <c r="BK92">
        <f t="shared" si="22"/>
        <v>1</v>
      </c>
      <c r="BL92">
        <f t="shared" si="23"/>
        <v>0</v>
      </c>
      <c r="BM92">
        <f t="shared" si="24"/>
        <v>0</v>
      </c>
      <c r="BN92">
        <f t="shared" si="25"/>
        <v>0</v>
      </c>
      <c r="BO92">
        <f t="shared" si="26"/>
        <v>0</v>
      </c>
      <c r="BP92">
        <f t="shared" si="27"/>
        <v>0</v>
      </c>
      <c r="BQ92">
        <f t="shared" si="28"/>
        <v>0</v>
      </c>
      <c r="BR92">
        <f t="shared" si="29"/>
        <v>0</v>
      </c>
      <c r="BS92">
        <f t="shared" si="30"/>
        <v>0</v>
      </c>
      <c r="BT92">
        <f t="shared" si="31"/>
        <v>0</v>
      </c>
      <c r="BU92">
        <f t="shared" si="32"/>
        <v>0</v>
      </c>
      <c r="BW92">
        <f t="shared" si="33"/>
        <v>1</v>
      </c>
      <c r="BY92">
        <f t="shared" si="34"/>
        <v>1</v>
      </c>
      <c r="CA92">
        <f t="shared" si="35"/>
        <v>1</v>
      </c>
      <c r="CB92">
        <f t="shared" si="36"/>
        <v>0</v>
      </c>
      <c r="CC92">
        <f t="shared" si="37"/>
        <v>0</v>
      </c>
      <c r="CE92">
        <f t="shared" si="38"/>
        <v>1</v>
      </c>
      <c r="CF92">
        <f t="shared" si="39"/>
        <v>0</v>
      </c>
      <c r="CG92">
        <f t="shared" si="40"/>
        <v>0</v>
      </c>
      <c r="CI92">
        <f t="shared" si="41"/>
        <v>1</v>
      </c>
      <c r="CJ92">
        <f t="shared" si="42"/>
        <v>1</v>
      </c>
    </row>
    <row r="93" spans="1:88" x14ac:dyDescent="0.3">
      <c r="A93" t="s">
        <v>75</v>
      </c>
      <c r="B93" t="s">
        <v>39</v>
      </c>
      <c r="C93">
        <v>43.568720999999996</v>
      </c>
      <c r="D93">
        <v>-79.651831999999999</v>
      </c>
      <c r="E93">
        <v>14.843419071395408</v>
      </c>
      <c r="F93" s="2">
        <v>43658</v>
      </c>
      <c r="BB93">
        <f t="shared" si="43"/>
        <v>1</v>
      </c>
      <c r="BC93">
        <v>5</v>
      </c>
      <c r="BD93">
        <v>0</v>
      </c>
      <c r="BE93">
        <v>6</v>
      </c>
      <c r="BK93">
        <f t="shared" si="22"/>
        <v>0</v>
      </c>
      <c r="BL93">
        <f t="shared" si="23"/>
        <v>0</v>
      </c>
      <c r="BM93">
        <f t="shared" si="24"/>
        <v>0</v>
      </c>
      <c r="BN93">
        <f t="shared" si="25"/>
        <v>0</v>
      </c>
      <c r="BO93">
        <f t="shared" si="26"/>
        <v>0</v>
      </c>
      <c r="BP93">
        <f t="shared" si="27"/>
        <v>0</v>
      </c>
      <c r="BQ93">
        <f t="shared" si="28"/>
        <v>0</v>
      </c>
      <c r="BR93">
        <f t="shared" si="29"/>
        <v>0</v>
      </c>
      <c r="BS93">
        <f t="shared" si="30"/>
        <v>0</v>
      </c>
      <c r="BT93">
        <f t="shared" si="31"/>
        <v>0</v>
      </c>
      <c r="BU93">
        <f t="shared" si="32"/>
        <v>0</v>
      </c>
      <c r="BW93">
        <f t="shared" si="33"/>
        <v>0</v>
      </c>
      <c r="BY93">
        <f t="shared" si="34"/>
        <v>0</v>
      </c>
      <c r="CA93">
        <f t="shared" si="35"/>
        <v>0</v>
      </c>
      <c r="CB93">
        <f t="shared" si="36"/>
        <v>0</v>
      </c>
      <c r="CC93">
        <f t="shared" si="37"/>
        <v>0</v>
      </c>
      <c r="CE93">
        <f t="shared" si="38"/>
        <v>0</v>
      </c>
      <c r="CF93">
        <f t="shared" si="39"/>
        <v>0</v>
      </c>
      <c r="CG93">
        <f t="shared" si="40"/>
        <v>0</v>
      </c>
      <c r="CI93">
        <f t="shared" si="41"/>
        <v>0</v>
      </c>
      <c r="CJ93">
        <f t="shared" si="42"/>
        <v>0</v>
      </c>
    </row>
    <row r="94" spans="1:88" x14ac:dyDescent="0.3">
      <c r="A94" t="s">
        <v>75</v>
      </c>
      <c r="B94" t="s">
        <v>41</v>
      </c>
      <c r="C94">
        <v>43.568720999999996</v>
      </c>
      <c r="D94">
        <v>-79.651831999999999</v>
      </c>
      <c r="E94">
        <v>14.843419071395408</v>
      </c>
      <c r="F94" s="2">
        <v>43658</v>
      </c>
      <c r="BB94">
        <f t="shared" si="43"/>
        <v>0</v>
      </c>
      <c r="BC94">
        <v>3</v>
      </c>
      <c r="BD94">
        <v>0</v>
      </c>
      <c r="BE94">
        <v>3</v>
      </c>
      <c r="BK94">
        <f t="shared" si="22"/>
        <v>0</v>
      </c>
      <c r="BL94">
        <f t="shared" si="23"/>
        <v>0</v>
      </c>
      <c r="BM94">
        <f t="shared" si="24"/>
        <v>0</v>
      </c>
      <c r="BN94">
        <f t="shared" si="25"/>
        <v>0</v>
      </c>
      <c r="BO94">
        <f t="shared" si="26"/>
        <v>0</v>
      </c>
      <c r="BP94">
        <f t="shared" si="27"/>
        <v>0</v>
      </c>
      <c r="BQ94">
        <f t="shared" si="28"/>
        <v>0</v>
      </c>
      <c r="BR94">
        <f t="shared" si="29"/>
        <v>0</v>
      </c>
      <c r="BS94">
        <f t="shared" si="30"/>
        <v>0</v>
      </c>
      <c r="BT94">
        <f t="shared" si="31"/>
        <v>0</v>
      </c>
      <c r="BU94">
        <f t="shared" si="32"/>
        <v>0</v>
      </c>
      <c r="BW94">
        <f t="shared" si="33"/>
        <v>0</v>
      </c>
      <c r="BY94">
        <f t="shared" si="34"/>
        <v>0</v>
      </c>
      <c r="CA94">
        <f t="shared" si="35"/>
        <v>0</v>
      </c>
      <c r="CB94">
        <f t="shared" si="36"/>
        <v>0</v>
      </c>
      <c r="CC94">
        <f t="shared" si="37"/>
        <v>0</v>
      </c>
      <c r="CE94">
        <f t="shared" si="38"/>
        <v>0</v>
      </c>
      <c r="CF94">
        <f t="shared" si="39"/>
        <v>0</v>
      </c>
      <c r="CG94">
        <f t="shared" si="40"/>
        <v>0</v>
      </c>
      <c r="CI94">
        <f t="shared" si="41"/>
        <v>0</v>
      </c>
      <c r="CJ94">
        <f t="shared" si="42"/>
        <v>0</v>
      </c>
    </row>
    <row r="95" spans="1:88" x14ac:dyDescent="0.3">
      <c r="A95" t="s">
        <v>75</v>
      </c>
      <c r="B95" t="s">
        <v>42</v>
      </c>
      <c r="C95">
        <v>43.568720999999996</v>
      </c>
      <c r="D95">
        <v>-79.651831999999999</v>
      </c>
      <c r="E95">
        <v>14.843419071395408</v>
      </c>
      <c r="F95" s="2">
        <v>43658</v>
      </c>
      <c r="BB95">
        <f t="shared" si="43"/>
        <v>2</v>
      </c>
      <c r="BC95">
        <v>1</v>
      </c>
      <c r="BD95">
        <v>0</v>
      </c>
      <c r="BE95">
        <v>3</v>
      </c>
      <c r="BK95">
        <f t="shared" si="22"/>
        <v>0</v>
      </c>
      <c r="BL95">
        <f t="shared" si="23"/>
        <v>0</v>
      </c>
      <c r="BM95">
        <f t="shared" si="24"/>
        <v>0</v>
      </c>
      <c r="BN95">
        <f t="shared" si="25"/>
        <v>0</v>
      </c>
      <c r="BO95">
        <f t="shared" si="26"/>
        <v>0</v>
      </c>
      <c r="BP95">
        <f t="shared" si="27"/>
        <v>0</v>
      </c>
      <c r="BQ95">
        <f t="shared" si="28"/>
        <v>0</v>
      </c>
      <c r="BR95">
        <f t="shared" si="29"/>
        <v>0</v>
      </c>
      <c r="BS95">
        <f t="shared" si="30"/>
        <v>0</v>
      </c>
      <c r="BT95">
        <f t="shared" si="31"/>
        <v>0</v>
      </c>
      <c r="BU95">
        <f t="shared" si="32"/>
        <v>0</v>
      </c>
      <c r="BW95">
        <f t="shared" si="33"/>
        <v>0</v>
      </c>
      <c r="BY95">
        <f t="shared" si="34"/>
        <v>0</v>
      </c>
      <c r="CA95">
        <f t="shared" si="35"/>
        <v>0</v>
      </c>
      <c r="CB95">
        <f t="shared" si="36"/>
        <v>0</v>
      </c>
      <c r="CC95">
        <f t="shared" si="37"/>
        <v>0</v>
      </c>
      <c r="CE95">
        <f t="shared" si="38"/>
        <v>0</v>
      </c>
      <c r="CF95">
        <f t="shared" si="39"/>
        <v>0</v>
      </c>
      <c r="CG95">
        <f t="shared" si="40"/>
        <v>0</v>
      </c>
      <c r="CI95">
        <f t="shared" si="41"/>
        <v>0</v>
      </c>
      <c r="CJ95">
        <f t="shared" si="42"/>
        <v>0</v>
      </c>
    </row>
    <row r="96" spans="1:88" x14ac:dyDescent="0.3">
      <c r="A96" t="s">
        <v>76</v>
      </c>
      <c r="B96" t="s">
        <v>39</v>
      </c>
      <c r="C96">
        <v>43.565106</v>
      </c>
      <c r="D96">
        <v>-79.671002000000001</v>
      </c>
      <c r="E96">
        <v>15.822132738647284</v>
      </c>
      <c r="F96" s="2">
        <v>43658</v>
      </c>
      <c r="BB96">
        <f t="shared" si="43"/>
        <v>2</v>
      </c>
      <c r="BC96">
        <v>5</v>
      </c>
      <c r="BD96">
        <v>0</v>
      </c>
      <c r="BE96">
        <v>7</v>
      </c>
      <c r="BK96">
        <f t="shared" si="22"/>
        <v>0</v>
      </c>
      <c r="BL96">
        <f t="shared" si="23"/>
        <v>0</v>
      </c>
      <c r="BM96">
        <f t="shared" si="24"/>
        <v>0</v>
      </c>
      <c r="BN96">
        <f t="shared" si="25"/>
        <v>0</v>
      </c>
      <c r="BO96">
        <f t="shared" si="26"/>
        <v>0</v>
      </c>
      <c r="BP96">
        <f t="shared" si="27"/>
        <v>0</v>
      </c>
      <c r="BQ96">
        <f t="shared" si="28"/>
        <v>0</v>
      </c>
      <c r="BR96">
        <f t="shared" si="29"/>
        <v>0</v>
      </c>
      <c r="BS96">
        <f t="shared" si="30"/>
        <v>0</v>
      </c>
      <c r="BT96">
        <f t="shared" si="31"/>
        <v>0</v>
      </c>
      <c r="BU96">
        <f t="shared" si="32"/>
        <v>0</v>
      </c>
      <c r="BW96">
        <f t="shared" si="33"/>
        <v>0</v>
      </c>
      <c r="BY96">
        <f t="shared" si="34"/>
        <v>0</v>
      </c>
      <c r="CA96">
        <f t="shared" si="35"/>
        <v>0</v>
      </c>
      <c r="CB96">
        <f t="shared" si="36"/>
        <v>0</v>
      </c>
      <c r="CC96">
        <f t="shared" si="37"/>
        <v>0</v>
      </c>
      <c r="CE96">
        <f t="shared" si="38"/>
        <v>0</v>
      </c>
      <c r="CF96">
        <f t="shared" si="39"/>
        <v>0</v>
      </c>
      <c r="CG96">
        <f t="shared" si="40"/>
        <v>0</v>
      </c>
      <c r="CI96">
        <f t="shared" si="41"/>
        <v>0</v>
      </c>
      <c r="CJ96">
        <f t="shared" si="42"/>
        <v>0</v>
      </c>
    </row>
    <row r="97" spans="1:88" x14ac:dyDescent="0.3">
      <c r="A97" t="s">
        <v>76</v>
      </c>
      <c r="B97" t="s">
        <v>41</v>
      </c>
      <c r="C97">
        <v>43.565106</v>
      </c>
      <c r="D97">
        <v>-79.671002000000001</v>
      </c>
      <c r="E97">
        <v>15.822132738647284</v>
      </c>
      <c r="F97" s="2">
        <v>43658</v>
      </c>
      <c r="BB97">
        <f t="shared" si="43"/>
        <v>2</v>
      </c>
      <c r="BC97">
        <v>4</v>
      </c>
      <c r="BD97">
        <v>0</v>
      </c>
      <c r="BE97">
        <v>6</v>
      </c>
      <c r="BK97">
        <f t="shared" si="22"/>
        <v>0</v>
      </c>
      <c r="BL97">
        <f t="shared" si="23"/>
        <v>0</v>
      </c>
      <c r="BM97">
        <f t="shared" si="24"/>
        <v>0</v>
      </c>
      <c r="BN97">
        <f t="shared" si="25"/>
        <v>0</v>
      </c>
      <c r="BO97">
        <f t="shared" si="26"/>
        <v>0</v>
      </c>
      <c r="BP97">
        <f t="shared" si="27"/>
        <v>0</v>
      </c>
      <c r="BQ97">
        <f t="shared" si="28"/>
        <v>0</v>
      </c>
      <c r="BR97">
        <f t="shared" si="29"/>
        <v>0</v>
      </c>
      <c r="BS97">
        <f t="shared" si="30"/>
        <v>0</v>
      </c>
      <c r="BT97">
        <f t="shared" si="31"/>
        <v>0</v>
      </c>
      <c r="BU97">
        <f t="shared" si="32"/>
        <v>0</v>
      </c>
      <c r="BW97">
        <f t="shared" si="33"/>
        <v>0</v>
      </c>
      <c r="BY97">
        <f t="shared" si="34"/>
        <v>0</v>
      </c>
      <c r="CA97">
        <f t="shared" si="35"/>
        <v>0</v>
      </c>
      <c r="CB97">
        <f t="shared" si="36"/>
        <v>0</v>
      </c>
      <c r="CC97">
        <f t="shared" si="37"/>
        <v>0</v>
      </c>
      <c r="CE97">
        <f t="shared" si="38"/>
        <v>0</v>
      </c>
      <c r="CF97">
        <f t="shared" si="39"/>
        <v>0</v>
      </c>
      <c r="CG97">
        <f t="shared" si="40"/>
        <v>0</v>
      </c>
      <c r="CI97">
        <f t="shared" si="41"/>
        <v>0</v>
      </c>
      <c r="CJ97">
        <f t="shared" si="42"/>
        <v>0</v>
      </c>
    </row>
    <row r="98" spans="1:88" x14ac:dyDescent="0.3">
      <c r="A98" t="s">
        <v>76</v>
      </c>
      <c r="B98" t="s">
        <v>42</v>
      </c>
      <c r="C98">
        <v>43.565106</v>
      </c>
      <c r="D98">
        <v>-79.671002000000001</v>
      </c>
      <c r="E98">
        <v>15.822132738647284</v>
      </c>
      <c r="F98" s="2">
        <v>43658</v>
      </c>
      <c r="I98" s="15">
        <v>1</v>
      </c>
      <c r="AD98" s="16">
        <v>1</v>
      </c>
      <c r="BB98">
        <f t="shared" si="43"/>
        <v>3</v>
      </c>
      <c r="BC98">
        <v>2</v>
      </c>
      <c r="BD98">
        <v>0</v>
      </c>
      <c r="BE98">
        <v>5</v>
      </c>
      <c r="BK98">
        <f t="shared" si="22"/>
        <v>0</v>
      </c>
      <c r="BL98">
        <f t="shared" si="23"/>
        <v>0</v>
      </c>
      <c r="BM98">
        <f t="shared" si="24"/>
        <v>0</v>
      </c>
      <c r="BN98">
        <f t="shared" si="25"/>
        <v>0</v>
      </c>
      <c r="BO98">
        <f t="shared" si="26"/>
        <v>0</v>
      </c>
      <c r="BP98">
        <f t="shared" si="27"/>
        <v>1</v>
      </c>
      <c r="BQ98">
        <f t="shared" si="28"/>
        <v>0</v>
      </c>
      <c r="BR98">
        <f t="shared" si="29"/>
        <v>0</v>
      </c>
      <c r="BS98">
        <f t="shared" si="30"/>
        <v>0</v>
      </c>
      <c r="BT98">
        <f t="shared" si="31"/>
        <v>0</v>
      </c>
      <c r="BU98">
        <f t="shared" si="32"/>
        <v>0</v>
      </c>
      <c r="BW98">
        <f t="shared" si="33"/>
        <v>2</v>
      </c>
      <c r="BY98">
        <f t="shared" si="34"/>
        <v>2</v>
      </c>
      <c r="CA98">
        <f t="shared" si="35"/>
        <v>0</v>
      </c>
      <c r="CB98">
        <f t="shared" si="36"/>
        <v>1</v>
      </c>
      <c r="CC98">
        <f t="shared" si="37"/>
        <v>1</v>
      </c>
      <c r="CE98">
        <f t="shared" si="38"/>
        <v>0</v>
      </c>
      <c r="CF98">
        <f t="shared" si="39"/>
        <v>1</v>
      </c>
      <c r="CG98">
        <f t="shared" si="40"/>
        <v>1</v>
      </c>
      <c r="CI98">
        <f t="shared" si="41"/>
        <v>1</v>
      </c>
      <c r="CJ98">
        <f t="shared" si="42"/>
        <v>1</v>
      </c>
    </row>
    <row r="99" spans="1:88" x14ac:dyDescent="0.3">
      <c r="A99" t="s">
        <v>77</v>
      </c>
      <c r="B99" t="s">
        <v>39</v>
      </c>
      <c r="C99">
        <v>43.566504000000002</v>
      </c>
      <c r="D99">
        <v>-79.680149</v>
      </c>
      <c r="E99">
        <v>16.205476833770209</v>
      </c>
      <c r="F99" s="2">
        <v>43658</v>
      </c>
      <c r="W99">
        <v>2</v>
      </c>
      <c r="AJ99">
        <v>1</v>
      </c>
      <c r="BB99">
        <f t="shared" si="43"/>
        <v>0</v>
      </c>
      <c r="BC99">
        <v>3</v>
      </c>
      <c r="BD99">
        <v>0</v>
      </c>
      <c r="BE99">
        <v>3</v>
      </c>
      <c r="BG99" t="s">
        <v>225</v>
      </c>
      <c r="BK99">
        <f t="shared" si="22"/>
        <v>0</v>
      </c>
      <c r="BL99">
        <f t="shared" si="23"/>
        <v>0</v>
      </c>
      <c r="BM99">
        <f t="shared" si="24"/>
        <v>0</v>
      </c>
      <c r="BN99">
        <f t="shared" si="25"/>
        <v>0</v>
      </c>
      <c r="BO99">
        <f t="shared" si="26"/>
        <v>0</v>
      </c>
      <c r="BP99">
        <f t="shared" si="27"/>
        <v>0</v>
      </c>
      <c r="BQ99">
        <f t="shared" si="28"/>
        <v>1</v>
      </c>
      <c r="BR99">
        <f t="shared" si="29"/>
        <v>2</v>
      </c>
      <c r="BS99">
        <f t="shared" si="30"/>
        <v>2</v>
      </c>
      <c r="BT99">
        <f t="shared" si="31"/>
        <v>3</v>
      </c>
      <c r="BU99">
        <f t="shared" si="32"/>
        <v>0</v>
      </c>
      <c r="BW99">
        <f t="shared" si="33"/>
        <v>3</v>
      </c>
      <c r="BY99">
        <f t="shared" si="34"/>
        <v>0</v>
      </c>
      <c r="CA99">
        <f t="shared" si="35"/>
        <v>1</v>
      </c>
      <c r="CB99">
        <f t="shared" si="36"/>
        <v>2</v>
      </c>
      <c r="CC99">
        <f t="shared" si="37"/>
        <v>0</v>
      </c>
      <c r="CE99">
        <f t="shared" si="38"/>
        <v>0</v>
      </c>
      <c r="CF99">
        <f t="shared" si="39"/>
        <v>0</v>
      </c>
      <c r="CG99">
        <f t="shared" si="40"/>
        <v>0</v>
      </c>
      <c r="CI99">
        <f t="shared" si="41"/>
        <v>6</v>
      </c>
      <c r="CJ99">
        <f t="shared" si="42"/>
        <v>4</v>
      </c>
    </row>
    <row r="100" spans="1:88" x14ac:dyDescent="0.3">
      <c r="A100" t="s">
        <v>77</v>
      </c>
      <c r="B100" t="s">
        <v>41</v>
      </c>
      <c r="C100">
        <v>43.566504000000002</v>
      </c>
      <c r="D100">
        <v>-79.680149</v>
      </c>
      <c r="E100">
        <v>16.205476833770209</v>
      </c>
      <c r="F100" s="2">
        <v>43658</v>
      </c>
      <c r="BB100">
        <f t="shared" si="43"/>
        <v>0</v>
      </c>
      <c r="BC100">
        <v>3</v>
      </c>
      <c r="BD100">
        <v>0</v>
      </c>
      <c r="BE100">
        <v>3</v>
      </c>
      <c r="BG100" t="s">
        <v>226</v>
      </c>
      <c r="BK100">
        <f t="shared" si="22"/>
        <v>0</v>
      </c>
      <c r="BL100">
        <f t="shared" si="23"/>
        <v>0</v>
      </c>
      <c r="BM100">
        <f t="shared" si="24"/>
        <v>0</v>
      </c>
      <c r="BN100">
        <f t="shared" si="25"/>
        <v>0</v>
      </c>
      <c r="BO100">
        <f t="shared" si="26"/>
        <v>0</v>
      </c>
      <c r="BP100">
        <f t="shared" si="27"/>
        <v>0</v>
      </c>
      <c r="BQ100">
        <f t="shared" si="28"/>
        <v>0</v>
      </c>
      <c r="BR100">
        <f t="shared" si="29"/>
        <v>0</v>
      </c>
      <c r="BS100">
        <f t="shared" si="30"/>
        <v>0</v>
      </c>
      <c r="BT100">
        <f t="shared" si="31"/>
        <v>0</v>
      </c>
      <c r="BU100">
        <f t="shared" si="32"/>
        <v>0</v>
      </c>
      <c r="BW100">
        <f t="shared" si="33"/>
        <v>0</v>
      </c>
      <c r="BY100">
        <f t="shared" si="34"/>
        <v>0</v>
      </c>
      <c r="CA100">
        <f t="shared" si="35"/>
        <v>0</v>
      </c>
      <c r="CB100">
        <f t="shared" si="36"/>
        <v>0</v>
      </c>
      <c r="CC100">
        <f t="shared" si="37"/>
        <v>0</v>
      </c>
      <c r="CE100">
        <f t="shared" si="38"/>
        <v>0</v>
      </c>
      <c r="CF100">
        <f t="shared" si="39"/>
        <v>0</v>
      </c>
      <c r="CG100">
        <f t="shared" si="40"/>
        <v>0</v>
      </c>
      <c r="CI100">
        <f t="shared" si="41"/>
        <v>0</v>
      </c>
      <c r="CJ100">
        <f t="shared" si="42"/>
        <v>0</v>
      </c>
    </row>
    <row r="101" spans="1:88" x14ac:dyDescent="0.3">
      <c r="A101" t="s">
        <v>77</v>
      </c>
      <c r="B101" t="s">
        <v>42</v>
      </c>
      <c r="C101">
        <v>43.566504000000002</v>
      </c>
      <c r="D101">
        <v>-79.680149</v>
      </c>
      <c r="E101">
        <v>16.205476833770209</v>
      </c>
      <c r="F101" s="2">
        <v>43658</v>
      </c>
      <c r="K101" s="13">
        <v>14</v>
      </c>
      <c r="W101">
        <v>1</v>
      </c>
      <c r="AF101">
        <v>1</v>
      </c>
      <c r="BB101">
        <f t="shared" si="43"/>
        <v>1</v>
      </c>
      <c r="BC101">
        <v>5</v>
      </c>
      <c r="BD101">
        <v>0</v>
      </c>
      <c r="BE101">
        <v>6</v>
      </c>
      <c r="BG101" t="s">
        <v>211</v>
      </c>
      <c r="BK101">
        <f t="shared" si="22"/>
        <v>14</v>
      </c>
      <c r="BL101">
        <f t="shared" si="23"/>
        <v>0</v>
      </c>
      <c r="BM101">
        <f t="shared" si="24"/>
        <v>0</v>
      </c>
      <c r="BN101">
        <f t="shared" si="25"/>
        <v>0</v>
      </c>
      <c r="BO101">
        <f t="shared" si="26"/>
        <v>0</v>
      </c>
      <c r="BP101">
        <f t="shared" si="27"/>
        <v>0</v>
      </c>
      <c r="BQ101">
        <f t="shared" si="28"/>
        <v>0</v>
      </c>
      <c r="BR101">
        <f t="shared" si="29"/>
        <v>1</v>
      </c>
      <c r="BS101">
        <f t="shared" si="30"/>
        <v>1</v>
      </c>
      <c r="BT101">
        <f t="shared" si="31"/>
        <v>1</v>
      </c>
      <c r="BU101">
        <f t="shared" si="32"/>
        <v>0</v>
      </c>
      <c r="BW101">
        <f t="shared" si="33"/>
        <v>16</v>
      </c>
      <c r="BY101">
        <f t="shared" si="34"/>
        <v>14</v>
      </c>
      <c r="CA101">
        <f t="shared" si="35"/>
        <v>14</v>
      </c>
      <c r="CB101">
        <f t="shared" si="36"/>
        <v>1</v>
      </c>
      <c r="CC101">
        <f t="shared" si="37"/>
        <v>0</v>
      </c>
      <c r="CE101">
        <f t="shared" si="38"/>
        <v>14</v>
      </c>
      <c r="CF101">
        <f t="shared" si="39"/>
        <v>0</v>
      </c>
      <c r="CG101">
        <f t="shared" si="40"/>
        <v>0</v>
      </c>
      <c r="CI101">
        <f t="shared" si="41"/>
        <v>5</v>
      </c>
      <c r="CJ101">
        <f t="shared" si="42"/>
        <v>4</v>
      </c>
    </row>
    <row r="102" spans="1:88" x14ac:dyDescent="0.3">
      <c r="A102" t="s">
        <v>78</v>
      </c>
      <c r="B102" t="s">
        <v>39</v>
      </c>
      <c r="C102">
        <v>43.457450999999999</v>
      </c>
      <c r="D102">
        <v>-79.866815000000003</v>
      </c>
      <c r="E102">
        <v>27.942248666842435</v>
      </c>
      <c r="F102" s="2">
        <v>43661</v>
      </c>
      <c r="I102" s="15">
        <v>1</v>
      </c>
      <c r="BB102">
        <f t="shared" si="43"/>
        <v>1</v>
      </c>
      <c r="BC102">
        <v>3</v>
      </c>
      <c r="BD102">
        <v>0</v>
      </c>
      <c r="BE102">
        <v>4</v>
      </c>
      <c r="BK102">
        <f t="shared" si="22"/>
        <v>0</v>
      </c>
      <c r="BL102">
        <f t="shared" si="23"/>
        <v>0</v>
      </c>
      <c r="BM102">
        <f t="shared" si="24"/>
        <v>0</v>
      </c>
      <c r="BN102">
        <f t="shared" si="25"/>
        <v>0</v>
      </c>
      <c r="BO102">
        <f t="shared" si="26"/>
        <v>0</v>
      </c>
      <c r="BP102">
        <f t="shared" si="27"/>
        <v>0</v>
      </c>
      <c r="BQ102">
        <f t="shared" si="28"/>
        <v>0</v>
      </c>
      <c r="BR102">
        <f t="shared" si="29"/>
        <v>0</v>
      </c>
      <c r="BS102">
        <f t="shared" si="30"/>
        <v>0</v>
      </c>
      <c r="BT102">
        <f t="shared" si="31"/>
        <v>0</v>
      </c>
      <c r="BU102">
        <f t="shared" si="32"/>
        <v>0</v>
      </c>
      <c r="BW102">
        <f t="shared" si="33"/>
        <v>1</v>
      </c>
      <c r="BY102">
        <f t="shared" si="34"/>
        <v>1</v>
      </c>
      <c r="CA102">
        <f t="shared" si="35"/>
        <v>0</v>
      </c>
      <c r="CB102">
        <f t="shared" si="36"/>
        <v>0</v>
      </c>
      <c r="CC102">
        <f t="shared" si="37"/>
        <v>1</v>
      </c>
      <c r="CE102">
        <f t="shared" si="38"/>
        <v>0</v>
      </c>
      <c r="CF102">
        <f t="shared" si="39"/>
        <v>0</v>
      </c>
      <c r="CG102">
        <f t="shared" si="40"/>
        <v>1</v>
      </c>
      <c r="CI102">
        <f t="shared" si="41"/>
        <v>0</v>
      </c>
      <c r="CJ102">
        <f t="shared" si="42"/>
        <v>0</v>
      </c>
    </row>
    <row r="103" spans="1:88" x14ac:dyDescent="0.3">
      <c r="A103" t="s">
        <v>78</v>
      </c>
      <c r="B103" t="s">
        <v>41</v>
      </c>
      <c r="C103">
        <v>43.457450999999999</v>
      </c>
      <c r="D103">
        <v>-79.866815000000003</v>
      </c>
      <c r="E103">
        <v>27.942248666842435</v>
      </c>
      <c r="F103" s="2">
        <v>43661</v>
      </c>
      <c r="BB103">
        <f t="shared" si="43"/>
        <v>1</v>
      </c>
      <c r="BC103">
        <v>2</v>
      </c>
      <c r="BD103">
        <v>0</v>
      </c>
      <c r="BE103">
        <v>3</v>
      </c>
      <c r="BK103">
        <f t="shared" si="22"/>
        <v>0</v>
      </c>
      <c r="BL103">
        <f t="shared" si="23"/>
        <v>0</v>
      </c>
      <c r="BM103">
        <f t="shared" si="24"/>
        <v>0</v>
      </c>
      <c r="BN103">
        <f t="shared" si="25"/>
        <v>0</v>
      </c>
      <c r="BO103">
        <f t="shared" si="26"/>
        <v>0</v>
      </c>
      <c r="BP103">
        <f t="shared" si="27"/>
        <v>0</v>
      </c>
      <c r="BQ103">
        <f t="shared" si="28"/>
        <v>0</v>
      </c>
      <c r="BR103">
        <f t="shared" si="29"/>
        <v>0</v>
      </c>
      <c r="BS103">
        <f t="shared" si="30"/>
        <v>0</v>
      </c>
      <c r="BT103">
        <f t="shared" si="31"/>
        <v>0</v>
      </c>
      <c r="BU103">
        <f t="shared" si="32"/>
        <v>0</v>
      </c>
      <c r="BW103">
        <f t="shared" si="33"/>
        <v>0</v>
      </c>
      <c r="BY103">
        <f t="shared" si="34"/>
        <v>0</v>
      </c>
      <c r="CA103">
        <f t="shared" si="35"/>
        <v>0</v>
      </c>
      <c r="CB103">
        <f t="shared" si="36"/>
        <v>0</v>
      </c>
      <c r="CC103">
        <f t="shared" si="37"/>
        <v>0</v>
      </c>
      <c r="CE103">
        <f t="shared" si="38"/>
        <v>0</v>
      </c>
      <c r="CF103">
        <f t="shared" si="39"/>
        <v>0</v>
      </c>
      <c r="CG103">
        <f t="shared" si="40"/>
        <v>0</v>
      </c>
      <c r="CI103">
        <f t="shared" si="41"/>
        <v>0</v>
      </c>
      <c r="CJ103">
        <f t="shared" si="42"/>
        <v>0</v>
      </c>
    </row>
    <row r="104" spans="1:88" x14ac:dyDescent="0.3">
      <c r="A104" t="s">
        <v>78</v>
      </c>
      <c r="B104" t="s">
        <v>42</v>
      </c>
      <c r="C104">
        <v>43.457450999999999</v>
      </c>
      <c r="D104">
        <v>-79.866815000000003</v>
      </c>
      <c r="E104">
        <v>27.942248666842435</v>
      </c>
      <c r="F104" s="2">
        <v>43661</v>
      </c>
      <c r="BB104">
        <f t="shared" si="43"/>
        <v>0</v>
      </c>
      <c r="BC104">
        <v>3</v>
      </c>
      <c r="BD104">
        <v>0</v>
      </c>
      <c r="BE104">
        <v>3</v>
      </c>
      <c r="BG104" t="s">
        <v>227</v>
      </c>
      <c r="BK104">
        <f t="shared" si="22"/>
        <v>0</v>
      </c>
      <c r="BL104">
        <f t="shared" si="23"/>
        <v>0</v>
      </c>
      <c r="BM104">
        <f t="shared" si="24"/>
        <v>0</v>
      </c>
      <c r="BN104">
        <f t="shared" si="25"/>
        <v>0</v>
      </c>
      <c r="BO104">
        <f t="shared" si="26"/>
        <v>0</v>
      </c>
      <c r="BP104">
        <f t="shared" si="27"/>
        <v>0</v>
      </c>
      <c r="BQ104">
        <f t="shared" si="28"/>
        <v>0</v>
      </c>
      <c r="BR104">
        <f t="shared" si="29"/>
        <v>0</v>
      </c>
      <c r="BS104">
        <f t="shared" si="30"/>
        <v>0</v>
      </c>
      <c r="BT104">
        <f t="shared" si="31"/>
        <v>0</v>
      </c>
      <c r="BU104">
        <f t="shared" si="32"/>
        <v>0</v>
      </c>
      <c r="BW104">
        <f t="shared" si="33"/>
        <v>0</v>
      </c>
      <c r="BY104">
        <f t="shared" si="34"/>
        <v>0</v>
      </c>
      <c r="CA104">
        <f t="shared" si="35"/>
        <v>0</v>
      </c>
      <c r="CB104">
        <f t="shared" si="36"/>
        <v>0</v>
      </c>
      <c r="CC104">
        <f t="shared" si="37"/>
        <v>0</v>
      </c>
      <c r="CE104">
        <f t="shared" si="38"/>
        <v>0</v>
      </c>
      <c r="CF104">
        <f t="shared" si="39"/>
        <v>0</v>
      </c>
      <c r="CG104">
        <f t="shared" si="40"/>
        <v>0</v>
      </c>
      <c r="CI104">
        <f t="shared" si="41"/>
        <v>0</v>
      </c>
      <c r="CJ104">
        <f t="shared" si="42"/>
        <v>0</v>
      </c>
    </row>
    <row r="105" spans="1:88" x14ac:dyDescent="0.3">
      <c r="A105" t="s">
        <v>79</v>
      </c>
      <c r="B105" t="s">
        <v>39</v>
      </c>
      <c r="C105">
        <v>43.414009999999998</v>
      </c>
      <c r="D105">
        <v>-79.953028000000003</v>
      </c>
      <c r="E105">
        <v>33.189520440162525</v>
      </c>
      <c r="F105" s="2">
        <v>43661</v>
      </c>
      <c r="I105" s="15">
        <v>6</v>
      </c>
      <c r="O105" s="13">
        <v>2</v>
      </c>
      <c r="AD105" s="16">
        <v>1</v>
      </c>
      <c r="AK105">
        <v>1</v>
      </c>
      <c r="BB105">
        <f t="shared" si="43"/>
        <v>4</v>
      </c>
      <c r="BC105">
        <v>3</v>
      </c>
      <c r="BD105">
        <v>0</v>
      </c>
      <c r="BE105">
        <v>7</v>
      </c>
      <c r="BK105">
        <f t="shared" si="22"/>
        <v>0</v>
      </c>
      <c r="BL105">
        <f t="shared" si="23"/>
        <v>0</v>
      </c>
      <c r="BM105">
        <f t="shared" si="24"/>
        <v>0</v>
      </c>
      <c r="BN105">
        <f t="shared" si="25"/>
        <v>0</v>
      </c>
      <c r="BO105">
        <f t="shared" si="26"/>
        <v>2</v>
      </c>
      <c r="BP105">
        <f t="shared" si="27"/>
        <v>1</v>
      </c>
      <c r="BQ105">
        <f t="shared" si="28"/>
        <v>0</v>
      </c>
      <c r="BR105">
        <f t="shared" si="29"/>
        <v>0</v>
      </c>
      <c r="BS105">
        <f t="shared" si="30"/>
        <v>0</v>
      </c>
      <c r="BT105">
        <f t="shared" si="31"/>
        <v>0</v>
      </c>
      <c r="BU105">
        <f t="shared" si="32"/>
        <v>0</v>
      </c>
      <c r="BW105">
        <f t="shared" si="33"/>
        <v>10</v>
      </c>
      <c r="BY105">
        <f t="shared" si="34"/>
        <v>9</v>
      </c>
      <c r="CA105">
        <f t="shared" si="35"/>
        <v>2</v>
      </c>
      <c r="CB105">
        <f t="shared" si="36"/>
        <v>1</v>
      </c>
      <c r="CC105">
        <f t="shared" si="37"/>
        <v>7</v>
      </c>
      <c r="CE105">
        <f t="shared" si="38"/>
        <v>2</v>
      </c>
      <c r="CF105">
        <f t="shared" si="39"/>
        <v>1</v>
      </c>
      <c r="CG105">
        <f t="shared" si="40"/>
        <v>6</v>
      </c>
      <c r="CI105">
        <f t="shared" si="41"/>
        <v>3</v>
      </c>
      <c r="CJ105">
        <f t="shared" si="42"/>
        <v>2</v>
      </c>
    </row>
    <row r="106" spans="1:88" x14ac:dyDescent="0.3">
      <c r="A106" t="s">
        <v>79</v>
      </c>
      <c r="B106" t="s">
        <v>41</v>
      </c>
      <c r="C106">
        <v>43.414009999999998</v>
      </c>
      <c r="D106">
        <v>-79.953028000000003</v>
      </c>
      <c r="E106">
        <v>33.189520440162525</v>
      </c>
      <c r="F106" s="2">
        <v>43661</v>
      </c>
      <c r="AL106" s="16">
        <v>2</v>
      </c>
      <c r="BB106">
        <f t="shared" si="43"/>
        <v>4</v>
      </c>
      <c r="BC106">
        <v>2</v>
      </c>
      <c r="BD106">
        <v>0</v>
      </c>
      <c r="BE106">
        <v>6</v>
      </c>
      <c r="BK106">
        <f t="shared" si="22"/>
        <v>0</v>
      </c>
      <c r="BL106">
        <f t="shared" si="23"/>
        <v>0</v>
      </c>
      <c r="BM106">
        <f t="shared" si="24"/>
        <v>0</v>
      </c>
      <c r="BN106">
        <f t="shared" si="25"/>
        <v>2</v>
      </c>
      <c r="BO106">
        <f t="shared" si="26"/>
        <v>0</v>
      </c>
      <c r="BP106">
        <f t="shared" si="27"/>
        <v>0</v>
      </c>
      <c r="BQ106">
        <f t="shared" si="28"/>
        <v>0</v>
      </c>
      <c r="BR106">
        <f t="shared" si="29"/>
        <v>0</v>
      </c>
      <c r="BS106">
        <f t="shared" si="30"/>
        <v>0</v>
      </c>
      <c r="BT106">
        <f t="shared" si="31"/>
        <v>0</v>
      </c>
      <c r="BU106">
        <f t="shared" si="32"/>
        <v>0</v>
      </c>
      <c r="BW106">
        <f t="shared" si="33"/>
        <v>2</v>
      </c>
      <c r="BY106">
        <f t="shared" si="34"/>
        <v>2</v>
      </c>
      <c r="CA106">
        <f t="shared" si="35"/>
        <v>0</v>
      </c>
      <c r="CB106">
        <f t="shared" si="36"/>
        <v>2</v>
      </c>
      <c r="CC106">
        <f t="shared" si="37"/>
        <v>0</v>
      </c>
      <c r="CE106">
        <f t="shared" si="38"/>
        <v>0</v>
      </c>
      <c r="CF106">
        <f t="shared" si="39"/>
        <v>2</v>
      </c>
      <c r="CG106">
        <f t="shared" si="40"/>
        <v>0</v>
      </c>
      <c r="CI106">
        <f t="shared" si="41"/>
        <v>1</v>
      </c>
      <c r="CJ106">
        <f t="shared" si="42"/>
        <v>1</v>
      </c>
    </row>
    <row r="107" spans="1:88" x14ac:dyDescent="0.3">
      <c r="A107" t="s">
        <v>79</v>
      </c>
      <c r="B107" t="s">
        <v>42</v>
      </c>
      <c r="C107">
        <v>43.414009999999998</v>
      </c>
      <c r="D107">
        <v>-79.953028000000003</v>
      </c>
      <c r="E107">
        <v>33.189520440162525</v>
      </c>
      <c r="F107" s="2">
        <v>43661</v>
      </c>
      <c r="I107" s="15">
        <v>1</v>
      </c>
      <c r="AK107">
        <v>1</v>
      </c>
      <c r="AM107" s="13">
        <v>4</v>
      </c>
      <c r="BB107">
        <f t="shared" si="43"/>
        <v>2</v>
      </c>
      <c r="BC107">
        <v>2</v>
      </c>
      <c r="BD107">
        <v>0</v>
      </c>
      <c r="BE107">
        <v>4</v>
      </c>
      <c r="BK107">
        <f t="shared" si="22"/>
        <v>0</v>
      </c>
      <c r="BL107">
        <f t="shared" si="23"/>
        <v>0</v>
      </c>
      <c r="BM107">
        <f t="shared" si="24"/>
        <v>0</v>
      </c>
      <c r="BN107">
        <f t="shared" si="25"/>
        <v>0</v>
      </c>
      <c r="BO107">
        <f t="shared" si="26"/>
        <v>0</v>
      </c>
      <c r="BP107">
        <f t="shared" si="27"/>
        <v>0</v>
      </c>
      <c r="BQ107">
        <f t="shared" si="28"/>
        <v>0</v>
      </c>
      <c r="BR107">
        <f t="shared" si="29"/>
        <v>0</v>
      </c>
      <c r="BS107">
        <f t="shared" si="30"/>
        <v>0</v>
      </c>
      <c r="BT107">
        <f t="shared" si="31"/>
        <v>0</v>
      </c>
      <c r="BU107">
        <f t="shared" si="32"/>
        <v>0</v>
      </c>
      <c r="BW107">
        <f t="shared" si="33"/>
        <v>6</v>
      </c>
      <c r="BY107">
        <f t="shared" si="34"/>
        <v>5</v>
      </c>
      <c r="CA107">
        <f t="shared" si="35"/>
        <v>4</v>
      </c>
      <c r="CB107">
        <f t="shared" si="36"/>
        <v>0</v>
      </c>
      <c r="CC107">
        <f t="shared" si="37"/>
        <v>2</v>
      </c>
      <c r="CE107">
        <f t="shared" si="38"/>
        <v>4</v>
      </c>
      <c r="CF107">
        <f t="shared" si="39"/>
        <v>0</v>
      </c>
      <c r="CG107">
        <f t="shared" si="40"/>
        <v>1</v>
      </c>
      <c r="CI107">
        <f t="shared" si="41"/>
        <v>2</v>
      </c>
      <c r="CJ107">
        <f t="shared" si="42"/>
        <v>0</v>
      </c>
    </row>
    <row r="108" spans="1:88" x14ac:dyDescent="0.3">
      <c r="A108" t="s">
        <v>80</v>
      </c>
      <c r="B108" t="s">
        <v>39</v>
      </c>
      <c r="C108">
        <v>43.399222000000002</v>
      </c>
      <c r="D108">
        <v>-79.930576000000002</v>
      </c>
      <c r="E108">
        <v>32.768829598808203</v>
      </c>
      <c r="F108" s="2">
        <v>43661</v>
      </c>
      <c r="W108">
        <v>1</v>
      </c>
      <c r="Y108">
        <v>3</v>
      </c>
      <c r="BB108">
        <f t="shared" si="43"/>
        <v>1</v>
      </c>
      <c r="BC108">
        <v>3</v>
      </c>
      <c r="BD108">
        <v>0</v>
      </c>
      <c r="BE108">
        <v>4</v>
      </c>
      <c r="BK108">
        <f t="shared" si="22"/>
        <v>0</v>
      </c>
      <c r="BL108">
        <f t="shared" si="23"/>
        <v>0</v>
      </c>
      <c r="BM108">
        <f t="shared" si="24"/>
        <v>0</v>
      </c>
      <c r="BN108">
        <f t="shared" si="25"/>
        <v>0</v>
      </c>
      <c r="BO108">
        <f t="shared" si="26"/>
        <v>0</v>
      </c>
      <c r="BP108">
        <f t="shared" si="27"/>
        <v>0</v>
      </c>
      <c r="BQ108">
        <f t="shared" si="28"/>
        <v>0</v>
      </c>
      <c r="BR108">
        <f t="shared" si="29"/>
        <v>1</v>
      </c>
      <c r="BS108">
        <f t="shared" si="30"/>
        <v>1</v>
      </c>
      <c r="BT108">
        <f t="shared" si="31"/>
        <v>1</v>
      </c>
      <c r="BU108">
        <f t="shared" si="32"/>
        <v>0</v>
      </c>
      <c r="BW108">
        <f t="shared" si="33"/>
        <v>4</v>
      </c>
      <c r="BY108">
        <f t="shared" si="34"/>
        <v>0</v>
      </c>
      <c r="CA108">
        <f t="shared" si="35"/>
        <v>3</v>
      </c>
      <c r="CB108">
        <f t="shared" si="36"/>
        <v>1</v>
      </c>
      <c r="CC108">
        <f t="shared" si="37"/>
        <v>0</v>
      </c>
      <c r="CE108">
        <f t="shared" si="38"/>
        <v>0</v>
      </c>
      <c r="CF108">
        <f t="shared" si="39"/>
        <v>0</v>
      </c>
      <c r="CG108">
        <f t="shared" si="40"/>
        <v>0</v>
      </c>
      <c r="CI108">
        <f t="shared" si="41"/>
        <v>5</v>
      </c>
      <c r="CJ108">
        <f t="shared" si="42"/>
        <v>3</v>
      </c>
    </row>
    <row r="109" spans="1:88" x14ac:dyDescent="0.3">
      <c r="A109" t="s">
        <v>80</v>
      </c>
      <c r="B109" t="s">
        <v>41</v>
      </c>
      <c r="C109">
        <v>43.399222000000002</v>
      </c>
      <c r="D109">
        <v>-79.930576000000002</v>
      </c>
      <c r="E109">
        <v>32.768829598808203</v>
      </c>
      <c r="F109" s="2">
        <v>43661</v>
      </c>
      <c r="BB109">
        <f t="shared" si="43"/>
        <v>3</v>
      </c>
      <c r="BC109">
        <v>2</v>
      </c>
      <c r="BD109">
        <v>0</v>
      </c>
      <c r="BE109">
        <v>5</v>
      </c>
      <c r="BK109">
        <f t="shared" si="22"/>
        <v>0</v>
      </c>
      <c r="BL109">
        <f t="shared" si="23"/>
        <v>0</v>
      </c>
      <c r="BM109">
        <f t="shared" si="24"/>
        <v>0</v>
      </c>
      <c r="BN109">
        <f t="shared" si="25"/>
        <v>0</v>
      </c>
      <c r="BO109">
        <f t="shared" si="26"/>
        <v>0</v>
      </c>
      <c r="BP109">
        <f t="shared" si="27"/>
        <v>0</v>
      </c>
      <c r="BQ109">
        <f t="shared" si="28"/>
        <v>0</v>
      </c>
      <c r="BR109">
        <f t="shared" si="29"/>
        <v>0</v>
      </c>
      <c r="BS109">
        <f t="shared" si="30"/>
        <v>0</v>
      </c>
      <c r="BT109">
        <f t="shared" si="31"/>
        <v>0</v>
      </c>
      <c r="BU109">
        <f t="shared" si="32"/>
        <v>0</v>
      </c>
      <c r="BW109">
        <f t="shared" si="33"/>
        <v>0</v>
      </c>
      <c r="BY109">
        <f t="shared" si="34"/>
        <v>0</v>
      </c>
      <c r="CA109">
        <f t="shared" si="35"/>
        <v>0</v>
      </c>
      <c r="CB109">
        <f t="shared" si="36"/>
        <v>0</v>
      </c>
      <c r="CC109">
        <f t="shared" si="37"/>
        <v>0</v>
      </c>
      <c r="CE109">
        <f t="shared" si="38"/>
        <v>0</v>
      </c>
      <c r="CF109">
        <f t="shared" si="39"/>
        <v>0</v>
      </c>
      <c r="CG109">
        <f t="shared" si="40"/>
        <v>0</v>
      </c>
      <c r="CI109">
        <f t="shared" si="41"/>
        <v>0</v>
      </c>
      <c r="CJ109">
        <f t="shared" si="42"/>
        <v>0</v>
      </c>
    </row>
    <row r="110" spans="1:88" x14ac:dyDescent="0.3">
      <c r="A110" t="s">
        <v>80</v>
      </c>
      <c r="B110" t="s">
        <v>42</v>
      </c>
      <c r="C110">
        <v>43.399222000000002</v>
      </c>
      <c r="D110">
        <v>-79.930576000000002</v>
      </c>
      <c r="E110">
        <v>32.768829598808203</v>
      </c>
      <c r="F110" s="2">
        <v>43661</v>
      </c>
      <c r="W110">
        <v>2</v>
      </c>
      <c r="Y110">
        <v>2</v>
      </c>
      <c r="BB110">
        <f t="shared" si="43"/>
        <v>1</v>
      </c>
      <c r="BC110">
        <v>3</v>
      </c>
      <c r="BD110">
        <v>0</v>
      </c>
      <c r="BE110">
        <v>4</v>
      </c>
      <c r="BG110" t="s">
        <v>228</v>
      </c>
      <c r="BK110">
        <f t="shared" si="22"/>
        <v>0</v>
      </c>
      <c r="BL110">
        <f t="shared" si="23"/>
        <v>0</v>
      </c>
      <c r="BM110">
        <f t="shared" si="24"/>
        <v>0</v>
      </c>
      <c r="BN110">
        <f t="shared" si="25"/>
        <v>0</v>
      </c>
      <c r="BO110">
        <f t="shared" si="26"/>
        <v>0</v>
      </c>
      <c r="BP110">
        <f t="shared" si="27"/>
        <v>0</v>
      </c>
      <c r="BQ110">
        <f t="shared" si="28"/>
        <v>0</v>
      </c>
      <c r="BR110">
        <f t="shared" si="29"/>
        <v>2</v>
      </c>
      <c r="BS110">
        <f t="shared" si="30"/>
        <v>2</v>
      </c>
      <c r="BT110">
        <f t="shared" si="31"/>
        <v>2</v>
      </c>
      <c r="BU110">
        <f t="shared" si="32"/>
        <v>0</v>
      </c>
      <c r="BW110">
        <f t="shared" si="33"/>
        <v>4</v>
      </c>
      <c r="BY110">
        <f t="shared" si="34"/>
        <v>0</v>
      </c>
      <c r="CA110">
        <f t="shared" si="35"/>
        <v>2</v>
      </c>
      <c r="CB110">
        <f t="shared" si="36"/>
        <v>2</v>
      </c>
      <c r="CC110">
        <f t="shared" si="37"/>
        <v>0</v>
      </c>
      <c r="CE110">
        <f t="shared" si="38"/>
        <v>0</v>
      </c>
      <c r="CF110">
        <f t="shared" si="39"/>
        <v>0</v>
      </c>
      <c r="CG110">
        <f t="shared" si="40"/>
        <v>0</v>
      </c>
      <c r="CI110">
        <f t="shared" si="41"/>
        <v>5</v>
      </c>
      <c r="CJ110">
        <f t="shared" si="42"/>
        <v>3</v>
      </c>
    </row>
    <row r="111" spans="1:88" x14ac:dyDescent="0.3">
      <c r="A111" t="s">
        <v>81</v>
      </c>
      <c r="B111" t="s">
        <v>39</v>
      </c>
      <c r="C111">
        <v>43.387611999999997</v>
      </c>
      <c r="D111">
        <v>-79.959232</v>
      </c>
      <c r="E111">
        <v>34.412474938792137</v>
      </c>
      <c r="F111" s="2">
        <v>43661</v>
      </c>
      <c r="Y111">
        <v>3</v>
      </c>
      <c r="BB111">
        <f t="shared" si="43"/>
        <v>4</v>
      </c>
      <c r="BC111">
        <v>4</v>
      </c>
      <c r="BD111">
        <v>0</v>
      </c>
      <c r="BE111">
        <v>8</v>
      </c>
      <c r="BK111">
        <f t="shared" si="22"/>
        <v>0</v>
      </c>
      <c r="BL111">
        <f t="shared" si="23"/>
        <v>0</v>
      </c>
      <c r="BM111">
        <f t="shared" si="24"/>
        <v>0</v>
      </c>
      <c r="BN111">
        <f t="shared" si="25"/>
        <v>0</v>
      </c>
      <c r="BO111">
        <f t="shared" si="26"/>
        <v>0</v>
      </c>
      <c r="BP111">
        <f t="shared" si="27"/>
        <v>0</v>
      </c>
      <c r="BQ111">
        <f t="shared" si="28"/>
        <v>0</v>
      </c>
      <c r="BR111">
        <f t="shared" si="29"/>
        <v>0</v>
      </c>
      <c r="BS111">
        <f t="shared" si="30"/>
        <v>0</v>
      </c>
      <c r="BT111">
        <f t="shared" si="31"/>
        <v>0</v>
      </c>
      <c r="BU111">
        <f t="shared" si="32"/>
        <v>0</v>
      </c>
      <c r="BW111">
        <f t="shared" si="33"/>
        <v>3</v>
      </c>
      <c r="BY111">
        <f t="shared" si="34"/>
        <v>0</v>
      </c>
      <c r="CA111">
        <f t="shared" si="35"/>
        <v>3</v>
      </c>
      <c r="CB111">
        <f t="shared" si="36"/>
        <v>0</v>
      </c>
      <c r="CC111">
        <f t="shared" si="37"/>
        <v>0</v>
      </c>
      <c r="CE111">
        <f t="shared" si="38"/>
        <v>0</v>
      </c>
      <c r="CF111">
        <f t="shared" si="39"/>
        <v>0</v>
      </c>
      <c r="CG111">
        <f t="shared" si="40"/>
        <v>0</v>
      </c>
      <c r="CI111">
        <f t="shared" si="41"/>
        <v>1</v>
      </c>
      <c r="CJ111">
        <f t="shared" si="42"/>
        <v>0</v>
      </c>
    </row>
    <row r="112" spans="1:88" x14ac:dyDescent="0.3">
      <c r="A112" t="s">
        <v>81</v>
      </c>
      <c r="B112" t="s">
        <v>41</v>
      </c>
      <c r="C112">
        <v>43.387611999999997</v>
      </c>
      <c r="D112">
        <v>-79.959232</v>
      </c>
      <c r="E112">
        <v>34.412474938792137</v>
      </c>
      <c r="F112" s="2">
        <v>43661</v>
      </c>
      <c r="I112" s="15">
        <v>1</v>
      </c>
      <c r="BB112">
        <f t="shared" si="43"/>
        <v>3</v>
      </c>
      <c r="BC112">
        <v>4</v>
      </c>
      <c r="BD112">
        <v>0</v>
      </c>
      <c r="BE112">
        <v>7</v>
      </c>
      <c r="BK112">
        <f t="shared" si="22"/>
        <v>0</v>
      </c>
      <c r="BL112">
        <f t="shared" si="23"/>
        <v>0</v>
      </c>
      <c r="BM112">
        <f t="shared" si="24"/>
        <v>0</v>
      </c>
      <c r="BN112">
        <f t="shared" si="25"/>
        <v>0</v>
      </c>
      <c r="BO112">
        <f t="shared" si="26"/>
        <v>0</v>
      </c>
      <c r="BP112">
        <f t="shared" si="27"/>
        <v>0</v>
      </c>
      <c r="BQ112">
        <f t="shared" si="28"/>
        <v>0</v>
      </c>
      <c r="BR112">
        <f t="shared" si="29"/>
        <v>0</v>
      </c>
      <c r="BS112">
        <f t="shared" si="30"/>
        <v>0</v>
      </c>
      <c r="BT112">
        <f t="shared" si="31"/>
        <v>0</v>
      </c>
      <c r="BU112">
        <f t="shared" si="32"/>
        <v>0</v>
      </c>
      <c r="BW112">
        <f t="shared" si="33"/>
        <v>1</v>
      </c>
      <c r="BY112">
        <f t="shared" si="34"/>
        <v>1</v>
      </c>
      <c r="CA112">
        <f t="shared" si="35"/>
        <v>0</v>
      </c>
      <c r="CB112">
        <f t="shared" si="36"/>
        <v>0</v>
      </c>
      <c r="CC112">
        <f t="shared" si="37"/>
        <v>1</v>
      </c>
      <c r="CE112">
        <f t="shared" si="38"/>
        <v>0</v>
      </c>
      <c r="CF112">
        <f t="shared" si="39"/>
        <v>0</v>
      </c>
      <c r="CG112">
        <f t="shared" si="40"/>
        <v>1</v>
      </c>
      <c r="CI112">
        <f t="shared" si="41"/>
        <v>0</v>
      </c>
      <c r="CJ112">
        <f t="shared" si="42"/>
        <v>0</v>
      </c>
    </row>
    <row r="113" spans="1:88" x14ac:dyDescent="0.3">
      <c r="A113" t="s">
        <v>81</v>
      </c>
      <c r="B113" t="s">
        <v>42</v>
      </c>
      <c r="C113">
        <v>43.387611999999997</v>
      </c>
      <c r="D113">
        <v>-79.959232</v>
      </c>
      <c r="E113">
        <v>34.412474938792137</v>
      </c>
      <c r="F113" s="2">
        <v>43661</v>
      </c>
      <c r="K113" s="13">
        <v>2</v>
      </c>
      <c r="BB113">
        <f t="shared" si="43"/>
        <v>3</v>
      </c>
      <c r="BC113">
        <v>5</v>
      </c>
      <c r="BD113">
        <v>0</v>
      </c>
      <c r="BE113">
        <v>8</v>
      </c>
      <c r="BK113">
        <f t="shared" si="22"/>
        <v>2</v>
      </c>
      <c r="BL113">
        <f t="shared" si="23"/>
        <v>0</v>
      </c>
      <c r="BM113">
        <f t="shared" si="24"/>
        <v>0</v>
      </c>
      <c r="BN113">
        <f t="shared" si="25"/>
        <v>0</v>
      </c>
      <c r="BO113">
        <f t="shared" si="26"/>
        <v>0</v>
      </c>
      <c r="BP113">
        <f t="shared" si="27"/>
        <v>0</v>
      </c>
      <c r="BQ113">
        <f t="shared" si="28"/>
        <v>0</v>
      </c>
      <c r="BR113">
        <f t="shared" si="29"/>
        <v>0</v>
      </c>
      <c r="BS113">
        <f t="shared" si="30"/>
        <v>0</v>
      </c>
      <c r="BT113">
        <f t="shared" si="31"/>
        <v>0</v>
      </c>
      <c r="BU113">
        <f t="shared" si="32"/>
        <v>0</v>
      </c>
      <c r="BW113">
        <f t="shared" si="33"/>
        <v>2</v>
      </c>
      <c r="BY113">
        <f t="shared" si="34"/>
        <v>2</v>
      </c>
      <c r="CA113">
        <f t="shared" si="35"/>
        <v>2</v>
      </c>
      <c r="CB113">
        <f t="shared" si="36"/>
        <v>0</v>
      </c>
      <c r="CC113">
        <f t="shared" si="37"/>
        <v>0</v>
      </c>
      <c r="CE113">
        <f t="shared" si="38"/>
        <v>2</v>
      </c>
      <c r="CF113">
        <f t="shared" si="39"/>
        <v>0</v>
      </c>
      <c r="CG113">
        <f t="shared" si="40"/>
        <v>0</v>
      </c>
      <c r="CI113">
        <f t="shared" si="41"/>
        <v>1</v>
      </c>
      <c r="CJ113">
        <f t="shared" si="42"/>
        <v>1</v>
      </c>
    </row>
    <row r="114" spans="1:88" x14ac:dyDescent="0.3">
      <c r="A114" t="s">
        <v>82</v>
      </c>
      <c r="B114" t="s">
        <v>39</v>
      </c>
      <c r="C114">
        <v>43.377146000000003</v>
      </c>
      <c r="D114">
        <v>-79.973860999999999</v>
      </c>
      <c r="E114">
        <v>35.422507619397869</v>
      </c>
      <c r="F114" s="2">
        <v>43661</v>
      </c>
      <c r="I114" s="15">
        <v>1</v>
      </c>
      <c r="Y114">
        <v>4</v>
      </c>
      <c r="BB114">
        <f t="shared" si="43"/>
        <v>3</v>
      </c>
      <c r="BC114">
        <v>3</v>
      </c>
      <c r="BD114">
        <v>0</v>
      </c>
      <c r="BE114">
        <v>6</v>
      </c>
      <c r="BG114" t="s">
        <v>229</v>
      </c>
      <c r="BK114">
        <f t="shared" si="22"/>
        <v>0</v>
      </c>
      <c r="BL114">
        <f t="shared" si="23"/>
        <v>0</v>
      </c>
      <c r="BM114">
        <f t="shared" si="24"/>
        <v>0</v>
      </c>
      <c r="BN114">
        <f t="shared" si="25"/>
        <v>0</v>
      </c>
      <c r="BO114">
        <f t="shared" si="26"/>
        <v>0</v>
      </c>
      <c r="BP114">
        <f t="shared" si="27"/>
        <v>0</v>
      </c>
      <c r="BQ114">
        <f t="shared" si="28"/>
        <v>0</v>
      </c>
      <c r="BR114">
        <f t="shared" si="29"/>
        <v>0</v>
      </c>
      <c r="BS114">
        <f t="shared" si="30"/>
        <v>0</v>
      </c>
      <c r="BT114">
        <f t="shared" si="31"/>
        <v>0</v>
      </c>
      <c r="BU114">
        <f t="shared" si="32"/>
        <v>0</v>
      </c>
      <c r="BW114">
        <f t="shared" si="33"/>
        <v>5</v>
      </c>
      <c r="BY114">
        <f t="shared" si="34"/>
        <v>1</v>
      </c>
      <c r="CA114">
        <f t="shared" si="35"/>
        <v>4</v>
      </c>
      <c r="CB114">
        <f t="shared" si="36"/>
        <v>0</v>
      </c>
      <c r="CC114">
        <f t="shared" si="37"/>
        <v>1</v>
      </c>
      <c r="CE114">
        <f t="shared" si="38"/>
        <v>0</v>
      </c>
      <c r="CF114">
        <f t="shared" si="39"/>
        <v>0</v>
      </c>
      <c r="CG114">
        <f t="shared" si="40"/>
        <v>1</v>
      </c>
      <c r="CI114">
        <f t="shared" si="41"/>
        <v>1</v>
      </c>
      <c r="CJ114">
        <f t="shared" si="42"/>
        <v>0</v>
      </c>
    </row>
    <row r="115" spans="1:88" x14ac:dyDescent="0.3">
      <c r="A115" t="s">
        <v>82</v>
      </c>
      <c r="B115" t="s">
        <v>41</v>
      </c>
      <c r="C115">
        <v>43.377146000000003</v>
      </c>
      <c r="D115">
        <v>-79.973860999999999</v>
      </c>
      <c r="E115">
        <v>35.422507619397869</v>
      </c>
      <c r="F115" s="2">
        <v>43661</v>
      </c>
      <c r="AJ115">
        <v>1</v>
      </c>
      <c r="BB115">
        <f t="shared" si="43"/>
        <v>3</v>
      </c>
      <c r="BC115">
        <v>3</v>
      </c>
      <c r="BD115">
        <v>0</v>
      </c>
      <c r="BE115">
        <v>6</v>
      </c>
      <c r="BG115" t="s">
        <v>230</v>
      </c>
      <c r="BK115">
        <f t="shared" si="22"/>
        <v>0</v>
      </c>
      <c r="BL115">
        <f t="shared" si="23"/>
        <v>0</v>
      </c>
      <c r="BM115">
        <f t="shared" si="24"/>
        <v>0</v>
      </c>
      <c r="BN115">
        <f t="shared" si="25"/>
        <v>0</v>
      </c>
      <c r="BO115">
        <f t="shared" si="26"/>
        <v>0</v>
      </c>
      <c r="BP115">
        <f t="shared" si="27"/>
        <v>0</v>
      </c>
      <c r="BQ115">
        <f t="shared" si="28"/>
        <v>1</v>
      </c>
      <c r="BR115">
        <f t="shared" si="29"/>
        <v>0</v>
      </c>
      <c r="BS115">
        <f t="shared" si="30"/>
        <v>0</v>
      </c>
      <c r="BT115">
        <f t="shared" si="31"/>
        <v>1</v>
      </c>
      <c r="BU115">
        <f t="shared" si="32"/>
        <v>0</v>
      </c>
      <c r="BW115">
        <f t="shared" si="33"/>
        <v>1</v>
      </c>
      <c r="BY115">
        <f t="shared" si="34"/>
        <v>0</v>
      </c>
      <c r="CA115">
        <f t="shared" si="35"/>
        <v>1</v>
      </c>
      <c r="CB115">
        <f t="shared" si="36"/>
        <v>0</v>
      </c>
      <c r="CC115">
        <f t="shared" si="37"/>
        <v>0</v>
      </c>
      <c r="CE115">
        <f t="shared" si="38"/>
        <v>0</v>
      </c>
      <c r="CF115">
        <f t="shared" si="39"/>
        <v>0</v>
      </c>
      <c r="CG115">
        <f t="shared" si="40"/>
        <v>0</v>
      </c>
      <c r="CI115">
        <f t="shared" si="41"/>
        <v>3</v>
      </c>
      <c r="CJ115">
        <f t="shared" si="42"/>
        <v>2</v>
      </c>
    </row>
    <row r="116" spans="1:88" x14ac:dyDescent="0.3">
      <c r="A116" t="s">
        <v>82</v>
      </c>
      <c r="B116" t="s">
        <v>42</v>
      </c>
      <c r="C116">
        <v>43.377146000000003</v>
      </c>
      <c r="D116">
        <v>-79.973860999999999</v>
      </c>
      <c r="E116">
        <v>35.422507619397869</v>
      </c>
      <c r="F116" s="2">
        <v>43661</v>
      </c>
      <c r="Y116">
        <v>1</v>
      </c>
      <c r="BB116">
        <f t="shared" si="43"/>
        <v>3</v>
      </c>
      <c r="BC116">
        <v>2</v>
      </c>
      <c r="BD116">
        <v>0</v>
      </c>
      <c r="BE116">
        <v>5</v>
      </c>
      <c r="BK116">
        <f t="shared" si="22"/>
        <v>0</v>
      </c>
      <c r="BL116">
        <f t="shared" si="23"/>
        <v>0</v>
      </c>
      <c r="BM116">
        <f t="shared" si="24"/>
        <v>0</v>
      </c>
      <c r="BN116">
        <f t="shared" si="25"/>
        <v>0</v>
      </c>
      <c r="BO116">
        <f t="shared" si="26"/>
        <v>0</v>
      </c>
      <c r="BP116">
        <f t="shared" si="27"/>
        <v>0</v>
      </c>
      <c r="BQ116">
        <f t="shared" si="28"/>
        <v>0</v>
      </c>
      <c r="BR116">
        <f t="shared" si="29"/>
        <v>0</v>
      </c>
      <c r="BS116">
        <f t="shared" si="30"/>
        <v>0</v>
      </c>
      <c r="BT116">
        <f t="shared" si="31"/>
        <v>0</v>
      </c>
      <c r="BU116">
        <f t="shared" si="32"/>
        <v>0</v>
      </c>
      <c r="BW116">
        <f t="shared" si="33"/>
        <v>1</v>
      </c>
      <c r="BY116">
        <f t="shared" si="34"/>
        <v>0</v>
      </c>
      <c r="CA116">
        <f t="shared" si="35"/>
        <v>1</v>
      </c>
      <c r="CB116">
        <f t="shared" si="36"/>
        <v>0</v>
      </c>
      <c r="CC116">
        <f t="shared" si="37"/>
        <v>0</v>
      </c>
      <c r="CE116">
        <f t="shared" si="38"/>
        <v>0</v>
      </c>
      <c r="CF116">
        <f t="shared" si="39"/>
        <v>0</v>
      </c>
      <c r="CG116">
        <f t="shared" si="40"/>
        <v>0</v>
      </c>
      <c r="CI116">
        <f t="shared" si="41"/>
        <v>1</v>
      </c>
      <c r="CJ116">
        <f t="shared" si="42"/>
        <v>0</v>
      </c>
    </row>
    <row r="117" spans="1:88" x14ac:dyDescent="0.3">
      <c r="A117" t="s">
        <v>83</v>
      </c>
      <c r="B117" t="s">
        <v>39</v>
      </c>
      <c r="C117">
        <v>43.371307999999999</v>
      </c>
      <c r="D117">
        <v>-79.981819000000002</v>
      </c>
      <c r="E117">
        <v>35.978006045349858</v>
      </c>
      <c r="F117" s="2">
        <v>43661</v>
      </c>
      <c r="Y117">
        <v>13</v>
      </c>
      <c r="AJ117">
        <v>1</v>
      </c>
      <c r="BB117">
        <f t="shared" si="43"/>
        <v>1</v>
      </c>
      <c r="BC117">
        <v>3</v>
      </c>
      <c r="BD117">
        <v>0</v>
      </c>
      <c r="BE117">
        <v>4</v>
      </c>
      <c r="BK117">
        <f t="shared" si="22"/>
        <v>0</v>
      </c>
      <c r="BL117">
        <f t="shared" si="23"/>
        <v>0</v>
      </c>
      <c r="BM117">
        <f t="shared" si="24"/>
        <v>0</v>
      </c>
      <c r="BN117">
        <f t="shared" si="25"/>
        <v>0</v>
      </c>
      <c r="BO117">
        <f t="shared" si="26"/>
        <v>0</v>
      </c>
      <c r="BP117">
        <f t="shared" si="27"/>
        <v>0</v>
      </c>
      <c r="BQ117">
        <f t="shared" si="28"/>
        <v>1</v>
      </c>
      <c r="BR117">
        <f t="shared" si="29"/>
        <v>0</v>
      </c>
      <c r="BS117">
        <f t="shared" si="30"/>
        <v>0</v>
      </c>
      <c r="BT117">
        <f t="shared" si="31"/>
        <v>1</v>
      </c>
      <c r="BU117">
        <f t="shared" si="32"/>
        <v>0</v>
      </c>
      <c r="BW117">
        <f t="shared" si="33"/>
        <v>14</v>
      </c>
      <c r="BY117">
        <f t="shared" si="34"/>
        <v>0</v>
      </c>
      <c r="CA117">
        <f t="shared" si="35"/>
        <v>14</v>
      </c>
      <c r="CB117">
        <f t="shared" si="36"/>
        <v>0</v>
      </c>
      <c r="CC117">
        <f t="shared" si="37"/>
        <v>0</v>
      </c>
      <c r="CE117">
        <f t="shared" si="38"/>
        <v>0</v>
      </c>
      <c r="CF117">
        <f t="shared" si="39"/>
        <v>0</v>
      </c>
      <c r="CG117">
        <f t="shared" si="40"/>
        <v>0</v>
      </c>
      <c r="CI117">
        <f t="shared" si="41"/>
        <v>4</v>
      </c>
      <c r="CJ117">
        <f t="shared" si="42"/>
        <v>2</v>
      </c>
    </row>
    <row r="118" spans="1:88" x14ac:dyDescent="0.3">
      <c r="A118" t="s">
        <v>83</v>
      </c>
      <c r="B118" t="s">
        <v>41</v>
      </c>
      <c r="C118">
        <v>43.371307999999999</v>
      </c>
      <c r="D118">
        <v>-79.981819000000002</v>
      </c>
      <c r="E118">
        <v>35.978006045349858</v>
      </c>
      <c r="F118" s="2">
        <v>43661</v>
      </c>
      <c r="BB118">
        <f t="shared" si="43"/>
        <v>2</v>
      </c>
      <c r="BC118">
        <v>1</v>
      </c>
      <c r="BD118">
        <v>0</v>
      </c>
      <c r="BE118">
        <v>3</v>
      </c>
      <c r="BK118">
        <f t="shared" si="22"/>
        <v>0</v>
      </c>
      <c r="BL118">
        <f t="shared" si="23"/>
        <v>0</v>
      </c>
      <c r="BM118">
        <f t="shared" si="24"/>
        <v>0</v>
      </c>
      <c r="BN118">
        <f t="shared" si="25"/>
        <v>0</v>
      </c>
      <c r="BO118">
        <f t="shared" si="26"/>
        <v>0</v>
      </c>
      <c r="BP118">
        <f t="shared" si="27"/>
        <v>0</v>
      </c>
      <c r="BQ118">
        <f t="shared" si="28"/>
        <v>0</v>
      </c>
      <c r="BR118">
        <f t="shared" si="29"/>
        <v>0</v>
      </c>
      <c r="BS118">
        <f t="shared" si="30"/>
        <v>0</v>
      </c>
      <c r="BT118">
        <f t="shared" si="31"/>
        <v>0</v>
      </c>
      <c r="BU118">
        <f t="shared" si="32"/>
        <v>0</v>
      </c>
      <c r="BW118">
        <f t="shared" si="33"/>
        <v>0</v>
      </c>
      <c r="BY118">
        <f t="shared" si="34"/>
        <v>0</v>
      </c>
      <c r="CA118">
        <f t="shared" si="35"/>
        <v>0</v>
      </c>
      <c r="CB118">
        <f t="shared" si="36"/>
        <v>0</v>
      </c>
      <c r="CC118">
        <f t="shared" si="37"/>
        <v>0</v>
      </c>
      <c r="CE118">
        <f t="shared" si="38"/>
        <v>0</v>
      </c>
      <c r="CF118">
        <f t="shared" si="39"/>
        <v>0</v>
      </c>
      <c r="CG118">
        <f t="shared" si="40"/>
        <v>0</v>
      </c>
      <c r="CI118">
        <f t="shared" si="41"/>
        <v>0</v>
      </c>
      <c r="CJ118">
        <f t="shared" si="42"/>
        <v>0</v>
      </c>
    </row>
    <row r="119" spans="1:88" x14ac:dyDescent="0.3">
      <c r="A119" t="s">
        <v>83</v>
      </c>
      <c r="B119" t="s">
        <v>42</v>
      </c>
      <c r="C119">
        <v>43.371307999999999</v>
      </c>
      <c r="D119">
        <v>-79.981819000000002</v>
      </c>
      <c r="E119">
        <v>35.978006045349858</v>
      </c>
      <c r="F119" s="2">
        <v>43661</v>
      </c>
      <c r="AN119">
        <v>2</v>
      </c>
      <c r="BB119">
        <f t="shared" si="43"/>
        <v>3</v>
      </c>
      <c r="BC119">
        <v>2</v>
      </c>
      <c r="BD119">
        <v>0</v>
      </c>
      <c r="BE119">
        <v>5</v>
      </c>
      <c r="BG119" t="s">
        <v>231</v>
      </c>
      <c r="BK119">
        <f t="shared" si="22"/>
        <v>0</v>
      </c>
      <c r="BL119">
        <f t="shared" si="23"/>
        <v>0</v>
      </c>
      <c r="BM119">
        <f t="shared" si="24"/>
        <v>0</v>
      </c>
      <c r="BN119">
        <f t="shared" si="25"/>
        <v>0</v>
      </c>
      <c r="BO119">
        <f t="shared" si="26"/>
        <v>0</v>
      </c>
      <c r="BP119">
        <f t="shared" si="27"/>
        <v>0</v>
      </c>
      <c r="BQ119">
        <f t="shared" si="28"/>
        <v>2</v>
      </c>
      <c r="BR119">
        <f t="shared" si="29"/>
        <v>0</v>
      </c>
      <c r="BS119">
        <f t="shared" si="30"/>
        <v>0</v>
      </c>
      <c r="BT119">
        <f t="shared" si="31"/>
        <v>2</v>
      </c>
      <c r="BU119">
        <f t="shared" si="32"/>
        <v>0</v>
      </c>
      <c r="BW119">
        <f t="shared" si="33"/>
        <v>2</v>
      </c>
      <c r="BY119">
        <f t="shared" si="34"/>
        <v>0</v>
      </c>
      <c r="CA119">
        <f t="shared" si="35"/>
        <v>2</v>
      </c>
      <c r="CB119">
        <f t="shared" si="36"/>
        <v>0</v>
      </c>
      <c r="CC119">
        <f t="shared" si="37"/>
        <v>0</v>
      </c>
      <c r="CE119">
        <f t="shared" si="38"/>
        <v>0</v>
      </c>
      <c r="CF119">
        <f t="shared" si="39"/>
        <v>0</v>
      </c>
      <c r="CG119">
        <f t="shared" si="40"/>
        <v>0</v>
      </c>
      <c r="CI119">
        <f t="shared" si="41"/>
        <v>3</v>
      </c>
      <c r="CJ119">
        <f t="shared" si="42"/>
        <v>2</v>
      </c>
    </row>
    <row r="120" spans="1:88" x14ac:dyDescent="0.3">
      <c r="A120" t="s">
        <v>84</v>
      </c>
      <c r="B120" t="s">
        <v>39</v>
      </c>
      <c r="C120">
        <v>43.519441</v>
      </c>
      <c r="D120">
        <v>-79.750471000000005</v>
      </c>
      <c r="E120">
        <v>20.773113766565707</v>
      </c>
      <c r="F120" s="2">
        <v>43661</v>
      </c>
      <c r="Y120">
        <v>5</v>
      </c>
      <c r="BB120">
        <f t="shared" si="43"/>
        <v>0</v>
      </c>
      <c r="BC120">
        <v>3</v>
      </c>
      <c r="BD120">
        <v>0</v>
      </c>
      <c r="BE120">
        <v>3</v>
      </c>
      <c r="BK120">
        <f t="shared" si="22"/>
        <v>0</v>
      </c>
      <c r="BL120">
        <f t="shared" si="23"/>
        <v>0</v>
      </c>
      <c r="BM120">
        <f t="shared" si="24"/>
        <v>0</v>
      </c>
      <c r="BN120">
        <f t="shared" si="25"/>
        <v>0</v>
      </c>
      <c r="BO120">
        <f t="shared" si="26"/>
        <v>0</v>
      </c>
      <c r="BP120">
        <f t="shared" si="27"/>
        <v>0</v>
      </c>
      <c r="BQ120">
        <f t="shared" si="28"/>
        <v>0</v>
      </c>
      <c r="BR120">
        <f t="shared" si="29"/>
        <v>0</v>
      </c>
      <c r="BS120">
        <f t="shared" si="30"/>
        <v>0</v>
      </c>
      <c r="BT120">
        <f t="shared" si="31"/>
        <v>0</v>
      </c>
      <c r="BU120">
        <f t="shared" si="32"/>
        <v>0</v>
      </c>
      <c r="BW120">
        <f t="shared" si="33"/>
        <v>5</v>
      </c>
      <c r="BY120">
        <f t="shared" si="34"/>
        <v>0</v>
      </c>
      <c r="CA120">
        <f t="shared" si="35"/>
        <v>5</v>
      </c>
      <c r="CB120">
        <f t="shared" si="36"/>
        <v>0</v>
      </c>
      <c r="CC120">
        <f t="shared" si="37"/>
        <v>0</v>
      </c>
      <c r="CE120">
        <f t="shared" si="38"/>
        <v>0</v>
      </c>
      <c r="CF120">
        <f t="shared" si="39"/>
        <v>0</v>
      </c>
      <c r="CG120">
        <f t="shared" si="40"/>
        <v>0</v>
      </c>
      <c r="CI120">
        <f t="shared" si="41"/>
        <v>1</v>
      </c>
      <c r="CJ120">
        <f t="shared" si="42"/>
        <v>0</v>
      </c>
    </row>
    <row r="121" spans="1:88" x14ac:dyDescent="0.3">
      <c r="A121" t="s">
        <v>84</v>
      </c>
      <c r="B121" t="s">
        <v>41</v>
      </c>
      <c r="C121">
        <v>43.519441</v>
      </c>
      <c r="D121">
        <v>-79.750471000000005</v>
      </c>
      <c r="E121">
        <v>20.773113766565707</v>
      </c>
      <c r="F121" s="2">
        <v>43661</v>
      </c>
      <c r="I121" s="15">
        <v>1</v>
      </c>
      <c r="BB121">
        <f t="shared" si="43"/>
        <v>0</v>
      </c>
      <c r="BC121">
        <v>4</v>
      </c>
      <c r="BD121">
        <v>0</v>
      </c>
      <c r="BE121">
        <v>4</v>
      </c>
      <c r="BK121">
        <f t="shared" si="22"/>
        <v>0</v>
      </c>
      <c r="BL121">
        <f t="shared" si="23"/>
        <v>0</v>
      </c>
      <c r="BM121">
        <f t="shared" si="24"/>
        <v>0</v>
      </c>
      <c r="BN121">
        <f t="shared" si="25"/>
        <v>0</v>
      </c>
      <c r="BO121">
        <f t="shared" si="26"/>
        <v>0</v>
      </c>
      <c r="BP121">
        <f t="shared" si="27"/>
        <v>0</v>
      </c>
      <c r="BQ121">
        <f t="shared" si="28"/>
        <v>0</v>
      </c>
      <c r="BR121">
        <f t="shared" si="29"/>
        <v>0</v>
      </c>
      <c r="BS121">
        <f t="shared" si="30"/>
        <v>0</v>
      </c>
      <c r="BT121">
        <f t="shared" si="31"/>
        <v>0</v>
      </c>
      <c r="BU121">
        <f t="shared" si="32"/>
        <v>0</v>
      </c>
      <c r="BW121">
        <f t="shared" si="33"/>
        <v>1</v>
      </c>
      <c r="BY121">
        <f t="shared" si="34"/>
        <v>1</v>
      </c>
      <c r="CA121">
        <f t="shared" si="35"/>
        <v>0</v>
      </c>
      <c r="CB121">
        <f t="shared" si="36"/>
        <v>0</v>
      </c>
      <c r="CC121">
        <f t="shared" si="37"/>
        <v>1</v>
      </c>
      <c r="CE121">
        <f t="shared" si="38"/>
        <v>0</v>
      </c>
      <c r="CF121">
        <f t="shared" si="39"/>
        <v>0</v>
      </c>
      <c r="CG121">
        <f t="shared" si="40"/>
        <v>1</v>
      </c>
      <c r="CI121">
        <f t="shared" si="41"/>
        <v>0</v>
      </c>
      <c r="CJ121">
        <f t="shared" si="42"/>
        <v>0</v>
      </c>
    </row>
    <row r="122" spans="1:88" x14ac:dyDescent="0.3">
      <c r="A122" t="s">
        <v>84</v>
      </c>
      <c r="B122" t="s">
        <v>42</v>
      </c>
      <c r="C122">
        <v>43.519441</v>
      </c>
      <c r="D122">
        <v>-79.750471000000005</v>
      </c>
      <c r="E122">
        <v>20.773113766565707</v>
      </c>
      <c r="F122" s="2">
        <v>43661</v>
      </c>
      <c r="I122" s="15">
        <v>1</v>
      </c>
      <c r="BB122">
        <f t="shared" si="43"/>
        <v>0</v>
      </c>
      <c r="BC122">
        <v>2</v>
      </c>
      <c r="BD122">
        <v>2</v>
      </c>
      <c r="BE122">
        <v>4</v>
      </c>
      <c r="BG122" t="s">
        <v>232</v>
      </c>
      <c r="BK122">
        <f t="shared" si="22"/>
        <v>0</v>
      </c>
      <c r="BL122">
        <f t="shared" si="23"/>
        <v>0</v>
      </c>
      <c r="BM122">
        <f t="shared" si="24"/>
        <v>0</v>
      </c>
      <c r="BN122">
        <f t="shared" si="25"/>
        <v>0</v>
      </c>
      <c r="BO122">
        <f t="shared" si="26"/>
        <v>0</v>
      </c>
      <c r="BP122">
        <f t="shared" si="27"/>
        <v>0</v>
      </c>
      <c r="BQ122">
        <f t="shared" si="28"/>
        <v>0</v>
      </c>
      <c r="BR122">
        <f t="shared" si="29"/>
        <v>0</v>
      </c>
      <c r="BS122">
        <f t="shared" si="30"/>
        <v>0</v>
      </c>
      <c r="BT122">
        <f t="shared" si="31"/>
        <v>0</v>
      </c>
      <c r="BU122">
        <f t="shared" si="32"/>
        <v>0</v>
      </c>
      <c r="BW122">
        <f t="shared" si="33"/>
        <v>1</v>
      </c>
      <c r="BY122">
        <f t="shared" si="34"/>
        <v>1</v>
      </c>
      <c r="CA122">
        <f t="shared" si="35"/>
        <v>0</v>
      </c>
      <c r="CB122">
        <f t="shared" si="36"/>
        <v>0</v>
      </c>
      <c r="CC122">
        <f t="shared" si="37"/>
        <v>1</v>
      </c>
      <c r="CE122">
        <f t="shared" si="38"/>
        <v>0</v>
      </c>
      <c r="CF122">
        <f t="shared" si="39"/>
        <v>0</v>
      </c>
      <c r="CG122">
        <f t="shared" si="40"/>
        <v>1</v>
      </c>
      <c r="CI122">
        <f t="shared" si="41"/>
        <v>0</v>
      </c>
      <c r="CJ122">
        <f t="shared" si="42"/>
        <v>0</v>
      </c>
    </row>
    <row r="123" spans="1:88" x14ac:dyDescent="0.3">
      <c r="A123" t="s">
        <v>85</v>
      </c>
      <c r="B123" t="s">
        <v>39</v>
      </c>
      <c r="C123">
        <v>43.701031999999998</v>
      </c>
      <c r="D123">
        <v>-79.549473000000006</v>
      </c>
      <c r="E123">
        <v>8.9718560697484691</v>
      </c>
      <c r="F123" s="2">
        <v>43662</v>
      </c>
      <c r="K123" s="13">
        <v>1</v>
      </c>
      <c r="BB123">
        <f t="shared" si="43"/>
        <v>0</v>
      </c>
      <c r="BC123">
        <v>3</v>
      </c>
      <c r="BD123">
        <v>1</v>
      </c>
      <c r="BE123">
        <v>4</v>
      </c>
      <c r="BK123">
        <f t="shared" si="22"/>
        <v>1</v>
      </c>
      <c r="BL123">
        <f t="shared" si="23"/>
        <v>0</v>
      </c>
      <c r="BM123">
        <f t="shared" si="24"/>
        <v>0</v>
      </c>
      <c r="BN123">
        <f t="shared" si="25"/>
        <v>0</v>
      </c>
      <c r="BO123">
        <f t="shared" si="26"/>
        <v>0</v>
      </c>
      <c r="BP123">
        <f t="shared" si="27"/>
        <v>0</v>
      </c>
      <c r="BQ123">
        <f t="shared" si="28"/>
        <v>0</v>
      </c>
      <c r="BR123">
        <f t="shared" si="29"/>
        <v>0</v>
      </c>
      <c r="BS123">
        <f t="shared" si="30"/>
        <v>0</v>
      </c>
      <c r="BT123">
        <f t="shared" si="31"/>
        <v>0</v>
      </c>
      <c r="BU123">
        <f t="shared" si="32"/>
        <v>0</v>
      </c>
      <c r="BW123">
        <f t="shared" si="33"/>
        <v>1</v>
      </c>
      <c r="BY123">
        <f t="shared" si="34"/>
        <v>1</v>
      </c>
      <c r="CA123">
        <f t="shared" si="35"/>
        <v>1</v>
      </c>
      <c r="CB123">
        <f t="shared" si="36"/>
        <v>0</v>
      </c>
      <c r="CC123">
        <f t="shared" si="37"/>
        <v>0</v>
      </c>
      <c r="CE123">
        <f t="shared" si="38"/>
        <v>1</v>
      </c>
      <c r="CF123">
        <f t="shared" si="39"/>
        <v>0</v>
      </c>
      <c r="CG123">
        <f t="shared" si="40"/>
        <v>0</v>
      </c>
      <c r="CI123">
        <f t="shared" si="41"/>
        <v>1</v>
      </c>
      <c r="CJ123">
        <f t="shared" si="42"/>
        <v>1</v>
      </c>
    </row>
    <row r="124" spans="1:88" x14ac:dyDescent="0.3">
      <c r="A124" t="s">
        <v>85</v>
      </c>
      <c r="B124" t="s">
        <v>41</v>
      </c>
      <c r="C124">
        <v>43.701031999999998</v>
      </c>
      <c r="D124">
        <v>-79.549473000000006</v>
      </c>
      <c r="E124">
        <v>8.9718560697484691</v>
      </c>
      <c r="F124" s="2">
        <v>43662</v>
      </c>
      <c r="K124" s="13">
        <v>1</v>
      </c>
      <c r="AD124" s="16">
        <v>1</v>
      </c>
      <c r="BB124">
        <f t="shared" si="43"/>
        <v>1</v>
      </c>
      <c r="BC124">
        <v>4</v>
      </c>
      <c r="BD124">
        <v>1</v>
      </c>
      <c r="BE124">
        <v>6</v>
      </c>
      <c r="BG124" t="s">
        <v>233</v>
      </c>
      <c r="BK124">
        <f t="shared" si="22"/>
        <v>1</v>
      </c>
      <c r="BL124">
        <f t="shared" si="23"/>
        <v>0</v>
      </c>
      <c r="BM124">
        <f t="shared" si="24"/>
        <v>0</v>
      </c>
      <c r="BN124">
        <f t="shared" si="25"/>
        <v>0</v>
      </c>
      <c r="BO124">
        <f t="shared" si="26"/>
        <v>0</v>
      </c>
      <c r="BP124">
        <f t="shared" si="27"/>
        <v>1</v>
      </c>
      <c r="BQ124">
        <f t="shared" si="28"/>
        <v>0</v>
      </c>
      <c r="BR124">
        <f t="shared" si="29"/>
        <v>0</v>
      </c>
      <c r="BS124">
        <f t="shared" si="30"/>
        <v>0</v>
      </c>
      <c r="BT124">
        <f t="shared" si="31"/>
        <v>0</v>
      </c>
      <c r="BU124">
        <f t="shared" si="32"/>
        <v>0</v>
      </c>
      <c r="BW124">
        <f t="shared" si="33"/>
        <v>2</v>
      </c>
      <c r="BY124">
        <f t="shared" si="34"/>
        <v>2</v>
      </c>
      <c r="CA124">
        <f t="shared" si="35"/>
        <v>1</v>
      </c>
      <c r="CB124">
        <f t="shared" si="36"/>
        <v>1</v>
      </c>
      <c r="CC124">
        <f t="shared" si="37"/>
        <v>0</v>
      </c>
      <c r="CE124">
        <f t="shared" si="38"/>
        <v>1</v>
      </c>
      <c r="CF124">
        <f t="shared" si="39"/>
        <v>1</v>
      </c>
      <c r="CG124">
        <f t="shared" si="40"/>
        <v>0</v>
      </c>
      <c r="CI124">
        <f t="shared" si="41"/>
        <v>2</v>
      </c>
      <c r="CJ124">
        <f t="shared" si="42"/>
        <v>2</v>
      </c>
    </row>
    <row r="125" spans="1:88" x14ac:dyDescent="0.3">
      <c r="A125" t="s">
        <v>85</v>
      </c>
      <c r="B125" t="s">
        <v>42</v>
      </c>
      <c r="C125">
        <v>43.701031999999998</v>
      </c>
      <c r="D125">
        <v>-79.549473000000006</v>
      </c>
      <c r="E125">
        <v>8.9718560697484691</v>
      </c>
      <c r="F125" s="2">
        <v>43662</v>
      </c>
      <c r="K125" s="13">
        <v>3</v>
      </c>
      <c r="AD125" s="16">
        <v>1</v>
      </c>
      <c r="BB125">
        <f t="shared" si="43"/>
        <v>1</v>
      </c>
      <c r="BC125">
        <v>5</v>
      </c>
      <c r="BD125">
        <v>0</v>
      </c>
      <c r="BE125">
        <v>6</v>
      </c>
      <c r="BG125" t="s">
        <v>234</v>
      </c>
      <c r="BK125">
        <f t="shared" si="22"/>
        <v>3</v>
      </c>
      <c r="BL125">
        <f t="shared" si="23"/>
        <v>0</v>
      </c>
      <c r="BM125">
        <f t="shared" si="24"/>
        <v>0</v>
      </c>
      <c r="BN125">
        <f t="shared" si="25"/>
        <v>0</v>
      </c>
      <c r="BO125">
        <f t="shared" si="26"/>
        <v>0</v>
      </c>
      <c r="BP125">
        <f t="shared" si="27"/>
        <v>1</v>
      </c>
      <c r="BQ125">
        <f t="shared" si="28"/>
        <v>0</v>
      </c>
      <c r="BR125">
        <f t="shared" si="29"/>
        <v>0</v>
      </c>
      <c r="BS125">
        <f t="shared" si="30"/>
        <v>0</v>
      </c>
      <c r="BT125">
        <f t="shared" si="31"/>
        <v>0</v>
      </c>
      <c r="BU125">
        <f t="shared" si="32"/>
        <v>0</v>
      </c>
      <c r="BW125">
        <f t="shared" si="33"/>
        <v>4</v>
      </c>
      <c r="BY125">
        <f t="shared" si="34"/>
        <v>4</v>
      </c>
      <c r="CA125">
        <f t="shared" si="35"/>
        <v>3</v>
      </c>
      <c r="CB125">
        <f t="shared" si="36"/>
        <v>1</v>
      </c>
      <c r="CC125">
        <f t="shared" si="37"/>
        <v>0</v>
      </c>
      <c r="CE125">
        <f t="shared" si="38"/>
        <v>3</v>
      </c>
      <c r="CF125">
        <f t="shared" si="39"/>
        <v>1</v>
      </c>
      <c r="CG125">
        <f t="shared" si="40"/>
        <v>0</v>
      </c>
      <c r="CI125">
        <f t="shared" si="41"/>
        <v>2</v>
      </c>
      <c r="CJ125">
        <f t="shared" si="42"/>
        <v>2</v>
      </c>
    </row>
    <row r="126" spans="1:88" x14ac:dyDescent="0.3">
      <c r="A126" t="s">
        <v>86</v>
      </c>
      <c r="B126" t="s">
        <v>39</v>
      </c>
      <c r="C126">
        <v>43.702157999999997</v>
      </c>
      <c r="D126">
        <v>-79.543736999999993</v>
      </c>
      <c r="E126">
        <v>8.7311529827639554</v>
      </c>
      <c r="F126" s="2">
        <v>43662</v>
      </c>
      <c r="I126" s="15">
        <v>1</v>
      </c>
      <c r="BB126">
        <f t="shared" si="43"/>
        <v>0</v>
      </c>
      <c r="BC126">
        <v>2</v>
      </c>
      <c r="BD126">
        <v>1</v>
      </c>
      <c r="BE126">
        <v>3</v>
      </c>
      <c r="BG126" t="s">
        <v>235</v>
      </c>
      <c r="BK126">
        <f t="shared" si="22"/>
        <v>0</v>
      </c>
      <c r="BL126">
        <f t="shared" si="23"/>
        <v>0</v>
      </c>
      <c r="BM126">
        <f t="shared" si="24"/>
        <v>0</v>
      </c>
      <c r="BN126">
        <f t="shared" si="25"/>
        <v>0</v>
      </c>
      <c r="BO126">
        <f t="shared" si="26"/>
        <v>0</v>
      </c>
      <c r="BP126">
        <f t="shared" si="27"/>
        <v>0</v>
      </c>
      <c r="BQ126">
        <f t="shared" si="28"/>
        <v>0</v>
      </c>
      <c r="BR126">
        <f t="shared" si="29"/>
        <v>0</v>
      </c>
      <c r="BS126">
        <f t="shared" si="30"/>
        <v>0</v>
      </c>
      <c r="BT126">
        <f t="shared" si="31"/>
        <v>0</v>
      </c>
      <c r="BU126">
        <f t="shared" si="32"/>
        <v>0</v>
      </c>
      <c r="BW126">
        <f t="shared" si="33"/>
        <v>1</v>
      </c>
      <c r="BY126">
        <f t="shared" si="34"/>
        <v>1</v>
      </c>
      <c r="CA126">
        <f t="shared" si="35"/>
        <v>0</v>
      </c>
      <c r="CB126">
        <f t="shared" si="36"/>
        <v>0</v>
      </c>
      <c r="CC126">
        <f t="shared" si="37"/>
        <v>1</v>
      </c>
      <c r="CE126">
        <f t="shared" si="38"/>
        <v>0</v>
      </c>
      <c r="CF126">
        <f t="shared" si="39"/>
        <v>0</v>
      </c>
      <c r="CG126">
        <f t="shared" si="40"/>
        <v>1</v>
      </c>
      <c r="CI126">
        <f t="shared" si="41"/>
        <v>0</v>
      </c>
      <c r="CJ126">
        <f t="shared" si="42"/>
        <v>0</v>
      </c>
    </row>
    <row r="127" spans="1:88" x14ac:dyDescent="0.3">
      <c r="A127" t="s">
        <v>86</v>
      </c>
      <c r="B127" t="s">
        <v>41</v>
      </c>
      <c r="C127">
        <v>43.702157999999997</v>
      </c>
      <c r="D127">
        <v>-79.543736999999993</v>
      </c>
      <c r="E127">
        <v>8.7311529827639554</v>
      </c>
      <c r="F127" s="2">
        <v>43662</v>
      </c>
      <c r="AD127" s="16">
        <v>1</v>
      </c>
      <c r="BB127">
        <f t="shared" si="43"/>
        <v>0</v>
      </c>
      <c r="BC127">
        <v>3</v>
      </c>
      <c r="BD127">
        <v>1</v>
      </c>
      <c r="BE127">
        <v>4</v>
      </c>
      <c r="BK127">
        <f t="shared" si="22"/>
        <v>0</v>
      </c>
      <c r="BL127">
        <f t="shared" si="23"/>
        <v>0</v>
      </c>
      <c r="BM127">
        <f t="shared" si="24"/>
        <v>0</v>
      </c>
      <c r="BN127">
        <f t="shared" si="25"/>
        <v>0</v>
      </c>
      <c r="BO127">
        <f t="shared" si="26"/>
        <v>0</v>
      </c>
      <c r="BP127">
        <f t="shared" si="27"/>
        <v>1</v>
      </c>
      <c r="BQ127">
        <f t="shared" si="28"/>
        <v>0</v>
      </c>
      <c r="BR127">
        <f t="shared" si="29"/>
        <v>0</v>
      </c>
      <c r="BS127">
        <f t="shared" si="30"/>
        <v>0</v>
      </c>
      <c r="BT127">
        <f t="shared" si="31"/>
        <v>0</v>
      </c>
      <c r="BU127">
        <f t="shared" si="32"/>
        <v>0</v>
      </c>
      <c r="BW127">
        <f t="shared" si="33"/>
        <v>1</v>
      </c>
      <c r="BY127">
        <f t="shared" si="34"/>
        <v>1</v>
      </c>
      <c r="CA127">
        <f t="shared" si="35"/>
        <v>0</v>
      </c>
      <c r="CB127">
        <f t="shared" si="36"/>
        <v>1</v>
      </c>
      <c r="CC127">
        <f t="shared" si="37"/>
        <v>0</v>
      </c>
      <c r="CE127">
        <f t="shared" si="38"/>
        <v>0</v>
      </c>
      <c r="CF127">
        <f t="shared" si="39"/>
        <v>1</v>
      </c>
      <c r="CG127">
        <f t="shared" si="40"/>
        <v>0</v>
      </c>
      <c r="CI127">
        <f t="shared" si="41"/>
        <v>1</v>
      </c>
      <c r="CJ127">
        <f t="shared" si="42"/>
        <v>1</v>
      </c>
    </row>
    <row r="128" spans="1:88" x14ac:dyDescent="0.3">
      <c r="A128" t="s">
        <v>86</v>
      </c>
      <c r="B128" t="s">
        <v>42</v>
      </c>
      <c r="C128">
        <v>43.702157999999997</v>
      </c>
      <c r="D128">
        <v>-79.543736999999993</v>
      </c>
      <c r="E128">
        <v>8.7311529827639554</v>
      </c>
      <c r="F128" s="2">
        <v>43662</v>
      </c>
      <c r="BB128">
        <f t="shared" si="43"/>
        <v>0</v>
      </c>
      <c r="BC128">
        <v>3</v>
      </c>
      <c r="BD128">
        <v>1</v>
      </c>
      <c r="BE128">
        <v>4</v>
      </c>
      <c r="BG128" t="s">
        <v>236</v>
      </c>
      <c r="BK128">
        <f t="shared" si="22"/>
        <v>0</v>
      </c>
      <c r="BL128">
        <f t="shared" si="23"/>
        <v>0</v>
      </c>
      <c r="BM128">
        <f t="shared" si="24"/>
        <v>0</v>
      </c>
      <c r="BN128">
        <f t="shared" si="25"/>
        <v>0</v>
      </c>
      <c r="BO128">
        <f t="shared" si="26"/>
        <v>0</v>
      </c>
      <c r="BP128">
        <f t="shared" si="27"/>
        <v>0</v>
      </c>
      <c r="BQ128">
        <f t="shared" si="28"/>
        <v>0</v>
      </c>
      <c r="BR128">
        <f t="shared" si="29"/>
        <v>0</v>
      </c>
      <c r="BS128">
        <f t="shared" si="30"/>
        <v>0</v>
      </c>
      <c r="BT128">
        <f t="shared" si="31"/>
        <v>0</v>
      </c>
      <c r="BU128">
        <f t="shared" si="32"/>
        <v>0</v>
      </c>
      <c r="BW128">
        <f t="shared" si="33"/>
        <v>0</v>
      </c>
      <c r="BY128">
        <f t="shared" si="34"/>
        <v>0</v>
      </c>
      <c r="CA128">
        <f t="shared" si="35"/>
        <v>0</v>
      </c>
      <c r="CB128">
        <f t="shared" si="36"/>
        <v>0</v>
      </c>
      <c r="CC128">
        <f t="shared" si="37"/>
        <v>0</v>
      </c>
      <c r="CE128">
        <f t="shared" si="38"/>
        <v>0</v>
      </c>
      <c r="CF128">
        <f t="shared" si="39"/>
        <v>0</v>
      </c>
      <c r="CG128">
        <f t="shared" si="40"/>
        <v>0</v>
      </c>
      <c r="CI128">
        <f t="shared" si="41"/>
        <v>0</v>
      </c>
      <c r="CJ128">
        <f t="shared" si="42"/>
        <v>0</v>
      </c>
    </row>
    <row r="129" spans="1:88" x14ac:dyDescent="0.3">
      <c r="A129" t="s">
        <v>87</v>
      </c>
      <c r="B129" t="s">
        <v>39</v>
      </c>
      <c r="C129">
        <v>43.701431999999997</v>
      </c>
      <c r="D129">
        <v>-79.562510000000003</v>
      </c>
      <c r="E129">
        <v>9.5950252462272481</v>
      </c>
      <c r="F129" s="2">
        <v>43662</v>
      </c>
      <c r="K129" s="13">
        <v>1</v>
      </c>
      <c r="BB129">
        <f t="shared" si="43"/>
        <v>0</v>
      </c>
      <c r="BC129">
        <v>3</v>
      </c>
      <c r="BD129">
        <v>1</v>
      </c>
      <c r="BE129">
        <v>4</v>
      </c>
      <c r="BK129">
        <f t="shared" si="22"/>
        <v>1</v>
      </c>
      <c r="BL129">
        <f t="shared" si="23"/>
        <v>0</v>
      </c>
      <c r="BM129">
        <f t="shared" si="24"/>
        <v>0</v>
      </c>
      <c r="BN129">
        <f t="shared" si="25"/>
        <v>0</v>
      </c>
      <c r="BO129">
        <f t="shared" si="26"/>
        <v>0</v>
      </c>
      <c r="BP129">
        <f t="shared" si="27"/>
        <v>0</v>
      </c>
      <c r="BQ129">
        <f t="shared" si="28"/>
        <v>0</v>
      </c>
      <c r="BR129">
        <f t="shared" si="29"/>
        <v>0</v>
      </c>
      <c r="BS129">
        <f t="shared" si="30"/>
        <v>0</v>
      </c>
      <c r="BT129">
        <f t="shared" si="31"/>
        <v>0</v>
      </c>
      <c r="BU129">
        <f t="shared" si="32"/>
        <v>0</v>
      </c>
      <c r="BW129">
        <f t="shared" si="33"/>
        <v>1</v>
      </c>
      <c r="BY129">
        <f t="shared" si="34"/>
        <v>1</v>
      </c>
      <c r="CA129">
        <f t="shared" si="35"/>
        <v>1</v>
      </c>
      <c r="CB129">
        <f t="shared" si="36"/>
        <v>0</v>
      </c>
      <c r="CC129">
        <f t="shared" si="37"/>
        <v>0</v>
      </c>
      <c r="CE129">
        <f t="shared" si="38"/>
        <v>1</v>
      </c>
      <c r="CF129">
        <f t="shared" si="39"/>
        <v>0</v>
      </c>
      <c r="CG129">
        <f t="shared" si="40"/>
        <v>0</v>
      </c>
      <c r="CI129">
        <f t="shared" si="41"/>
        <v>1</v>
      </c>
      <c r="CJ129">
        <f t="shared" si="42"/>
        <v>1</v>
      </c>
    </row>
    <row r="130" spans="1:88" x14ac:dyDescent="0.3">
      <c r="A130" t="s">
        <v>87</v>
      </c>
      <c r="B130" t="s">
        <v>41</v>
      </c>
      <c r="C130">
        <v>43.701431999999997</v>
      </c>
      <c r="D130">
        <v>-79.562510000000003</v>
      </c>
      <c r="E130">
        <v>9.5950252462272481</v>
      </c>
      <c r="F130" s="2">
        <v>43662</v>
      </c>
      <c r="BB130">
        <f t="shared" si="43"/>
        <v>0</v>
      </c>
      <c r="BC130">
        <v>2</v>
      </c>
      <c r="BD130">
        <v>3</v>
      </c>
      <c r="BE130">
        <v>5</v>
      </c>
      <c r="BK130">
        <f t="shared" si="22"/>
        <v>0</v>
      </c>
      <c r="BL130">
        <f t="shared" si="23"/>
        <v>0</v>
      </c>
      <c r="BM130">
        <f t="shared" si="24"/>
        <v>0</v>
      </c>
      <c r="BN130">
        <f t="shared" si="25"/>
        <v>0</v>
      </c>
      <c r="BO130">
        <f t="shared" si="26"/>
        <v>0</v>
      </c>
      <c r="BP130">
        <f t="shared" si="27"/>
        <v>0</v>
      </c>
      <c r="BQ130">
        <f t="shared" si="28"/>
        <v>0</v>
      </c>
      <c r="BR130">
        <f t="shared" si="29"/>
        <v>0</v>
      </c>
      <c r="BS130">
        <f t="shared" si="30"/>
        <v>0</v>
      </c>
      <c r="BT130">
        <f t="shared" si="31"/>
        <v>0</v>
      </c>
      <c r="BU130">
        <f t="shared" si="32"/>
        <v>0</v>
      </c>
      <c r="BW130">
        <f t="shared" si="33"/>
        <v>0</v>
      </c>
      <c r="BY130">
        <f t="shared" si="34"/>
        <v>0</v>
      </c>
      <c r="CA130">
        <f t="shared" si="35"/>
        <v>0</v>
      </c>
      <c r="CB130">
        <f t="shared" si="36"/>
        <v>0</v>
      </c>
      <c r="CC130">
        <f t="shared" si="37"/>
        <v>0</v>
      </c>
      <c r="CE130">
        <f t="shared" si="38"/>
        <v>0</v>
      </c>
      <c r="CF130">
        <f t="shared" si="39"/>
        <v>0</v>
      </c>
      <c r="CG130">
        <f t="shared" si="40"/>
        <v>0</v>
      </c>
      <c r="CI130">
        <f t="shared" si="41"/>
        <v>0</v>
      </c>
      <c r="CJ130">
        <f t="shared" si="42"/>
        <v>0</v>
      </c>
    </row>
    <row r="131" spans="1:88" x14ac:dyDescent="0.3">
      <c r="A131" t="s">
        <v>87</v>
      </c>
      <c r="B131" t="s">
        <v>42</v>
      </c>
      <c r="C131">
        <v>43.701431999999997</v>
      </c>
      <c r="D131">
        <v>-79.562510000000003</v>
      </c>
      <c r="E131">
        <v>9.5950252462272481</v>
      </c>
      <c r="F131" s="2">
        <v>43662</v>
      </c>
      <c r="W131">
        <v>2</v>
      </c>
      <c r="AO131">
        <v>1</v>
      </c>
      <c r="AP131" s="16">
        <v>1</v>
      </c>
      <c r="AQ131" s="13">
        <v>1</v>
      </c>
      <c r="BB131">
        <f t="shared" si="43"/>
        <v>1</v>
      </c>
      <c r="BC131">
        <v>6</v>
      </c>
      <c r="BD131">
        <v>0</v>
      </c>
      <c r="BE131">
        <v>7</v>
      </c>
      <c r="BG131" t="s">
        <v>237</v>
      </c>
      <c r="BK131">
        <f t="shared" ref="BK131:BK193" si="44">G131+H131+K131+N131+Z131+AE131+AH131+AQ131</f>
        <v>1</v>
      </c>
      <c r="BL131">
        <f t="shared" ref="BL131:BL193" si="45" xml:space="preserve"> P131+AB131</f>
        <v>0</v>
      </c>
      <c r="BM131">
        <f t="shared" ref="BM131:BM193" si="46">S131+V131</f>
        <v>0</v>
      </c>
      <c r="BN131">
        <f t="shared" ref="BN131:BN193" si="47">AL131+AP131+AG131</f>
        <v>1</v>
      </c>
      <c r="BO131">
        <f t="shared" ref="BO131:BO193" si="48">L131+O131+AY131</f>
        <v>0</v>
      </c>
      <c r="BP131">
        <f t="shared" ref="BP131:BP193" si="49">M131+T131+X131+AA131+AD131+AR131+AS131+AU131+AV131+AX131</f>
        <v>0</v>
      </c>
      <c r="BQ131">
        <f t="shared" ref="BQ131:BQ193" si="50" xml:space="preserve"> AJ131+AN131+AO131</f>
        <v>1</v>
      </c>
      <c r="BR131">
        <f t="shared" ref="BR131:BR193" si="51" xml:space="preserve"> W131+AZ131</f>
        <v>2</v>
      </c>
      <c r="BS131">
        <f t="shared" ref="BS131:BS193" si="52">J131+AZ131+W131</f>
        <v>2</v>
      </c>
      <c r="BT131">
        <f t="shared" ref="BT131:BT193" si="53">BQ131+BS131</f>
        <v>3</v>
      </c>
      <c r="BU131">
        <f t="shared" ref="BU131:BU193" si="54">Q131+R131+AC131</f>
        <v>0</v>
      </c>
      <c r="BW131">
        <f t="shared" ref="BW131:BW193" si="55">SUM(G131:AZ131)</f>
        <v>5</v>
      </c>
      <c r="BY131">
        <f t="shared" ref="BY131:BY193" si="56">G131+H131+I131+K131+L131+N131+M131+O131+P131+Q131+R131+S131+T131+U131+V131+X131+Z131+AA131+AB131+AC131+AD131+AE131+AG131+AH131+AI131+AL131+AM131+AP131+AQ131+AR131+AS131+AU131+AV131+AW131+AX131+AY131</f>
        <v>2</v>
      </c>
      <c r="CA131">
        <f t="shared" ref="CA131:CA193" si="57">CE131+Y131+AJ131+AN131</f>
        <v>1</v>
      </c>
      <c r="CB131">
        <f t="shared" ref="CB131:CB193" si="58">CF131+W131+AO131+AZ131</f>
        <v>4</v>
      </c>
      <c r="CC131">
        <f t="shared" ref="CC131:CC193" si="59">CG131+J131+U131+AK131+AT131</f>
        <v>0</v>
      </c>
      <c r="CE131">
        <f t="shared" ref="CE131:CE193" si="60">G131+H131+K131+L131+N131+O131+S131+V131+AE131+AH131+AM131+AQ131+AW131+AY131</f>
        <v>1</v>
      </c>
      <c r="CF131">
        <f t="shared" ref="CF131:CF193" si="61">M131+P131+Q131+R131+T131+X131+Z131+AA131+AC131+AD131+AG131+AI131+AL131+AP131+AR131+AS131+AU131+AV131+AX131</f>
        <v>1</v>
      </c>
      <c r="CG131">
        <f t="shared" ref="CG131:CG193" si="62">I131+AB131</f>
        <v>0</v>
      </c>
      <c r="CI131">
        <f t="shared" ref="CI131:CI193" si="63" xml:space="preserve"> COUNTIF(BK131:BU131, "&gt;0") + COUNTIF(AZ131, "&gt;0") + COUNTIF(AT131, "&gt;0") + COUNTIF(AK131, "&gt;0") + COUNTIF(Y131, "&gt;0") + COUNTIF(W131, "&gt;0") + COUNTIF(J131,"&gt;0") + COUNTIF(AM131,"&gt;0") + COUNTIF(AN131,"&gt;0") + COUNTIF(AO131,"&gt;0") + COUNTIF(AJ131,"&gt;0") + COUNTIF(AW131,"&gt;0") + COUNTIF(AI131,"&gt;0") + COUNTIF(U131, "&gt;0")</f>
        <v>8</v>
      </c>
      <c r="CJ131">
        <f t="shared" ref="CJ131:CJ193" si="64" xml:space="preserve"> COUNTIF(BK131:BU131, "&gt;0")</f>
        <v>6</v>
      </c>
    </row>
    <row r="132" spans="1:88" x14ac:dyDescent="0.3">
      <c r="A132" t="s">
        <v>88</v>
      </c>
      <c r="B132" t="s">
        <v>39</v>
      </c>
      <c r="C132">
        <v>43.690086000000001</v>
      </c>
      <c r="D132">
        <v>-79.572325000000006</v>
      </c>
      <c r="E132">
        <v>9.8464345371816666</v>
      </c>
      <c r="F132" s="2">
        <v>43662</v>
      </c>
      <c r="BB132">
        <f t="shared" ref="BB132:BB172" si="65">BE132-SUM(BC132:BD132)</f>
        <v>0</v>
      </c>
      <c r="BC132">
        <v>3</v>
      </c>
      <c r="BD132">
        <v>4</v>
      </c>
      <c r="BE132">
        <v>7</v>
      </c>
      <c r="BG132" t="s">
        <v>238</v>
      </c>
      <c r="BK132">
        <f t="shared" si="44"/>
        <v>0</v>
      </c>
      <c r="BL132">
        <f t="shared" si="45"/>
        <v>0</v>
      </c>
      <c r="BM132">
        <f t="shared" si="46"/>
        <v>0</v>
      </c>
      <c r="BN132">
        <f t="shared" si="47"/>
        <v>0</v>
      </c>
      <c r="BO132">
        <f t="shared" si="48"/>
        <v>0</v>
      </c>
      <c r="BP132">
        <f t="shared" si="49"/>
        <v>0</v>
      </c>
      <c r="BQ132">
        <f t="shared" si="50"/>
        <v>0</v>
      </c>
      <c r="BR132">
        <f t="shared" si="51"/>
        <v>0</v>
      </c>
      <c r="BS132">
        <f t="shared" si="52"/>
        <v>0</v>
      </c>
      <c r="BT132">
        <f t="shared" si="53"/>
        <v>0</v>
      </c>
      <c r="BU132">
        <f t="shared" si="54"/>
        <v>0</v>
      </c>
      <c r="BW132">
        <f t="shared" si="55"/>
        <v>0</v>
      </c>
      <c r="BY132">
        <f t="shared" si="56"/>
        <v>0</v>
      </c>
      <c r="CA132">
        <f t="shared" si="57"/>
        <v>0</v>
      </c>
      <c r="CB132">
        <f t="shared" si="58"/>
        <v>0</v>
      </c>
      <c r="CC132">
        <f t="shared" si="59"/>
        <v>0</v>
      </c>
      <c r="CE132">
        <f t="shared" si="60"/>
        <v>0</v>
      </c>
      <c r="CF132">
        <f t="shared" si="61"/>
        <v>0</v>
      </c>
      <c r="CG132">
        <f t="shared" si="62"/>
        <v>0</v>
      </c>
      <c r="CI132">
        <f t="shared" si="63"/>
        <v>0</v>
      </c>
      <c r="CJ132">
        <f t="shared" si="64"/>
        <v>0</v>
      </c>
    </row>
    <row r="133" spans="1:88" x14ac:dyDescent="0.3">
      <c r="A133" t="s">
        <v>88</v>
      </c>
      <c r="B133" t="s">
        <v>41</v>
      </c>
      <c r="C133">
        <v>43.690086000000001</v>
      </c>
      <c r="D133">
        <v>-79.572325000000006</v>
      </c>
      <c r="E133">
        <v>9.8464345371816666</v>
      </c>
      <c r="F133" s="2">
        <v>43662</v>
      </c>
      <c r="BB133">
        <f t="shared" si="65"/>
        <v>0</v>
      </c>
      <c r="BC133">
        <v>4</v>
      </c>
      <c r="BD133">
        <v>1</v>
      </c>
      <c r="BE133">
        <v>5</v>
      </c>
      <c r="BK133">
        <f t="shared" si="44"/>
        <v>0</v>
      </c>
      <c r="BL133">
        <f t="shared" si="45"/>
        <v>0</v>
      </c>
      <c r="BM133">
        <f t="shared" si="46"/>
        <v>0</v>
      </c>
      <c r="BN133">
        <f t="shared" si="47"/>
        <v>0</v>
      </c>
      <c r="BO133">
        <f t="shared" si="48"/>
        <v>0</v>
      </c>
      <c r="BP133">
        <f t="shared" si="49"/>
        <v>0</v>
      </c>
      <c r="BQ133">
        <f t="shared" si="50"/>
        <v>0</v>
      </c>
      <c r="BR133">
        <f t="shared" si="51"/>
        <v>0</v>
      </c>
      <c r="BS133">
        <f t="shared" si="52"/>
        <v>0</v>
      </c>
      <c r="BT133">
        <f t="shared" si="53"/>
        <v>0</v>
      </c>
      <c r="BU133">
        <f t="shared" si="54"/>
        <v>0</v>
      </c>
      <c r="BW133">
        <f t="shared" si="55"/>
        <v>0</v>
      </c>
      <c r="BY133">
        <f t="shared" si="56"/>
        <v>0</v>
      </c>
      <c r="CA133">
        <f t="shared" si="57"/>
        <v>0</v>
      </c>
      <c r="CB133">
        <f t="shared" si="58"/>
        <v>0</v>
      </c>
      <c r="CC133">
        <f t="shared" si="59"/>
        <v>0</v>
      </c>
      <c r="CE133">
        <f t="shared" si="60"/>
        <v>0</v>
      </c>
      <c r="CF133">
        <f t="shared" si="61"/>
        <v>0</v>
      </c>
      <c r="CG133">
        <f t="shared" si="62"/>
        <v>0</v>
      </c>
      <c r="CI133">
        <f t="shared" si="63"/>
        <v>0</v>
      </c>
      <c r="CJ133">
        <f t="shared" si="64"/>
        <v>0</v>
      </c>
    </row>
    <row r="134" spans="1:88" x14ac:dyDescent="0.3">
      <c r="A134" t="s">
        <v>88</v>
      </c>
      <c r="B134" t="s">
        <v>42</v>
      </c>
      <c r="C134">
        <v>43.690086000000001</v>
      </c>
      <c r="D134">
        <v>-79.572325000000006</v>
      </c>
      <c r="E134">
        <v>9.8464345371816666</v>
      </c>
      <c r="F134" s="2">
        <v>43662</v>
      </c>
      <c r="BB134">
        <f t="shared" si="65"/>
        <v>0</v>
      </c>
      <c r="BC134">
        <v>9</v>
      </c>
      <c r="BD134">
        <v>3</v>
      </c>
      <c r="BE134">
        <v>12</v>
      </c>
      <c r="BG134" t="s">
        <v>239</v>
      </c>
      <c r="BK134">
        <f t="shared" si="44"/>
        <v>0</v>
      </c>
      <c r="BL134">
        <f t="shared" si="45"/>
        <v>0</v>
      </c>
      <c r="BM134">
        <f t="shared" si="46"/>
        <v>0</v>
      </c>
      <c r="BN134">
        <f t="shared" si="47"/>
        <v>0</v>
      </c>
      <c r="BO134">
        <f t="shared" si="48"/>
        <v>0</v>
      </c>
      <c r="BP134">
        <f t="shared" si="49"/>
        <v>0</v>
      </c>
      <c r="BQ134">
        <f t="shared" si="50"/>
        <v>0</v>
      </c>
      <c r="BR134">
        <f t="shared" si="51"/>
        <v>0</v>
      </c>
      <c r="BS134">
        <f t="shared" si="52"/>
        <v>0</v>
      </c>
      <c r="BT134">
        <f t="shared" si="53"/>
        <v>0</v>
      </c>
      <c r="BU134">
        <f t="shared" si="54"/>
        <v>0</v>
      </c>
      <c r="BW134">
        <f t="shared" si="55"/>
        <v>0</v>
      </c>
      <c r="BY134">
        <f t="shared" si="56"/>
        <v>0</v>
      </c>
      <c r="CA134">
        <f t="shared" si="57"/>
        <v>0</v>
      </c>
      <c r="CB134">
        <f t="shared" si="58"/>
        <v>0</v>
      </c>
      <c r="CC134">
        <f t="shared" si="59"/>
        <v>0</v>
      </c>
      <c r="CE134">
        <f t="shared" si="60"/>
        <v>0</v>
      </c>
      <c r="CF134">
        <f t="shared" si="61"/>
        <v>0</v>
      </c>
      <c r="CG134">
        <f t="shared" si="62"/>
        <v>0</v>
      </c>
      <c r="CI134">
        <f t="shared" si="63"/>
        <v>0</v>
      </c>
      <c r="CJ134">
        <f t="shared" si="64"/>
        <v>0</v>
      </c>
    </row>
    <row r="135" spans="1:88" x14ac:dyDescent="0.3">
      <c r="A135" t="s">
        <v>89</v>
      </c>
      <c r="B135" t="s">
        <v>39</v>
      </c>
      <c r="C135">
        <v>43.675131</v>
      </c>
      <c r="D135">
        <v>-79.571574999999996</v>
      </c>
      <c r="E135">
        <v>9.6180329509526974</v>
      </c>
      <c r="F135" s="2">
        <v>43662</v>
      </c>
      <c r="BB135">
        <f t="shared" si="65"/>
        <v>0</v>
      </c>
      <c r="BC135">
        <v>1</v>
      </c>
      <c r="BD135">
        <v>0</v>
      </c>
      <c r="BE135">
        <v>1</v>
      </c>
      <c r="BG135" t="s">
        <v>240</v>
      </c>
      <c r="BK135">
        <f t="shared" si="44"/>
        <v>0</v>
      </c>
      <c r="BL135">
        <f t="shared" si="45"/>
        <v>0</v>
      </c>
      <c r="BM135">
        <f t="shared" si="46"/>
        <v>0</v>
      </c>
      <c r="BN135">
        <f t="shared" si="47"/>
        <v>0</v>
      </c>
      <c r="BO135">
        <f t="shared" si="48"/>
        <v>0</v>
      </c>
      <c r="BP135">
        <f t="shared" si="49"/>
        <v>0</v>
      </c>
      <c r="BQ135">
        <f t="shared" si="50"/>
        <v>0</v>
      </c>
      <c r="BR135">
        <f t="shared" si="51"/>
        <v>0</v>
      </c>
      <c r="BS135">
        <f t="shared" si="52"/>
        <v>0</v>
      </c>
      <c r="BT135">
        <f t="shared" si="53"/>
        <v>0</v>
      </c>
      <c r="BU135">
        <f t="shared" si="54"/>
        <v>0</v>
      </c>
      <c r="BW135">
        <f t="shared" si="55"/>
        <v>0</v>
      </c>
      <c r="BY135">
        <f t="shared" si="56"/>
        <v>0</v>
      </c>
      <c r="CA135">
        <f t="shared" si="57"/>
        <v>0</v>
      </c>
      <c r="CB135">
        <f t="shared" si="58"/>
        <v>0</v>
      </c>
      <c r="CC135">
        <f t="shared" si="59"/>
        <v>0</v>
      </c>
      <c r="CE135">
        <f t="shared" si="60"/>
        <v>0</v>
      </c>
      <c r="CF135">
        <f t="shared" si="61"/>
        <v>0</v>
      </c>
      <c r="CG135">
        <f t="shared" si="62"/>
        <v>0</v>
      </c>
      <c r="CI135">
        <f t="shared" si="63"/>
        <v>0</v>
      </c>
      <c r="CJ135">
        <f t="shared" si="64"/>
        <v>0</v>
      </c>
    </row>
    <row r="136" spans="1:88" x14ac:dyDescent="0.3">
      <c r="A136" t="s">
        <v>89</v>
      </c>
      <c r="B136" t="s">
        <v>41</v>
      </c>
      <c r="C136">
        <v>43.675131</v>
      </c>
      <c r="D136">
        <v>-79.571574999999996</v>
      </c>
      <c r="E136">
        <v>9.6180329509526974</v>
      </c>
      <c r="F136" s="2">
        <v>43662</v>
      </c>
      <c r="BB136">
        <f t="shared" si="65"/>
        <v>0</v>
      </c>
      <c r="BC136">
        <v>1</v>
      </c>
      <c r="BD136">
        <v>0</v>
      </c>
      <c r="BE136">
        <v>1</v>
      </c>
      <c r="BG136" t="s">
        <v>241</v>
      </c>
      <c r="BK136">
        <f t="shared" si="44"/>
        <v>0</v>
      </c>
      <c r="BL136">
        <f t="shared" si="45"/>
        <v>0</v>
      </c>
      <c r="BM136">
        <f t="shared" si="46"/>
        <v>0</v>
      </c>
      <c r="BN136">
        <f t="shared" si="47"/>
        <v>0</v>
      </c>
      <c r="BO136">
        <f t="shared" si="48"/>
        <v>0</v>
      </c>
      <c r="BP136">
        <f t="shared" si="49"/>
        <v>0</v>
      </c>
      <c r="BQ136">
        <f t="shared" si="50"/>
        <v>0</v>
      </c>
      <c r="BR136">
        <f t="shared" si="51"/>
        <v>0</v>
      </c>
      <c r="BS136">
        <f t="shared" si="52"/>
        <v>0</v>
      </c>
      <c r="BT136">
        <f t="shared" si="53"/>
        <v>0</v>
      </c>
      <c r="BU136">
        <f t="shared" si="54"/>
        <v>0</v>
      </c>
      <c r="BW136">
        <f t="shared" si="55"/>
        <v>0</v>
      </c>
      <c r="BY136">
        <f t="shared" si="56"/>
        <v>0</v>
      </c>
      <c r="CA136">
        <f t="shared" si="57"/>
        <v>0</v>
      </c>
      <c r="CB136">
        <f t="shared" si="58"/>
        <v>0</v>
      </c>
      <c r="CC136">
        <f t="shared" si="59"/>
        <v>0</v>
      </c>
      <c r="CE136">
        <f t="shared" si="60"/>
        <v>0</v>
      </c>
      <c r="CF136">
        <f t="shared" si="61"/>
        <v>0</v>
      </c>
      <c r="CG136">
        <f t="shared" si="62"/>
        <v>0</v>
      </c>
      <c r="CI136">
        <f t="shared" si="63"/>
        <v>0</v>
      </c>
      <c r="CJ136">
        <f t="shared" si="64"/>
        <v>0</v>
      </c>
    </row>
    <row r="137" spans="1:88" x14ac:dyDescent="0.3">
      <c r="A137" t="s">
        <v>90</v>
      </c>
      <c r="B137" t="s">
        <v>39</v>
      </c>
      <c r="C137">
        <v>43.675131</v>
      </c>
      <c r="D137">
        <v>-79.571574999999996</v>
      </c>
      <c r="E137">
        <v>9.6180329509526974</v>
      </c>
      <c r="F137" s="2">
        <v>43662</v>
      </c>
      <c r="BB137">
        <f t="shared" si="65"/>
        <v>0</v>
      </c>
      <c r="BC137">
        <v>4</v>
      </c>
      <c r="BD137">
        <v>1</v>
      </c>
      <c r="BE137">
        <v>5</v>
      </c>
      <c r="BG137" t="s">
        <v>242</v>
      </c>
      <c r="BK137">
        <f t="shared" si="44"/>
        <v>0</v>
      </c>
      <c r="BL137">
        <f t="shared" si="45"/>
        <v>0</v>
      </c>
      <c r="BM137">
        <f t="shared" si="46"/>
        <v>0</v>
      </c>
      <c r="BN137">
        <f t="shared" si="47"/>
        <v>0</v>
      </c>
      <c r="BO137">
        <f t="shared" si="48"/>
        <v>0</v>
      </c>
      <c r="BP137">
        <f t="shared" si="49"/>
        <v>0</v>
      </c>
      <c r="BQ137">
        <f t="shared" si="50"/>
        <v>0</v>
      </c>
      <c r="BR137">
        <f t="shared" si="51"/>
        <v>0</v>
      </c>
      <c r="BS137">
        <f t="shared" si="52"/>
        <v>0</v>
      </c>
      <c r="BT137">
        <f t="shared" si="53"/>
        <v>0</v>
      </c>
      <c r="BU137">
        <f t="shared" si="54"/>
        <v>0</v>
      </c>
      <c r="BW137">
        <f t="shared" si="55"/>
        <v>0</v>
      </c>
      <c r="BY137">
        <f t="shared" si="56"/>
        <v>0</v>
      </c>
      <c r="CA137">
        <f t="shared" si="57"/>
        <v>0</v>
      </c>
      <c r="CB137">
        <f t="shared" si="58"/>
        <v>0</v>
      </c>
      <c r="CC137">
        <f t="shared" si="59"/>
        <v>0</v>
      </c>
      <c r="CE137">
        <f t="shared" si="60"/>
        <v>0</v>
      </c>
      <c r="CF137">
        <f t="shared" si="61"/>
        <v>0</v>
      </c>
      <c r="CG137">
        <f t="shared" si="62"/>
        <v>0</v>
      </c>
      <c r="CI137">
        <f t="shared" si="63"/>
        <v>0</v>
      </c>
      <c r="CJ137">
        <f t="shared" si="64"/>
        <v>0</v>
      </c>
    </row>
    <row r="138" spans="1:88" x14ac:dyDescent="0.3">
      <c r="A138" t="s">
        <v>90</v>
      </c>
      <c r="B138" t="s">
        <v>41</v>
      </c>
      <c r="C138">
        <v>43.675131</v>
      </c>
      <c r="D138">
        <v>-79.571574999999996</v>
      </c>
      <c r="E138">
        <v>9.6180329509526974</v>
      </c>
      <c r="F138" s="2">
        <v>43662</v>
      </c>
      <c r="BB138">
        <f t="shared" si="65"/>
        <v>0</v>
      </c>
      <c r="BC138">
        <v>2</v>
      </c>
      <c r="BD138">
        <v>3</v>
      </c>
      <c r="BE138">
        <v>5</v>
      </c>
      <c r="BG138" t="s">
        <v>243</v>
      </c>
      <c r="BK138">
        <f t="shared" si="44"/>
        <v>0</v>
      </c>
      <c r="BL138">
        <f t="shared" si="45"/>
        <v>0</v>
      </c>
      <c r="BM138">
        <f t="shared" si="46"/>
        <v>0</v>
      </c>
      <c r="BN138">
        <f t="shared" si="47"/>
        <v>0</v>
      </c>
      <c r="BO138">
        <f t="shared" si="48"/>
        <v>0</v>
      </c>
      <c r="BP138">
        <f t="shared" si="49"/>
        <v>0</v>
      </c>
      <c r="BQ138">
        <f t="shared" si="50"/>
        <v>0</v>
      </c>
      <c r="BR138">
        <f t="shared" si="51"/>
        <v>0</v>
      </c>
      <c r="BS138">
        <f t="shared" si="52"/>
        <v>0</v>
      </c>
      <c r="BT138">
        <f t="shared" si="53"/>
        <v>0</v>
      </c>
      <c r="BU138">
        <f t="shared" si="54"/>
        <v>0</v>
      </c>
      <c r="BW138">
        <f t="shared" si="55"/>
        <v>0</v>
      </c>
      <c r="BY138">
        <f t="shared" si="56"/>
        <v>0</v>
      </c>
      <c r="CA138">
        <f t="shared" si="57"/>
        <v>0</v>
      </c>
      <c r="CB138">
        <f t="shared" si="58"/>
        <v>0</v>
      </c>
      <c r="CC138">
        <f t="shared" si="59"/>
        <v>0</v>
      </c>
      <c r="CE138">
        <f t="shared" si="60"/>
        <v>0</v>
      </c>
      <c r="CF138">
        <f t="shared" si="61"/>
        <v>0</v>
      </c>
      <c r="CG138">
        <f t="shared" si="62"/>
        <v>0</v>
      </c>
      <c r="CI138">
        <f t="shared" si="63"/>
        <v>0</v>
      </c>
      <c r="CJ138">
        <f t="shared" si="64"/>
        <v>0</v>
      </c>
    </row>
    <row r="139" spans="1:88" x14ac:dyDescent="0.3">
      <c r="A139" t="s">
        <v>90</v>
      </c>
      <c r="B139" t="s">
        <v>42</v>
      </c>
      <c r="C139">
        <v>43.675131</v>
      </c>
      <c r="D139">
        <v>-79.571574999999996</v>
      </c>
      <c r="E139">
        <v>9.6180329509526974</v>
      </c>
      <c r="F139" s="2">
        <v>43662</v>
      </c>
      <c r="BB139">
        <f t="shared" si="65"/>
        <v>0</v>
      </c>
      <c r="BC139">
        <v>1</v>
      </c>
      <c r="BD139">
        <v>0</v>
      </c>
      <c r="BE139">
        <v>1</v>
      </c>
      <c r="BG139" t="s">
        <v>244</v>
      </c>
      <c r="BK139">
        <f t="shared" si="44"/>
        <v>0</v>
      </c>
      <c r="BL139">
        <f t="shared" si="45"/>
        <v>0</v>
      </c>
      <c r="BM139">
        <f t="shared" si="46"/>
        <v>0</v>
      </c>
      <c r="BN139">
        <f t="shared" si="47"/>
        <v>0</v>
      </c>
      <c r="BO139">
        <f t="shared" si="48"/>
        <v>0</v>
      </c>
      <c r="BP139">
        <f t="shared" si="49"/>
        <v>0</v>
      </c>
      <c r="BQ139">
        <f t="shared" si="50"/>
        <v>0</v>
      </c>
      <c r="BR139">
        <f t="shared" si="51"/>
        <v>0</v>
      </c>
      <c r="BS139">
        <f t="shared" si="52"/>
        <v>0</v>
      </c>
      <c r="BT139">
        <f t="shared" si="53"/>
        <v>0</v>
      </c>
      <c r="BU139">
        <f t="shared" si="54"/>
        <v>0</v>
      </c>
      <c r="BW139">
        <f t="shared" si="55"/>
        <v>0</v>
      </c>
      <c r="BY139">
        <f t="shared" si="56"/>
        <v>0</v>
      </c>
      <c r="CA139">
        <f t="shared" si="57"/>
        <v>0</v>
      </c>
      <c r="CB139">
        <f t="shared" si="58"/>
        <v>0</v>
      </c>
      <c r="CC139">
        <f t="shared" si="59"/>
        <v>0</v>
      </c>
      <c r="CE139">
        <f t="shared" si="60"/>
        <v>0</v>
      </c>
      <c r="CF139">
        <f t="shared" si="61"/>
        <v>0</v>
      </c>
      <c r="CG139">
        <f t="shared" si="62"/>
        <v>0</v>
      </c>
      <c r="CI139">
        <f t="shared" si="63"/>
        <v>0</v>
      </c>
      <c r="CJ139">
        <f t="shared" si="64"/>
        <v>0</v>
      </c>
    </row>
    <row r="140" spans="1:88" x14ac:dyDescent="0.3">
      <c r="A140" t="s">
        <v>91</v>
      </c>
      <c r="B140" t="s">
        <v>39</v>
      </c>
      <c r="C140">
        <v>43.654606999999999</v>
      </c>
      <c r="D140">
        <v>-79.607518999999996</v>
      </c>
      <c r="E140">
        <v>11.328943255042534</v>
      </c>
      <c r="F140" s="2">
        <v>43662</v>
      </c>
      <c r="BB140">
        <f t="shared" si="65"/>
        <v>1</v>
      </c>
      <c r="BC140">
        <v>4</v>
      </c>
      <c r="BD140">
        <v>0</v>
      </c>
      <c r="BE140">
        <v>5</v>
      </c>
      <c r="BK140">
        <f t="shared" si="44"/>
        <v>0</v>
      </c>
      <c r="BL140">
        <f t="shared" si="45"/>
        <v>0</v>
      </c>
      <c r="BM140">
        <f t="shared" si="46"/>
        <v>0</v>
      </c>
      <c r="BN140">
        <f t="shared" si="47"/>
        <v>0</v>
      </c>
      <c r="BO140">
        <f t="shared" si="48"/>
        <v>0</v>
      </c>
      <c r="BP140">
        <f t="shared" si="49"/>
        <v>0</v>
      </c>
      <c r="BQ140">
        <f t="shared" si="50"/>
        <v>0</v>
      </c>
      <c r="BR140">
        <f t="shared" si="51"/>
        <v>0</v>
      </c>
      <c r="BS140">
        <f t="shared" si="52"/>
        <v>0</v>
      </c>
      <c r="BT140">
        <f t="shared" si="53"/>
        <v>0</v>
      </c>
      <c r="BU140">
        <f t="shared" si="54"/>
        <v>0</v>
      </c>
      <c r="BW140">
        <f t="shared" si="55"/>
        <v>0</v>
      </c>
      <c r="BY140">
        <f t="shared" si="56"/>
        <v>0</v>
      </c>
      <c r="CA140">
        <f t="shared" si="57"/>
        <v>0</v>
      </c>
      <c r="CB140">
        <f t="shared" si="58"/>
        <v>0</v>
      </c>
      <c r="CC140">
        <f t="shared" si="59"/>
        <v>0</v>
      </c>
      <c r="CE140">
        <f t="shared" si="60"/>
        <v>0</v>
      </c>
      <c r="CF140">
        <f t="shared" si="61"/>
        <v>0</v>
      </c>
      <c r="CG140">
        <f t="shared" si="62"/>
        <v>0</v>
      </c>
      <c r="CI140">
        <f t="shared" si="63"/>
        <v>0</v>
      </c>
      <c r="CJ140">
        <f t="shared" si="64"/>
        <v>0</v>
      </c>
    </row>
    <row r="141" spans="1:88" x14ac:dyDescent="0.3">
      <c r="A141" t="s">
        <v>91</v>
      </c>
      <c r="B141" t="s">
        <v>41</v>
      </c>
      <c r="C141">
        <v>43.654606999999999</v>
      </c>
      <c r="D141">
        <v>-79.607518999999996</v>
      </c>
      <c r="E141">
        <v>11.328943255042534</v>
      </c>
      <c r="F141" s="2">
        <v>43662</v>
      </c>
      <c r="BB141">
        <f t="shared" si="65"/>
        <v>0</v>
      </c>
      <c r="BC141">
        <v>2</v>
      </c>
      <c r="BD141">
        <v>0</v>
      </c>
      <c r="BE141">
        <v>2</v>
      </c>
      <c r="BG141" t="s">
        <v>245</v>
      </c>
      <c r="BK141">
        <f t="shared" si="44"/>
        <v>0</v>
      </c>
      <c r="BL141">
        <f t="shared" si="45"/>
        <v>0</v>
      </c>
      <c r="BM141">
        <f t="shared" si="46"/>
        <v>0</v>
      </c>
      <c r="BN141">
        <f t="shared" si="47"/>
        <v>0</v>
      </c>
      <c r="BO141">
        <f t="shared" si="48"/>
        <v>0</v>
      </c>
      <c r="BP141">
        <f t="shared" si="49"/>
        <v>0</v>
      </c>
      <c r="BQ141">
        <f t="shared" si="50"/>
        <v>0</v>
      </c>
      <c r="BR141">
        <f t="shared" si="51"/>
        <v>0</v>
      </c>
      <c r="BS141">
        <f t="shared" si="52"/>
        <v>0</v>
      </c>
      <c r="BT141">
        <f t="shared" si="53"/>
        <v>0</v>
      </c>
      <c r="BU141">
        <f t="shared" si="54"/>
        <v>0</v>
      </c>
      <c r="BW141">
        <f t="shared" si="55"/>
        <v>0</v>
      </c>
      <c r="BY141">
        <f t="shared" si="56"/>
        <v>0</v>
      </c>
      <c r="CA141">
        <f t="shared" si="57"/>
        <v>0</v>
      </c>
      <c r="CB141">
        <f t="shared" si="58"/>
        <v>0</v>
      </c>
      <c r="CC141">
        <f t="shared" si="59"/>
        <v>0</v>
      </c>
      <c r="CE141">
        <f t="shared" si="60"/>
        <v>0</v>
      </c>
      <c r="CF141">
        <f t="shared" si="61"/>
        <v>0</v>
      </c>
      <c r="CG141">
        <f t="shared" si="62"/>
        <v>0</v>
      </c>
      <c r="CI141">
        <f t="shared" si="63"/>
        <v>0</v>
      </c>
      <c r="CJ141">
        <f t="shared" si="64"/>
        <v>0</v>
      </c>
    </row>
    <row r="142" spans="1:88" x14ac:dyDescent="0.3">
      <c r="A142" t="s">
        <v>91</v>
      </c>
      <c r="B142" t="s">
        <v>42</v>
      </c>
      <c r="C142">
        <v>43.654606999999999</v>
      </c>
      <c r="D142">
        <v>-79.607518999999996</v>
      </c>
      <c r="E142">
        <v>11.328943255042534</v>
      </c>
      <c r="F142" s="2">
        <v>43662</v>
      </c>
      <c r="BB142">
        <f t="shared" si="65"/>
        <v>0</v>
      </c>
      <c r="BC142">
        <v>4</v>
      </c>
      <c r="BD142">
        <v>1</v>
      </c>
      <c r="BE142">
        <v>5</v>
      </c>
      <c r="BK142">
        <f t="shared" si="44"/>
        <v>0</v>
      </c>
      <c r="BL142">
        <f t="shared" si="45"/>
        <v>0</v>
      </c>
      <c r="BM142">
        <f t="shared" si="46"/>
        <v>0</v>
      </c>
      <c r="BN142">
        <f t="shared" si="47"/>
        <v>0</v>
      </c>
      <c r="BO142">
        <f t="shared" si="48"/>
        <v>0</v>
      </c>
      <c r="BP142">
        <f t="shared" si="49"/>
        <v>0</v>
      </c>
      <c r="BQ142">
        <f t="shared" si="50"/>
        <v>0</v>
      </c>
      <c r="BR142">
        <f t="shared" si="51"/>
        <v>0</v>
      </c>
      <c r="BS142">
        <f t="shared" si="52"/>
        <v>0</v>
      </c>
      <c r="BT142">
        <f t="shared" si="53"/>
        <v>0</v>
      </c>
      <c r="BU142">
        <f t="shared" si="54"/>
        <v>0</v>
      </c>
      <c r="BW142">
        <f t="shared" si="55"/>
        <v>0</v>
      </c>
      <c r="BY142">
        <f t="shared" si="56"/>
        <v>0</v>
      </c>
      <c r="CA142">
        <f t="shared" si="57"/>
        <v>0</v>
      </c>
      <c r="CB142">
        <f t="shared" si="58"/>
        <v>0</v>
      </c>
      <c r="CC142">
        <f t="shared" si="59"/>
        <v>0</v>
      </c>
      <c r="CE142">
        <f t="shared" si="60"/>
        <v>0</v>
      </c>
      <c r="CF142">
        <f t="shared" si="61"/>
        <v>0</v>
      </c>
      <c r="CG142">
        <f t="shared" si="62"/>
        <v>0</v>
      </c>
      <c r="CI142">
        <f t="shared" si="63"/>
        <v>0</v>
      </c>
      <c r="CJ142">
        <f t="shared" si="64"/>
        <v>0</v>
      </c>
    </row>
    <row r="143" spans="1:88" x14ac:dyDescent="0.3">
      <c r="A143" t="s">
        <v>92</v>
      </c>
      <c r="B143" t="s">
        <v>39</v>
      </c>
      <c r="C143">
        <v>43.646988</v>
      </c>
      <c r="D143">
        <v>-79.583586999999994</v>
      </c>
      <c r="E143">
        <v>10.153144804362919</v>
      </c>
      <c r="F143" s="2">
        <v>43662</v>
      </c>
      <c r="BB143">
        <f t="shared" si="65"/>
        <v>0</v>
      </c>
      <c r="BC143">
        <v>2</v>
      </c>
      <c r="BD143">
        <v>2</v>
      </c>
      <c r="BE143">
        <v>4</v>
      </c>
      <c r="BG143" t="s">
        <v>246</v>
      </c>
      <c r="BK143">
        <f t="shared" si="44"/>
        <v>0</v>
      </c>
      <c r="BL143">
        <f t="shared" si="45"/>
        <v>0</v>
      </c>
      <c r="BM143">
        <f t="shared" si="46"/>
        <v>0</v>
      </c>
      <c r="BN143">
        <f t="shared" si="47"/>
        <v>0</v>
      </c>
      <c r="BO143">
        <f t="shared" si="48"/>
        <v>0</v>
      </c>
      <c r="BP143">
        <f t="shared" si="49"/>
        <v>0</v>
      </c>
      <c r="BQ143">
        <f t="shared" si="50"/>
        <v>0</v>
      </c>
      <c r="BR143">
        <f t="shared" si="51"/>
        <v>0</v>
      </c>
      <c r="BS143">
        <f t="shared" si="52"/>
        <v>0</v>
      </c>
      <c r="BT143">
        <f t="shared" si="53"/>
        <v>0</v>
      </c>
      <c r="BU143">
        <f t="shared" si="54"/>
        <v>0</v>
      </c>
      <c r="BW143">
        <f t="shared" si="55"/>
        <v>0</v>
      </c>
      <c r="BY143">
        <f t="shared" si="56"/>
        <v>0</v>
      </c>
      <c r="CA143">
        <f t="shared" si="57"/>
        <v>0</v>
      </c>
      <c r="CB143">
        <f t="shared" si="58"/>
        <v>0</v>
      </c>
      <c r="CC143">
        <f t="shared" si="59"/>
        <v>0</v>
      </c>
      <c r="CE143">
        <f t="shared" si="60"/>
        <v>0</v>
      </c>
      <c r="CF143">
        <f t="shared" si="61"/>
        <v>0</v>
      </c>
      <c r="CG143">
        <f t="shared" si="62"/>
        <v>0</v>
      </c>
      <c r="CI143">
        <f t="shared" si="63"/>
        <v>0</v>
      </c>
      <c r="CJ143">
        <f t="shared" si="64"/>
        <v>0</v>
      </c>
    </row>
    <row r="144" spans="1:88" x14ac:dyDescent="0.3">
      <c r="A144" t="s">
        <v>93</v>
      </c>
      <c r="B144" t="s">
        <v>39</v>
      </c>
      <c r="C144">
        <v>43.651476000000002</v>
      </c>
      <c r="D144">
        <v>-79.617875999999995</v>
      </c>
      <c r="E144">
        <v>11.85110791727271</v>
      </c>
      <c r="F144" s="2">
        <v>43664</v>
      </c>
      <c r="AK144">
        <v>1</v>
      </c>
      <c r="AR144" s="16">
        <v>1</v>
      </c>
      <c r="BB144">
        <f t="shared" si="65"/>
        <v>0</v>
      </c>
      <c r="BC144">
        <v>4</v>
      </c>
      <c r="BD144">
        <v>0</v>
      </c>
      <c r="BE144">
        <v>4</v>
      </c>
      <c r="BK144">
        <f t="shared" si="44"/>
        <v>0</v>
      </c>
      <c r="BL144">
        <f t="shared" si="45"/>
        <v>0</v>
      </c>
      <c r="BM144">
        <f t="shared" si="46"/>
        <v>0</v>
      </c>
      <c r="BN144">
        <f t="shared" si="47"/>
        <v>0</v>
      </c>
      <c r="BO144">
        <f t="shared" si="48"/>
        <v>0</v>
      </c>
      <c r="BP144">
        <f t="shared" si="49"/>
        <v>1</v>
      </c>
      <c r="BQ144">
        <f t="shared" si="50"/>
        <v>0</v>
      </c>
      <c r="BR144">
        <f t="shared" si="51"/>
        <v>0</v>
      </c>
      <c r="BS144">
        <f t="shared" si="52"/>
        <v>0</v>
      </c>
      <c r="BT144">
        <f t="shared" si="53"/>
        <v>0</v>
      </c>
      <c r="BU144">
        <f t="shared" si="54"/>
        <v>0</v>
      </c>
      <c r="BW144">
        <f t="shared" si="55"/>
        <v>2</v>
      </c>
      <c r="BY144">
        <f t="shared" si="56"/>
        <v>1</v>
      </c>
      <c r="CA144">
        <f t="shared" si="57"/>
        <v>0</v>
      </c>
      <c r="CB144">
        <f t="shared" si="58"/>
        <v>1</v>
      </c>
      <c r="CC144">
        <f t="shared" si="59"/>
        <v>1</v>
      </c>
      <c r="CE144">
        <f t="shared" si="60"/>
        <v>0</v>
      </c>
      <c r="CF144">
        <f t="shared" si="61"/>
        <v>1</v>
      </c>
      <c r="CG144">
        <f t="shared" si="62"/>
        <v>0</v>
      </c>
      <c r="CI144">
        <f t="shared" si="63"/>
        <v>2</v>
      </c>
      <c r="CJ144">
        <f t="shared" si="64"/>
        <v>1</v>
      </c>
    </row>
    <row r="145" spans="1:88" x14ac:dyDescent="0.3">
      <c r="A145" t="s">
        <v>93</v>
      </c>
      <c r="B145" t="s">
        <v>41</v>
      </c>
      <c r="C145">
        <v>43.651476000000002</v>
      </c>
      <c r="D145">
        <v>-79.617875999999995</v>
      </c>
      <c r="E145">
        <v>11.85110791727271</v>
      </c>
      <c r="F145" s="2">
        <v>43664</v>
      </c>
      <c r="K145" s="13">
        <v>1</v>
      </c>
      <c r="BB145">
        <f t="shared" si="65"/>
        <v>0</v>
      </c>
      <c r="BC145">
        <v>6</v>
      </c>
      <c r="BD145">
        <v>0</v>
      </c>
      <c r="BE145">
        <v>6</v>
      </c>
      <c r="BK145">
        <f t="shared" si="44"/>
        <v>1</v>
      </c>
      <c r="BL145">
        <f t="shared" si="45"/>
        <v>0</v>
      </c>
      <c r="BM145">
        <f t="shared" si="46"/>
        <v>0</v>
      </c>
      <c r="BN145">
        <f t="shared" si="47"/>
        <v>0</v>
      </c>
      <c r="BO145">
        <f t="shared" si="48"/>
        <v>0</v>
      </c>
      <c r="BP145">
        <f t="shared" si="49"/>
        <v>0</v>
      </c>
      <c r="BQ145">
        <f t="shared" si="50"/>
        <v>0</v>
      </c>
      <c r="BR145">
        <f t="shared" si="51"/>
        <v>0</v>
      </c>
      <c r="BS145">
        <f t="shared" si="52"/>
        <v>0</v>
      </c>
      <c r="BT145">
        <f t="shared" si="53"/>
        <v>0</v>
      </c>
      <c r="BU145">
        <f t="shared" si="54"/>
        <v>0</v>
      </c>
      <c r="BW145">
        <f t="shared" si="55"/>
        <v>1</v>
      </c>
      <c r="BY145">
        <f t="shared" si="56"/>
        <v>1</v>
      </c>
      <c r="CA145">
        <f t="shared" si="57"/>
        <v>1</v>
      </c>
      <c r="CB145">
        <f t="shared" si="58"/>
        <v>0</v>
      </c>
      <c r="CC145">
        <f t="shared" si="59"/>
        <v>0</v>
      </c>
      <c r="CE145">
        <f t="shared" si="60"/>
        <v>1</v>
      </c>
      <c r="CF145">
        <f t="shared" si="61"/>
        <v>0</v>
      </c>
      <c r="CG145">
        <f t="shared" si="62"/>
        <v>0</v>
      </c>
      <c r="CI145">
        <f t="shared" si="63"/>
        <v>1</v>
      </c>
      <c r="CJ145">
        <f t="shared" si="64"/>
        <v>1</v>
      </c>
    </row>
    <row r="146" spans="1:88" x14ac:dyDescent="0.3">
      <c r="A146" t="s">
        <v>93</v>
      </c>
      <c r="B146" t="s">
        <v>42</v>
      </c>
      <c r="C146">
        <v>43.651476000000002</v>
      </c>
      <c r="D146">
        <v>-79.617875999999995</v>
      </c>
      <c r="E146">
        <v>11.85110791727271</v>
      </c>
      <c r="F146" s="2">
        <v>43664</v>
      </c>
      <c r="Y146">
        <v>5</v>
      </c>
      <c r="AR146" s="16">
        <v>1</v>
      </c>
      <c r="BB146">
        <f t="shared" si="65"/>
        <v>0</v>
      </c>
      <c r="BC146">
        <v>4</v>
      </c>
      <c r="BD146">
        <v>0</v>
      </c>
      <c r="BE146">
        <v>4</v>
      </c>
      <c r="BG146" t="s">
        <v>247</v>
      </c>
      <c r="BK146">
        <f t="shared" si="44"/>
        <v>0</v>
      </c>
      <c r="BL146">
        <f t="shared" si="45"/>
        <v>0</v>
      </c>
      <c r="BM146">
        <f t="shared" si="46"/>
        <v>0</v>
      </c>
      <c r="BN146">
        <f t="shared" si="47"/>
        <v>0</v>
      </c>
      <c r="BO146">
        <f t="shared" si="48"/>
        <v>0</v>
      </c>
      <c r="BP146">
        <f t="shared" si="49"/>
        <v>1</v>
      </c>
      <c r="BQ146">
        <f t="shared" si="50"/>
        <v>0</v>
      </c>
      <c r="BR146">
        <f t="shared" si="51"/>
        <v>0</v>
      </c>
      <c r="BS146">
        <f t="shared" si="52"/>
        <v>0</v>
      </c>
      <c r="BT146">
        <f t="shared" si="53"/>
        <v>0</v>
      </c>
      <c r="BU146">
        <f t="shared" si="54"/>
        <v>0</v>
      </c>
      <c r="BW146">
        <f t="shared" si="55"/>
        <v>6</v>
      </c>
      <c r="BY146">
        <f t="shared" si="56"/>
        <v>1</v>
      </c>
      <c r="CA146">
        <f t="shared" si="57"/>
        <v>5</v>
      </c>
      <c r="CB146">
        <f t="shared" si="58"/>
        <v>1</v>
      </c>
      <c r="CC146">
        <f t="shared" si="59"/>
        <v>0</v>
      </c>
      <c r="CE146">
        <f t="shared" si="60"/>
        <v>0</v>
      </c>
      <c r="CF146">
        <f t="shared" si="61"/>
        <v>1</v>
      </c>
      <c r="CG146">
        <f t="shared" si="62"/>
        <v>0</v>
      </c>
      <c r="CI146">
        <f t="shared" si="63"/>
        <v>2</v>
      </c>
      <c r="CJ146">
        <f t="shared" si="64"/>
        <v>1</v>
      </c>
    </row>
    <row r="147" spans="1:88" x14ac:dyDescent="0.3">
      <c r="A147" t="s">
        <v>94</v>
      </c>
      <c r="B147" t="s">
        <v>39</v>
      </c>
      <c r="C147">
        <v>43.628807000000002</v>
      </c>
      <c r="D147">
        <v>-79.652009000000007</v>
      </c>
      <c r="E147">
        <v>13.687963679905621</v>
      </c>
      <c r="F147" s="2">
        <v>43664</v>
      </c>
      <c r="BB147">
        <f t="shared" si="65"/>
        <v>2</v>
      </c>
      <c r="BC147">
        <v>4</v>
      </c>
      <c r="BD147">
        <v>1</v>
      </c>
      <c r="BE147">
        <v>7</v>
      </c>
      <c r="BG147" t="s">
        <v>248</v>
      </c>
      <c r="BK147">
        <f t="shared" si="44"/>
        <v>0</v>
      </c>
      <c r="BL147">
        <f t="shared" si="45"/>
        <v>0</v>
      </c>
      <c r="BM147">
        <f t="shared" si="46"/>
        <v>0</v>
      </c>
      <c r="BN147">
        <f t="shared" si="47"/>
        <v>0</v>
      </c>
      <c r="BO147">
        <f t="shared" si="48"/>
        <v>0</v>
      </c>
      <c r="BP147">
        <f t="shared" si="49"/>
        <v>0</v>
      </c>
      <c r="BQ147">
        <f t="shared" si="50"/>
        <v>0</v>
      </c>
      <c r="BR147">
        <f t="shared" si="51"/>
        <v>0</v>
      </c>
      <c r="BS147">
        <f t="shared" si="52"/>
        <v>0</v>
      </c>
      <c r="BT147">
        <f t="shared" si="53"/>
        <v>0</v>
      </c>
      <c r="BU147">
        <f t="shared" si="54"/>
        <v>0</v>
      </c>
      <c r="BW147">
        <f t="shared" si="55"/>
        <v>0</v>
      </c>
      <c r="BY147">
        <f t="shared" si="56"/>
        <v>0</v>
      </c>
      <c r="CA147">
        <f t="shared" si="57"/>
        <v>0</v>
      </c>
      <c r="CB147">
        <f t="shared" si="58"/>
        <v>0</v>
      </c>
      <c r="CC147">
        <f t="shared" si="59"/>
        <v>0</v>
      </c>
      <c r="CE147">
        <f t="shared" si="60"/>
        <v>0</v>
      </c>
      <c r="CF147">
        <f t="shared" si="61"/>
        <v>0</v>
      </c>
      <c r="CG147">
        <f t="shared" si="62"/>
        <v>0</v>
      </c>
      <c r="CI147">
        <f t="shared" si="63"/>
        <v>0</v>
      </c>
      <c r="CJ147">
        <f t="shared" si="64"/>
        <v>0</v>
      </c>
    </row>
    <row r="148" spans="1:88" x14ac:dyDescent="0.3">
      <c r="A148" t="s">
        <v>94</v>
      </c>
      <c r="B148" t="s">
        <v>41</v>
      </c>
      <c r="C148">
        <v>43.628807000000002</v>
      </c>
      <c r="D148">
        <v>-79.652009000000007</v>
      </c>
      <c r="E148">
        <v>13.687963679905621</v>
      </c>
      <c r="F148" s="2">
        <v>43664</v>
      </c>
      <c r="BB148">
        <f t="shared" si="65"/>
        <v>1</v>
      </c>
      <c r="BC148">
        <v>7</v>
      </c>
      <c r="BD148">
        <v>0</v>
      </c>
      <c r="BE148">
        <v>8</v>
      </c>
      <c r="BG148" t="s">
        <v>249</v>
      </c>
      <c r="BK148">
        <f t="shared" si="44"/>
        <v>0</v>
      </c>
      <c r="BL148">
        <f t="shared" si="45"/>
        <v>0</v>
      </c>
      <c r="BM148">
        <f t="shared" si="46"/>
        <v>0</v>
      </c>
      <c r="BN148">
        <f t="shared" si="47"/>
        <v>0</v>
      </c>
      <c r="BO148">
        <f t="shared" si="48"/>
        <v>0</v>
      </c>
      <c r="BP148">
        <f t="shared" si="49"/>
        <v>0</v>
      </c>
      <c r="BQ148">
        <f t="shared" si="50"/>
        <v>0</v>
      </c>
      <c r="BR148">
        <f t="shared" si="51"/>
        <v>0</v>
      </c>
      <c r="BS148">
        <f t="shared" si="52"/>
        <v>0</v>
      </c>
      <c r="BT148">
        <f t="shared" si="53"/>
        <v>0</v>
      </c>
      <c r="BU148">
        <f t="shared" si="54"/>
        <v>0</v>
      </c>
      <c r="BW148">
        <f t="shared" si="55"/>
        <v>0</v>
      </c>
      <c r="BY148">
        <f t="shared" si="56"/>
        <v>0</v>
      </c>
      <c r="CA148">
        <f t="shared" si="57"/>
        <v>0</v>
      </c>
      <c r="CB148">
        <f t="shared" si="58"/>
        <v>0</v>
      </c>
      <c r="CC148">
        <f t="shared" si="59"/>
        <v>0</v>
      </c>
      <c r="CE148">
        <f t="shared" si="60"/>
        <v>0</v>
      </c>
      <c r="CF148">
        <f t="shared" si="61"/>
        <v>0</v>
      </c>
      <c r="CG148">
        <f t="shared" si="62"/>
        <v>0</v>
      </c>
      <c r="CI148">
        <f t="shared" si="63"/>
        <v>0</v>
      </c>
      <c r="CJ148">
        <f t="shared" si="64"/>
        <v>0</v>
      </c>
    </row>
    <row r="149" spans="1:88" x14ac:dyDescent="0.3">
      <c r="A149" t="s">
        <v>94</v>
      </c>
      <c r="B149" t="s">
        <v>42</v>
      </c>
      <c r="C149">
        <v>43.628807000000002</v>
      </c>
      <c r="D149">
        <v>-79.652009000000007</v>
      </c>
      <c r="E149">
        <v>13.687963679905621</v>
      </c>
      <c r="F149" s="2">
        <v>43664</v>
      </c>
      <c r="AS149" s="16">
        <v>1</v>
      </c>
      <c r="BB149">
        <f t="shared" si="65"/>
        <v>0</v>
      </c>
      <c r="BC149">
        <v>3</v>
      </c>
      <c r="BD149">
        <v>3</v>
      </c>
      <c r="BE149">
        <v>6</v>
      </c>
      <c r="BG149" t="s">
        <v>250</v>
      </c>
      <c r="BK149">
        <f t="shared" si="44"/>
        <v>0</v>
      </c>
      <c r="BL149">
        <f t="shared" si="45"/>
        <v>0</v>
      </c>
      <c r="BM149">
        <f t="shared" si="46"/>
        <v>0</v>
      </c>
      <c r="BN149">
        <f t="shared" si="47"/>
        <v>0</v>
      </c>
      <c r="BO149">
        <f t="shared" si="48"/>
        <v>0</v>
      </c>
      <c r="BP149">
        <f t="shared" si="49"/>
        <v>1</v>
      </c>
      <c r="BQ149">
        <f t="shared" si="50"/>
        <v>0</v>
      </c>
      <c r="BR149">
        <f t="shared" si="51"/>
        <v>0</v>
      </c>
      <c r="BS149">
        <f t="shared" si="52"/>
        <v>0</v>
      </c>
      <c r="BT149">
        <f t="shared" si="53"/>
        <v>0</v>
      </c>
      <c r="BU149">
        <f t="shared" si="54"/>
        <v>0</v>
      </c>
      <c r="BW149">
        <f t="shared" si="55"/>
        <v>1</v>
      </c>
      <c r="BY149">
        <f t="shared" si="56"/>
        <v>1</v>
      </c>
      <c r="CA149">
        <f t="shared" si="57"/>
        <v>0</v>
      </c>
      <c r="CB149">
        <f t="shared" si="58"/>
        <v>1</v>
      </c>
      <c r="CC149">
        <f t="shared" si="59"/>
        <v>0</v>
      </c>
      <c r="CE149">
        <f t="shared" si="60"/>
        <v>0</v>
      </c>
      <c r="CF149">
        <f t="shared" si="61"/>
        <v>1</v>
      </c>
      <c r="CG149">
        <f t="shared" si="62"/>
        <v>0</v>
      </c>
      <c r="CI149">
        <f t="shared" si="63"/>
        <v>1</v>
      </c>
      <c r="CJ149">
        <f t="shared" si="64"/>
        <v>1</v>
      </c>
    </row>
    <row r="150" spans="1:88" x14ac:dyDescent="0.3">
      <c r="A150" t="s">
        <v>95</v>
      </c>
      <c r="B150" t="s">
        <v>39</v>
      </c>
      <c r="C150">
        <v>43.618104000000002</v>
      </c>
      <c r="D150">
        <v>-79.701542000000003</v>
      </c>
      <c r="E150">
        <v>16.249375245243645</v>
      </c>
      <c r="F150" s="2">
        <v>43664</v>
      </c>
      <c r="BB150">
        <f t="shared" si="65"/>
        <v>1</v>
      </c>
      <c r="BC150">
        <v>5</v>
      </c>
      <c r="BD150">
        <v>0</v>
      </c>
      <c r="BE150">
        <v>6</v>
      </c>
      <c r="BG150" t="s">
        <v>251</v>
      </c>
      <c r="BK150">
        <f t="shared" si="44"/>
        <v>0</v>
      </c>
      <c r="BL150">
        <f t="shared" si="45"/>
        <v>0</v>
      </c>
      <c r="BM150">
        <f t="shared" si="46"/>
        <v>0</v>
      </c>
      <c r="BN150">
        <f t="shared" si="47"/>
        <v>0</v>
      </c>
      <c r="BO150">
        <f t="shared" si="48"/>
        <v>0</v>
      </c>
      <c r="BP150">
        <f t="shared" si="49"/>
        <v>0</v>
      </c>
      <c r="BQ150">
        <f t="shared" si="50"/>
        <v>0</v>
      </c>
      <c r="BR150">
        <f t="shared" si="51"/>
        <v>0</v>
      </c>
      <c r="BS150">
        <f t="shared" si="52"/>
        <v>0</v>
      </c>
      <c r="BT150">
        <f t="shared" si="53"/>
        <v>0</v>
      </c>
      <c r="BU150">
        <f t="shared" si="54"/>
        <v>0</v>
      </c>
      <c r="BW150">
        <f t="shared" si="55"/>
        <v>0</v>
      </c>
      <c r="BY150">
        <f t="shared" si="56"/>
        <v>0</v>
      </c>
      <c r="CA150">
        <f t="shared" si="57"/>
        <v>0</v>
      </c>
      <c r="CB150">
        <f t="shared" si="58"/>
        <v>0</v>
      </c>
      <c r="CC150">
        <f t="shared" si="59"/>
        <v>0</v>
      </c>
      <c r="CE150">
        <f t="shared" si="60"/>
        <v>0</v>
      </c>
      <c r="CF150">
        <f t="shared" si="61"/>
        <v>0</v>
      </c>
      <c r="CG150">
        <f t="shared" si="62"/>
        <v>0</v>
      </c>
      <c r="CI150">
        <f t="shared" si="63"/>
        <v>0</v>
      </c>
      <c r="CJ150">
        <f t="shared" si="64"/>
        <v>0</v>
      </c>
    </row>
    <row r="151" spans="1:88" x14ac:dyDescent="0.3">
      <c r="A151" t="s">
        <v>95</v>
      </c>
      <c r="B151" t="s">
        <v>41</v>
      </c>
      <c r="C151">
        <v>43.618104000000002</v>
      </c>
      <c r="D151">
        <v>-79.701542000000003</v>
      </c>
      <c r="E151">
        <v>16.249375245243645</v>
      </c>
      <c r="F151" s="2">
        <v>43664</v>
      </c>
      <c r="BB151">
        <f t="shared" si="65"/>
        <v>2</v>
      </c>
      <c r="BC151">
        <v>3</v>
      </c>
      <c r="BD151">
        <v>0</v>
      </c>
      <c r="BE151">
        <v>5</v>
      </c>
      <c r="BG151" t="s">
        <v>251</v>
      </c>
      <c r="BK151">
        <f t="shared" si="44"/>
        <v>0</v>
      </c>
      <c r="BL151">
        <f t="shared" si="45"/>
        <v>0</v>
      </c>
      <c r="BM151">
        <f t="shared" si="46"/>
        <v>0</v>
      </c>
      <c r="BN151">
        <f t="shared" si="47"/>
        <v>0</v>
      </c>
      <c r="BO151">
        <f t="shared" si="48"/>
        <v>0</v>
      </c>
      <c r="BP151">
        <f t="shared" si="49"/>
        <v>0</v>
      </c>
      <c r="BQ151">
        <f t="shared" si="50"/>
        <v>0</v>
      </c>
      <c r="BR151">
        <f t="shared" si="51"/>
        <v>0</v>
      </c>
      <c r="BS151">
        <f t="shared" si="52"/>
        <v>0</v>
      </c>
      <c r="BT151">
        <f t="shared" si="53"/>
        <v>0</v>
      </c>
      <c r="BU151">
        <f t="shared" si="54"/>
        <v>0</v>
      </c>
      <c r="BW151">
        <f t="shared" si="55"/>
        <v>0</v>
      </c>
      <c r="BY151">
        <f t="shared" si="56"/>
        <v>0</v>
      </c>
      <c r="CA151">
        <f t="shared" si="57"/>
        <v>0</v>
      </c>
      <c r="CB151">
        <f t="shared" si="58"/>
        <v>0</v>
      </c>
      <c r="CC151">
        <f t="shared" si="59"/>
        <v>0</v>
      </c>
      <c r="CE151">
        <f t="shared" si="60"/>
        <v>0</v>
      </c>
      <c r="CF151">
        <f t="shared" si="61"/>
        <v>0</v>
      </c>
      <c r="CG151">
        <f t="shared" si="62"/>
        <v>0</v>
      </c>
      <c r="CI151">
        <f t="shared" si="63"/>
        <v>0</v>
      </c>
      <c r="CJ151">
        <f t="shared" si="64"/>
        <v>0</v>
      </c>
    </row>
    <row r="152" spans="1:88" x14ac:dyDescent="0.3">
      <c r="A152" t="s">
        <v>95</v>
      </c>
      <c r="B152" t="s">
        <v>42</v>
      </c>
      <c r="C152">
        <v>43.618104000000002</v>
      </c>
      <c r="D152">
        <v>-79.701542000000003</v>
      </c>
      <c r="E152">
        <v>16.249375245243645</v>
      </c>
      <c r="F152" s="2">
        <v>43664</v>
      </c>
      <c r="AK152">
        <v>1</v>
      </c>
      <c r="AT152">
        <v>1</v>
      </c>
      <c r="BB152">
        <f t="shared" si="65"/>
        <v>1</v>
      </c>
      <c r="BC152">
        <v>2</v>
      </c>
      <c r="BD152">
        <v>0</v>
      </c>
      <c r="BE152">
        <v>3</v>
      </c>
      <c r="BG152" t="s">
        <v>252</v>
      </c>
      <c r="BK152">
        <f t="shared" si="44"/>
        <v>0</v>
      </c>
      <c r="BL152">
        <f t="shared" si="45"/>
        <v>0</v>
      </c>
      <c r="BM152">
        <f t="shared" si="46"/>
        <v>0</v>
      </c>
      <c r="BN152">
        <f t="shared" si="47"/>
        <v>0</v>
      </c>
      <c r="BO152">
        <f t="shared" si="48"/>
        <v>0</v>
      </c>
      <c r="BP152">
        <f t="shared" si="49"/>
        <v>0</v>
      </c>
      <c r="BQ152">
        <f t="shared" si="50"/>
        <v>0</v>
      </c>
      <c r="BR152">
        <f t="shared" si="51"/>
        <v>0</v>
      </c>
      <c r="BS152">
        <f t="shared" si="52"/>
        <v>0</v>
      </c>
      <c r="BT152">
        <f t="shared" si="53"/>
        <v>0</v>
      </c>
      <c r="BU152">
        <f t="shared" si="54"/>
        <v>0</v>
      </c>
      <c r="BW152">
        <f t="shared" si="55"/>
        <v>2</v>
      </c>
      <c r="BY152">
        <f t="shared" si="56"/>
        <v>0</v>
      </c>
      <c r="CA152">
        <f t="shared" si="57"/>
        <v>0</v>
      </c>
      <c r="CB152">
        <f t="shared" si="58"/>
        <v>0</v>
      </c>
      <c r="CC152">
        <f t="shared" si="59"/>
        <v>2</v>
      </c>
      <c r="CE152">
        <f t="shared" si="60"/>
        <v>0</v>
      </c>
      <c r="CF152">
        <f t="shared" si="61"/>
        <v>0</v>
      </c>
      <c r="CG152">
        <f t="shared" si="62"/>
        <v>0</v>
      </c>
      <c r="CI152">
        <f t="shared" si="63"/>
        <v>2</v>
      </c>
      <c r="CJ152">
        <f t="shared" si="64"/>
        <v>0</v>
      </c>
    </row>
    <row r="153" spans="1:88" x14ac:dyDescent="0.3">
      <c r="A153" t="s">
        <v>96</v>
      </c>
      <c r="B153" t="s">
        <v>39</v>
      </c>
      <c r="C153">
        <v>43.613475000000001</v>
      </c>
      <c r="D153">
        <v>-79.705866999999998</v>
      </c>
      <c r="E153">
        <v>16.517746332907461</v>
      </c>
      <c r="F153" s="2">
        <v>43664</v>
      </c>
      <c r="AU153" s="16">
        <v>1</v>
      </c>
      <c r="BB153">
        <f t="shared" si="65"/>
        <v>0</v>
      </c>
      <c r="BC153">
        <v>4</v>
      </c>
      <c r="BD153">
        <v>1</v>
      </c>
      <c r="BE153">
        <v>5</v>
      </c>
      <c r="BG153" t="s">
        <v>253</v>
      </c>
      <c r="BK153">
        <f t="shared" si="44"/>
        <v>0</v>
      </c>
      <c r="BL153">
        <f t="shared" si="45"/>
        <v>0</v>
      </c>
      <c r="BM153">
        <f t="shared" si="46"/>
        <v>0</v>
      </c>
      <c r="BN153">
        <f t="shared" si="47"/>
        <v>0</v>
      </c>
      <c r="BO153">
        <f t="shared" si="48"/>
        <v>0</v>
      </c>
      <c r="BP153">
        <f t="shared" si="49"/>
        <v>1</v>
      </c>
      <c r="BQ153">
        <f t="shared" si="50"/>
        <v>0</v>
      </c>
      <c r="BR153">
        <f t="shared" si="51"/>
        <v>0</v>
      </c>
      <c r="BS153">
        <f t="shared" si="52"/>
        <v>0</v>
      </c>
      <c r="BT153">
        <f t="shared" si="53"/>
        <v>0</v>
      </c>
      <c r="BU153">
        <f t="shared" si="54"/>
        <v>0</v>
      </c>
      <c r="BW153">
        <f t="shared" si="55"/>
        <v>1</v>
      </c>
      <c r="BY153">
        <f t="shared" si="56"/>
        <v>1</v>
      </c>
      <c r="CA153">
        <f t="shared" si="57"/>
        <v>0</v>
      </c>
      <c r="CB153">
        <f t="shared" si="58"/>
        <v>1</v>
      </c>
      <c r="CC153">
        <f t="shared" si="59"/>
        <v>0</v>
      </c>
      <c r="CE153">
        <f t="shared" si="60"/>
        <v>0</v>
      </c>
      <c r="CF153">
        <f t="shared" si="61"/>
        <v>1</v>
      </c>
      <c r="CG153">
        <f t="shared" si="62"/>
        <v>0</v>
      </c>
      <c r="CI153">
        <f t="shared" si="63"/>
        <v>1</v>
      </c>
      <c r="CJ153">
        <f t="shared" si="64"/>
        <v>1</v>
      </c>
    </row>
    <row r="154" spans="1:88" x14ac:dyDescent="0.3">
      <c r="A154" t="s">
        <v>96</v>
      </c>
      <c r="B154" t="s">
        <v>41</v>
      </c>
      <c r="C154">
        <v>43.613475000000001</v>
      </c>
      <c r="D154">
        <v>-79.705866999999998</v>
      </c>
      <c r="E154">
        <v>16.517746332907461</v>
      </c>
      <c r="F154" s="2">
        <v>43664</v>
      </c>
      <c r="K154" s="13">
        <v>1</v>
      </c>
      <c r="AR154" s="16">
        <v>1</v>
      </c>
      <c r="AV154" s="16">
        <v>1</v>
      </c>
      <c r="AW154" s="13">
        <v>1</v>
      </c>
      <c r="BB154">
        <f t="shared" si="65"/>
        <v>0</v>
      </c>
      <c r="BC154">
        <v>6</v>
      </c>
      <c r="BD154">
        <v>0</v>
      </c>
      <c r="BE154">
        <v>6</v>
      </c>
      <c r="BK154">
        <f t="shared" si="44"/>
        <v>1</v>
      </c>
      <c r="BL154">
        <f t="shared" si="45"/>
        <v>0</v>
      </c>
      <c r="BM154">
        <f t="shared" si="46"/>
        <v>0</v>
      </c>
      <c r="BN154">
        <f t="shared" si="47"/>
        <v>0</v>
      </c>
      <c r="BO154">
        <f t="shared" si="48"/>
        <v>0</v>
      </c>
      <c r="BP154">
        <f t="shared" si="49"/>
        <v>2</v>
      </c>
      <c r="BQ154">
        <f t="shared" si="50"/>
        <v>0</v>
      </c>
      <c r="BR154">
        <f t="shared" si="51"/>
        <v>0</v>
      </c>
      <c r="BS154">
        <f t="shared" si="52"/>
        <v>0</v>
      </c>
      <c r="BT154">
        <f t="shared" si="53"/>
        <v>0</v>
      </c>
      <c r="BU154">
        <f t="shared" si="54"/>
        <v>0</v>
      </c>
      <c r="BW154">
        <f>SUM(G154:AZ154)</f>
        <v>4</v>
      </c>
      <c r="BY154">
        <f t="shared" si="56"/>
        <v>4</v>
      </c>
      <c r="CA154">
        <f t="shared" si="57"/>
        <v>2</v>
      </c>
      <c r="CB154">
        <f t="shared" si="58"/>
        <v>2</v>
      </c>
      <c r="CC154">
        <f t="shared" si="59"/>
        <v>0</v>
      </c>
      <c r="CE154">
        <f t="shared" si="60"/>
        <v>2</v>
      </c>
      <c r="CF154">
        <f t="shared" si="61"/>
        <v>2</v>
      </c>
      <c r="CG154">
        <f t="shared" si="62"/>
        <v>0</v>
      </c>
      <c r="CI154">
        <f t="shared" si="63"/>
        <v>3</v>
      </c>
      <c r="CJ154">
        <f t="shared" si="64"/>
        <v>2</v>
      </c>
    </row>
    <row r="155" spans="1:88" x14ac:dyDescent="0.3">
      <c r="A155" t="s">
        <v>96</v>
      </c>
      <c r="B155" t="s">
        <v>42</v>
      </c>
      <c r="C155">
        <v>43.613475000000001</v>
      </c>
      <c r="D155">
        <v>-79.705866999999998</v>
      </c>
      <c r="E155">
        <v>16.517746332907461</v>
      </c>
      <c r="F155" s="2">
        <v>43664</v>
      </c>
      <c r="K155" s="13">
        <v>4</v>
      </c>
      <c r="BB155">
        <f t="shared" si="65"/>
        <v>0</v>
      </c>
      <c r="BC155">
        <v>4</v>
      </c>
      <c r="BD155">
        <v>2</v>
      </c>
      <c r="BE155">
        <v>6</v>
      </c>
      <c r="BG155" t="s">
        <v>252</v>
      </c>
      <c r="BK155">
        <f t="shared" si="44"/>
        <v>4</v>
      </c>
      <c r="BL155">
        <f t="shared" si="45"/>
        <v>0</v>
      </c>
      <c r="BM155">
        <f t="shared" si="46"/>
        <v>0</v>
      </c>
      <c r="BN155">
        <f t="shared" si="47"/>
        <v>0</v>
      </c>
      <c r="BO155">
        <f t="shared" si="48"/>
        <v>0</v>
      </c>
      <c r="BP155">
        <f t="shared" si="49"/>
        <v>0</v>
      </c>
      <c r="BQ155">
        <f t="shared" si="50"/>
        <v>0</v>
      </c>
      <c r="BR155">
        <f t="shared" si="51"/>
        <v>0</v>
      </c>
      <c r="BS155">
        <f t="shared" si="52"/>
        <v>0</v>
      </c>
      <c r="BT155">
        <f t="shared" si="53"/>
        <v>0</v>
      </c>
      <c r="BU155">
        <f t="shared" si="54"/>
        <v>0</v>
      </c>
      <c r="BW155">
        <f t="shared" si="55"/>
        <v>4</v>
      </c>
      <c r="BY155">
        <f t="shared" si="56"/>
        <v>4</v>
      </c>
      <c r="CA155">
        <f t="shared" si="57"/>
        <v>4</v>
      </c>
      <c r="CB155">
        <f t="shared" si="58"/>
        <v>0</v>
      </c>
      <c r="CC155">
        <f t="shared" si="59"/>
        <v>0</v>
      </c>
      <c r="CE155">
        <f t="shared" si="60"/>
        <v>4</v>
      </c>
      <c r="CF155">
        <f t="shared" si="61"/>
        <v>0</v>
      </c>
      <c r="CG155">
        <f t="shared" si="62"/>
        <v>0</v>
      </c>
      <c r="CI155">
        <f t="shared" si="63"/>
        <v>1</v>
      </c>
      <c r="CJ155">
        <f t="shared" si="64"/>
        <v>1</v>
      </c>
    </row>
    <row r="156" spans="1:88" x14ac:dyDescent="0.3">
      <c r="A156" t="s">
        <v>97</v>
      </c>
      <c r="B156" t="s">
        <v>39</v>
      </c>
      <c r="C156">
        <v>43.595801999999999</v>
      </c>
      <c r="D156">
        <v>-79.719547000000006</v>
      </c>
      <c r="E156">
        <v>17.445432542760066</v>
      </c>
      <c r="F156" s="2">
        <v>43664</v>
      </c>
      <c r="Y156">
        <v>2</v>
      </c>
      <c r="BB156">
        <f t="shared" si="65"/>
        <v>0</v>
      </c>
      <c r="BC156">
        <v>3</v>
      </c>
      <c r="BD156">
        <v>2</v>
      </c>
      <c r="BE156">
        <v>5</v>
      </c>
      <c r="BG156" t="s">
        <v>255</v>
      </c>
      <c r="BK156">
        <f t="shared" si="44"/>
        <v>0</v>
      </c>
      <c r="BL156">
        <f t="shared" si="45"/>
        <v>0</v>
      </c>
      <c r="BM156">
        <f t="shared" si="46"/>
        <v>0</v>
      </c>
      <c r="BN156">
        <f t="shared" si="47"/>
        <v>0</v>
      </c>
      <c r="BO156">
        <f t="shared" si="48"/>
        <v>0</v>
      </c>
      <c r="BP156">
        <f t="shared" si="49"/>
        <v>0</v>
      </c>
      <c r="BQ156">
        <f t="shared" si="50"/>
        <v>0</v>
      </c>
      <c r="BR156">
        <f t="shared" si="51"/>
        <v>0</v>
      </c>
      <c r="BS156">
        <f t="shared" si="52"/>
        <v>0</v>
      </c>
      <c r="BT156">
        <f t="shared" si="53"/>
        <v>0</v>
      </c>
      <c r="BU156">
        <f t="shared" si="54"/>
        <v>0</v>
      </c>
      <c r="BW156">
        <f t="shared" si="55"/>
        <v>2</v>
      </c>
      <c r="BY156">
        <f t="shared" si="56"/>
        <v>0</v>
      </c>
      <c r="CA156">
        <f t="shared" si="57"/>
        <v>2</v>
      </c>
      <c r="CB156">
        <f t="shared" si="58"/>
        <v>0</v>
      </c>
      <c r="CC156">
        <f t="shared" si="59"/>
        <v>0</v>
      </c>
      <c r="CE156">
        <f t="shared" si="60"/>
        <v>0</v>
      </c>
      <c r="CF156">
        <f t="shared" si="61"/>
        <v>0</v>
      </c>
      <c r="CG156">
        <f t="shared" si="62"/>
        <v>0</v>
      </c>
      <c r="CI156">
        <f t="shared" si="63"/>
        <v>1</v>
      </c>
      <c r="CJ156">
        <f t="shared" si="64"/>
        <v>0</v>
      </c>
    </row>
    <row r="157" spans="1:88" x14ac:dyDescent="0.3">
      <c r="A157" t="s">
        <v>97</v>
      </c>
      <c r="B157" t="s">
        <v>41</v>
      </c>
      <c r="C157">
        <v>43.595801999999999</v>
      </c>
      <c r="D157">
        <v>-79.719547000000006</v>
      </c>
      <c r="E157">
        <v>17.445432542760066</v>
      </c>
      <c r="F157" s="2">
        <v>43664</v>
      </c>
      <c r="H157" s="13">
        <v>3</v>
      </c>
      <c r="BB157">
        <f t="shared" si="65"/>
        <v>0</v>
      </c>
      <c r="BC157">
        <v>4</v>
      </c>
      <c r="BD157">
        <v>2</v>
      </c>
      <c r="BE157">
        <v>6</v>
      </c>
      <c r="BK157">
        <f t="shared" si="44"/>
        <v>3</v>
      </c>
      <c r="BL157">
        <f t="shared" si="45"/>
        <v>0</v>
      </c>
      <c r="BM157">
        <f t="shared" si="46"/>
        <v>0</v>
      </c>
      <c r="BN157">
        <f t="shared" si="47"/>
        <v>0</v>
      </c>
      <c r="BO157">
        <f t="shared" si="48"/>
        <v>0</v>
      </c>
      <c r="BP157">
        <f t="shared" si="49"/>
        <v>0</v>
      </c>
      <c r="BQ157">
        <f t="shared" si="50"/>
        <v>0</v>
      </c>
      <c r="BR157">
        <f t="shared" si="51"/>
        <v>0</v>
      </c>
      <c r="BS157">
        <f t="shared" si="52"/>
        <v>0</v>
      </c>
      <c r="BT157">
        <f t="shared" si="53"/>
        <v>0</v>
      </c>
      <c r="BU157">
        <f t="shared" si="54"/>
        <v>0</v>
      </c>
      <c r="BW157">
        <f t="shared" si="55"/>
        <v>3</v>
      </c>
      <c r="BY157">
        <f t="shared" si="56"/>
        <v>3</v>
      </c>
      <c r="CA157">
        <f t="shared" si="57"/>
        <v>3</v>
      </c>
      <c r="CB157">
        <f t="shared" si="58"/>
        <v>0</v>
      </c>
      <c r="CC157">
        <f t="shared" si="59"/>
        <v>0</v>
      </c>
      <c r="CE157">
        <f t="shared" si="60"/>
        <v>3</v>
      </c>
      <c r="CF157">
        <f t="shared" si="61"/>
        <v>0</v>
      </c>
      <c r="CG157">
        <f t="shared" si="62"/>
        <v>0</v>
      </c>
      <c r="CI157">
        <f t="shared" si="63"/>
        <v>1</v>
      </c>
      <c r="CJ157">
        <f t="shared" si="64"/>
        <v>1</v>
      </c>
    </row>
    <row r="158" spans="1:88" x14ac:dyDescent="0.3">
      <c r="A158" t="s">
        <v>97</v>
      </c>
      <c r="B158" t="s">
        <v>42</v>
      </c>
      <c r="C158">
        <v>43.595801999999999</v>
      </c>
      <c r="D158">
        <v>-79.719547000000006</v>
      </c>
      <c r="E158">
        <v>17.445432542760066</v>
      </c>
      <c r="F158" s="2">
        <v>43664</v>
      </c>
      <c r="H158" s="13">
        <v>1</v>
      </c>
      <c r="Y158">
        <v>1</v>
      </c>
      <c r="BB158">
        <f t="shared" si="65"/>
        <v>0</v>
      </c>
      <c r="BC158">
        <v>3</v>
      </c>
      <c r="BD158">
        <v>0</v>
      </c>
      <c r="BE158">
        <v>3</v>
      </c>
      <c r="BG158" t="s">
        <v>256</v>
      </c>
      <c r="BK158">
        <f t="shared" si="44"/>
        <v>1</v>
      </c>
      <c r="BL158">
        <f t="shared" si="45"/>
        <v>0</v>
      </c>
      <c r="BM158">
        <f t="shared" si="46"/>
        <v>0</v>
      </c>
      <c r="BN158">
        <f t="shared" si="47"/>
        <v>0</v>
      </c>
      <c r="BO158">
        <f t="shared" si="48"/>
        <v>0</v>
      </c>
      <c r="BP158">
        <f t="shared" si="49"/>
        <v>0</v>
      </c>
      <c r="BQ158">
        <f t="shared" si="50"/>
        <v>0</v>
      </c>
      <c r="BR158">
        <f t="shared" si="51"/>
        <v>0</v>
      </c>
      <c r="BS158">
        <f t="shared" si="52"/>
        <v>0</v>
      </c>
      <c r="BT158">
        <f t="shared" si="53"/>
        <v>0</v>
      </c>
      <c r="BU158">
        <f t="shared" si="54"/>
        <v>0</v>
      </c>
      <c r="BW158">
        <f t="shared" si="55"/>
        <v>2</v>
      </c>
      <c r="BY158">
        <f t="shared" si="56"/>
        <v>1</v>
      </c>
      <c r="CA158">
        <f t="shared" si="57"/>
        <v>2</v>
      </c>
      <c r="CB158">
        <f t="shared" si="58"/>
        <v>0</v>
      </c>
      <c r="CC158">
        <f t="shared" si="59"/>
        <v>0</v>
      </c>
      <c r="CE158">
        <f t="shared" si="60"/>
        <v>1</v>
      </c>
      <c r="CF158">
        <f t="shared" si="61"/>
        <v>0</v>
      </c>
      <c r="CG158">
        <f t="shared" si="62"/>
        <v>0</v>
      </c>
      <c r="CI158">
        <f t="shared" si="63"/>
        <v>2</v>
      </c>
      <c r="CJ158">
        <f t="shared" si="64"/>
        <v>1</v>
      </c>
    </row>
    <row r="159" spans="1:88" x14ac:dyDescent="0.3">
      <c r="A159" t="s">
        <v>98</v>
      </c>
      <c r="B159" t="s">
        <v>39</v>
      </c>
      <c r="C159">
        <v>43.578899999999997</v>
      </c>
      <c r="D159">
        <v>-79.713397999999998</v>
      </c>
      <c r="E159">
        <v>17.47081032053967</v>
      </c>
      <c r="F159" s="2">
        <v>43664</v>
      </c>
      <c r="K159" s="13">
        <v>1</v>
      </c>
      <c r="AX159" s="16">
        <v>1</v>
      </c>
      <c r="AY159" s="13">
        <v>1</v>
      </c>
      <c r="BB159">
        <f t="shared" si="65"/>
        <v>0</v>
      </c>
      <c r="BC159">
        <v>3</v>
      </c>
      <c r="BD159">
        <v>0</v>
      </c>
      <c r="BE159">
        <v>3</v>
      </c>
      <c r="BK159">
        <f t="shared" si="44"/>
        <v>1</v>
      </c>
      <c r="BL159">
        <f t="shared" si="45"/>
        <v>0</v>
      </c>
      <c r="BM159">
        <f t="shared" si="46"/>
        <v>0</v>
      </c>
      <c r="BN159">
        <f t="shared" si="47"/>
        <v>0</v>
      </c>
      <c r="BO159">
        <f t="shared" si="48"/>
        <v>1</v>
      </c>
      <c r="BP159">
        <f t="shared" si="49"/>
        <v>1</v>
      </c>
      <c r="BQ159">
        <f t="shared" si="50"/>
        <v>0</v>
      </c>
      <c r="BR159">
        <f t="shared" si="51"/>
        <v>0</v>
      </c>
      <c r="BS159">
        <f t="shared" si="52"/>
        <v>0</v>
      </c>
      <c r="BT159">
        <f t="shared" si="53"/>
        <v>0</v>
      </c>
      <c r="BU159">
        <f t="shared" si="54"/>
        <v>0</v>
      </c>
      <c r="BW159">
        <f t="shared" si="55"/>
        <v>3</v>
      </c>
      <c r="BY159">
        <f t="shared" si="56"/>
        <v>3</v>
      </c>
      <c r="CA159">
        <f t="shared" si="57"/>
        <v>2</v>
      </c>
      <c r="CB159">
        <f t="shared" si="58"/>
        <v>1</v>
      </c>
      <c r="CC159">
        <f t="shared" si="59"/>
        <v>0</v>
      </c>
      <c r="CE159">
        <f t="shared" si="60"/>
        <v>2</v>
      </c>
      <c r="CF159">
        <f t="shared" si="61"/>
        <v>1</v>
      </c>
      <c r="CG159">
        <f t="shared" si="62"/>
        <v>0</v>
      </c>
      <c r="CI159">
        <f t="shared" si="63"/>
        <v>3</v>
      </c>
      <c r="CJ159">
        <f t="shared" si="64"/>
        <v>3</v>
      </c>
    </row>
    <row r="160" spans="1:88" x14ac:dyDescent="0.3">
      <c r="A160" t="s">
        <v>98</v>
      </c>
      <c r="B160" t="s">
        <v>41</v>
      </c>
      <c r="C160">
        <v>43.578899999999997</v>
      </c>
      <c r="D160">
        <v>-79.713397999999998</v>
      </c>
      <c r="E160">
        <v>17.47081032053967</v>
      </c>
      <c r="F160" s="2">
        <v>43664</v>
      </c>
      <c r="BB160">
        <f t="shared" si="65"/>
        <v>0</v>
      </c>
      <c r="BC160">
        <v>4</v>
      </c>
      <c r="BD160">
        <v>1</v>
      </c>
      <c r="BE160">
        <v>5</v>
      </c>
      <c r="BG160" t="s">
        <v>257</v>
      </c>
      <c r="BK160">
        <f t="shared" si="44"/>
        <v>0</v>
      </c>
      <c r="BL160">
        <f t="shared" si="45"/>
        <v>0</v>
      </c>
      <c r="BM160">
        <f t="shared" si="46"/>
        <v>0</v>
      </c>
      <c r="BN160">
        <f t="shared" si="47"/>
        <v>0</v>
      </c>
      <c r="BO160">
        <f t="shared" si="48"/>
        <v>0</v>
      </c>
      <c r="BP160">
        <f t="shared" si="49"/>
        <v>0</v>
      </c>
      <c r="BQ160">
        <f t="shared" si="50"/>
        <v>0</v>
      </c>
      <c r="BR160">
        <f t="shared" si="51"/>
        <v>0</v>
      </c>
      <c r="BS160">
        <f t="shared" si="52"/>
        <v>0</v>
      </c>
      <c r="BT160">
        <f t="shared" si="53"/>
        <v>0</v>
      </c>
      <c r="BU160">
        <f t="shared" si="54"/>
        <v>0</v>
      </c>
      <c r="BW160">
        <f t="shared" si="55"/>
        <v>0</v>
      </c>
      <c r="BY160">
        <f t="shared" si="56"/>
        <v>0</v>
      </c>
      <c r="CA160">
        <f t="shared" si="57"/>
        <v>0</v>
      </c>
      <c r="CB160">
        <f t="shared" si="58"/>
        <v>0</v>
      </c>
      <c r="CC160">
        <f t="shared" si="59"/>
        <v>0</v>
      </c>
      <c r="CE160">
        <f t="shared" si="60"/>
        <v>0</v>
      </c>
      <c r="CF160">
        <f t="shared" si="61"/>
        <v>0</v>
      </c>
      <c r="CG160">
        <f t="shared" si="62"/>
        <v>0</v>
      </c>
      <c r="CI160">
        <f t="shared" si="63"/>
        <v>0</v>
      </c>
      <c r="CJ160">
        <f t="shared" si="64"/>
        <v>0</v>
      </c>
    </row>
    <row r="161" spans="1:88" x14ac:dyDescent="0.3">
      <c r="A161" t="s">
        <v>98</v>
      </c>
      <c r="B161" t="s">
        <v>42</v>
      </c>
      <c r="C161">
        <v>43.578899999999997</v>
      </c>
      <c r="D161">
        <v>-79.713397999999998</v>
      </c>
      <c r="E161">
        <v>17.47081032053967</v>
      </c>
      <c r="F161" s="2">
        <v>43664</v>
      </c>
      <c r="BB161">
        <f t="shared" si="65"/>
        <v>0</v>
      </c>
      <c r="BC161">
        <v>2</v>
      </c>
      <c r="BD161">
        <v>0</v>
      </c>
      <c r="BE161">
        <v>2</v>
      </c>
      <c r="BK161">
        <f t="shared" si="44"/>
        <v>0</v>
      </c>
      <c r="BL161">
        <f t="shared" si="45"/>
        <v>0</v>
      </c>
      <c r="BM161">
        <f t="shared" si="46"/>
        <v>0</v>
      </c>
      <c r="BN161">
        <f t="shared" si="47"/>
        <v>0</v>
      </c>
      <c r="BO161">
        <f t="shared" si="48"/>
        <v>0</v>
      </c>
      <c r="BP161">
        <f t="shared" si="49"/>
        <v>0</v>
      </c>
      <c r="BQ161">
        <f t="shared" si="50"/>
        <v>0</v>
      </c>
      <c r="BR161">
        <f t="shared" si="51"/>
        <v>0</v>
      </c>
      <c r="BS161">
        <f t="shared" si="52"/>
        <v>0</v>
      </c>
      <c r="BT161">
        <f t="shared" si="53"/>
        <v>0</v>
      </c>
      <c r="BU161">
        <f t="shared" si="54"/>
        <v>0</v>
      </c>
      <c r="BW161">
        <f t="shared" si="55"/>
        <v>0</v>
      </c>
      <c r="BY161">
        <f t="shared" si="56"/>
        <v>0</v>
      </c>
      <c r="CA161">
        <f t="shared" si="57"/>
        <v>0</v>
      </c>
      <c r="CB161">
        <f t="shared" si="58"/>
        <v>0</v>
      </c>
      <c r="CC161">
        <f t="shared" si="59"/>
        <v>0</v>
      </c>
      <c r="CE161">
        <f t="shared" si="60"/>
        <v>0</v>
      </c>
      <c r="CF161">
        <f t="shared" si="61"/>
        <v>0</v>
      </c>
      <c r="CG161">
        <f t="shared" si="62"/>
        <v>0</v>
      </c>
      <c r="CI161">
        <f t="shared" si="63"/>
        <v>0</v>
      </c>
      <c r="CJ161">
        <f t="shared" si="64"/>
        <v>0</v>
      </c>
    </row>
    <row r="162" spans="1:88" x14ac:dyDescent="0.3">
      <c r="A162" t="s">
        <v>99</v>
      </c>
      <c r="B162" t="s">
        <v>39</v>
      </c>
      <c r="C162">
        <v>43.553597000000003</v>
      </c>
      <c r="D162">
        <v>-79.699607999999998</v>
      </c>
      <c r="E162">
        <v>17.453630525434615</v>
      </c>
      <c r="F162" s="2">
        <v>43653</v>
      </c>
      <c r="S162" s="13">
        <v>1</v>
      </c>
      <c r="BB162">
        <f t="shared" si="65"/>
        <v>1</v>
      </c>
      <c r="BC162">
        <v>1</v>
      </c>
      <c r="BD162">
        <v>0</v>
      </c>
      <c r="BE162">
        <v>2</v>
      </c>
      <c r="BG162" t="s">
        <v>258</v>
      </c>
      <c r="BK162">
        <f t="shared" si="44"/>
        <v>0</v>
      </c>
      <c r="BL162">
        <f t="shared" si="45"/>
        <v>0</v>
      </c>
      <c r="BM162">
        <f t="shared" si="46"/>
        <v>1</v>
      </c>
      <c r="BN162">
        <f t="shared" si="47"/>
        <v>0</v>
      </c>
      <c r="BO162">
        <f t="shared" si="48"/>
        <v>0</v>
      </c>
      <c r="BP162">
        <f t="shared" si="49"/>
        <v>0</v>
      </c>
      <c r="BQ162">
        <f t="shared" si="50"/>
        <v>0</v>
      </c>
      <c r="BR162">
        <f t="shared" si="51"/>
        <v>0</v>
      </c>
      <c r="BS162">
        <f t="shared" si="52"/>
        <v>0</v>
      </c>
      <c r="BT162">
        <f t="shared" si="53"/>
        <v>0</v>
      </c>
      <c r="BU162">
        <f t="shared" si="54"/>
        <v>0</v>
      </c>
      <c r="BW162">
        <f t="shared" si="55"/>
        <v>1</v>
      </c>
      <c r="BY162">
        <f t="shared" si="56"/>
        <v>1</v>
      </c>
      <c r="CA162">
        <f t="shared" si="57"/>
        <v>1</v>
      </c>
      <c r="CB162">
        <f t="shared" si="58"/>
        <v>0</v>
      </c>
      <c r="CC162">
        <f t="shared" si="59"/>
        <v>0</v>
      </c>
      <c r="CE162">
        <f t="shared" si="60"/>
        <v>1</v>
      </c>
      <c r="CF162">
        <f t="shared" si="61"/>
        <v>0</v>
      </c>
      <c r="CG162">
        <f t="shared" si="62"/>
        <v>0</v>
      </c>
      <c r="CI162">
        <f t="shared" si="63"/>
        <v>1</v>
      </c>
      <c r="CJ162">
        <f t="shared" si="64"/>
        <v>1</v>
      </c>
    </row>
    <row r="163" spans="1:88" x14ac:dyDescent="0.3">
      <c r="A163" t="s">
        <v>259</v>
      </c>
      <c r="B163" t="s">
        <v>39</v>
      </c>
      <c r="F163" s="2">
        <v>43668</v>
      </c>
      <c r="BB163">
        <f t="shared" si="65"/>
        <v>2</v>
      </c>
      <c r="BC163">
        <v>4</v>
      </c>
      <c r="BD163">
        <v>2</v>
      </c>
      <c r="BE163">
        <v>8</v>
      </c>
      <c r="BK163">
        <f t="shared" si="44"/>
        <v>0</v>
      </c>
      <c r="BL163">
        <f t="shared" si="45"/>
        <v>0</v>
      </c>
      <c r="BM163">
        <f t="shared" si="46"/>
        <v>0</v>
      </c>
      <c r="BN163">
        <f t="shared" si="47"/>
        <v>0</v>
      </c>
      <c r="BO163">
        <f t="shared" si="48"/>
        <v>0</v>
      </c>
      <c r="BP163">
        <f t="shared" si="49"/>
        <v>0</v>
      </c>
      <c r="BQ163">
        <f t="shared" si="50"/>
        <v>0</v>
      </c>
      <c r="BR163">
        <f t="shared" si="51"/>
        <v>0</v>
      </c>
      <c r="BS163">
        <f t="shared" si="52"/>
        <v>0</v>
      </c>
      <c r="BT163">
        <f t="shared" si="53"/>
        <v>0</v>
      </c>
      <c r="BU163">
        <f t="shared" si="54"/>
        <v>0</v>
      </c>
      <c r="BW163">
        <f t="shared" si="55"/>
        <v>0</v>
      </c>
      <c r="BY163">
        <f t="shared" si="56"/>
        <v>0</v>
      </c>
      <c r="CA163">
        <f t="shared" si="57"/>
        <v>0</v>
      </c>
      <c r="CB163">
        <f t="shared" si="58"/>
        <v>0</v>
      </c>
      <c r="CC163">
        <f t="shared" si="59"/>
        <v>0</v>
      </c>
      <c r="CE163">
        <f t="shared" si="60"/>
        <v>0</v>
      </c>
      <c r="CF163">
        <f t="shared" si="61"/>
        <v>0</v>
      </c>
      <c r="CG163">
        <f t="shared" si="62"/>
        <v>0</v>
      </c>
      <c r="CI163">
        <f t="shared" si="63"/>
        <v>0</v>
      </c>
      <c r="CJ163">
        <f t="shared" si="64"/>
        <v>0</v>
      </c>
    </row>
    <row r="164" spans="1:88" x14ac:dyDescent="0.3">
      <c r="A164" t="s">
        <v>259</v>
      </c>
      <c r="B164" t="s">
        <v>41</v>
      </c>
      <c r="F164" s="2">
        <v>43668</v>
      </c>
      <c r="BB164">
        <f t="shared" si="65"/>
        <v>0</v>
      </c>
      <c r="BC164">
        <v>3</v>
      </c>
      <c r="BD164">
        <v>3</v>
      </c>
      <c r="BE164">
        <v>6</v>
      </c>
      <c r="BK164">
        <f t="shared" si="44"/>
        <v>0</v>
      </c>
      <c r="BL164">
        <f t="shared" si="45"/>
        <v>0</v>
      </c>
      <c r="BM164">
        <f t="shared" si="46"/>
        <v>0</v>
      </c>
      <c r="BN164">
        <f t="shared" si="47"/>
        <v>0</v>
      </c>
      <c r="BO164">
        <f t="shared" si="48"/>
        <v>0</v>
      </c>
      <c r="BP164">
        <f t="shared" si="49"/>
        <v>0</v>
      </c>
      <c r="BQ164">
        <f t="shared" si="50"/>
        <v>0</v>
      </c>
      <c r="BR164">
        <f t="shared" si="51"/>
        <v>0</v>
      </c>
      <c r="BS164">
        <f t="shared" si="52"/>
        <v>0</v>
      </c>
      <c r="BT164">
        <f t="shared" si="53"/>
        <v>0</v>
      </c>
      <c r="BU164">
        <f t="shared" si="54"/>
        <v>0</v>
      </c>
      <c r="BW164">
        <f t="shared" si="55"/>
        <v>0</v>
      </c>
      <c r="BY164">
        <f t="shared" si="56"/>
        <v>0</v>
      </c>
      <c r="CA164">
        <f t="shared" si="57"/>
        <v>0</v>
      </c>
      <c r="CB164">
        <f t="shared" si="58"/>
        <v>0</v>
      </c>
      <c r="CC164">
        <f t="shared" si="59"/>
        <v>0</v>
      </c>
      <c r="CE164">
        <f t="shared" si="60"/>
        <v>0</v>
      </c>
      <c r="CF164">
        <f t="shared" si="61"/>
        <v>0</v>
      </c>
      <c r="CG164">
        <f t="shared" si="62"/>
        <v>0</v>
      </c>
      <c r="CI164">
        <f t="shared" si="63"/>
        <v>0</v>
      </c>
      <c r="CJ164">
        <f t="shared" si="64"/>
        <v>0</v>
      </c>
    </row>
    <row r="165" spans="1:88" x14ac:dyDescent="0.3">
      <c r="A165" t="s">
        <v>259</v>
      </c>
      <c r="B165" t="s">
        <v>42</v>
      </c>
      <c r="F165" s="2">
        <v>43668</v>
      </c>
      <c r="BB165">
        <f t="shared" si="65"/>
        <v>1</v>
      </c>
      <c r="BC165">
        <v>4</v>
      </c>
      <c r="BD165">
        <v>1</v>
      </c>
      <c r="BE165">
        <v>6</v>
      </c>
      <c r="BG165" t="s">
        <v>260</v>
      </c>
      <c r="BK165">
        <f t="shared" si="44"/>
        <v>0</v>
      </c>
      <c r="BL165">
        <f t="shared" si="45"/>
        <v>0</v>
      </c>
      <c r="BM165">
        <f t="shared" si="46"/>
        <v>0</v>
      </c>
      <c r="BN165">
        <f t="shared" si="47"/>
        <v>0</v>
      </c>
      <c r="BO165">
        <f t="shared" si="48"/>
        <v>0</v>
      </c>
      <c r="BP165">
        <f t="shared" si="49"/>
        <v>0</v>
      </c>
      <c r="BQ165">
        <f t="shared" si="50"/>
        <v>0</v>
      </c>
      <c r="BR165">
        <f t="shared" si="51"/>
        <v>0</v>
      </c>
      <c r="BS165">
        <f t="shared" si="52"/>
        <v>0</v>
      </c>
      <c r="BT165">
        <f t="shared" si="53"/>
        <v>0</v>
      </c>
      <c r="BU165">
        <f t="shared" si="54"/>
        <v>0</v>
      </c>
      <c r="BW165">
        <f t="shared" si="55"/>
        <v>0</v>
      </c>
      <c r="BY165">
        <f t="shared" si="56"/>
        <v>0</v>
      </c>
      <c r="CA165">
        <f t="shared" si="57"/>
        <v>0</v>
      </c>
      <c r="CB165">
        <f t="shared" si="58"/>
        <v>0</v>
      </c>
      <c r="CC165">
        <f t="shared" si="59"/>
        <v>0</v>
      </c>
      <c r="CE165">
        <f t="shared" si="60"/>
        <v>0</v>
      </c>
      <c r="CF165">
        <f t="shared" si="61"/>
        <v>0</v>
      </c>
      <c r="CG165">
        <f t="shared" si="62"/>
        <v>0</v>
      </c>
      <c r="CI165">
        <f t="shared" si="63"/>
        <v>0</v>
      </c>
      <c r="CJ165">
        <f t="shared" si="64"/>
        <v>0</v>
      </c>
    </row>
    <row r="166" spans="1:88" x14ac:dyDescent="0.3">
      <c r="A166" t="s">
        <v>261</v>
      </c>
      <c r="B166" t="s">
        <v>39</v>
      </c>
      <c r="F166" s="2">
        <v>43668</v>
      </c>
      <c r="Y166">
        <v>4</v>
      </c>
      <c r="BB166">
        <f t="shared" si="65"/>
        <v>0</v>
      </c>
      <c r="BC166">
        <v>2</v>
      </c>
      <c r="BD166">
        <v>0</v>
      </c>
      <c r="BE166">
        <v>2</v>
      </c>
      <c r="BG166" t="s">
        <v>262</v>
      </c>
      <c r="BK166">
        <f t="shared" si="44"/>
        <v>0</v>
      </c>
      <c r="BL166">
        <f t="shared" si="45"/>
        <v>0</v>
      </c>
      <c r="BM166">
        <f t="shared" si="46"/>
        <v>0</v>
      </c>
      <c r="BN166">
        <f t="shared" si="47"/>
        <v>0</v>
      </c>
      <c r="BO166">
        <f t="shared" si="48"/>
        <v>0</v>
      </c>
      <c r="BP166">
        <f t="shared" si="49"/>
        <v>0</v>
      </c>
      <c r="BQ166">
        <f t="shared" si="50"/>
        <v>0</v>
      </c>
      <c r="BR166">
        <f t="shared" si="51"/>
        <v>0</v>
      </c>
      <c r="BS166">
        <f t="shared" si="52"/>
        <v>0</v>
      </c>
      <c r="BT166">
        <f t="shared" si="53"/>
        <v>0</v>
      </c>
      <c r="BU166">
        <f t="shared" si="54"/>
        <v>0</v>
      </c>
      <c r="BW166">
        <f t="shared" si="55"/>
        <v>4</v>
      </c>
      <c r="BY166">
        <f t="shared" si="56"/>
        <v>0</v>
      </c>
      <c r="CA166">
        <f t="shared" si="57"/>
        <v>4</v>
      </c>
      <c r="CB166">
        <f t="shared" si="58"/>
        <v>0</v>
      </c>
      <c r="CC166">
        <f t="shared" si="59"/>
        <v>0</v>
      </c>
      <c r="CE166">
        <f t="shared" si="60"/>
        <v>0</v>
      </c>
      <c r="CF166">
        <f t="shared" si="61"/>
        <v>0</v>
      </c>
      <c r="CG166">
        <f t="shared" si="62"/>
        <v>0</v>
      </c>
      <c r="CI166">
        <f t="shared" si="63"/>
        <v>1</v>
      </c>
      <c r="CJ166">
        <f t="shared" si="64"/>
        <v>0</v>
      </c>
    </row>
    <row r="167" spans="1:88" x14ac:dyDescent="0.3">
      <c r="A167" t="s">
        <v>263</v>
      </c>
      <c r="B167" t="s">
        <v>39</v>
      </c>
      <c r="F167" s="2">
        <v>43668</v>
      </c>
      <c r="Y167">
        <v>2</v>
      </c>
      <c r="AZ167">
        <v>1</v>
      </c>
      <c r="BB167">
        <f t="shared" si="65"/>
        <v>2</v>
      </c>
      <c r="BC167">
        <v>2</v>
      </c>
      <c r="BD167">
        <v>2</v>
      </c>
      <c r="BE167">
        <v>6</v>
      </c>
      <c r="BK167">
        <f t="shared" si="44"/>
        <v>0</v>
      </c>
      <c r="BL167">
        <f t="shared" si="45"/>
        <v>0</v>
      </c>
      <c r="BM167">
        <f t="shared" si="46"/>
        <v>0</v>
      </c>
      <c r="BN167">
        <f t="shared" si="47"/>
        <v>0</v>
      </c>
      <c r="BO167">
        <f t="shared" si="48"/>
        <v>0</v>
      </c>
      <c r="BP167">
        <f t="shared" si="49"/>
        <v>0</v>
      </c>
      <c r="BQ167">
        <f t="shared" si="50"/>
        <v>0</v>
      </c>
      <c r="BR167">
        <f t="shared" si="51"/>
        <v>1</v>
      </c>
      <c r="BS167">
        <f t="shared" si="52"/>
        <v>1</v>
      </c>
      <c r="BT167">
        <f t="shared" si="53"/>
        <v>1</v>
      </c>
      <c r="BU167">
        <f t="shared" si="54"/>
        <v>0</v>
      </c>
      <c r="BW167">
        <f t="shared" si="55"/>
        <v>3</v>
      </c>
      <c r="BY167">
        <f t="shared" si="56"/>
        <v>0</v>
      </c>
      <c r="CA167">
        <f t="shared" si="57"/>
        <v>2</v>
      </c>
      <c r="CB167">
        <f t="shared" si="58"/>
        <v>1</v>
      </c>
      <c r="CC167">
        <f t="shared" si="59"/>
        <v>0</v>
      </c>
      <c r="CE167">
        <f t="shared" si="60"/>
        <v>0</v>
      </c>
      <c r="CF167">
        <f t="shared" si="61"/>
        <v>0</v>
      </c>
      <c r="CG167">
        <f t="shared" si="62"/>
        <v>0</v>
      </c>
      <c r="CI167">
        <f t="shared" si="63"/>
        <v>5</v>
      </c>
      <c r="CJ167">
        <f t="shared" si="64"/>
        <v>3</v>
      </c>
    </row>
    <row r="168" spans="1:88" x14ac:dyDescent="0.3">
      <c r="A168" t="s">
        <v>263</v>
      </c>
      <c r="B168" t="s">
        <v>41</v>
      </c>
      <c r="F168" s="2">
        <v>43668</v>
      </c>
      <c r="BB168">
        <f t="shared" si="65"/>
        <v>0</v>
      </c>
      <c r="BC168">
        <v>2</v>
      </c>
      <c r="BD168">
        <v>2</v>
      </c>
      <c r="BE168">
        <v>4</v>
      </c>
      <c r="BK168">
        <f t="shared" si="44"/>
        <v>0</v>
      </c>
      <c r="BL168">
        <f t="shared" si="45"/>
        <v>0</v>
      </c>
      <c r="BM168">
        <f t="shared" si="46"/>
        <v>0</v>
      </c>
      <c r="BN168">
        <f t="shared" si="47"/>
        <v>0</v>
      </c>
      <c r="BO168">
        <f t="shared" si="48"/>
        <v>0</v>
      </c>
      <c r="BP168">
        <f t="shared" si="49"/>
        <v>0</v>
      </c>
      <c r="BQ168">
        <f t="shared" si="50"/>
        <v>0</v>
      </c>
      <c r="BR168">
        <f t="shared" si="51"/>
        <v>0</v>
      </c>
      <c r="BS168">
        <f t="shared" si="52"/>
        <v>0</v>
      </c>
      <c r="BT168">
        <f t="shared" si="53"/>
        <v>0</v>
      </c>
      <c r="BU168">
        <f t="shared" si="54"/>
        <v>0</v>
      </c>
      <c r="BW168">
        <f t="shared" si="55"/>
        <v>0</v>
      </c>
      <c r="BY168">
        <f t="shared" si="56"/>
        <v>0</v>
      </c>
      <c r="CA168">
        <f t="shared" si="57"/>
        <v>0</v>
      </c>
      <c r="CB168">
        <f t="shared" si="58"/>
        <v>0</v>
      </c>
      <c r="CC168">
        <f t="shared" si="59"/>
        <v>0</v>
      </c>
      <c r="CE168">
        <f t="shared" si="60"/>
        <v>0</v>
      </c>
      <c r="CF168">
        <f t="shared" si="61"/>
        <v>0</v>
      </c>
      <c r="CG168">
        <f t="shared" si="62"/>
        <v>0</v>
      </c>
      <c r="CI168">
        <f t="shared" si="63"/>
        <v>0</v>
      </c>
      <c r="CJ168">
        <f t="shared" si="64"/>
        <v>0</v>
      </c>
    </row>
    <row r="169" spans="1:88" x14ac:dyDescent="0.3">
      <c r="A169" t="s">
        <v>263</v>
      </c>
      <c r="B169" t="s">
        <v>42</v>
      </c>
      <c r="F169" s="2">
        <v>43668</v>
      </c>
      <c r="I169" s="15">
        <v>1</v>
      </c>
      <c r="BB169">
        <f t="shared" si="65"/>
        <v>1</v>
      </c>
      <c r="BC169">
        <v>1</v>
      </c>
      <c r="BD169">
        <v>0</v>
      </c>
      <c r="BE169">
        <v>2</v>
      </c>
      <c r="BK169">
        <f t="shared" si="44"/>
        <v>0</v>
      </c>
      <c r="BL169">
        <f t="shared" si="45"/>
        <v>0</v>
      </c>
      <c r="BM169">
        <f t="shared" si="46"/>
        <v>0</v>
      </c>
      <c r="BN169">
        <f t="shared" si="47"/>
        <v>0</v>
      </c>
      <c r="BO169">
        <f t="shared" si="48"/>
        <v>0</v>
      </c>
      <c r="BP169">
        <f t="shared" si="49"/>
        <v>0</v>
      </c>
      <c r="BQ169">
        <f t="shared" si="50"/>
        <v>0</v>
      </c>
      <c r="BR169">
        <f t="shared" si="51"/>
        <v>0</v>
      </c>
      <c r="BS169">
        <f t="shared" si="52"/>
        <v>0</v>
      </c>
      <c r="BT169">
        <f t="shared" si="53"/>
        <v>0</v>
      </c>
      <c r="BU169">
        <f t="shared" si="54"/>
        <v>0</v>
      </c>
      <c r="BW169">
        <f t="shared" si="55"/>
        <v>1</v>
      </c>
      <c r="BY169">
        <f t="shared" si="56"/>
        <v>1</v>
      </c>
      <c r="CA169">
        <f t="shared" si="57"/>
        <v>0</v>
      </c>
      <c r="CB169">
        <f t="shared" si="58"/>
        <v>0</v>
      </c>
      <c r="CC169">
        <f t="shared" si="59"/>
        <v>1</v>
      </c>
      <c r="CE169">
        <f t="shared" si="60"/>
        <v>0</v>
      </c>
      <c r="CF169">
        <f t="shared" si="61"/>
        <v>0</v>
      </c>
      <c r="CG169">
        <f t="shared" si="62"/>
        <v>1</v>
      </c>
      <c r="CI169">
        <f t="shared" si="63"/>
        <v>0</v>
      </c>
      <c r="CJ169">
        <f t="shared" si="64"/>
        <v>0</v>
      </c>
    </row>
    <row r="170" spans="1:88" x14ac:dyDescent="0.3">
      <c r="A170" t="s">
        <v>264</v>
      </c>
      <c r="B170" t="s">
        <v>39</v>
      </c>
      <c r="F170" s="2">
        <v>43668</v>
      </c>
      <c r="H170" s="13">
        <v>2</v>
      </c>
      <c r="Y170">
        <v>1</v>
      </c>
      <c r="BB170">
        <f t="shared" si="65"/>
        <v>1</v>
      </c>
      <c r="BC170">
        <v>4</v>
      </c>
      <c r="BD170">
        <v>2</v>
      </c>
      <c r="BE170">
        <v>7</v>
      </c>
      <c r="BK170">
        <f t="shared" si="44"/>
        <v>2</v>
      </c>
      <c r="BL170">
        <f t="shared" si="45"/>
        <v>0</v>
      </c>
      <c r="BM170">
        <f t="shared" si="46"/>
        <v>0</v>
      </c>
      <c r="BN170">
        <f t="shared" si="47"/>
        <v>0</v>
      </c>
      <c r="BO170">
        <f t="shared" si="48"/>
        <v>0</v>
      </c>
      <c r="BP170">
        <f t="shared" si="49"/>
        <v>0</v>
      </c>
      <c r="BQ170">
        <f t="shared" si="50"/>
        <v>0</v>
      </c>
      <c r="BR170">
        <f t="shared" si="51"/>
        <v>0</v>
      </c>
      <c r="BS170">
        <f t="shared" si="52"/>
        <v>0</v>
      </c>
      <c r="BT170">
        <f t="shared" si="53"/>
        <v>0</v>
      </c>
      <c r="BU170">
        <f t="shared" si="54"/>
        <v>0</v>
      </c>
      <c r="BW170">
        <f t="shared" si="55"/>
        <v>3</v>
      </c>
      <c r="BY170">
        <f t="shared" si="56"/>
        <v>2</v>
      </c>
      <c r="CA170">
        <f t="shared" si="57"/>
        <v>3</v>
      </c>
      <c r="CB170">
        <f t="shared" si="58"/>
        <v>0</v>
      </c>
      <c r="CC170">
        <f t="shared" si="59"/>
        <v>0</v>
      </c>
      <c r="CE170">
        <f t="shared" si="60"/>
        <v>2</v>
      </c>
      <c r="CF170">
        <f t="shared" si="61"/>
        <v>0</v>
      </c>
      <c r="CG170">
        <f t="shared" si="62"/>
        <v>0</v>
      </c>
      <c r="CI170">
        <f t="shared" si="63"/>
        <v>2</v>
      </c>
      <c r="CJ170">
        <f t="shared" si="64"/>
        <v>1</v>
      </c>
    </row>
    <row r="171" spans="1:88" x14ac:dyDescent="0.3">
      <c r="A171" t="s">
        <v>264</v>
      </c>
      <c r="B171" t="s">
        <v>41</v>
      </c>
      <c r="F171" s="2">
        <v>43668</v>
      </c>
      <c r="Y171">
        <v>3</v>
      </c>
      <c r="BB171">
        <f t="shared" si="65"/>
        <v>0</v>
      </c>
      <c r="BC171">
        <v>2</v>
      </c>
      <c r="BD171">
        <v>3</v>
      </c>
      <c r="BE171">
        <v>5</v>
      </c>
      <c r="BK171">
        <f t="shared" si="44"/>
        <v>0</v>
      </c>
      <c r="BL171">
        <f t="shared" si="45"/>
        <v>0</v>
      </c>
      <c r="BM171">
        <f t="shared" si="46"/>
        <v>0</v>
      </c>
      <c r="BN171">
        <f t="shared" si="47"/>
        <v>0</v>
      </c>
      <c r="BO171">
        <f t="shared" si="48"/>
        <v>0</v>
      </c>
      <c r="BP171">
        <f t="shared" si="49"/>
        <v>0</v>
      </c>
      <c r="BQ171">
        <f t="shared" si="50"/>
        <v>0</v>
      </c>
      <c r="BR171">
        <f t="shared" si="51"/>
        <v>0</v>
      </c>
      <c r="BS171">
        <f t="shared" si="52"/>
        <v>0</v>
      </c>
      <c r="BT171">
        <f t="shared" si="53"/>
        <v>0</v>
      </c>
      <c r="BU171">
        <f t="shared" si="54"/>
        <v>0</v>
      </c>
      <c r="BW171">
        <f t="shared" si="55"/>
        <v>3</v>
      </c>
      <c r="BY171">
        <f t="shared" si="56"/>
        <v>0</v>
      </c>
      <c r="CA171">
        <f t="shared" si="57"/>
        <v>3</v>
      </c>
      <c r="CB171">
        <f t="shared" si="58"/>
        <v>0</v>
      </c>
      <c r="CC171">
        <f t="shared" si="59"/>
        <v>0</v>
      </c>
      <c r="CE171">
        <f t="shared" si="60"/>
        <v>0</v>
      </c>
      <c r="CF171">
        <f t="shared" si="61"/>
        <v>0</v>
      </c>
      <c r="CG171">
        <f t="shared" si="62"/>
        <v>0</v>
      </c>
      <c r="CI171">
        <f t="shared" si="63"/>
        <v>1</v>
      </c>
      <c r="CJ171">
        <f t="shared" si="64"/>
        <v>0</v>
      </c>
    </row>
    <row r="172" spans="1:88" x14ac:dyDescent="0.3">
      <c r="A172" t="s">
        <v>264</v>
      </c>
      <c r="B172" t="s">
        <v>42</v>
      </c>
      <c r="F172" s="2">
        <v>43668</v>
      </c>
      <c r="K172" s="13">
        <v>1</v>
      </c>
      <c r="Y172">
        <v>3</v>
      </c>
      <c r="BB172">
        <f t="shared" si="65"/>
        <v>0</v>
      </c>
      <c r="BC172">
        <v>3</v>
      </c>
      <c r="BD172">
        <v>5</v>
      </c>
      <c r="BE172">
        <v>8</v>
      </c>
      <c r="BG172" t="s">
        <v>265</v>
      </c>
      <c r="BK172">
        <f t="shared" si="44"/>
        <v>1</v>
      </c>
      <c r="BL172">
        <f t="shared" si="45"/>
        <v>0</v>
      </c>
      <c r="BM172">
        <f t="shared" si="46"/>
        <v>0</v>
      </c>
      <c r="BN172">
        <f t="shared" si="47"/>
        <v>0</v>
      </c>
      <c r="BO172">
        <f t="shared" si="48"/>
        <v>0</v>
      </c>
      <c r="BP172">
        <f t="shared" si="49"/>
        <v>0</v>
      </c>
      <c r="BQ172">
        <f t="shared" si="50"/>
        <v>0</v>
      </c>
      <c r="BR172">
        <f t="shared" si="51"/>
        <v>0</v>
      </c>
      <c r="BS172">
        <f t="shared" si="52"/>
        <v>0</v>
      </c>
      <c r="BT172">
        <f t="shared" si="53"/>
        <v>0</v>
      </c>
      <c r="BU172">
        <f t="shared" si="54"/>
        <v>0</v>
      </c>
      <c r="BW172">
        <f t="shared" si="55"/>
        <v>4</v>
      </c>
      <c r="BY172">
        <f t="shared" si="56"/>
        <v>1</v>
      </c>
      <c r="CA172">
        <f t="shared" si="57"/>
        <v>4</v>
      </c>
      <c r="CB172">
        <f t="shared" si="58"/>
        <v>0</v>
      </c>
      <c r="CC172">
        <f t="shared" si="59"/>
        <v>0</v>
      </c>
      <c r="CE172">
        <f t="shared" si="60"/>
        <v>1</v>
      </c>
      <c r="CF172">
        <f t="shared" si="61"/>
        <v>0</v>
      </c>
      <c r="CG172">
        <f t="shared" si="62"/>
        <v>0</v>
      </c>
      <c r="CI172">
        <f t="shared" si="63"/>
        <v>2</v>
      </c>
      <c r="CJ172">
        <f t="shared" si="64"/>
        <v>1</v>
      </c>
    </row>
    <row r="173" spans="1:88" x14ac:dyDescent="0.3">
      <c r="A173" t="s">
        <v>79</v>
      </c>
      <c r="B173" t="s">
        <v>266</v>
      </c>
      <c r="C173">
        <v>43.414009999999998</v>
      </c>
      <c r="D173">
        <v>-79.953028000000003</v>
      </c>
      <c r="E173">
        <v>33.189520440162525</v>
      </c>
      <c r="F173" s="2">
        <v>43649</v>
      </c>
      <c r="BB173">
        <v>0</v>
      </c>
      <c r="BC173">
        <v>0</v>
      </c>
      <c r="BD173">
        <v>0</v>
      </c>
      <c r="BE173">
        <v>0</v>
      </c>
      <c r="BG173" t="s">
        <v>267</v>
      </c>
      <c r="BK173">
        <f t="shared" si="44"/>
        <v>0</v>
      </c>
      <c r="BL173">
        <f t="shared" si="45"/>
        <v>0</v>
      </c>
      <c r="BM173">
        <f t="shared" si="46"/>
        <v>0</v>
      </c>
      <c r="BN173">
        <f t="shared" si="47"/>
        <v>0</v>
      </c>
      <c r="BO173">
        <f t="shared" si="48"/>
        <v>0</v>
      </c>
      <c r="BP173">
        <f t="shared" si="49"/>
        <v>0</v>
      </c>
      <c r="BQ173">
        <f t="shared" si="50"/>
        <v>0</v>
      </c>
      <c r="BR173">
        <f t="shared" si="51"/>
        <v>0</v>
      </c>
      <c r="BS173">
        <f t="shared" si="52"/>
        <v>0</v>
      </c>
      <c r="BT173">
        <f t="shared" si="53"/>
        <v>0</v>
      </c>
      <c r="BU173">
        <f t="shared" si="54"/>
        <v>0</v>
      </c>
      <c r="BW173">
        <f t="shared" si="55"/>
        <v>0</v>
      </c>
      <c r="BY173">
        <f t="shared" si="56"/>
        <v>0</v>
      </c>
      <c r="CA173">
        <f t="shared" si="57"/>
        <v>0</v>
      </c>
      <c r="CB173">
        <f t="shared" si="58"/>
        <v>0</v>
      </c>
      <c r="CC173">
        <f t="shared" si="59"/>
        <v>0</v>
      </c>
      <c r="CE173">
        <f t="shared" si="60"/>
        <v>0</v>
      </c>
      <c r="CF173">
        <f t="shared" si="61"/>
        <v>0</v>
      </c>
      <c r="CG173">
        <f t="shared" si="62"/>
        <v>0</v>
      </c>
      <c r="CI173">
        <f t="shared" si="63"/>
        <v>0</v>
      </c>
      <c r="CJ173">
        <f t="shared" si="64"/>
        <v>0</v>
      </c>
    </row>
    <row r="174" spans="1:88" x14ac:dyDescent="0.3">
      <c r="A174" t="s">
        <v>82</v>
      </c>
      <c r="B174" t="s">
        <v>266</v>
      </c>
      <c r="C174">
        <v>43.377146000000003</v>
      </c>
      <c r="D174">
        <v>-79.973860999999999</v>
      </c>
      <c r="E174">
        <v>35.422507619397869</v>
      </c>
      <c r="F174" s="2">
        <v>43649</v>
      </c>
      <c r="BB174">
        <v>0</v>
      </c>
      <c r="BC174">
        <v>0</v>
      </c>
      <c r="BD174">
        <v>0</v>
      </c>
      <c r="BE174">
        <v>0</v>
      </c>
      <c r="BG174" t="s">
        <v>268</v>
      </c>
      <c r="BK174">
        <f t="shared" si="44"/>
        <v>0</v>
      </c>
      <c r="BL174">
        <f t="shared" si="45"/>
        <v>0</v>
      </c>
      <c r="BM174">
        <f t="shared" si="46"/>
        <v>0</v>
      </c>
      <c r="BN174">
        <f t="shared" si="47"/>
        <v>0</v>
      </c>
      <c r="BO174">
        <f t="shared" si="48"/>
        <v>0</v>
      </c>
      <c r="BP174">
        <f t="shared" si="49"/>
        <v>0</v>
      </c>
      <c r="BQ174">
        <f t="shared" si="50"/>
        <v>0</v>
      </c>
      <c r="BR174">
        <f t="shared" si="51"/>
        <v>0</v>
      </c>
      <c r="BS174">
        <f t="shared" si="52"/>
        <v>0</v>
      </c>
      <c r="BT174">
        <f t="shared" si="53"/>
        <v>0</v>
      </c>
      <c r="BU174">
        <f t="shared" si="54"/>
        <v>0</v>
      </c>
      <c r="BW174">
        <f t="shared" si="55"/>
        <v>0</v>
      </c>
      <c r="BY174">
        <f t="shared" si="56"/>
        <v>0</v>
      </c>
      <c r="CA174">
        <f t="shared" si="57"/>
        <v>0</v>
      </c>
      <c r="CB174">
        <f t="shared" si="58"/>
        <v>0</v>
      </c>
      <c r="CC174">
        <f t="shared" si="59"/>
        <v>0</v>
      </c>
      <c r="CE174">
        <f t="shared" si="60"/>
        <v>0</v>
      </c>
      <c r="CF174">
        <f t="shared" si="61"/>
        <v>0</v>
      </c>
      <c r="CG174">
        <f t="shared" si="62"/>
        <v>0</v>
      </c>
      <c r="CI174">
        <f t="shared" si="63"/>
        <v>0</v>
      </c>
      <c r="CJ174">
        <f t="shared" si="64"/>
        <v>0</v>
      </c>
    </row>
    <row r="175" spans="1:88" x14ac:dyDescent="0.3">
      <c r="A175" t="s">
        <v>83</v>
      </c>
      <c r="B175" t="s">
        <v>266</v>
      </c>
      <c r="C175">
        <v>43.371307999999999</v>
      </c>
      <c r="D175">
        <v>-79.981819000000002</v>
      </c>
      <c r="E175">
        <v>35.978006045349858</v>
      </c>
      <c r="F175" s="2">
        <v>43649</v>
      </c>
      <c r="BB175">
        <v>0</v>
      </c>
      <c r="BC175">
        <v>0</v>
      </c>
      <c r="BD175">
        <v>0</v>
      </c>
      <c r="BE175">
        <v>0</v>
      </c>
      <c r="BG175" t="s">
        <v>269</v>
      </c>
      <c r="BK175">
        <f t="shared" si="44"/>
        <v>0</v>
      </c>
      <c r="BL175">
        <f t="shared" si="45"/>
        <v>0</v>
      </c>
      <c r="BM175">
        <f t="shared" si="46"/>
        <v>0</v>
      </c>
      <c r="BN175">
        <f t="shared" si="47"/>
        <v>0</v>
      </c>
      <c r="BO175">
        <f t="shared" si="48"/>
        <v>0</v>
      </c>
      <c r="BP175">
        <f t="shared" si="49"/>
        <v>0</v>
      </c>
      <c r="BQ175">
        <f t="shared" si="50"/>
        <v>0</v>
      </c>
      <c r="BR175">
        <f t="shared" si="51"/>
        <v>0</v>
      </c>
      <c r="BS175">
        <f t="shared" si="52"/>
        <v>0</v>
      </c>
      <c r="BT175">
        <f t="shared" si="53"/>
        <v>0</v>
      </c>
      <c r="BU175">
        <f t="shared" si="54"/>
        <v>0</v>
      </c>
      <c r="BW175">
        <f t="shared" si="55"/>
        <v>0</v>
      </c>
      <c r="BY175">
        <f t="shared" si="56"/>
        <v>0</v>
      </c>
      <c r="CA175">
        <f t="shared" si="57"/>
        <v>0</v>
      </c>
      <c r="CB175">
        <f t="shared" si="58"/>
        <v>0</v>
      </c>
      <c r="CC175">
        <f t="shared" si="59"/>
        <v>0</v>
      </c>
      <c r="CE175">
        <f t="shared" si="60"/>
        <v>0</v>
      </c>
      <c r="CF175">
        <f t="shared" si="61"/>
        <v>0</v>
      </c>
      <c r="CG175">
        <f t="shared" si="62"/>
        <v>0</v>
      </c>
      <c r="CI175">
        <f t="shared" si="63"/>
        <v>0</v>
      </c>
      <c r="CJ175">
        <f t="shared" si="64"/>
        <v>0</v>
      </c>
    </row>
    <row r="176" spans="1:88" x14ac:dyDescent="0.3">
      <c r="A176" t="s">
        <v>78</v>
      </c>
      <c r="B176" t="s">
        <v>266</v>
      </c>
      <c r="C176">
        <v>43.457450999999999</v>
      </c>
      <c r="D176">
        <v>-79.866815000000003</v>
      </c>
      <c r="E176">
        <v>27.942248666842435</v>
      </c>
      <c r="F176" s="2">
        <v>43649</v>
      </c>
      <c r="BB176">
        <v>0</v>
      </c>
      <c r="BC176">
        <v>0</v>
      </c>
      <c r="BD176">
        <v>0</v>
      </c>
      <c r="BE176">
        <v>0</v>
      </c>
      <c r="BG176" t="s">
        <v>270</v>
      </c>
      <c r="BK176">
        <f t="shared" si="44"/>
        <v>0</v>
      </c>
      <c r="BL176">
        <f t="shared" si="45"/>
        <v>0</v>
      </c>
      <c r="BM176">
        <f t="shared" si="46"/>
        <v>0</v>
      </c>
      <c r="BN176">
        <f t="shared" si="47"/>
        <v>0</v>
      </c>
      <c r="BO176">
        <f t="shared" si="48"/>
        <v>0</v>
      </c>
      <c r="BP176">
        <f t="shared" si="49"/>
        <v>0</v>
      </c>
      <c r="BQ176">
        <f t="shared" si="50"/>
        <v>0</v>
      </c>
      <c r="BR176">
        <f t="shared" si="51"/>
        <v>0</v>
      </c>
      <c r="BS176">
        <f t="shared" si="52"/>
        <v>0</v>
      </c>
      <c r="BT176">
        <f t="shared" si="53"/>
        <v>0</v>
      </c>
      <c r="BU176">
        <f t="shared" si="54"/>
        <v>0</v>
      </c>
      <c r="BW176">
        <f t="shared" si="55"/>
        <v>0</v>
      </c>
      <c r="BY176">
        <f t="shared" si="56"/>
        <v>0</v>
      </c>
      <c r="CA176">
        <f t="shared" si="57"/>
        <v>0</v>
      </c>
      <c r="CB176">
        <f t="shared" si="58"/>
        <v>0</v>
      </c>
      <c r="CC176">
        <f t="shared" si="59"/>
        <v>0</v>
      </c>
      <c r="CE176">
        <f t="shared" si="60"/>
        <v>0</v>
      </c>
      <c r="CF176">
        <f t="shared" si="61"/>
        <v>0</v>
      </c>
      <c r="CG176">
        <f t="shared" si="62"/>
        <v>0</v>
      </c>
      <c r="CI176">
        <f t="shared" si="63"/>
        <v>0</v>
      </c>
      <c r="CJ176">
        <f t="shared" si="64"/>
        <v>0</v>
      </c>
    </row>
    <row r="177" spans="1:98" x14ac:dyDescent="0.3">
      <c r="A177" t="s">
        <v>80</v>
      </c>
      <c r="B177" t="s">
        <v>266</v>
      </c>
      <c r="C177">
        <v>43.399222000000002</v>
      </c>
      <c r="D177">
        <v>-79.930576000000002</v>
      </c>
      <c r="E177">
        <v>32.768829598808203</v>
      </c>
      <c r="F177" s="2">
        <v>43649</v>
      </c>
      <c r="BB177">
        <v>0</v>
      </c>
      <c r="BC177">
        <v>0</v>
      </c>
      <c r="BD177">
        <v>0</v>
      </c>
      <c r="BE177">
        <v>0</v>
      </c>
      <c r="BG177" t="s">
        <v>271</v>
      </c>
      <c r="BK177">
        <f t="shared" si="44"/>
        <v>0</v>
      </c>
      <c r="BL177">
        <f t="shared" si="45"/>
        <v>0</v>
      </c>
      <c r="BM177">
        <f t="shared" si="46"/>
        <v>0</v>
      </c>
      <c r="BN177">
        <f t="shared" si="47"/>
        <v>0</v>
      </c>
      <c r="BO177">
        <f t="shared" si="48"/>
        <v>0</v>
      </c>
      <c r="BP177">
        <f t="shared" si="49"/>
        <v>0</v>
      </c>
      <c r="BQ177">
        <f t="shared" si="50"/>
        <v>0</v>
      </c>
      <c r="BR177">
        <f t="shared" si="51"/>
        <v>0</v>
      </c>
      <c r="BS177">
        <f t="shared" si="52"/>
        <v>0</v>
      </c>
      <c r="BT177">
        <f t="shared" si="53"/>
        <v>0</v>
      </c>
      <c r="BU177">
        <f t="shared" si="54"/>
        <v>0</v>
      </c>
      <c r="BW177">
        <f t="shared" si="55"/>
        <v>0</v>
      </c>
      <c r="BY177">
        <f t="shared" si="56"/>
        <v>0</v>
      </c>
      <c r="CA177">
        <f t="shared" si="57"/>
        <v>0</v>
      </c>
      <c r="CB177">
        <f t="shared" si="58"/>
        <v>0</v>
      </c>
      <c r="CC177">
        <f t="shared" si="59"/>
        <v>0</v>
      </c>
      <c r="CE177">
        <f t="shared" si="60"/>
        <v>0</v>
      </c>
      <c r="CF177">
        <f t="shared" si="61"/>
        <v>0</v>
      </c>
      <c r="CG177">
        <f t="shared" si="62"/>
        <v>0</v>
      </c>
      <c r="CI177">
        <f t="shared" si="63"/>
        <v>0</v>
      </c>
      <c r="CJ177">
        <f t="shared" si="64"/>
        <v>0</v>
      </c>
    </row>
    <row r="178" spans="1:98" x14ac:dyDescent="0.3">
      <c r="A178" t="s">
        <v>81</v>
      </c>
      <c r="B178" t="s">
        <v>266</v>
      </c>
      <c r="C178">
        <v>43.387611999999997</v>
      </c>
      <c r="D178">
        <v>-79.959232</v>
      </c>
      <c r="E178">
        <v>34.412474938792137</v>
      </c>
      <c r="F178" s="2">
        <v>43649</v>
      </c>
      <c r="BB178">
        <v>0</v>
      </c>
      <c r="BC178">
        <v>0</v>
      </c>
      <c r="BD178">
        <v>0</v>
      </c>
      <c r="BE178">
        <v>0</v>
      </c>
      <c r="BG178" t="s">
        <v>272</v>
      </c>
      <c r="BK178">
        <f t="shared" si="44"/>
        <v>0</v>
      </c>
      <c r="BL178">
        <f t="shared" si="45"/>
        <v>0</v>
      </c>
      <c r="BM178">
        <f t="shared" si="46"/>
        <v>0</v>
      </c>
      <c r="BN178">
        <f t="shared" si="47"/>
        <v>0</v>
      </c>
      <c r="BO178">
        <f t="shared" si="48"/>
        <v>0</v>
      </c>
      <c r="BP178">
        <f t="shared" si="49"/>
        <v>0</v>
      </c>
      <c r="BQ178">
        <f t="shared" si="50"/>
        <v>0</v>
      </c>
      <c r="BR178">
        <f t="shared" si="51"/>
        <v>0</v>
      </c>
      <c r="BS178">
        <f t="shared" si="52"/>
        <v>0</v>
      </c>
      <c r="BT178">
        <f t="shared" si="53"/>
        <v>0</v>
      </c>
      <c r="BU178">
        <f t="shared" si="54"/>
        <v>0</v>
      </c>
      <c r="BW178">
        <f t="shared" si="55"/>
        <v>0</v>
      </c>
      <c r="BY178">
        <f t="shared" si="56"/>
        <v>0</v>
      </c>
      <c r="CA178">
        <f t="shared" si="57"/>
        <v>0</v>
      </c>
      <c r="CB178">
        <f t="shared" si="58"/>
        <v>0</v>
      </c>
      <c r="CC178">
        <f t="shared" si="59"/>
        <v>0</v>
      </c>
      <c r="CE178">
        <f t="shared" si="60"/>
        <v>0</v>
      </c>
      <c r="CF178">
        <f t="shared" si="61"/>
        <v>0</v>
      </c>
      <c r="CG178">
        <f t="shared" si="62"/>
        <v>0</v>
      </c>
      <c r="CI178">
        <f t="shared" si="63"/>
        <v>0</v>
      </c>
      <c r="CJ178">
        <f t="shared" si="64"/>
        <v>0</v>
      </c>
    </row>
    <row r="179" spans="1:98" x14ac:dyDescent="0.3">
      <c r="A179" t="s">
        <v>273</v>
      </c>
      <c r="B179" t="s">
        <v>266</v>
      </c>
      <c r="C179">
        <v>43.434125000000002</v>
      </c>
      <c r="D179">
        <v>-79.903893999999994</v>
      </c>
      <c r="E179">
        <v>30.359710767176391</v>
      </c>
      <c r="F179" s="2">
        <v>43649</v>
      </c>
      <c r="BB179">
        <v>0</v>
      </c>
      <c r="BC179">
        <v>0</v>
      </c>
      <c r="BD179">
        <v>0</v>
      </c>
      <c r="BE179">
        <v>0</v>
      </c>
      <c r="BG179" t="s">
        <v>274</v>
      </c>
      <c r="BK179">
        <f t="shared" si="44"/>
        <v>0</v>
      </c>
      <c r="BL179">
        <f t="shared" si="45"/>
        <v>0</v>
      </c>
      <c r="BM179">
        <f t="shared" si="46"/>
        <v>0</v>
      </c>
      <c r="BN179">
        <f t="shared" si="47"/>
        <v>0</v>
      </c>
      <c r="BO179">
        <f t="shared" si="48"/>
        <v>0</v>
      </c>
      <c r="BP179">
        <f t="shared" si="49"/>
        <v>0</v>
      </c>
      <c r="BQ179">
        <f t="shared" si="50"/>
        <v>0</v>
      </c>
      <c r="BR179">
        <f t="shared" si="51"/>
        <v>0</v>
      </c>
      <c r="BS179">
        <f t="shared" si="52"/>
        <v>0</v>
      </c>
      <c r="BT179">
        <f t="shared" si="53"/>
        <v>0</v>
      </c>
      <c r="BU179">
        <f t="shared" si="54"/>
        <v>0</v>
      </c>
      <c r="BW179">
        <f t="shared" si="55"/>
        <v>0</v>
      </c>
      <c r="BY179">
        <f t="shared" si="56"/>
        <v>0</v>
      </c>
      <c r="CA179">
        <f t="shared" si="57"/>
        <v>0</v>
      </c>
      <c r="CB179">
        <f t="shared" si="58"/>
        <v>0</v>
      </c>
      <c r="CC179">
        <f t="shared" si="59"/>
        <v>0</v>
      </c>
      <c r="CE179">
        <f t="shared" si="60"/>
        <v>0</v>
      </c>
      <c r="CF179">
        <f t="shared" si="61"/>
        <v>0</v>
      </c>
      <c r="CG179">
        <f t="shared" si="62"/>
        <v>0</v>
      </c>
      <c r="CI179">
        <f t="shared" si="63"/>
        <v>0</v>
      </c>
      <c r="CJ179">
        <f t="shared" si="64"/>
        <v>0</v>
      </c>
    </row>
    <row r="180" spans="1:98" x14ac:dyDescent="0.3">
      <c r="A180" t="s">
        <v>275</v>
      </c>
      <c r="B180" t="s">
        <v>266</v>
      </c>
      <c r="C180">
        <v>43.691138000000002</v>
      </c>
      <c r="D180">
        <v>-79.427942999999999</v>
      </c>
      <c r="E180">
        <v>3.3631770290318577</v>
      </c>
      <c r="F180" s="2">
        <v>43650</v>
      </c>
      <c r="BB180">
        <v>0</v>
      </c>
      <c r="BC180">
        <v>0</v>
      </c>
      <c r="BD180">
        <v>0</v>
      </c>
      <c r="BE180">
        <v>0</v>
      </c>
      <c r="BG180" t="s">
        <v>276</v>
      </c>
      <c r="BK180">
        <f t="shared" si="44"/>
        <v>0</v>
      </c>
      <c r="BL180">
        <f t="shared" si="45"/>
        <v>0</v>
      </c>
      <c r="BM180">
        <f t="shared" si="46"/>
        <v>0</v>
      </c>
      <c r="BN180">
        <f t="shared" si="47"/>
        <v>0</v>
      </c>
      <c r="BO180">
        <f t="shared" si="48"/>
        <v>0</v>
      </c>
      <c r="BP180">
        <f t="shared" si="49"/>
        <v>0</v>
      </c>
      <c r="BQ180">
        <f t="shared" si="50"/>
        <v>0</v>
      </c>
      <c r="BR180">
        <f t="shared" si="51"/>
        <v>0</v>
      </c>
      <c r="BS180">
        <f t="shared" si="52"/>
        <v>0</v>
      </c>
      <c r="BT180">
        <f t="shared" si="53"/>
        <v>0</v>
      </c>
      <c r="BU180">
        <f t="shared" si="54"/>
        <v>0</v>
      </c>
      <c r="BW180">
        <f t="shared" si="55"/>
        <v>0</v>
      </c>
      <c r="BY180">
        <f t="shared" si="56"/>
        <v>0</v>
      </c>
      <c r="CA180">
        <f t="shared" si="57"/>
        <v>0</v>
      </c>
      <c r="CB180">
        <f t="shared" si="58"/>
        <v>0</v>
      </c>
      <c r="CC180">
        <f t="shared" si="59"/>
        <v>0</v>
      </c>
      <c r="CE180">
        <f t="shared" si="60"/>
        <v>0</v>
      </c>
      <c r="CF180">
        <f t="shared" si="61"/>
        <v>0</v>
      </c>
      <c r="CG180">
        <f t="shared" si="62"/>
        <v>0</v>
      </c>
      <c r="CI180">
        <f t="shared" si="63"/>
        <v>0</v>
      </c>
      <c r="CJ180">
        <f t="shared" si="64"/>
        <v>0</v>
      </c>
    </row>
    <row r="181" spans="1:98" x14ac:dyDescent="0.3">
      <c r="A181" t="s">
        <v>277</v>
      </c>
      <c r="B181" t="s">
        <v>266</v>
      </c>
      <c r="C181">
        <v>43.678759999999997</v>
      </c>
      <c r="D181">
        <v>-79.431977000000003</v>
      </c>
      <c r="E181">
        <v>2.9863224976325689</v>
      </c>
      <c r="F181" s="2">
        <v>43650</v>
      </c>
      <c r="BB181">
        <v>0</v>
      </c>
      <c r="BC181">
        <v>0</v>
      </c>
      <c r="BD181">
        <v>0</v>
      </c>
      <c r="BE181">
        <v>0</v>
      </c>
      <c r="BG181" t="s">
        <v>278</v>
      </c>
      <c r="BK181">
        <f t="shared" si="44"/>
        <v>0</v>
      </c>
      <c r="BL181">
        <f t="shared" si="45"/>
        <v>0</v>
      </c>
      <c r="BM181">
        <f t="shared" si="46"/>
        <v>0</v>
      </c>
      <c r="BN181">
        <f t="shared" si="47"/>
        <v>0</v>
      </c>
      <c r="BO181">
        <f t="shared" si="48"/>
        <v>0</v>
      </c>
      <c r="BP181">
        <f t="shared" si="49"/>
        <v>0</v>
      </c>
      <c r="BQ181">
        <f t="shared" si="50"/>
        <v>0</v>
      </c>
      <c r="BR181">
        <f t="shared" si="51"/>
        <v>0</v>
      </c>
      <c r="BS181">
        <f t="shared" si="52"/>
        <v>0</v>
      </c>
      <c r="BT181">
        <f t="shared" si="53"/>
        <v>0</v>
      </c>
      <c r="BU181">
        <f t="shared" si="54"/>
        <v>0</v>
      </c>
      <c r="BW181">
        <f t="shared" si="55"/>
        <v>0</v>
      </c>
      <c r="BY181">
        <f t="shared" si="56"/>
        <v>0</v>
      </c>
      <c r="CA181">
        <f t="shared" si="57"/>
        <v>0</v>
      </c>
      <c r="CB181">
        <f t="shared" si="58"/>
        <v>0</v>
      </c>
      <c r="CC181">
        <f t="shared" si="59"/>
        <v>0</v>
      </c>
      <c r="CE181">
        <f t="shared" si="60"/>
        <v>0</v>
      </c>
      <c r="CF181">
        <f t="shared" si="61"/>
        <v>0</v>
      </c>
      <c r="CG181">
        <f t="shared" si="62"/>
        <v>0</v>
      </c>
      <c r="CI181">
        <f t="shared" si="63"/>
        <v>0</v>
      </c>
      <c r="CJ181">
        <f t="shared" si="64"/>
        <v>0</v>
      </c>
    </row>
    <row r="182" spans="1:98" x14ac:dyDescent="0.3">
      <c r="A182" t="s">
        <v>279</v>
      </c>
      <c r="B182" t="s">
        <v>266</v>
      </c>
      <c r="C182">
        <v>43.671812000000003</v>
      </c>
      <c r="D182">
        <v>-79.474258000000006</v>
      </c>
      <c r="E182">
        <v>4.7871241556172333</v>
      </c>
      <c r="F182" s="2">
        <v>43650</v>
      </c>
      <c r="BB182">
        <v>0</v>
      </c>
      <c r="BC182">
        <v>0</v>
      </c>
      <c r="BD182">
        <v>0</v>
      </c>
      <c r="BE182">
        <v>0</v>
      </c>
      <c r="BG182" t="s">
        <v>280</v>
      </c>
      <c r="BK182">
        <f t="shared" si="44"/>
        <v>0</v>
      </c>
      <c r="BL182">
        <f t="shared" si="45"/>
        <v>0</v>
      </c>
      <c r="BM182">
        <f t="shared" si="46"/>
        <v>0</v>
      </c>
      <c r="BN182">
        <f t="shared" si="47"/>
        <v>0</v>
      </c>
      <c r="BO182">
        <f t="shared" si="48"/>
        <v>0</v>
      </c>
      <c r="BP182">
        <f t="shared" si="49"/>
        <v>0</v>
      </c>
      <c r="BQ182">
        <f t="shared" si="50"/>
        <v>0</v>
      </c>
      <c r="BR182">
        <f t="shared" si="51"/>
        <v>0</v>
      </c>
      <c r="BS182">
        <f t="shared" si="52"/>
        <v>0</v>
      </c>
      <c r="BT182">
        <f t="shared" si="53"/>
        <v>0</v>
      </c>
      <c r="BU182">
        <f t="shared" si="54"/>
        <v>0</v>
      </c>
      <c r="BW182">
        <f t="shared" si="55"/>
        <v>0</v>
      </c>
      <c r="BY182">
        <f t="shared" si="56"/>
        <v>0</v>
      </c>
      <c r="CA182">
        <f t="shared" si="57"/>
        <v>0</v>
      </c>
      <c r="CB182">
        <f t="shared" si="58"/>
        <v>0</v>
      </c>
      <c r="CC182">
        <f t="shared" si="59"/>
        <v>0</v>
      </c>
      <c r="CE182">
        <f t="shared" si="60"/>
        <v>0</v>
      </c>
      <c r="CF182">
        <f t="shared" si="61"/>
        <v>0</v>
      </c>
      <c r="CG182">
        <f t="shared" si="62"/>
        <v>0</v>
      </c>
      <c r="CI182">
        <f t="shared" si="63"/>
        <v>0</v>
      </c>
      <c r="CJ182">
        <f t="shared" si="64"/>
        <v>0</v>
      </c>
    </row>
    <row r="183" spans="1:98" x14ac:dyDescent="0.3">
      <c r="A183" t="s">
        <v>281</v>
      </c>
      <c r="B183" t="s">
        <v>266</v>
      </c>
      <c r="C183">
        <v>43.633828999999999</v>
      </c>
      <c r="D183">
        <v>-79.553118999999995</v>
      </c>
      <c r="E183">
        <v>8.7495843536200351</v>
      </c>
      <c r="F183" s="2">
        <v>43651</v>
      </c>
      <c r="BB183">
        <v>0</v>
      </c>
      <c r="BC183">
        <v>0</v>
      </c>
      <c r="BD183">
        <v>0</v>
      </c>
      <c r="BE183">
        <v>0</v>
      </c>
      <c r="BG183" t="s">
        <v>282</v>
      </c>
      <c r="BK183">
        <f t="shared" si="44"/>
        <v>0</v>
      </c>
      <c r="BL183">
        <f t="shared" si="45"/>
        <v>0</v>
      </c>
      <c r="BM183">
        <f t="shared" si="46"/>
        <v>0</v>
      </c>
      <c r="BN183">
        <f t="shared" si="47"/>
        <v>0</v>
      </c>
      <c r="BO183">
        <f t="shared" si="48"/>
        <v>0</v>
      </c>
      <c r="BP183">
        <f t="shared" si="49"/>
        <v>0</v>
      </c>
      <c r="BQ183">
        <f t="shared" si="50"/>
        <v>0</v>
      </c>
      <c r="BR183">
        <f t="shared" si="51"/>
        <v>0</v>
      </c>
      <c r="BS183">
        <f t="shared" si="52"/>
        <v>0</v>
      </c>
      <c r="BT183">
        <f t="shared" si="53"/>
        <v>0</v>
      </c>
      <c r="BU183">
        <f t="shared" si="54"/>
        <v>0</v>
      </c>
      <c r="BW183">
        <f t="shared" si="55"/>
        <v>0</v>
      </c>
      <c r="BY183">
        <f t="shared" si="56"/>
        <v>0</v>
      </c>
      <c r="CA183">
        <f t="shared" si="57"/>
        <v>0</v>
      </c>
      <c r="CB183">
        <f t="shared" si="58"/>
        <v>0</v>
      </c>
      <c r="CC183">
        <f t="shared" si="59"/>
        <v>0</v>
      </c>
      <c r="CE183">
        <f t="shared" si="60"/>
        <v>0</v>
      </c>
      <c r="CF183">
        <f t="shared" si="61"/>
        <v>0</v>
      </c>
      <c r="CG183">
        <f t="shared" si="62"/>
        <v>0</v>
      </c>
      <c r="CI183">
        <f t="shared" si="63"/>
        <v>0</v>
      </c>
      <c r="CJ183">
        <f t="shared" si="64"/>
        <v>0</v>
      </c>
    </row>
    <row r="184" spans="1:98" x14ac:dyDescent="0.3">
      <c r="A184" t="s">
        <v>52</v>
      </c>
      <c r="B184" t="s">
        <v>266</v>
      </c>
      <c r="C184">
        <v>43.534939000000001</v>
      </c>
      <c r="D184">
        <v>-79.732911999999999</v>
      </c>
      <c r="E184">
        <v>19.508997954505052</v>
      </c>
      <c r="F184" s="2">
        <v>43651</v>
      </c>
      <c r="BB184">
        <v>0</v>
      </c>
      <c r="BC184">
        <v>0</v>
      </c>
      <c r="BD184">
        <v>0</v>
      </c>
      <c r="BE184">
        <v>0</v>
      </c>
      <c r="BG184" t="s">
        <v>283</v>
      </c>
      <c r="BK184">
        <f t="shared" si="44"/>
        <v>0</v>
      </c>
      <c r="BL184">
        <f t="shared" si="45"/>
        <v>0</v>
      </c>
      <c r="BM184">
        <f t="shared" si="46"/>
        <v>0</v>
      </c>
      <c r="BN184">
        <f t="shared" si="47"/>
        <v>0</v>
      </c>
      <c r="BO184">
        <f t="shared" si="48"/>
        <v>0</v>
      </c>
      <c r="BP184">
        <f t="shared" si="49"/>
        <v>0</v>
      </c>
      <c r="BQ184">
        <f t="shared" si="50"/>
        <v>0</v>
      </c>
      <c r="BR184">
        <f t="shared" si="51"/>
        <v>0</v>
      </c>
      <c r="BS184">
        <f t="shared" si="52"/>
        <v>0</v>
      </c>
      <c r="BT184">
        <f t="shared" si="53"/>
        <v>0</v>
      </c>
      <c r="BU184">
        <f t="shared" si="54"/>
        <v>0</v>
      </c>
      <c r="BW184">
        <f t="shared" si="55"/>
        <v>0</v>
      </c>
      <c r="BY184">
        <f t="shared" si="56"/>
        <v>0</v>
      </c>
      <c r="CA184">
        <f t="shared" si="57"/>
        <v>0</v>
      </c>
      <c r="CB184">
        <f t="shared" si="58"/>
        <v>0</v>
      </c>
      <c r="CC184">
        <f t="shared" si="59"/>
        <v>0</v>
      </c>
      <c r="CE184">
        <f t="shared" si="60"/>
        <v>0</v>
      </c>
      <c r="CF184">
        <f t="shared" si="61"/>
        <v>0</v>
      </c>
      <c r="CG184">
        <f t="shared" si="62"/>
        <v>0</v>
      </c>
      <c r="CI184">
        <f t="shared" si="63"/>
        <v>0</v>
      </c>
      <c r="CJ184">
        <f t="shared" si="64"/>
        <v>0</v>
      </c>
    </row>
    <row r="185" spans="1:98" x14ac:dyDescent="0.3">
      <c r="A185" t="s">
        <v>284</v>
      </c>
      <c r="B185" t="s">
        <v>266</v>
      </c>
      <c r="F185" s="2">
        <v>43651</v>
      </c>
      <c r="BK185">
        <f t="shared" si="44"/>
        <v>0</v>
      </c>
      <c r="BL185">
        <f t="shared" si="45"/>
        <v>0</v>
      </c>
      <c r="BM185">
        <f t="shared" si="46"/>
        <v>0</v>
      </c>
      <c r="BN185">
        <f t="shared" si="47"/>
        <v>0</v>
      </c>
      <c r="BO185">
        <f t="shared" si="48"/>
        <v>0</v>
      </c>
      <c r="BP185">
        <f t="shared" si="49"/>
        <v>0</v>
      </c>
      <c r="BQ185">
        <f t="shared" si="50"/>
        <v>0</v>
      </c>
      <c r="BR185">
        <f t="shared" si="51"/>
        <v>0</v>
      </c>
      <c r="BS185">
        <f t="shared" si="52"/>
        <v>0</v>
      </c>
      <c r="BT185">
        <f t="shared" si="53"/>
        <v>0</v>
      </c>
      <c r="BU185">
        <f t="shared" si="54"/>
        <v>0</v>
      </c>
      <c r="BW185">
        <f t="shared" si="55"/>
        <v>0</v>
      </c>
      <c r="BY185">
        <f t="shared" si="56"/>
        <v>0</v>
      </c>
      <c r="CA185">
        <f t="shared" si="57"/>
        <v>0</v>
      </c>
      <c r="CB185">
        <f t="shared" si="58"/>
        <v>0</v>
      </c>
      <c r="CC185">
        <f t="shared" si="59"/>
        <v>0</v>
      </c>
      <c r="CE185">
        <f t="shared" si="60"/>
        <v>0</v>
      </c>
      <c r="CF185">
        <f t="shared" si="61"/>
        <v>0</v>
      </c>
      <c r="CG185">
        <f t="shared" si="62"/>
        <v>0</v>
      </c>
      <c r="CI185">
        <f t="shared" si="63"/>
        <v>0</v>
      </c>
      <c r="CJ185">
        <f t="shared" si="64"/>
        <v>0</v>
      </c>
      <c r="CT185" t="s">
        <v>285</v>
      </c>
    </row>
    <row r="186" spans="1:98" x14ac:dyDescent="0.3">
      <c r="A186" t="s">
        <v>286</v>
      </c>
      <c r="B186" t="s">
        <v>266</v>
      </c>
      <c r="C186">
        <v>43.550556</v>
      </c>
      <c r="D186">
        <v>-79.662999999999997</v>
      </c>
      <c r="E186">
        <v>15.893779531212994</v>
      </c>
      <c r="F186" s="2">
        <v>43653</v>
      </c>
      <c r="BB186">
        <v>0</v>
      </c>
      <c r="BC186">
        <v>0</v>
      </c>
      <c r="BD186">
        <v>0</v>
      </c>
      <c r="BE186">
        <v>0</v>
      </c>
      <c r="BG186" t="s">
        <v>287</v>
      </c>
      <c r="BK186">
        <f t="shared" si="44"/>
        <v>0</v>
      </c>
      <c r="BL186">
        <f t="shared" si="45"/>
        <v>0</v>
      </c>
      <c r="BM186">
        <f t="shared" si="46"/>
        <v>0</v>
      </c>
      <c r="BN186">
        <f t="shared" si="47"/>
        <v>0</v>
      </c>
      <c r="BO186">
        <f t="shared" si="48"/>
        <v>0</v>
      </c>
      <c r="BP186">
        <f t="shared" si="49"/>
        <v>0</v>
      </c>
      <c r="BQ186">
        <f t="shared" si="50"/>
        <v>0</v>
      </c>
      <c r="BR186">
        <f t="shared" si="51"/>
        <v>0</v>
      </c>
      <c r="BS186">
        <f t="shared" si="52"/>
        <v>0</v>
      </c>
      <c r="BT186">
        <f t="shared" si="53"/>
        <v>0</v>
      </c>
      <c r="BU186">
        <f t="shared" si="54"/>
        <v>0</v>
      </c>
      <c r="BW186">
        <f t="shared" si="55"/>
        <v>0</v>
      </c>
      <c r="BY186">
        <f t="shared" si="56"/>
        <v>0</v>
      </c>
      <c r="CA186">
        <f t="shared" si="57"/>
        <v>0</v>
      </c>
      <c r="CB186">
        <f t="shared" si="58"/>
        <v>0</v>
      </c>
      <c r="CC186">
        <f t="shared" si="59"/>
        <v>0</v>
      </c>
      <c r="CE186">
        <f t="shared" si="60"/>
        <v>0</v>
      </c>
      <c r="CF186">
        <f t="shared" si="61"/>
        <v>0</v>
      </c>
      <c r="CG186">
        <f t="shared" si="62"/>
        <v>0</v>
      </c>
      <c r="CI186">
        <f t="shared" si="63"/>
        <v>0</v>
      </c>
      <c r="CJ186">
        <f t="shared" si="64"/>
        <v>0</v>
      </c>
    </row>
    <row r="187" spans="1:98" x14ac:dyDescent="0.3">
      <c r="A187" t="s">
        <v>288</v>
      </c>
      <c r="B187" t="s">
        <v>266</v>
      </c>
      <c r="C187">
        <v>43.726466000000002</v>
      </c>
      <c r="D187">
        <v>-79.445593000000002</v>
      </c>
      <c r="E187">
        <v>5.824921385643985</v>
      </c>
      <c r="F187" s="2">
        <v>43654</v>
      </c>
      <c r="BB187">
        <v>0</v>
      </c>
      <c r="BC187">
        <v>0</v>
      </c>
      <c r="BD187">
        <v>0</v>
      </c>
      <c r="BE187">
        <v>0</v>
      </c>
      <c r="BG187" t="s">
        <v>289</v>
      </c>
      <c r="BK187">
        <f t="shared" si="44"/>
        <v>0</v>
      </c>
      <c r="BL187">
        <f t="shared" si="45"/>
        <v>0</v>
      </c>
      <c r="BM187">
        <f t="shared" si="46"/>
        <v>0</v>
      </c>
      <c r="BN187">
        <f t="shared" si="47"/>
        <v>0</v>
      </c>
      <c r="BO187">
        <f t="shared" si="48"/>
        <v>0</v>
      </c>
      <c r="BP187">
        <f t="shared" si="49"/>
        <v>0</v>
      </c>
      <c r="BQ187">
        <f t="shared" si="50"/>
        <v>0</v>
      </c>
      <c r="BR187">
        <f t="shared" si="51"/>
        <v>0</v>
      </c>
      <c r="BS187">
        <f t="shared" si="52"/>
        <v>0</v>
      </c>
      <c r="BT187">
        <f t="shared" si="53"/>
        <v>0</v>
      </c>
      <c r="BU187">
        <f t="shared" si="54"/>
        <v>0</v>
      </c>
      <c r="BW187">
        <f t="shared" si="55"/>
        <v>0</v>
      </c>
      <c r="BY187">
        <f t="shared" si="56"/>
        <v>0</v>
      </c>
      <c r="CA187">
        <f t="shared" si="57"/>
        <v>0</v>
      </c>
      <c r="CB187">
        <f t="shared" si="58"/>
        <v>0</v>
      </c>
      <c r="CC187">
        <f t="shared" si="59"/>
        <v>0</v>
      </c>
      <c r="CE187">
        <f t="shared" si="60"/>
        <v>0</v>
      </c>
      <c r="CF187">
        <f t="shared" si="61"/>
        <v>0</v>
      </c>
      <c r="CG187">
        <f t="shared" si="62"/>
        <v>0</v>
      </c>
      <c r="CI187">
        <f t="shared" si="63"/>
        <v>0</v>
      </c>
      <c r="CJ187">
        <f t="shared" si="64"/>
        <v>0</v>
      </c>
    </row>
    <row r="188" spans="1:98" x14ac:dyDescent="0.3">
      <c r="A188" t="s">
        <v>290</v>
      </c>
      <c r="B188" t="s">
        <v>266</v>
      </c>
      <c r="C188">
        <v>43.322960000000002</v>
      </c>
      <c r="D188">
        <v>-80.038275999999996</v>
      </c>
      <c r="E188">
        <v>40.204073458140442</v>
      </c>
      <c r="F188" s="2">
        <v>43656</v>
      </c>
      <c r="BB188">
        <v>0</v>
      </c>
      <c r="BC188">
        <v>0</v>
      </c>
      <c r="BD188">
        <v>0</v>
      </c>
      <c r="BE188">
        <v>0</v>
      </c>
      <c r="BG188" t="s">
        <v>291</v>
      </c>
      <c r="BK188">
        <f t="shared" si="44"/>
        <v>0</v>
      </c>
      <c r="BL188">
        <f t="shared" si="45"/>
        <v>0</v>
      </c>
      <c r="BM188">
        <f t="shared" si="46"/>
        <v>0</v>
      </c>
      <c r="BN188">
        <f t="shared" si="47"/>
        <v>0</v>
      </c>
      <c r="BO188">
        <f t="shared" si="48"/>
        <v>0</v>
      </c>
      <c r="BP188">
        <f t="shared" si="49"/>
        <v>0</v>
      </c>
      <c r="BQ188">
        <f t="shared" si="50"/>
        <v>0</v>
      </c>
      <c r="BR188">
        <f t="shared" si="51"/>
        <v>0</v>
      </c>
      <c r="BS188">
        <f t="shared" si="52"/>
        <v>0</v>
      </c>
      <c r="BT188">
        <f t="shared" si="53"/>
        <v>0</v>
      </c>
      <c r="BU188">
        <f t="shared" si="54"/>
        <v>0</v>
      </c>
      <c r="BW188">
        <f t="shared" si="55"/>
        <v>0</v>
      </c>
      <c r="BY188">
        <f t="shared" si="56"/>
        <v>0</v>
      </c>
      <c r="CA188">
        <f t="shared" si="57"/>
        <v>0</v>
      </c>
      <c r="CB188">
        <f t="shared" si="58"/>
        <v>0</v>
      </c>
      <c r="CC188">
        <f t="shared" si="59"/>
        <v>0</v>
      </c>
      <c r="CE188">
        <f t="shared" si="60"/>
        <v>0</v>
      </c>
      <c r="CF188">
        <f t="shared" si="61"/>
        <v>0</v>
      </c>
      <c r="CG188">
        <f t="shared" si="62"/>
        <v>0</v>
      </c>
      <c r="CI188">
        <f t="shared" si="63"/>
        <v>0</v>
      </c>
      <c r="CJ188">
        <f t="shared" si="64"/>
        <v>0</v>
      </c>
    </row>
    <row r="189" spans="1:98" x14ac:dyDescent="0.3">
      <c r="A189" t="s">
        <v>292</v>
      </c>
      <c r="B189" t="s">
        <v>266</v>
      </c>
      <c r="C189">
        <v>43.335538</v>
      </c>
      <c r="D189">
        <v>-79.962974000000003</v>
      </c>
      <c r="E189">
        <v>36.638735560395759</v>
      </c>
      <c r="F189" s="2">
        <v>43656</v>
      </c>
      <c r="BB189">
        <v>0</v>
      </c>
      <c r="BC189">
        <v>0</v>
      </c>
      <c r="BD189">
        <v>0</v>
      </c>
      <c r="BE189">
        <v>0</v>
      </c>
      <c r="BG189" t="s">
        <v>293</v>
      </c>
      <c r="BK189">
        <f t="shared" si="44"/>
        <v>0</v>
      </c>
      <c r="BL189">
        <f t="shared" si="45"/>
        <v>0</v>
      </c>
      <c r="BM189">
        <f t="shared" si="46"/>
        <v>0</v>
      </c>
      <c r="BN189">
        <f t="shared" si="47"/>
        <v>0</v>
      </c>
      <c r="BO189">
        <f t="shared" si="48"/>
        <v>0</v>
      </c>
      <c r="BP189">
        <f t="shared" si="49"/>
        <v>0</v>
      </c>
      <c r="BQ189">
        <f t="shared" si="50"/>
        <v>0</v>
      </c>
      <c r="BR189">
        <f t="shared" si="51"/>
        <v>0</v>
      </c>
      <c r="BS189">
        <f t="shared" si="52"/>
        <v>0</v>
      </c>
      <c r="BT189">
        <f t="shared" si="53"/>
        <v>0</v>
      </c>
      <c r="BU189">
        <f t="shared" si="54"/>
        <v>0</v>
      </c>
      <c r="BW189">
        <f t="shared" si="55"/>
        <v>0</v>
      </c>
      <c r="BY189">
        <f t="shared" si="56"/>
        <v>0</v>
      </c>
      <c r="CA189">
        <f t="shared" si="57"/>
        <v>0</v>
      </c>
      <c r="CB189">
        <f t="shared" si="58"/>
        <v>0</v>
      </c>
      <c r="CC189">
        <f t="shared" si="59"/>
        <v>0</v>
      </c>
      <c r="CE189">
        <f t="shared" si="60"/>
        <v>0</v>
      </c>
      <c r="CF189">
        <f t="shared" si="61"/>
        <v>0</v>
      </c>
      <c r="CG189">
        <f t="shared" si="62"/>
        <v>0</v>
      </c>
      <c r="CI189">
        <f t="shared" si="63"/>
        <v>0</v>
      </c>
      <c r="CJ189">
        <f t="shared" si="64"/>
        <v>0</v>
      </c>
    </row>
    <row r="190" spans="1:98" x14ac:dyDescent="0.3">
      <c r="A190" t="s">
        <v>294</v>
      </c>
      <c r="B190" t="s">
        <v>266</v>
      </c>
      <c r="C190">
        <v>43.579335</v>
      </c>
      <c r="D190">
        <v>-79.630016999999995</v>
      </c>
      <c r="E190">
        <v>13.548780426119555</v>
      </c>
      <c r="F190" s="2">
        <v>43658</v>
      </c>
      <c r="BB190">
        <v>0</v>
      </c>
      <c r="BC190">
        <v>0</v>
      </c>
      <c r="BD190">
        <v>0</v>
      </c>
      <c r="BE190">
        <v>0</v>
      </c>
      <c r="BG190" t="s">
        <v>295</v>
      </c>
      <c r="BK190">
        <f t="shared" si="44"/>
        <v>0</v>
      </c>
      <c r="BL190">
        <f t="shared" si="45"/>
        <v>0</v>
      </c>
      <c r="BM190">
        <f t="shared" si="46"/>
        <v>0</v>
      </c>
      <c r="BN190">
        <f t="shared" si="47"/>
        <v>0</v>
      </c>
      <c r="BO190">
        <f t="shared" si="48"/>
        <v>0</v>
      </c>
      <c r="BP190">
        <f t="shared" si="49"/>
        <v>0</v>
      </c>
      <c r="BQ190">
        <f t="shared" si="50"/>
        <v>0</v>
      </c>
      <c r="BR190">
        <f t="shared" si="51"/>
        <v>0</v>
      </c>
      <c r="BS190">
        <f t="shared" si="52"/>
        <v>0</v>
      </c>
      <c r="BT190">
        <f t="shared" si="53"/>
        <v>0</v>
      </c>
      <c r="BU190">
        <f t="shared" si="54"/>
        <v>0</v>
      </c>
      <c r="BW190">
        <f t="shared" si="55"/>
        <v>0</v>
      </c>
      <c r="BY190">
        <f t="shared" si="56"/>
        <v>0</v>
      </c>
      <c r="CA190">
        <f t="shared" si="57"/>
        <v>0</v>
      </c>
      <c r="CB190">
        <f t="shared" si="58"/>
        <v>0</v>
      </c>
      <c r="CC190">
        <f t="shared" si="59"/>
        <v>0</v>
      </c>
      <c r="CE190">
        <f t="shared" si="60"/>
        <v>0</v>
      </c>
      <c r="CF190">
        <f t="shared" si="61"/>
        <v>0</v>
      </c>
      <c r="CG190">
        <f t="shared" si="62"/>
        <v>0</v>
      </c>
      <c r="CI190">
        <f t="shared" si="63"/>
        <v>0</v>
      </c>
      <c r="CJ190">
        <f t="shared" si="64"/>
        <v>0</v>
      </c>
    </row>
    <row r="191" spans="1:98" x14ac:dyDescent="0.3">
      <c r="A191" t="s">
        <v>296</v>
      </c>
      <c r="B191" t="s">
        <v>266</v>
      </c>
      <c r="C191">
        <v>43.562538000000004</v>
      </c>
      <c r="D191">
        <v>-79.674057000000005</v>
      </c>
      <c r="E191">
        <v>16.033603911729781</v>
      </c>
      <c r="F191" s="2">
        <v>43658</v>
      </c>
      <c r="BB191">
        <v>0</v>
      </c>
      <c r="BC191">
        <v>0</v>
      </c>
      <c r="BD191">
        <v>0</v>
      </c>
      <c r="BE191">
        <v>0</v>
      </c>
      <c r="BG191" t="s">
        <v>297</v>
      </c>
      <c r="BK191">
        <f t="shared" si="44"/>
        <v>0</v>
      </c>
      <c r="BL191">
        <f t="shared" si="45"/>
        <v>0</v>
      </c>
      <c r="BM191">
        <f t="shared" si="46"/>
        <v>0</v>
      </c>
      <c r="BN191">
        <f t="shared" si="47"/>
        <v>0</v>
      </c>
      <c r="BO191">
        <f t="shared" si="48"/>
        <v>0</v>
      </c>
      <c r="BP191">
        <f t="shared" si="49"/>
        <v>0</v>
      </c>
      <c r="BQ191">
        <f t="shared" si="50"/>
        <v>0</v>
      </c>
      <c r="BR191">
        <f t="shared" si="51"/>
        <v>0</v>
      </c>
      <c r="BS191">
        <f t="shared" si="52"/>
        <v>0</v>
      </c>
      <c r="BT191">
        <f t="shared" si="53"/>
        <v>0</v>
      </c>
      <c r="BU191">
        <f t="shared" si="54"/>
        <v>0</v>
      </c>
      <c r="BW191">
        <f t="shared" si="55"/>
        <v>0</v>
      </c>
      <c r="BY191">
        <f t="shared" si="56"/>
        <v>0</v>
      </c>
      <c r="CA191">
        <f t="shared" si="57"/>
        <v>0</v>
      </c>
      <c r="CB191">
        <f t="shared" si="58"/>
        <v>0</v>
      </c>
      <c r="CC191">
        <f t="shared" si="59"/>
        <v>0</v>
      </c>
      <c r="CE191">
        <f t="shared" si="60"/>
        <v>0</v>
      </c>
      <c r="CF191">
        <f t="shared" si="61"/>
        <v>0</v>
      </c>
      <c r="CG191">
        <f t="shared" si="62"/>
        <v>0</v>
      </c>
      <c r="CI191">
        <f t="shared" si="63"/>
        <v>0</v>
      </c>
      <c r="CJ191">
        <f t="shared" si="64"/>
        <v>0</v>
      </c>
    </row>
    <row r="192" spans="1:98" x14ac:dyDescent="0.3">
      <c r="A192" t="s">
        <v>298</v>
      </c>
      <c r="B192" t="s">
        <v>266</v>
      </c>
      <c r="C192">
        <v>43.363348999999999</v>
      </c>
      <c r="D192">
        <v>-80.014709999999994</v>
      </c>
      <c r="E192">
        <v>37.662610823414319</v>
      </c>
      <c r="F192" s="2">
        <v>43661</v>
      </c>
      <c r="BB192">
        <v>0</v>
      </c>
      <c r="BC192">
        <v>0</v>
      </c>
      <c r="BD192">
        <v>0</v>
      </c>
      <c r="BE192">
        <v>0</v>
      </c>
      <c r="BG192" t="s">
        <v>299</v>
      </c>
      <c r="BK192">
        <f t="shared" si="44"/>
        <v>0</v>
      </c>
      <c r="BL192">
        <f t="shared" si="45"/>
        <v>0</v>
      </c>
      <c r="BM192">
        <f t="shared" si="46"/>
        <v>0</v>
      </c>
      <c r="BN192">
        <f t="shared" si="47"/>
        <v>0</v>
      </c>
      <c r="BO192">
        <f t="shared" si="48"/>
        <v>0</v>
      </c>
      <c r="BP192">
        <f t="shared" si="49"/>
        <v>0</v>
      </c>
      <c r="BQ192">
        <f t="shared" si="50"/>
        <v>0</v>
      </c>
      <c r="BR192">
        <f t="shared" si="51"/>
        <v>0</v>
      </c>
      <c r="BS192">
        <f t="shared" si="52"/>
        <v>0</v>
      </c>
      <c r="BT192">
        <f t="shared" si="53"/>
        <v>0</v>
      </c>
      <c r="BU192">
        <f t="shared" si="54"/>
        <v>0</v>
      </c>
      <c r="BW192">
        <f t="shared" si="55"/>
        <v>0</v>
      </c>
      <c r="BY192">
        <f t="shared" si="56"/>
        <v>0</v>
      </c>
      <c r="CA192">
        <f t="shared" si="57"/>
        <v>0</v>
      </c>
      <c r="CB192">
        <f t="shared" si="58"/>
        <v>0</v>
      </c>
      <c r="CC192">
        <f t="shared" si="59"/>
        <v>0</v>
      </c>
      <c r="CE192">
        <f t="shared" si="60"/>
        <v>0</v>
      </c>
      <c r="CF192">
        <f t="shared" si="61"/>
        <v>0</v>
      </c>
      <c r="CG192">
        <f t="shared" si="62"/>
        <v>0</v>
      </c>
      <c r="CI192">
        <f t="shared" si="63"/>
        <v>0</v>
      </c>
      <c r="CJ192">
        <f t="shared" si="64"/>
        <v>0</v>
      </c>
    </row>
    <row r="193" spans="1:88" x14ac:dyDescent="0.3">
      <c r="A193" t="s">
        <v>300</v>
      </c>
      <c r="B193" t="s">
        <v>266</v>
      </c>
      <c r="C193">
        <v>43.63776</v>
      </c>
      <c r="D193">
        <v>-79.635240999999994</v>
      </c>
      <c r="E193">
        <v>12.780451971846032</v>
      </c>
      <c r="F193" s="2">
        <v>43664</v>
      </c>
      <c r="BB193">
        <v>0</v>
      </c>
      <c r="BC193">
        <v>0</v>
      </c>
      <c r="BD193">
        <v>0</v>
      </c>
      <c r="BE193">
        <v>0</v>
      </c>
      <c r="BG193" t="s">
        <v>301</v>
      </c>
      <c r="BK193">
        <f t="shared" si="44"/>
        <v>0</v>
      </c>
      <c r="BL193">
        <f t="shared" si="45"/>
        <v>0</v>
      </c>
      <c r="BM193">
        <f t="shared" si="46"/>
        <v>0</v>
      </c>
      <c r="BN193">
        <f t="shared" si="47"/>
        <v>0</v>
      </c>
      <c r="BO193">
        <f t="shared" si="48"/>
        <v>0</v>
      </c>
      <c r="BP193">
        <f t="shared" si="49"/>
        <v>0</v>
      </c>
      <c r="BQ193">
        <f t="shared" si="50"/>
        <v>0</v>
      </c>
      <c r="BR193">
        <f t="shared" si="51"/>
        <v>0</v>
      </c>
      <c r="BS193">
        <f t="shared" si="52"/>
        <v>0</v>
      </c>
      <c r="BT193">
        <f t="shared" si="53"/>
        <v>0</v>
      </c>
      <c r="BU193">
        <f t="shared" si="54"/>
        <v>0</v>
      </c>
      <c r="BW193">
        <f t="shared" si="55"/>
        <v>0</v>
      </c>
      <c r="BY193">
        <f t="shared" si="56"/>
        <v>0</v>
      </c>
      <c r="CA193">
        <f t="shared" si="57"/>
        <v>0</v>
      </c>
      <c r="CB193">
        <f t="shared" si="58"/>
        <v>0</v>
      </c>
      <c r="CC193">
        <f t="shared" si="59"/>
        <v>0</v>
      </c>
      <c r="CE193">
        <f t="shared" si="60"/>
        <v>0</v>
      </c>
      <c r="CF193">
        <f t="shared" si="61"/>
        <v>0</v>
      </c>
      <c r="CG193">
        <f t="shared" si="62"/>
        <v>0</v>
      </c>
      <c r="CI193">
        <f t="shared" si="63"/>
        <v>0</v>
      </c>
      <c r="CJ193">
        <f t="shared" si="64"/>
        <v>0</v>
      </c>
    </row>
    <row r="194" spans="1:88" x14ac:dyDescent="0.3">
      <c r="A194" t="s">
        <v>302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J162"/>
  <sheetViews>
    <sheetView workbookViewId="0">
      <selection activeCell="T7" sqref="T7"/>
    </sheetView>
  </sheetViews>
  <sheetFormatPr defaultColWidth="8.77734375" defaultRowHeight="14.4" x14ac:dyDescent="0.3"/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</v>
      </c>
      <c r="H1" s="3" t="s">
        <v>349</v>
      </c>
      <c r="I1" s="1" t="s">
        <v>350</v>
      </c>
      <c r="J1" s="1" t="s">
        <v>7</v>
      </c>
      <c r="K1" t="s">
        <v>351</v>
      </c>
      <c r="L1" t="s">
        <v>352</v>
      </c>
      <c r="M1" t="s">
        <v>353</v>
      </c>
      <c r="N1" t="s">
        <v>354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s="1" t="s">
        <v>8</v>
      </c>
      <c r="X1" t="s">
        <v>324</v>
      </c>
      <c r="Y1" s="1" t="s">
        <v>12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s="1" t="s">
        <v>11</v>
      </c>
      <c r="AK1" s="1" t="s">
        <v>6</v>
      </c>
      <c r="AL1" t="s">
        <v>335</v>
      </c>
      <c r="AM1" t="s">
        <v>336</v>
      </c>
      <c r="AN1" t="s">
        <v>9</v>
      </c>
      <c r="AO1" t="s">
        <v>10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173</v>
      </c>
      <c r="AX1" t="s">
        <v>344</v>
      </c>
      <c r="AY1" t="s">
        <v>345</v>
      </c>
      <c r="AZ1" t="s">
        <v>346</v>
      </c>
      <c r="BB1" t="s">
        <v>34</v>
      </c>
      <c r="BC1" t="s">
        <v>35</v>
      </c>
      <c r="BD1" t="s">
        <v>36</v>
      </c>
      <c r="BE1" t="s">
        <v>37</v>
      </c>
      <c r="BG1" t="s">
        <v>181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s="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W1" t="s">
        <v>24</v>
      </c>
      <c r="BY1" t="s">
        <v>25</v>
      </c>
      <c r="CA1" t="s">
        <v>29</v>
      </c>
      <c r="CB1" t="s">
        <v>30</v>
      </c>
      <c r="CC1" t="s">
        <v>31</v>
      </c>
      <c r="CE1" t="s">
        <v>26</v>
      </c>
      <c r="CF1" t="s">
        <v>27</v>
      </c>
      <c r="CG1" t="s">
        <v>28</v>
      </c>
      <c r="CI1" t="s">
        <v>32</v>
      </c>
      <c r="CJ1" t="s">
        <v>33</v>
      </c>
    </row>
    <row r="2" spans="1:88" x14ac:dyDescent="0.3">
      <c r="A2" t="s">
        <v>38</v>
      </c>
      <c r="B2" t="s">
        <v>39</v>
      </c>
      <c r="C2">
        <v>43.433301999999998</v>
      </c>
      <c r="D2">
        <v>-79.902403000000007</v>
      </c>
      <c r="E2">
        <v>30.324324798716887</v>
      </c>
      <c r="F2" s="2">
        <v>43649</v>
      </c>
      <c r="G2">
        <v>3</v>
      </c>
      <c r="BB2" t="e">
        <f>BE2-SUM(BC2:BD2)</f>
        <v>#VALUE!</v>
      </c>
      <c r="BC2" t="s">
        <v>40</v>
      </c>
      <c r="BD2" t="s">
        <v>40</v>
      </c>
      <c r="BE2" t="s">
        <v>40</v>
      </c>
      <c r="BG2" t="s">
        <v>186</v>
      </c>
      <c r="BK2">
        <f>G2+H2+K2+N2+Z2+AE2+AH2</f>
        <v>3</v>
      </c>
      <c r="BL2">
        <f xml:space="preserve"> P2+AB2</f>
        <v>0</v>
      </c>
      <c r="BM2">
        <f>S2+V2+BA2</f>
        <v>0</v>
      </c>
      <c r="BN2">
        <f>AL2+AP2+AG2</f>
        <v>0</v>
      </c>
      <c r="BO2">
        <f>L2+O2+AY2</f>
        <v>0</v>
      </c>
      <c r="BP2">
        <f>M2+T2+X2+AA2+AD2+AR2+AS2+AU2+AV2+AX2</f>
        <v>0</v>
      </c>
      <c r="BQ2">
        <f xml:space="preserve"> AJ2+AN2+AO2</f>
        <v>0</v>
      </c>
      <c r="BR2">
        <f xml:space="preserve"> W2+AZ2</f>
        <v>0</v>
      </c>
      <c r="BS2">
        <f>BR2+J2</f>
        <v>0</v>
      </c>
      <c r="BT2">
        <f>BQ2+BR2+BS2</f>
        <v>0</v>
      </c>
      <c r="BU2">
        <f>Q2+R2+AC2</f>
        <v>0</v>
      </c>
      <c r="BW2">
        <f>SUM(G2:AZ2)</f>
        <v>3</v>
      </c>
      <c r="BY2">
        <f>G2+H2+I2+K2+L2+N2+M2+O2+P2+Q2+R2+S2+T2+U2+V2+X2+Z2+AA2+AB2+AC2+AD2+AE2+AG2+AH2+AI2+AL2+AM2+AP2+AQ2+AR2+AS2+AU2+AV2+AW2+AX2+AY2</f>
        <v>3</v>
      </c>
      <c r="CA2">
        <f>G2+H2+K2+L2+N2+S2+V2+AH2+AM2+AQ2+AW2+AY2</f>
        <v>3</v>
      </c>
      <c r="CB2">
        <f>L2+O2+P2+Q2+R2+T2+X2+Z2+AA2+AC2+AD2+AG2+AI2+AL2+AP2+AR2+AS2+AU2+AV2+AX2</f>
        <v>0</v>
      </c>
      <c r="CC2">
        <f>I2+AB2</f>
        <v>0</v>
      </c>
      <c r="CE2">
        <f>G2+H2+K2+N2+S2+V2+Y2+AE2+AJ2+AM2+AN2+AQ2+AW2+AY2</f>
        <v>3</v>
      </c>
      <c r="CF2">
        <f>L2+M2+O2+P2+Q2+R2+T2+W2+X2+Z2+AA2+AC2+AD2+AG2+AI2+AL2+AO2+AP2+AR2+AS2+AU2+AV2+AX2+AZ2</f>
        <v>0</v>
      </c>
      <c r="CG2">
        <f>I2+J2+AK2+AB2+AT2</f>
        <v>0</v>
      </c>
      <c r="CI2">
        <f xml:space="preserve"> COUNTIF(BK2:BU2, "&gt;0") + COUNTIF(AZ2, "&gt;0") + COUNTIF(AT2, "&gt;0") + COUNTIF(AK2, "&gt;0") + COUNTIF(Y2, "&gt;0") + COUNTIF(W2, "&gt;0") + COUNTIF(J2,"&gt;0") + COUNTIF(AM2,"&gt;0") + COUNTIF(AN2,"&gt;0") + COUNTIF(AO2,"&gt;0") + COUNTIF(AJ2,"&gt;0") + COUNTIF(AW2,"&gt;0") + COUNTIF(AI2,"&gt;0") + COUNTIF(U2, "&gt;0")</f>
        <v>1</v>
      </c>
      <c r="CJ2">
        <f xml:space="preserve"> COUNTIF(BK2:BU2, "&gt;0")</f>
        <v>1</v>
      </c>
    </row>
    <row r="3" spans="1:88" x14ac:dyDescent="0.3">
      <c r="A3" t="s">
        <v>38</v>
      </c>
      <c r="B3" t="s">
        <v>41</v>
      </c>
      <c r="C3">
        <v>43.433301999999998</v>
      </c>
      <c r="D3">
        <v>-79.902403000000007</v>
      </c>
      <c r="E3">
        <v>30.324324798716887</v>
      </c>
      <c r="F3" s="2">
        <v>43649</v>
      </c>
      <c r="G3">
        <v>3</v>
      </c>
      <c r="H3">
        <v>2</v>
      </c>
      <c r="I3">
        <v>1</v>
      </c>
      <c r="BB3" t="e">
        <f t="shared" ref="BB3:BB67" si="0">BE3-SUM(BC3:BD3)</f>
        <v>#VALUE!</v>
      </c>
      <c r="BC3" t="s">
        <v>40</v>
      </c>
      <c r="BD3" t="s">
        <v>40</v>
      </c>
      <c r="BE3" t="s">
        <v>40</v>
      </c>
      <c r="BK3">
        <f t="shared" ref="BK3:BK66" si="1">G3+H3+K3+N3+Z3+AE3+AH3</f>
        <v>5</v>
      </c>
      <c r="BL3">
        <f t="shared" ref="BL3:BL66" si="2" xml:space="preserve"> P3+AB3</f>
        <v>0</v>
      </c>
      <c r="BM3">
        <f t="shared" ref="BM3:BM66" si="3">S3+V3+BA3</f>
        <v>0</v>
      </c>
      <c r="BN3">
        <f t="shared" ref="BN3:BN66" si="4">AL3+AP3+AG3</f>
        <v>0</v>
      </c>
      <c r="BO3">
        <f t="shared" ref="BO3:BO66" si="5">L3+O3+AY3</f>
        <v>0</v>
      </c>
      <c r="BP3">
        <f t="shared" ref="BP3:BP66" si="6">M3+T3+X3+AA3+AD3+AR3+AS3+AU3+AV3+AX3</f>
        <v>0</v>
      </c>
      <c r="BQ3">
        <f t="shared" ref="BQ3:BQ66" si="7" xml:space="preserve"> AJ3+AN3+AO3</f>
        <v>0</v>
      </c>
      <c r="BR3">
        <f t="shared" ref="BR3:BR66" si="8" xml:space="preserve"> W3+AZ3</f>
        <v>0</v>
      </c>
      <c r="BS3">
        <f t="shared" ref="BS3:BS66" si="9">BR3+J3</f>
        <v>0</v>
      </c>
      <c r="BT3">
        <f t="shared" ref="BT3:BT66" si="10">BQ3+BR3+BS3</f>
        <v>0</v>
      </c>
      <c r="BU3">
        <f t="shared" ref="BU3:BU66" si="11">Q3+R3+AC3</f>
        <v>0</v>
      </c>
      <c r="BW3">
        <f t="shared" ref="BW3:BW66" si="12">SUM(G3:AZ3)</f>
        <v>6</v>
      </c>
      <c r="BY3">
        <f t="shared" ref="BY3:BY66" si="13">G3+H3+I3+K3+L3+N3+M3+O3+P3+Q3+R3+S3+T3+U3+V3+X3+Z3+AA3+AB3+AC3+AD3+AE3+AG3+AH3+AI3+AL3+AM3+AP3+AQ3+AR3+AS3+AU3+AV3+AW3+AX3+AY3</f>
        <v>6</v>
      </c>
      <c r="CA3">
        <f t="shared" ref="CA3:CA66" si="14">G3+H3+K3+L3+N3+S3+V3+AH3+AM3+AQ3+AW3+AY3</f>
        <v>5</v>
      </c>
      <c r="CB3">
        <f t="shared" ref="CB3:CB66" si="15">L3+O3+P3+Q3+R3+T3+X3+Z3+AA3+AC3+AD3+AG3+AI3+AL3+AP3+AR3+AS3+AU3+AV3+AX3</f>
        <v>0</v>
      </c>
      <c r="CC3">
        <f t="shared" ref="CC3:CC66" si="16">I3+AB3</f>
        <v>1</v>
      </c>
      <c r="CE3">
        <f t="shared" ref="CE3:CE66" si="17">G3+H3+K3+N3+S3+V3+Y3+AE3+AJ3+AM3+AN3+AQ3+AW3+AY3</f>
        <v>5</v>
      </c>
      <c r="CF3">
        <f t="shared" ref="CF3:CF66" si="18">L3+M3+O3+P3+Q3+R3+T3+W3+X3+Z3+AA3+AC3+AD3+AG3+AI3+AL3+AO3+AP3+AR3+AS3+AU3+AV3+AX3+AZ3</f>
        <v>0</v>
      </c>
      <c r="CG3">
        <f t="shared" ref="CG3:CG66" si="19">I3+J3+AK3+AB3+AT3</f>
        <v>1</v>
      </c>
      <c r="CI3">
        <f t="shared" ref="CI3:CI66" si="20" xml:space="preserve"> COUNTIF(BK3:BU3, "&gt;0") + COUNTIF(AZ3, "&gt;0") + COUNTIF(AT3, "&gt;0") + COUNTIF(AK3, "&gt;0") + COUNTIF(Y3, "&gt;0") + COUNTIF(W3, "&gt;0") + COUNTIF(J3,"&gt;0") + COUNTIF(AM3,"&gt;0") + COUNTIF(AN3,"&gt;0") + COUNTIF(AO3,"&gt;0") + COUNTIF(AJ3,"&gt;0") + COUNTIF(AW3,"&gt;0") + COUNTIF(AI3,"&gt;0") + COUNTIF(U3, "&gt;0")</f>
        <v>1</v>
      </c>
      <c r="CJ3">
        <f t="shared" ref="CJ3:CJ66" si="21" xml:space="preserve"> COUNTIF(BK3:BU3, "&gt;0")</f>
        <v>1</v>
      </c>
    </row>
    <row r="4" spans="1:88" x14ac:dyDescent="0.3">
      <c r="A4" t="s">
        <v>38</v>
      </c>
      <c r="B4" t="s">
        <v>42</v>
      </c>
      <c r="C4">
        <v>43.433301999999998</v>
      </c>
      <c r="D4">
        <v>-79.902403000000007</v>
      </c>
      <c r="E4">
        <v>30.324324798716887</v>
      </c>
      <c r="F4" s="2">
        <v>43649</v>
      </c>
      <c r="G4">
        <v>1</v>
      </c>
      <c r="BB4" t="e">
        <f t="shared" si="0"/>
        <v>#VALUE!</v>
      </c>
      <c r="BC4" t="s">
        <v>40</v>
      </c>
      <c r="BD4" t="s">
        <v>40</v>
      </c>
      <c r="BE4" t="s">
        <v>40</v>
      </c>
      <c r="BK4">
        <f t="shared" si="1"/>
        <v>1</v>
      </c>
      <c r="BL4">
        <f t="shared" si="2"/>
        <v>0</v>
      </c>
      <c r="BM4">
        <f t="shared" si="3"/>
        <v>0</v>
      </c>
      <c r="BN4">
        <f t="shared" si="4"/>
        <v>0</v>
      </c>
      <c r="BO4">
        <f t="shared" si="5"/>
        <v>0</v>
      </c>
      <c r="BP4">
        <f t="shared" si="6"/>
        <v>0</v>
      </c>
      <c r="BQ4">
        <f t="shared" si="7"/>
        <v>0</v>
      </c>
      <c r="BR4">
        <f t="shared" si="8"/>
        <v>0</v>
      </c>
      <c r="BS4">
        <f t="shared" si="9"/>
        <v>0</v>
      </c>
      <c r="BT4">
        <f t="shared" si="10"/>
        <v>0</v>
      </c>
      <c r="BU4">
        <f t="shared" si="11"/>
        <v>0</v>
      </c>
      <c r="BW4">
        <f t="shared" si="12"/>
        <v>1</v>
      </c>
      <c r="BY4">
        <f t="shared" si="13"/>
        <v>1</v>
      </c>
      <c r="CA4">
        <f t="shared" si="14"/>
        <v>1</v>
      </c>
      <c r="CB4">
        <f t="shared" si="15"/>
        <v>0</v>
      </c>
      <c r="CC4">
        <f t="shared" si="16"/>
        <v>0</v>
      </c>
      <c r="CE4">
        <f t="shared" si="17"/>
        <v>1</v>
      </c>
      <c r="CF4">
        <f t="shared" si="18"/>
        <v>0</v>
      </c>
      <c r="CG4">
        <f t="shared" si="19"/>
        <v>0</v>
      </c>
      <c r="CI4">
        <f t="shared" si="20"/>
        <v>1</v>
      </c>
      <c r="CJ4">
        <f t="shared" si="21"/>
        <v>1</v>
      </c>
    </row>
    <row r="5" spans="1:88" x14ac:dyDescent="0.3">
      <c r="A5" t="s">
        <v>43</v>
      </c>
      <c r="B5" t="s">
        <v>39</v>
      </c>
      <c r="C5">
        <v>43.67024</v>
      </c>
      <c r="D5">
        <v>-79.462135000000004</v>
      </c>
      <c r="E5">
        <v>4.1723995782564574</v>
      </c>
      <c r="F5" s="2">
        <v>43650</v>
      </c>
      <c r="J5">
        <v>1</v>
      </c>
      <c r="BB5">
        <f t="shared" si="0"/>
        <v>3</v>
      </c>
      <c r="BC5">
        <v>1</v>
      </c>
      <c r="BD5">
        <v>0</v>
      </c>
      <c r="BE5">
        <v>4</v>
      </c>
      <c r="BG5" t="s">
        <v>187</v>
      </c>
      <c r="BK5">
        <f t="shared" si="1"/>
        <v>0</v>
      </c>
      <c r="BL5">
        <f t="shared" si="2"/>
        <v>0</v>
      </c>
      <c r="BM5">
        <f t="shared" si="3"/>
        <v>0</v>
      </c>
      <c r="BN5">
        <f t="shared" si="4"/>
        <v>0</v>
      </c>
      <c r="BO5">
        <f t="shared" si="5"/>
        <v>0</v>
      </c>
      <c r="BP5">
        <f t="shared" si="6"/>
        <v>0</v>
      </c>
      <c r="BQ5">
        <f t="shared" si="7"/>
        <v>0</v>
      </c>
      <c r="BR5">
        <f t="shared" si="8"/>
        <v>0</v>
      </c>
      <c r="BS5">
        <f t="shared" si="9"/>
        <v>1</v>
      </c>
      <c r="BT5">
        <f t="shared" si="10"/>
        <v>1</v>
      </c>
      <c r="BU5">
        <f t="shared" si="11"/>
        <v>0</v>
      </c>
      <c r="BW5">
        <f t="shared" si="12"/>
        <v>1</v>
      </c>
      <c r="BY5">
        <f t="shared" si="13"/>
        <v>0</v>
      </c>
      <c r="CA5">
        <f t="shared" si="14"/>
        <v>0</v>
      </c>
      <c r="CB5">
        <f t="shared" si="15"/>
        <v>0</v>
      </c>
      <c r="CC5">
        <f t="shared" si="16"/>
        <v>0</v>
      </c>
      <c r="CE5">
        <f t="shared" si="17"/>
        <v>0</v>
      </c>
      <c r="CF5">
        <f t="shared" si="18"/>
        <v>0</v>
      </c>
      <c r="CG5">
        <f t="shared" si="19"/>
        <v>1</v>
      </c>
      <c r="CI5">
        <f t="shared" si="20"/>
        <v>3</v>
      </c>
      <c r="CJ5">
        <f t="shared" si="21"/>
        <v>2</v>
      </c>
    </row>
    <row r="6" spans="1:88" x14ac:dyDescent="0.3">
      <c r="A6" t="s">
        <v>43</v>
      </c>
      <c r="B6" t="s">
        <v>41</v>
      </c>
      <c r="C6">
        <v>43.67024</v>
      </c>
      <c r="D6">
        <v>-79.462135000000004</v>
      </c>
      <c r="E6">
        <v>4.1723995782564574</v>
      </c>
      <c r="F6" s="2">
        <v>43650</v>
      </c>
      <c r="K6">
        <v>1</v>
      </c>
      <c r="BB6">
        <f t="shared" si="0"/>
        <v>2</v>
      </c>
      <c r="BC6">
        <v>4</v>
      </c>
      <c r="BD6">
        <v>0</v>
      </c>
      <c r="BE6">
        <v>6</v>
      </c>
      <c r="BK6">
        <f t="shared" si="1"/>
        <v>1</v>
      </c>
      <c r="BL6">
        <f t="shared" si="2"/>
        <v>0</v>
      </c>
      <c r="BM6">
        <f t="shared" si="3"/>
        <v>0</v>
      </c>
      <c r="BN6">
        <f t="shared" si="4"/>
        <v>0</v>
      </c>
      <c r="BO6">
        <f t="shared" si="5"/>
        <v>0</v>
      </c>
      <c r="BP6">
        <f t="shared" si="6"/>
        <v>0</v>
      </c>
      <c r="BQ6">
        <f t="shared" si="7"/>
        <v>0</v>
      </c>
      <c r="BR6">
        <f t="shared" si="8"/>
        <v>0</v>
      </c>
      <c r="BS6">
        <f t="shared" si="9"/>
        <v>0</v>
      </c>
      <c r="BT6">
        <f t="shared" si="10"/>
        <v>0</v>
      </c>
      <c r="BU6">
        <f t="shared" si="11"/>
        <v>0</v>
      </c>
      <c r="BW6">
        <f t="shared" si="12"/>
        <v>1</v>
      </c>
      <c r="BY6">
        <f t="shared" si="13"/>
        <v>1</v>
      </c>
      <c r="CA6">
        <f t="shared" si="14"/>
        <v>1</v>
      </c>
      <c r="CB6">
        <f t="shared" si="15"/>
        <v>0</v>
      </c>
      <c r="CC6">
        <f t="shared" si="16"/>
        <v>0</v>
      </c>
      <c r="CE6">
        <f t="shared" si="17"/>
        <v>1</v>
      </c>
      <c r="CF6">
        <f t="shared" si="18"/>
        <v>0</v>
      </c>
      <c r="CG6">
        <f t="shared" si="19"/>
        <v>0</v>
      </c>
      <c r="CI6">
        <f t="shared" si="20"/>
        <v>1</v>
      </c>
      <c r="CJ6">
        <f t="shared" si="21"/>
        <v>1</v>
      </c>
    </row>
    <row r="7" spans="1:88" x14ac:dyDescent="0.3">
      <c r="A7" t="s">
        <v>43</v>
      </c>
      <c r="B7" t="s">
        <v>42</v>
      </c>
      <c r="C7">
        <v>43.67024</v>
      </c>
      <c r="D7">
        <v>-79.462135000000004</v>
      </c>
      <c r="E7">
        <v>4.1723995782564574</v>
      </c>
      <c r="F7" s="2">
        <v>43650</v>
      </c>
      <c r="BB7">
        <f t="shared" si="0"/>
        <v>3</v>
      </c>
      <c r="BC7">
        <v>4</v>
      </c>
      <c r="BD7">
        <v>0</v>
      </c>
      <c r="BE7">
        <v>7</v>
      </c>
      <c r="BG7" t="s">
        <v>188</v>
      </c>
      <c r="BK7">
        <f t="shared" si="1"/>
        <v>0</v>
      </c>
      <c r="BL7">
        <f t="shared" si="2"/>
        <v>0</v>
      </c>
      <c r="BM7">
        <f t="shared" si="3"/>
        <v>0</v>
      </c>
      <c r="BN7">
        <f t="shared" si="4"/>
        <v>0</v>
      </c>
      <c r="BO7">
        <f t="shared" si="5"/>
        <v>0</v>
      </c>
      <c r="BP7">
        <f t="shared" si="6"/>
        <v>0</v>
      </c>
      <c r="BQ7">
        <f t="shared" si="7"/>
        <v>0</v>
      </c>
      <c r="BR7">
        <f t="shared" si="8"/>
        <v>0</v>
      </c>
      <c r="BS7">
        <f t="shared" si="9"/>
        <v>0</v>
      </c>
      <c r="BT7">
        <f t="shared" si="10"/>
        <v>0</v>
      </c>
      <c r="BU7">
        <f t="shared" si="11"/>
        <v>0</v>
      </c>
      <c r="BW7">
        <f t="shared" si="12"/>
        <v>0</v>
      </c>
      <c r="BY7">
        <f t="shared" si="13"/>
        <v>0</v>
      </c>
      <c r="CA7">
        <f t="shared" si="14"/>
        <v>0</v>
      </c>
      <c r="CB7">
        <f t="shared" si="15"/>
        <v>0</v>
      </c>
      <c r="CC7">
        <f t="shared" si="16"/>
        <v>0</v>
      </c>
      <c r="CE7">
        <f t="shared" si="17"/>
        <v>0</v>
      </c>
      <c r="CF7">
        <f t="shared" si="18"/>
        <v>0</v>
      </c>
      <c r="CG7">
        <f t="shared" si="19"/>
        <v>0</v>
      </c>
      <c r="CI7">
        <f t="shared" si="20"/>
        <v>0</v>
      </c>
      <c r="CJ7">
        <f t="shared" si="21"/>
        <v>0</v>
      </c>
    </row>
    <row r="8" spans="1:88" x14ac:dyDescent="0.3">
      <c r="A8" t="s">
        <v>44</v>
      </c>
      <c r="B8" t="s">
        <v>39</v>
      </c>
      <c r="C8">
        <v>43.680726</v>
      </c>
      <c r="D8">
        <v>-79.411250999999993</v>
      </c>
      <c r="E8">
        <v>2.2676667969489746</v>
      </c>
      <c r="F8" s="2">
        <v>43650</v>
      </c>
      <c r="I8">
        <v>1</v>
      </c>
      <c r="BB8">
        <f t="shared" si="0"/>
        <v>3</v>
      </c>
      <c r="BC8">
        <v>2</v>
      </c>
      <c r="BD8">
        <v>0</v>
      </c>
      <c r="BE8">
        <v>5</v>
      </c>
      <c r="BG8" t="s">
        <v>189</v>
      </c>
      <c r="BK8">
        <f t="shared" si="1"/>
        <v>0</v>
      </c>
      <c r="BL8">
        <f t="shared" si="2"/>
        <v>0</v>
      </c>
      <c r="BM8">
        <f t="shared" si="3"/>
        <v>0</v>
      </c>
      <c r="BN8">
        <f t="shared" si="4"/>
        <v>0</v>
      </c>
      <c r="BO8">
        <f t="shared" si="5"/>
        <v>0</v>
      </c>
      <c r="BP8">
        <f t="shared" si="6"/>
        <v>0</v>
      </c>
      <c r="BQ8">
        <f t="shared" si="7"/>
        <v>0</v>
      </c>
      <c r="BR8">
        <f t="shared" si="8"/>
        <v>0</v>
      </c>
      <c r="BS8">
        <f t="shared" si="9"/>
        <v>0</v>
      </c>
      <c r="BT8">
        <f t="shared" si="10"/>
        <v>0</v>
      </c>
      <c r="BU8">
        <f t="shared" si="11"/>
        <v>0</v>
      </c>
      <c r="BW8">
        <f t="shared" si="12"/>
        <v>1</v>
      </c>
      <c r="BY8">
        <f t="shared" si="13"/>
        <v>1</v>
      </c>
      <c r="CA8">
        <f t="shared" si="14"/>
        <v>0</v>
      </c>
      <c r="CB8">
        <f t="shared" si="15"/>
        <v>0</v>
      </c>
      <c r="CC8">
        <f t="shared" si="16"/>
        <v>1</v>
      </c>
      <c r="CE8">
        <f t="shared" si="17"/>
        <v>0</v>
      </c>
      <c r="CF8">
        <f t="shared" si="18"/>
        <v>0</v>
      </c>
      <c r="CG8">
        <f t="shared" si="19"/>
        <v>1</v>
      </c>
      <c r="CI8">
        <f t="shared" si="20"/>
        <v>0</v>
      </c>
      <c r="CJ8">
        <f t="shared" si="21"/>
        <v>0</v>
      </c>
    </row>
    <row r="9" spans="1:88" x14ac:dyDescent="0.3">
      <c r="A9" t="s">
        <v>44</v>
      </c>
      <c r="B9" t="s">
        <v>41</v>
      </c>
      <c r="C9">
        <v>43.680726</v>
      </c>
      <c r="D9">
        <v>-79.411250999999993</v>
      </c>
      <c r="E9">
        <v>2.2676667969489746</v>
      </c>
      <c r="F9" s="2">
        <v>43650</v>
      </c>
      <c r="BB9">
        <f t="shared" si="0"/>
        <v>3</v>
      </c>
      <c r="BC9">
        <v>2</v>
      </c>
      <c r="BD9">
        <v>0</v>
      </c>
      <c r="BE9">
        <v>5</v>
      </c>
      <c r="BK9">
        <f t="shared" si="1"/>
        <v>0</v>
      </c>
      <c r="BL9">
        <f t="shared" si="2"/>
        <v>0</v>
      </c>
      <c r="BM9">
        <f t="shared" si="3"/>
        <v>0</v>
      </c>
      <c r="BN9">
        <f t="shared" si="4"/>
        <v>0</v>
      </c>
      <c r="BO9">
        <f t="shared" si="5"/>
        <v>0</v>
      </c>
      <c r="BP9">
        <f t="shared" si="6"/>
        <v>0</v>
      </c>
      <c r="BQ9">
        <f t="shared" si="7"/>
        <v>0</v>
      </c>
      <c r="BR9">
        <f t="shared" si="8"/>
        <v>0</v>
      </c>
      <c r="BS9">
        <f t="shared" si="9"/>
        <v>0</v>
      </c>
      <c r="BT9">
        <f t="shared" si="10"/>
        <v>0</v>
      </c>
      <c r="BU9">
        <f t="shared" si="11"/>
        <v>0</v>
      </c>
      <c r="BW9">
        <f t="shared" si="12"/>
        <v>0</v>
      </c>
      <c r="BY9">
        <f t="shared" si="13"/>
        <v>0</v>
      </c>
      <c r="CA9">
        <f t="shared" si="14"/>
        <v>0</v>
      </c>
      <c r="CB9">
        <f t="shared" si="15"/>
        <v>0</v>
      </c>
      <c r="CC9">
        <f t="shared" si="16"/>
        <v>0</v>
      </c>
      <c r="CE9">
        <f t="shared" si="17"/>
        <v>0</v>
      </c>
      <c r="CF9">
        <f t="shared" si="18"/>
        <v>0</v>
      </c>
      <c r="CG9">
        <f t="shared" si="19"/>
        <v>0</v>
      </c>
      <c r="CI9">
        <f t="shared" si="20"/>
        <v>0</v>
      </c>
      <c r="CJ9">
        <f t="shared" si="21"/>
        <v>0</v>
      </c>
    </row>
    <row r="10" spans="1:88" x14ac:dyDescent="0.3">
      <c r="A10" t="s">
        <v>45</v>
      </c>
      <c r="B10" t="s">
        <v>39</v>
      </c>
      <c r="C10">
        <v>43.669676000000003</v>
      </c>
      <c r="D10">
        <v>-79.422881000000004</v>
      </c>
      <c r="E10">
        <v>2.2919132492652632</v>
      </c>
      <c r="F10" s="2">
        <v>43650</v>
      </c>
      <c r="I10">
        <v>1</v>
      </c>
      <c r="BB10">
        <f t="shared" si="0"/>
        <v>3</v>
      </c>
      <c r="BC10">
        <v>3</v>
      </c>
      <c r="BD10">
        <v>0</v>
      </c>
      <c r="BE10">
        <v>6</v>
      </c>
      <c r="BG10" t="s">
        <v>190</v>
      </c>
      <c r="BK10">
        <f t="shared" si="1"/>
        <v>0</v>
      </c>
      <c r="BL10">
        <f t="shared" si="2"/>
        <v>0</v>
      </c>
      <c r="BM10">
        <f t="shared" si="3"/>
        <v>0</v>
      </c>
      <c r="BN10">
        <f t="shared" si="4"/>
        <v>0</v>
      </c>
      <c r="BO10">
        <f t="shared" si="5"/>
        <v>0</v>
      </c>
      <c r="BP10">
        <f t="shared" si="6"/>
        <v>0</v>
      </c>
      <c r="BQ10">
        <f t="shared" si="7"/>
        <v>0</v>
      </c>
      <c r="BR10">
        <f t="shared" si="8"/>
        <v>0</v>
      </c>
      <c r="BS10">
        <f t="shared" si="9"/>
        <v>0</v>
      </c>
      <c r="BT10">
        <f t="shared" si="10"/>
        <v>0</v>
      </c>
      <c r="BU10">
        <f t="shared" si="11"/>
        <v>0</v>
      </c>
      <c r="BW10">
        <f t="shared" si="12"/>
        <v>1</v>
      </c>
      <c r="BY10">
        <f t="shared" si="13"/>
        <v>1</v>
      </c>
      <c r="CA10">
        <f t="shared" si="14"/>
        <v>0</v>
      </c>
      <c r="CB10">
        <f t="shared" si="15"/>
        <v>0</v>
      </c>
      <c r="CC10">
        <f t="shared" si="16"/>
        <v>1</v>
      </c>
      <c r="CE10">
        <f t="shared" si="17"/>
        <v>0</v>
      </c>
      <c r="CF10">
        <f t="shared" si="18"/>
        <v>0</v>
      </c>
      <c r="CG10">
        <f t="shared" si="19"/>
        <v>1</v>
      </c>
      <c r="CI10">
        <f t="shared" si="20"/>
        <v>0</v>
      </c>
      <c r="CJ10">
        <f t="shared" si="21"/>
        <v>0</v>
      </c>
    </row>
    <row r="11" spans="1:88" x14ac:dyDescent="0.3">
      <c r="A11" t="s">
        <v>45</v>
      </c>
      <c r="B11" t="s">
        <v>41</v>
      </c>
      <c r="C11">
        <v>43.669676000000003</v>
      </c>
      <c r="D11">
        <v>-79.422881000000004</v>
      </c>
      <c r="E11">
        <v>2.2919132492652632</v>
      </c>
      <c r="F11" s="2">
        <v>43650</v>
      </c>
      <c r="K11">
        <v>1</v>
      </c>
      <c r="BB11">
        <f t="shared" si="0"/>
        <v>1</v>
      </c>
      <c r="BC11">
        <v>4</v>
      </c>
      <c r="BD11">
        <v>0</v>
      </c>
      <c r="BE11">
        <v>5</v>
      </c>
      <c r="BK11">
        <f t="shared" si="1"/>
        <v>1</v>
      </c>
      <c r="BL11">
        <f t="shared" si="2"/>
        <v>0</v>
      </c>
      <c r="BM11">
        <f t="shared" si="3"/>
        <v>0</v>
      </c>
      <c r="BN11">
        <f t="shared" si="4"/>
        <v>0</v>
      </c>
      <c r="BO11">
        <f t="shared" si="5"/>
        <v>0</v>
      </c>
      <c r="BP11">
        <f t="shared" si="6"/>
        <v>0</v>
      </c>
      <c r="BQ11">
        <f t="shared" si="7"/>
        <v>0</v>
      </c>
      <c r="BR11">
        <f t="shared" si="8"/>
        <v>0</v>
      </c>
      <c r="BS11">
        <f t="shared" si="9"/>
        <v>0</v>
      </c>
      <c r="BT11">
        <f t="shared" si="10"/>
        <v>0</v>
      </c>
      <c r="BU11">
        <f t="shared" si="11"/>
        <v>0</v>
      </c>
      <c r="BW11">
        <f t="shared" si="12"/>
        <v>1</v>
      </c>
      <c r="BY11">
        <f t="shared" si="13"/>
        <v>1</v>
      </c>
      <c r="CA11">
        <f t="shared" si="14"/>
        <v>1</v>
      </c>
      <c r="CB11">
        <f t="shared" si="15"/>
        <v>0</v>
      </c>
      <c r="CC11">
        <f t="shared" si="16"/>
        <v>0</v>
      </c>
      <c r="CE11">
        <f t="shared" si="17"/>
        <v>1</v>
      </c>
      <c r="CF11">
        <f t="shared" si="18"/>
        <v>0</v>
      </c>
      <c r="CG11">
        <f t="shared" si="19"/>
        <v>0</v>
      </c>
      <c r="CI11">
        <f t="shared" si="20"/>
        <v>1</v>
      </c>
      <c r="CJ11">
        <f t="shared" si="21"/>
        <v>1</v>
      </c>
    </row>
    <row r="12" spans="1:88" x14ac:dyDescent="0.3">
      <c r="A12" t="s">
        <v>45</v>
      </c>
      <c r="B12" t="s">
        <v>42</v>
      </c>
      <c r="C12">
        <v>43.669676000000003</v>
      </c>
      <c r="D12">
        <v>-79.422881000000004</v>
      </c>
      <c r="E12">
        <v>2.2919132492652632</v>
      </c>
      <c r="F12" s="2">
        <v>43650</v>
      </c>
      <c r="BB12">
        <f t="shared" si="0"/>
        <v>2</v>
      </c>
      <c r="BC12">
        <v>3</v>
      </c>
      <c r="BD12">
        <v>0</v>
      </c>
      <c r="BE12">
        <v>5</v>
      </c>
      <c r="BG12" t="s">
        <v>191</v>
      </c>
      <c r="BK12">
        <f t="shared" si="1"/>
        <v>0</v>
      </c>
      <c r="BL12">
        <f t="shared" si="2"/>
        <v>0</v>
      </c>
      <c r="BM12">
        <f t="shared" si="3"/>
        <v>0</v>
      </c>
      <c r="BN12">
        <f t="shared" si="4"/>
        <v>0</v>
      </c>
      <c r="BO12">
        <f t="shared" si="5"/>
        <v>0</v>
      </c>
      <c r="BP12">
        <f t="shared" si="6"/>
        <v>0</v>
      </c>
      <c r="BQ12">
        <f t="shared" si="7"/>
        <v>0</v>
      </c>
      <c r="BR12">
        <f t="shared" si="8"/>
        <v>0</v>
      </c>
      <c r="BS12">
        <f t="shared" si="9"/>
        <v>0</v>
      </c>
      <c r="BT12">
        <f t="shared" si="10"/>
        <v>0</v>
      </c>
      <c r="BU12">
        <f t="shared" si="11"/>
        <v>0</v>
      </c>
      <c r="BW12">
        <f t="shared" si="12"/>
        <v>0</v>
      </c>
      <c r="BY12">
        <f t="shared" si="13"/>
        <v>0</v>
      </c>
      <c r="CA12">
        <f t="shared" si="14"/>
        <v>0</v>
      </c>
      <c r="CB12">
        <f t="shared" si="15"/>
        <v>0</v>
      </c>
      <c r="CC12">
        <f t="shared" si="16"/>
        <v>0</v>
      </c>
      <c r="CE12">
        <f t="shared" si="17"/>
        <v>0</v>
      </c>
      <c r="CF12">
        <f t="shared" si="18"/>
        <v>0</v>
      </c>
      <c r="CG12">
        <f t="shared" si="19"/>
        <v>0</v>
      </c>
      <c r="CI12">
        <f t="shared" si="20"/>
        <v>0</v>
      </c>
      <c r="CJ12">
        <f t="shared" si="21"/>
        <v>0</v>
      </c>
    </row>
    <row r="13" spans="1:88" x14ac:dyDescent="0.3">
      <c r="A13" t="s">
        <v>46</v>
      </c>
      <c r="B13" t="s">
        <v>39</v>
      </c>
      <c r="C13">
        <v>43.671067999999998</v>
      </c>
      <c r="D13">
        <v>-79.452408000000005</v>
      </c>
      <c r="E13">
        <v>3.7162386032683976</v>
      </c>
      <c r="F13" s="2">
        <v>43650</v>
      </c>
      <c r="I13">
        <v>1</v>
      </c>
      <c r="L13">
        <v>1</v>
      </c>
      <c r="BB13">
        <f t="shared" si="0"/>
        <v>6</v>
      </c>
      <c r="BC13">
        <v>2</v>
      </c>
      <c r="BD13">
        <v>0</v>
      </c>
      <c r="BE13">
        <v>8</v>
      </c>
      <c r="BG13" t="s">
        <v>192</v>
      </c>
      <c r="BK13">
        <f t="shared" si="1"/>
        <v>0</v>
      </c>
      <c r="BL13">
        <f t="shared" si="2"/>
        <v>0</v>
      </c>
      <c r="BM13">
        <f t="shared" si="3"/>
        <v>0</v>
      </c>
      <c r="BN13">
        <f t="shared" si="4"/>
        <v>0</v>
      </c>
      <c r="BO13">
        <f t="shared" si="5"/>
        <v>1</v>
      </c>
      <c r="BP13">
        <f t="shared" si="6"/>
        <v>0</v>
      </c>
      <c r="BQ13">
        <f t="shared" si="7"/>
        <v>0</v>
      </c>
      <c r="BR13">
        <f t="shared" si="8"/>
        <v>0</v>
      </c>
      <c r="BS13">
        <f t="shared" si="9"/>
        <v>0</v>
      </c>
      <c r="BT13">
        <f t="shared" si="10"/>
        <v>0</v>
      </c>
      <c r="BU13">
        <f t="shared" si="11"/>
        <v>0</v>
      </c>
      <c r="BW13">
        <f t="shared" si="12"/>
        <v>2</v>
      </c>
      <c r="BY13">
        <f t="shared" si="13"/>
        <v>2</v>
      </c>
      <c r="CA13">
        <f t="shared" si="14"/>
        <v>1</v>
      </c>
      <c r="CB13">
        <f t="shared" si="15"/>
        <v>1</v>
      </c>
      <c r="CC13">
        <f t="shared" si="16"/>
        <v>1</v>
      </c>
      <c r="CE13">
        <f t="shared" si="17"/>
        <v>0</v>
      </c>
      <c r="CF13">
        <f t="shared" si="18"/>
        <v>1</v>
      </c>
      <c r="CG13">
        <f t="shared" si="19"/>
        <v>1</v>
      </c>
      <c r="CI13">
        <f t="shared" si="20"/>
        <v>1</v>
      </c>
      <c r="CJ13">
        <f t="shared" si="21"/>
        <v>1</v>
      </c>
    </row>
    <row r="14" spans="1:88" x14ac:dyDescent="0.3">
      <c r="A14" t="s">
        <v>46</v>
      </c>
      <c r="B14" t="s">
        <v>41</v>
      </c>
      <c r="C14">
        <v>43.671067999999998</v>
      </c>
      <c r="D14">
        <v>-79.452408000000005</v>
      </c>
      <c r="E14">
        <v>3.7162386032683976</v>
      </c>
      <c r="F14" s="2">
        <v>43650</v>
      </c>
      <c r="BB14">
        <f t="shared" si="0"/>
        <v>4</v>
      </c>
      <c r="BC14">
        <v>3</v>
      </c>
      <c r="BD14">
        <v>0</v>
      </c>
      <c r="BE14">
        <v>7</v>
      </c>
      <c r="BG14" t="s">
        <v>193</v>
      </c>
      <c r="BK14">
        <f t="shared" si="1"/>
        <v>0</v>
      </c>
      <c r="BL14">
        <f t="shared" si="2"/>
        <v>0</v>
      </c>
      <c r="BM14">
        <f t="shared" si="3"/>
        <v>0</v>
      </c>
      <c r="BN14">
        <f t="shared" si="4"/>
        <v>0</v>
      </c>
      <c r="BO14">
        <f t="shared" si="5"/>
        <v>0</v>
      </c>
      <c r="BP14">
        <f t="shared" si="6"/>
        <v>0</v>
      </c>
      <c r="BQ14">
        <f t="shared" si="7"/>
        <v>0</v>
      </c>
      <c r="BR14">
        <f t="shared" si="8"/>
        <v>0</v>
      </c>
      <c r="BS14">
        <f t="shared" si="9"/>
        <v>0</v>
      </c>
      <c r="BT14">
        <f t="shared" si="10"/>
        <v>0</v>
      </c>
      <c r="BU14">
        <f t="shared" si="11"/>
        <v>0</v>
      </c>
      <c r="BW14">
        <f t="shared" si="12"/>
        <v>0</v>
      </c>
      <c r="BY14">
        <f t="shared" si="13"/>
        <v>0</v>
      </c>
      <c r="CA14">
        <f t="shared" si="14"/>
        <v>0</v>
      </c>
      <c r="CB14">
        <f t="shared" si="15"/>
        <v>0</v>
      </c>
      <c r="CC14">
        <f t="shared" si="16"/>
        <v>0</v>
      </c>
      <c r="CE14">
        <f t="shared" si="17"/>
        <v>0</v>
      </c>
      <c r="CF14">
        <f t="shared" si="18"/>
        <v>0</v>
      </c>
      <c r="CG14">
        <f t="shared" si="19"/>
        <v>0</v>
      </c>
      <c r="CI14">
        <f t="shared" si="20"/>
        <v>0</v>
      </c>
      <c r="CJ14">
        <f t="shared" si="21"/>
        <v>0</v>
      </c>
    </row>
    <row r="15" spans="1:88" x14ac:dyDescent="0.3">
      <c r="A15" t="s">
        <v>46</v>
      </c>
      <c r="B15" t="s">
        <v>42</v>
      </c>
      <c r="C15">
        <v>43.671067999999998</v>
      </c>
      <c r="D15">
        <v>-79.452408000000005</v>
      </c>
      <c r="E15">
        <v>3.7162386032683976</v>
      </c>
      <c r="F15" s="2">
        <v>43650</v>
      </c>
      <c r="BB15">
        <f t="shared" si="0"/>
        <v>2</v>
      </c>
      <c r="BC15">
        <v>3</v>
      </c>
      <c r="BD15">
        <v>0</v>
      </c>
      <c r="BE15">
        <v>5</v>
      </c>
      <c r="BG15" t="s">
        <v>194</v>
      </c>
      <c r="BK15">
        <f t="shared" si="1"/>
        <v>0</v>
      </c>
      <c r="BL15">
        <f t="shared" si="2"/>
        <v>0</v>
      </c>
      <c r="BM15">
        <f t="shared" si="3"/>
        <v>0</v>
      </c>
      <c r="BN15">
        <f t="shared" si="4"/>
        <v>0</v>
      </c>
      <c r="BO15">
        <f t="shared" si="5"/>
        <v>0</v>
      </c>
      <c r="BP15">
        <f t="shared" si="6"/>
        <v>0</v>
      </c>
      <c r="BQ15">
        <f t="shared" si="7"/>
        <v>0</v>
      </c>
      <c r="BR15">
        <f t="shared" si="8"/>
        <v>0</v>
      </c>
      <c r="BS15">
        <f t="shared" si="9"/>
        <v>0</v>
      </c>
      <c r="BT15">
        <f t="shared" si="10"/>
        <v>0</v>
      </c>
      <c r="BU15">
        <f t="shared" si="11"/>
        <v>0</v>
      </c>
      <c r="BW15">
        <f t="shared" si="12"/>
        <v>0</v>
      </c>
      <c r="BY15">
        <f t="shared" si="13"/>
        <v>0</v>
      </c>
      <c r="CA15">
        <f t="shared" si="14"/>
        <v>0</v>
      </c>
      <c r="CB15">
        <f t="shared" si="15"/>
        <v>0</v>
      </c>
      <c r="CC15">
        <f t="shared" si="16"/>
        <v>0</v>
      </c>
      <c r="CE15">
        <f t="shared" si="17"/>
        <v>0</v>
      </c>
      <c r="CF15">
        <f t="shared" si="18"/>
        <v>0</v>
      </c>
      <c r="CG15">
        <f t="shared" si="19"/>
        <v>0</v>
      </c>
      <c r="CI15">
        <f t="shared" si="20"/>
        <v>0</v>
      </c>
      <c r="CJ15">
        <f t="shared" si="21"/>
        <v>0</v>
      </c>
    </row>
    <row r="16" spans="1:88" x14ac:dyDescent="0.3">
      <c r="A16" t="s">
        <v>47</v>
      </c>
      <c r="B16" t="s">
        <v>39</v>
      </c>
      <c r="C16">
        <v>43.670453999999999</v>
      </c>
      <c r="D16">
        <v>-79.482483999999999</v>
      </c>
      <c r="E16">
        <v>5.1702146820794361</v>
      </c>
      <c r="F16" s="2">
        <v>43651</v>
      </c>
      <c r="I16">
        <v>2</v>
      </c>
      <c r="K16">
        <v>9</v>
      </c>
      <c r="M16">
        <v>2</v>
      </c>
      <c r="BB16">
        <f t="shared" si="0"/>
        <v>2</v>
      </c>
      <c r="BC16">
        <v>4</v>
      </c>
      <c r="BD16">
        <v>0</v>
      </c>
      <c r="BE16">
        <v>6</v>
      </c>
      <c r="BG16" t="s">
        <v>195</v>
      </c>
      <c r="BK16">
        <f t="shared" si="1"/>
        <v>9</v>
      </c>
      <c r="BL16">
        <f t="shared" si="2"/>
        <v>0</v>
      </c>
      <c r="BM16">
        <f t="shared" si="3"/>
        <v>0</v>
      </c>
      <c r="BN16">
        <f t="shared" si="4"/>
        <v>0</v>
      </c>
      <c r="BO16">
        <f t="shared" si="5"/>
        <v>0</v>
      </c>
      <c r="BP16">
        <f t="shared" si="6"/>
        <v>2</v>
      </c>
      <c r="BQ16">
        <f t="shared" si="7"/>
        <v>0</v>
      </c>
      <c r="BR16">
        <f t="shared" si="8"/>
        <v>0</v>
      </c>
      <c r="BS16">
        <f t="shared" si="9"/>
        <v>0</v>
      </c>
      <c r="BT16">
        <f t="shared" si="10"/>
        <v>0</v>
      </c>
      <c r="BU16">
        <f t="shared" si="11"/>
        <v>0</v>
      </c>
      <c r="BW16">
        <f t="shared" si="12"/>
        <v>13</v>
      </c>
      <c r="BY16">
        <f t="shared" si="13"/>
        <v>13</v>
      </c>
      <c r="CA16">
        <f t="shared" si="14"/>
        <v>9</v>
      </c>
      <c r="CB16">
        <f t="shared" si="15"/>
        <v>0</v>
      </c>
      <c r="CC16">
        <f t="shared" si="16"/>
        <v>2</v>
      </c>
      <c r="CE16">
        <f t="shared" si="17"/>
        <v>9</v>
      </c>
      <c r="CF16">
        <f t="shared" si="18"/>
        <v>2</v>
      </c>
      <c r="CG16">
        <f t="shared" si="19"/>
        <v>2</v>
      </c>
      <c r="CI16">
        <f t="shared" si="20"/>
        <v>2</v>
      </c>
      <c r="CJ16">
        <f t="shared" si="21"/>
        <v>2</v>
      </c>
    </row>
    <row r="17" spans="1:88" x14ac:dyDescent="0.3">
      <c r="A17" t="s">
        <v>47</v>
      </c>
      <c r="B17" t="s">
        <v>41</v>
      </c>
      <c r="C17">
        <v>43.670453999999999</v>
      </c>
      <c r="D17">
        <v>-79.482483999999999</v>
      </c>
      <c r="E17">
        <v>5.1702146820794361</v>
      </c>
      <c r="F17" s="2">
        <v>43651</v>
      </c>
      <c r="K17">
        <v>1</v>
      </c>
      <c r="M17">
        <v>1</v>
      </c>
      <c r="BB17">
        <f t="shared" si="0"/>
        <v>1</v>
      </c>
      <c r="BC17">
        <v>1</v>
      </c>
      <c r="BD17">
        <v>0</v>
      </c>
      <c r="BE17">
        <v>2</v>
      </c>
      <c r="BK17">
        <f t="shared" si="1"/>
        <v>1</v>
      </c>
      <c r="BL17">
        <f t="shared" si="2"/>
        <v>0</v>
      </c>
      <c r="BM17">
        <f t="shared" si="3"/>
        <v>0</v>
      </c>
      <c r="BN17">
        <f t="shared" si="4"/>
        <v>0</v>
      </c>
      <c r="BO17">
        <f t="shared" si="5"/>
        <v>0</v>
      </c>
      <c r="BP17">
        <f t="shared" si="6"/>
        <v>1</v>
      </c>
      <c r="BQ17">
        <f t="shared" si="7"/>
        <v>0</v>
      </c>
      <c r="BR17">
        <f t="shared" si="8"/>
        <v>0</v>
      </c>
      <c r="BS17">
        <f t="shared" si="9"/>
        <v>0</v>
      </c>
      <c r="BT17">
        <f t="shared" si="10"/>
        <v>0</v>
      </c>
      <c r="BU17">
        <f t="shared" si="11"/>
        <v>0</v>
      </c>
      <c r="BW17">
        <f t="shared" si="12"/>
        <v>2</v>
      </c>
      <c r="BY17">
        <f t="shared" si="13"/>
        <v>2</v>
      </c>
      <c r="CA17">
        <f t="shared" si="14"/>
        <v>1</v>
      </c>
      <c r="CB17">
        <f t="shared" si="15"/>
        <v>0</v>
      </c>
      <c r="CC17">
        <f t="shared" si="16"/>
        <v>0</v>
      </c>
      <c r="CE17">
        <f t="shared" si="17"/>
        <v>1</v>
      </c>
      <c r="CF17">
        <f t="shared" si="18"/>
        <v>1</v>
      </c>
      <c r="CG17">
        <f t="shared" si="19"/>
        <v>0</v>
      </c>
      <c r="CI17">
        <f t="shared" si="20"/>
        <v>2</v>
      </c>
      <c r="CJ17">
        <f t="shared" si="21"/>
        <v>2</v>
      </c>
    </row>
    <row r="18" spans="1:88" x14ac:dyDescent="0.3">
      <c r="A18" t="s">
        <v>47</v>
      </c>
      <c r="B18" t="s">
        <v>42</v>
      </c>
      <c r="C18">
        <v>43.670453999999999</v>
      </c>
      <c r="D18">
        <v>-79.482483999999999</v>
      </c>
      <c r="E18">
        <v>5.1702146820794361</v>
      </c>
      <c r="F18" s="2">
        <v>43651</v>
      </c>
      <c r="I18">
        <v>1</v>
      </c>
      <c r="M18">
        <v>1</v>
      </c>
      <c r="BB18">
        <f t="shared" si="0"/>
        <v>6</v>
      </c>
      <c r="BC18">
        <v>3</v>
      </c>
      <c r="BD18">
        <v>0</v>
      </c>
      <c r="BE18">
        <v>9</v>
      </c>
      <c r="BG18" t="s">
        <v>196</v>
      </c>
      <c r="BK18">
        <f t="shared" si="1"/>
        <v>0</v>
      </c>
      <c r="BL18">
        <f t="shared" si="2"/>
        <v>0</v>
      </c>
      <c r="BM18">
        <f t="shared" si="3"/>
        <v>0</v>
      </c>
      <c r="BN18">
        <f t="shared" si="4"/>
        <v>0</v>
      </c>
      <c r="BO18">
        <f t="shared" si="5"/>
        <v>0</v>
      </c>
      <c r="BP18">
        <f t="shared" si="6"/>
        <v>1</v>
      </c>
      <c r="BQ18">
        <f t="shared" si="7"/>
        <v>0</v>
      </c>
      <c r="BR18">
        <f t="shared" si="8"/>
        <v>0</v>
      </c>
      <c r="BS18">
        <f t="shared" si="9"/>
        <v>0</v>
      </c>
      <c r="BT18">
        <f t="shared" si="10"/>
        <v>0</v>
      </c>
      <c r="BU18">
        <f t="shared" si="11"/>
        <v>0</v>
      </c>
      <c r="BW18">
        <f t="shared" si="12"/>
        <v>2</v>
      </c>
      <c r="BY18">
        <f t="shared" si="13"/>
        <v>2</v>
      </c>
      <c r="CA18">
        <f t="shared" si="14"/>
        <v>0</v>
      </c>
      <c r="CB18">
        <f t="shared" si="15"/>
        <v>0</v>
      </c>
      <c r="CC18">
        <f t="shared" si="16"/>
        <v>1</v>
      </c>
      <c r="CE18">
        <f t="shared" si="17"/>
        <v>0</v>
      </c>
      <c r="CF18">
        <f t="shared" si="18"/>
        <v>1</v>
      </c>
      <c r="CG18">
        <f t="shared" si="19"/>
        <v>1</v>
      </c>
      <c r="CI18">
        <f t="shared" si="20"/>
        <v>1</v>
      </c>
      <c r="CJ18">
        <f t="shared" si="21"/>
        <v>1</v>
      </c>
    </row>
    <row r="19" spans="1:88" x14ac:dyDescent="0.3">
      <c r="A19" t="s">
        <v>48</v>
      </c>
      <c r="B19" t="s">
        <v>39</v>
      </c>
      <c r="C19">
        <v>43.661177000000002</v>
      </c>
      <c r="D19">
        <v>-79.500382000000002</v>
      </c>
      <c r="E19">
        <v>5.9816872255471392</v>
      </c>
      <c r="F19" s="2">
        <v>43651</v>
      </c>
      <c r="M19">
        <v>1</v>
      </c>
      <c r="BB19">
        <f t="shared" si="0"/>
        <v>3</v>
      </c>
      <c r="BC19">
        <v>2</v>
      </c>
      <c r="BD19">
        <v>0</v>
      </c>
      <c r="BE19">
        <v>5</v>
      </c>
      <c r="BK19">
        <f t="shared" si="1"/>
        <v>0</v>
      </c>
      <c r="BL19">
        <f t="shared" si="2"/>
        <v>0</v>
      </c>
      <c r="BM19">
        <f t="shared" si="3"/>
        <v>0</v>
      </c>
      <c r="BN19">
        <f t="shared" si="4"/>
        <v>0</v>
      </c>
      <c r="BO19">
        <f t="shared" si="5"/>
        <v>0</v>
      </c>
      <c r="BP19">
        <f t="shared" si="6"/>
        <v>1</v>
      </c>
      <c r="BQ19">
        <f t="shared" si="7"/>
        <v>0</v>
      </c>
      <c r="BR19">
        <f t="shared" si="8"/>
        <v>0</v>
      </c>
      <c r="BS19">
        <f t="shared" si="9"/>
        <v>0</v>
      </c>
      <c r="BT19">
        <f t="shared" si="10"/>
        <v>0</v>
      </c>
      <c r="BU19">
        <f t="shared" si="11"/>
        <v>0</v>
      </c>
      <c r="BW19">
        <f t="shared" si="12"/>
        <v>1</v>
      </c>
      <c r="BY19">
        <f t="shared" si="13"/>
        <v>1</v>
      </c>
      <c r="CA19">
        <f t="shared" si="14"/>
        <v>0</v>
      </c>
      <c r="CB19">
        <f t="shared" si="15"/>
        <v>0</v>
      </c>
      <c r="CC19">
        <f t="shared" si="16"/>
        <v>0</v>
      </c>
      <c r="CE19">
        <f t="shared" si="17"/>
        <v>0</v>
      </c>
      <c r="CF19">
        <f t="shared" si="18"/>
        <v>1</v>
      </c>
      <c r="CG19">
        <f t="shared" si="19"/>
        <v>0</v>
      </c>
      <c r="CI19">
        <f t="shared" si="20"/>
        <v>1</v>
      </c>
      <c r="CJ19">
        <f t="shared" si="21"/>
        <v>1</v>
      </c>
    </row>
    <row r="20" spans="1:88" x14ac:dyDescent="0.3">
      <c r="A20" t="s">
        <v>48</v>
      </c>
      <c r="B20" t="s">
        <v>41</v>
      </c>
      <c r="C20">
        <v>43.661177000000002</v>
      </c>
      <c r="D20">
        <v>-79.500382000000002</v>
      </c>
      <c r="E20">
        <v>5.9816872255471392</v>
      </c>
      <c r="F20" s="2">
        <v>43651</v>
      </c>
      <c r="N20">
        <v>1</v>
      </c>
      <c r="BB20">
        <f t="shared" si="0"/>
        <v>1</v>
      </c>
      <c r="BC20">
        <v>4</v>
      </c>
      <c r="BD20">
        <v>0</v>
      </c>
      <c r="BE20">
        <v>5</v>
      </c>
      <c r="BK20">
        <f t="shared" si="1"/>
        <v>1</v>
      </c>
      <c r="BL20">
        <f t="shared" si="2"/>
        <v>0</v>
      </c>
      <c r="BM20">
        <f t="shared" si="3"/>
        <v>0</v>
      </c>
      <c r="BN20">
        <f t="shared" si="4"/>
        <v>0</v>
      </c>
      <c r="BO20">
        <f t="shared" si="5"/>
        <v>0</v>
      </c>
      <c r="BP20">
        <f t="shared" si="6"/>
        <v>0</v>
      </c>
      <c r="BQ20">
        <f t="shared" si="7"/>
        <v>0</v>
      </c>
      <c r="BR20">
        <f t="shared" si="8"/>
        <v>0</v>
      </c>
      <c r="BS20">
        <f t="shared" si="9"/>
        <v>0</v>
      </c>
      <c r="BT20">
        <f t="shared" si="10"/>
        <v>0</v>
      </c>
      <c r="BU20">
        <f t="shared" si="11"/>
        <v>0</v>
      </c>
      <c r="BW20">
        <f t="shared" si="12"/>
        <v>1</v>
      </c>
      <c r="BY20">
        <f t="shared" si="13"/>
        <v>1</v>
      </c>
      <c r="CA20">
        <f t="shared" si="14"/>
        <v>1</v>
      </c>
      <c r="CB20">
        <f t="shared" si="15"/>
        <v>0</v>
      </c>
      <c r="CC20">
        <f t="shared" si="16"/>
        <v>0</v>
      </c>
      <c r="CE20">
        <f t="shared" si="17"/>
        <v>1</v>
      </c>
      <c r="CF20">
        <f t="shared" si="18"/>
        <v>0</v>
      </c>
      <c r="CG20">
        <f t="shared" si="19"/>
        <v>0</v>
      </c>
      <c r="CI20">
        <f t="shared" si="20"/>
        <v>1</v>
      </c>
      <c r="CJ20">
        <f t="shared" si="21"/>
        <v>1</v>
      </c>
    </row>
    <row r="21" spans="1:88" x14ac:dyDescent="0.3">
      <c r="A21" t="s">
        <v>48</v>
      </c>
      <c r="B21" t="s">
        <v>42</v>
      </c>
      <c r="C21">
        <v>43.661177000000002</v>
      </c>
      <c r="D21">
        <v>-79.500382000000002</v>
      </c>
      <c r="E21">
        <v>5.9816872255471392</v>
      </c>
      <c r="F21" s="2">
        <v>43651</v>
      </c>
      <c r="N21">
        <v>1</v>
      </c>
      <c r="BB21" t="e">
        <f t="shared" si="0"/>
        <v>#VALUE!</v>
      </c>
      <c r="BC21" t="s">
        <v>40</v>
      </c>
      <c r="BD21" t="s">
        <v>40</v>
      </c>
      <c r="BE21" t="s">
        <v>40</v>
      </c>
      <c r="BK21">
        <f t="shared" si="1"/>
        <v>1</v>
      </c>
      <c r="BL21">
        <f t="shared" si="2"/>
        <v>0</v>
      </c>
      <c r="BM21">
        <f t="shared" si="3"/>
        <v>0</v>
      </c>
      <c r="BN21">
        <f t="shared" si="4"/>
        <v>0</v>
      </c>
      <c r="BO21">
        <f t="shared" si="5"/>
        <v>0</v>
      </c>
      <c r="BP21">
        <f t="shared" si="6"/>
        <v>0</v>
      </c>
      <c r="BQ21">
        <f t="shared" si="7"/>
        <v>0</v>
      </c>
      <c r="BR21">
        <f t="shared" si="8"/>
        <v>0</v>
      </c>
      <c r="BS21">
        <f t="shared" si="9"/>
        <v>0</v>
      </c>
      <c r="BT21">
        <f t="shared" si="10"/>
        <v>0</v>
      </c>
      <c r="BU21">
        <f t="shared" si="11"/>
        <v>0</v>
      </c>
      <c r="BW21">
        <f t="shared" si="12"/>
        <v>1</v>
      </c>
      <c r="BY21">
        <f t="shared" si="13"/>
        <v>1</v>
      </c>
      <c r="CA21">
        <f t="shared" si="14"/>
        <v>1</v>
      </c>
      <c r="CB21">
        <f t="shared" si="15"/>
        <v>0</v>
      </c>
      <c r="CC21">
        <f t="shared" si="16"/>
        <v>0</v>
      </c>
      <c r="CE21">
        <f t="shared" si="17"/>
        <v>1</v>
      </c>
      <c r="CF21">
        <f t="shared" si="18"/>
        <v>0</v>
      </c>
      <c r="CG21">
        <f t="shared" si="19"/>
        <v>0</v>
      </c>
      <c r="CI21">
        <f t="shared" si="20"/>
        <v>1</v>
      </c>
      <c r="CJ21">
        <f t="shared" si="21"/>
        <v>1</v>
      </c>
    </row>
    <row r="22" spans="1:88" x14ac:dyDescent="0.3">
      <c r="A22" t="s">
        <v>49</v>
      </c>
      <c r="B22" t="s">
        <v>39</v>
      </c>
      <c r="C22">
        <v>43.601609000000003</v>
      </c>
      <c r="D22">
        <v>-79.583684000000005</v>
      </c>
      <c r="E22">
        <v>10.823086687118911</v>
      </c>
      <c r="F22" s="2">
        <v>43651</v>
      </c>
      <c r="M22">
        <v>1</v>
      </c>
      <c r="BB22">
        <f t="shared" si="0"/>
        <v>2</v>
      </c>
      <c r="BC22">
        <v>3</v>
      </c>
      <c r="BD22">
        <v>0</v>
      </c>
      <c r="BE22">
        <v>5</v>
      </c>
      <c r="BK22">
        <f t="shared" si="1"/>
        <v>0</v>
      </c>
      <c r="BL22">
        <f t="shared" si="2"/>
        <v>0</v>
      </c>
      <c r="BM22">
        <f t="shared" si="3"/>
        <v>0</v>
      </c>
      <c r="BN22">
        <f t="shared" si="4"/>
        <v>0</v>
      </c>
      <c r="BO22">
        <f t="shared" si="5"/>
        <v>0</v>
      </c>
      <c r="BP22">
        <f t="shared" si="6"/>
        <v>1</v>
      </c>
      <c r="BQ22">
        <f t="shared" si="7"/>
        <v>0</v>
      </c>
      <c r="BR22">
        <f t="shared" si="8"/>
        <v>0</v>
      </c>
      <c r="BS22">
        <f t="shared" si="9"/>
        <v>0</v>
      </c>
      <c r="BT22">
        <f t="shared" si="10"/>
        <v>0</v>
      </c>
      <c r="BU22">
        <f t="shared" si="11"/>
        <v>0</v>
      </c>
      <c r="BW22">
        <f t="shared" si="12"/>
        <v>1</v>
      </c>
      <c r="BY22">
        <f t="shared" si="13"/>
        <v>1</v>
      </c>
      <c r="CA22">
        <f t="shared" si="14"/>
        <v>0</v>
      </c>
      <c r="CB22">
        <f t="shared" si="15"/>
        <v>0</v>
      </c>
      <c r="CC22">
        <f t="shared" si="16"/>
        <v>0</v>
      </c>
      <c r="CE22">
        <f t="shared" si="17"/>
        <v>0</v>
      </c>
      <c r="CF22">
        <f t="shared" si="18"/>
        <v>1</v>
      </c>
      <c r="CG22">
        <f t="shared" si="19"/>
        <v>0</v>
      </c>
      <c r="CI22">
        <f t="shared" si="20"/>
        <v>1</v>
      </c>
      <c r="CJ22">
        <f t="shared" si="21"/>
        <v>1</v>
      </c>
    </row>
    <row r="23" spans="1:88" x14ac:dyDescent="0.3">
      <c r="A23" t="s">
        <v>49</v>
      </c>
      <c r="B23" t="s">
        <v>41</v>
      </c>
      <c r="C23">
        <v>43.601609000000003</v>
      </c>
      <c r="D23">
        <v>-79.583684000000005</v>
      </c>
      <c r="E23">
        <v>10.823086687118911</v>
      </c>
      <c r="F23" s="2">
        <v>43651</v>
      </c>
      <c r="M23">
        <v>1</v>
      </c>
      <c r="N23">
        <v>4</v>
      </c>
      <c r="O23">
        <v>1</v>
      </c>
      <c r="BB23">
        <f t="shared" si="0"/>
        <v>6</v>
      </c>
      <c r="BC23">
        <v>3</v>
      </c>
      <c r="BD23">
        <v>0</v>
      </c>
      <c r="BE23">
        <v>9</v>
      </c>
      <c r="BK23">
        <f t="shared" si="1"/>
        <v>4</v>
      </c>
      <c r="BL23">
        <f t="shared" si="2"/>
        <v>0</v>
      </c>
      <c r="BM23">
        <f t="shared" si="3"/>
        <v>0</v>
      </c>
      <c r="BN23">
        <f t="shared" si="4"/>
        <v>0</v>
      </c>
      <c r="BO23">
        <f t="shared" si="5"/>
        <v>1</v>
      </c>
      <c r="BP23">
        <f t="shared" si="6"/>
        <v>1</v>
      </c>
      <c r="BQ23">
        <f t="shared" si="7"/>
        <v>0</v>
      </c>
      <c r="BR23">
        <f t="shared" si="8"/>
        <v>0</v>
      </c>
      <c r="BS23">
        <f t="shared" si="9"/>
        <v>0</v>
      </c>
      <c r="BT23">
        <f t="shared" si="10"/>
        <v>0</v>
      </c>
      <c r="BU23">
        <f t="shared" si="11"/>
        <v>0</v>
      </c>
      <c r="BW23">
        <f t="shared" si="12"/>
        <v>6</v>
      </c>
      <c r="BY23">
        <f t="shared" si="13"/>
        <v>6</v>
      </c>
      <c r="CA23">
        <f t="shared" si="14"/>
        <v>4</v>
      </c>
      <c r="CB23">
        <f t="shared" si="15"/>
        <v>1</v>
      </c>
      <c r="CC23">
        <f t="shared" si="16"/>
        <v>0</v>
      </c>
      <c r="CE23">
        <f t="shared" si="17"/>
        <v>4</v>
      </c>
      <c r="CF23">
        <f t="shared" si="18"/>
        <v>2</v>
      </c>
      <c r="CG23">
        <f t="shared" si="19"/>
        <v>0</v>
      </c>
      <c r="CI23">
        <f t="shared" si="20"/>
        <v>3</v>
      </c>
      <c r="CJ23">
        <f t="shared" si="21"/>
        <v>3</v>
      </c>
    </row>
    <row r="24" spans="1:88" x14ac:dyDescent="0.3">
      <c r="A24" t="s">
        <v>49</v>
      </c>
      <c r="B24" t="s">
        <v>42</v>
      </c>
      <c r="C24">
        <v>43.601609000000003</v>
      </c>
      <c r="D24">
        <v>-79.583684000000005</v>
      </c>
      <c r="E24">
        <v>10.823086687118911</v>
      </c>
      <c r="F24" s="2">
        <v>43651</v>
      </c>
      <c r="BB24">
        <f t="shared" si="0"/>
        <v>4</v>
      </c>
      <c r="BC24">
        <v>2</v>
      </c>
      <c r="BD24">
        <v>0</v>
      </c>
      <c r="BE24">
        <v>6</v>
      </c>
      <c r="BG24" t="s">
        <v>197</v>
      </c>
      <c r="BK24">
        <f t="shared" si="1"/>
        <v>0</v>
      </c>
      <c r="BL24">
        <f t="shared" si="2"/>
        <v>0</v>
      </c>
      <c r="BM24">
        <f t="shared" si="3"/>
        <v>0</v>
      </c>
      <c r="BN24">
        <f t="shared" si="4"/>
        <v>0</v>
      </c>
      <c r="BO24">
        <f t="shared" si="5"/>
        <v>0</v>
      </c>
      <c r="BP24">
        <f t="shared" si="6"/>
        <v>0</v>
      </c>
      <c r="BQ24">
        <f t="shared" si="7"/>
        <v>0</v>
      </c>
      <c r="BR24">
        <f t="shared" si="8"/>
        <v>0</v>
      </c>
      <c r="BS24">
        <f t="shared" si="9"/>
        <v>0</v>
      </c>
      <c r="BT24">
        <f t="shared" si="10"/>
        <v>0</v>
      </c>
      <c r="BU24">
        <f t="shared" si="11"/>
        <v>0</v>
      </c>
      <c r="BW24">
        <f t="shared" si="12"/>
        <v>0</v>
      </c>
      <c r="BY24">
        <f t="shared" si="13"/>
        <v>0</v>
      </c>
      <c r="CA24">
        <f t="shared" si="14"/>
        <v>0</v>
      </c>
      <c r="CB24">
        <f t="shared" si="15"/>
        <v>0</v>
      </c>
      <c r="CC24">
        <f t="shared" si="16"/>
        <v>0</v>
      </c>
      <c r="CE24">
        <f t="shared" si="17"/>
        <v>0</v>
      </c>
      <c r="CF24">
        <f t="shared" si="18"/>
        <v>0</v>
      </c>
      <c r="CG24">
        <f t="shared" si="19"/>
        <v>0</v>
      </c>
      <c r="CI24">
        <f t="shared" si="20"/>
        <v>0</v>
      </c>
      <c r="CJ24">
        <f t="shared" si="21"/>
        <v>0</v>
      </c>
    </row>
    <row r="25" spans="1:88" x14ac:dyDescent="0.3">
      <c r="A25" t="s">
        <v>50</v>
      </c>
      <c r="B25" t="s">
        <v>39</v>
      </c>
      <c r="C25">
        <v>43.534585</v>
      </c>
      <c r="D25">
        <v>-79.645432</v>
      </c>
      <c r="E25">
        <v>15.683308388215959</v>
      </c>
      <c r="F25" s="2">
        <v>43653</v>
      </c>
      <c r="BB25">
        <f t="shared" si="0"/>
        <v>2</v>
      </c>
      <c r="BC25">
        <v>2</v>
      </c>
      <c r="BD25">
        <v>0</v>
      </c>
      <c r="BE25">
        <v>4</v>
      </c>
      <c r="BG25" t="s">
        <v>198</v>
      </c>
      <c r="BK25">
        <f t="shared" si="1"/>
        <v>0</v>
      </c>
      <c r="BL25">
        <f t="shared" si="2"/>
        <v>0</v>
      </c>
      <c r="BM25">
        <f t="shared" si="3"/>
        <v>0</v>
      </c>
      <c r="BN25">
        <f t="shared" si="4"/>
        <v>0</v>
      </c>
      <c r="BO25">
        <f t="shared" si="5"/>
        <v>0</v>
      </c>
      <c r="BP25">
        <f t="shared" si="6"/>
        <v>0</v>
      </c>
      <c r="BQ25">
        <f t="shared" si="7"/>
        <v>0</v>
      </c>
      <c r="BR25">
        <f t="shared" si="8"/>
        <v>0</v>
      </c>
      <c r="BS25">
        <f t="shared" si="9"/>
        <v>0</v>
      </c>
      <c r="BT25">
        <f t="shared" si="10"/>
        <v>0</v>
      </c>
      <c r="BU25">
        <f t="shared" si="11"/>
        <v>0</v>
      </c>
      <c r="BW25">
        <f t="shared" si="12"/>
        <v>0</v>
      </c>
      <c r="BY25">
        <f t="shared" si="13"/>
        <v>0</v>
      </c>
      <c r="CA25">
        <f t="shared" si="14"/>
        <v>0</v>
      </c>
      <c r="CB25">
        <f t="shared" si="15"/>
        <v>0</v>
      </c>
      <c r="CC25">
        <f t="shared" si="16"/>
        <v>0</v>
      </c>
      <c r="CE25">
        <f t="shared" si="17"/>
        <v>0</v>
      </c>
      <c r="CF25">
        <f t="shared" si="18"/>
        <v>0</v>
      </c>
      <c r="CG25">
        <f t="shared" si="19"/>
        <v>0</v>
      </c>
      <c r="CI25">
        <f t="shared" si="20"/>
        <v>0</v>
      </c>
      <c r="CJ25">
        <f t="shared" si="21"/>
        <v>0</v>
      </c>
    </row>
    <row r="26" spans="1:88" x14ac:dyDescent="0.3">
      <c r="A26" t="s">
        <v>50</v>
      </c>
      <c r="B26" t="s">
        <v>41</v>
      </c>
      <c r="C26">
        <v>43.534585</v>
      </c>
      <c r="D26">
        <v>-79.645432</v>
      </c>
      <c r="E26">
        <v>15.683308388215959</v>
      </c>
      <c r="F26" s="2">
        <v>43653</v>
      </c>
      <c r="P26">
        <v>1</v>
      </c>
      <c r="BB26">
        <f t="shared" si="0"/>
        <v>3</v>
      </c>
      <c r="BC26">
        <v>3</v>
      </c>
      <c r="BD26">
        <v>0</v>
      </c>
      <c r="BE26">
        <v>6</v>
      </c>
      <c r="BK26">
        <f t="shared" si="1"/>
        <v>0</v>
      </c>
      <c r="BL26">
        <f t="shared" si="2"/>
        <v>1</v>
      </c>
      <c r="BM26">
        <f t="shared" si="3"/>
        <v>0</v>
      </c>
      <c r="BN26">
        <f t="shared" si="4"/>
        <v>0</v>
      </c>
      <c r="BO26">
        <f t="shared" si="5"/>
        <v>0</v>
      </c>
      <c r="BP26">
        <f t="shared" si="6"/>
        <v>0</v>
      </c>
      <c r="BQ26">
        <f t="shared" si="7"/>
        <v>0</v>
      </c>
      <c r="BR26">
        <f t="shared" si="8"/>
        <v>0</v>
      </c>
      <c r="BS26">
        <f t="shared" si="9"/>
        <v>0</v>
      </c>
      <c r="BT26">
        <f t="shared" si="10"/>
        <v>0</v>
      </c>
      <c r="BU26">
        <f t="shared" si="11"/>
        <v>0</v>
      </c>
      <c r="BW26">
        <f t="shared" si="12"/>
        <v>1</v>
      </c>
      <c r="BY26">
        <f t="shared" si="13"/>
        <v>1</v>
      </c>
      <c r="CA26">
        <f t="shared" si="14"/>
        <v>0</v>
      </c>
      <c r="CB26">
        <f t="shared" si="15"/>
        <v>1</v>
      </c>
      <c r="CC26">
        <f t="shared" si="16"/>
        <v>0</v>
      </c>
      <c r="CE26">
        <f t="shared" si="17"/>
        <v>0</v>
      </c>
      <c r="CF26">
        <f t="shared" si="18"/>
        <v>1</v>
      </c>
      <c r="CG26">
        <f t="shared" si="19"/>
        <v>0</v>
      </c>
      <c r="CI26">
        <f t="shared" si="20"/>
        <v>1</v>
      </c>
      <c r="CJ26">
        <f t="shared" si="21"/>
        <v>1</v>
      </c>
    </row>
    <row r="27" spans="1:88" x14ac:dyDescent="0.3">
      <c r="A27" t="s">
        <v>50</v>
      </c>
      <c r="B27" t="s">
        <v>42</v>
      </c>
      <c r="C27">
        <v>43.534585</v>
      </c>
      <c r="D27">
        <v>-79.645432</v>
      </c>
      <c r="E27">
        <v>15.683308388215959</v>
      </c>
      <c r="F27" s="2">
        <v>43653</v>
      </c>
      <c r="Q27">
        <v>2</v>
      </c>
      <c r="BB27">
        <f t="shared" si="0"/>
        <v>4</v>
      </c>
      <c r="BC27">
        <v>2</v>
      </c>
      <c r="BD27">
        <v>0</v>
      </c>
      <c r="BE27">
        <v>6</v>
      </c>
      <c r="BG27" t="s">
        <v>199</v>
      </c>
      <c r="BK27">
        <f t="shared" si="1"/>
        <v>0</v>
      </c>
      <c r="BL27">
        <f t="shared" si="2"/>
        <v>0</v>
      </c>
      <c r="BM27">
        <f t="shared" si="3"/>
        <v>0</v>
      </c>
      <c r="BN27">
        <f t="shared" si="4"/>
        <v>0</v>
      </c>
      <c r="BO27">
        <f t="shared" si="5"/>
        <v>0</v>
      </c>
      <c r="BP27">
        <f t="shared" si="6"/>
        <v>0</v>
      </c>
      <c r="BQ27">
        <f t="shared" si="7"/>
        <v>0</v>
      </c>
      <c r="BR27">
        <f t="shared" si="8"/>
        <v>0</v>
      </c>
      <c r="BS27">
        <f t="shared" si="9"/>
        <v>0</v>
      </c>
      <c r="BT27">
        <f t="shared" si="10"/>
        <v>0</v>
      </c>
      <c r="BU27">
        <f t="shared" si="11"/>
        <v>2</v>
      </c>
      <c r="BW27">
        <f t="shared" si="12"/>
        <v>2</v>
      </c>
      <c r="BY27">
        <f t="shared" si="13"/>
        <v>2</v>
      </c>
      <c r="CA27">
        <f t="shared" si="14"/>
        <v>0</v>
      </c>
      <c r="CB27">
        <f t="shared" si="15"/>
        <v>2</v>
      </c>
      <c r="CC27">
        <f t="shared" si="16"/>
        <v>0</v>
      </c>
      <c r="CE27">
        <f t="shared" si="17"/>
        <v>0</v>
      </c>
      <c r="CF27">
        <f t="shared" si="18"/>
        <v>2</v>
      </c>
      <c r="CG27">
        <f t="shared" si="19"/>
        <v>0</v>
      </c>
      <c r="CI27">
        <f t="shared" si="20"/>
        <v>1</v>
      </c>
      <c r="CJ27">
        <f t="shared" si="21"/>
        <v>1</v>
      </c>
    </row>
    <row r="28" spans="1:88" x14ac:dyDescent="0.3">
      <c r="A28" t="s">
        <v>51</v>
      </c>
      <c r="B28" t="s">
        <v>39</v>
      </c>
      <c r="C28">
        <v>43.550224999999998</v>
      </c>
      <c r="D28">
        <v>-79.654061999999996</v>
      </c>
      <c r="E28">
        <v>15.508860622091273</v>
      </c>
      <c r="F28" s="2">
        <v>43653</v>
      </c>
      <c r="I28">
        <v>2</v>
      </c>
      <c r="BB28">
        <f t="shared" si="0"/>
        <v>3</v>
      </c>
      <c r="BC28">
        <v>4</v>
      </c>
      <c r="BD28">
        <v>0</v>
      </c>
      <c r="BE28">
        <v>7</v>
      </c>
      <c r="BG28" t="s">
        <v>200</v>
      </c>
      <c r="BK28">
        <f t="shared" si="1"/>
        <v>0</v>
      </c>
      <c r="BL28">
        <f t="shared" si="2"/>
        <v>0</v>
      </c>
      <c r="BM28">
        <f t="shared" si="3"/>
        <v>0</v>
      </c>
      <c r="BN28">
        <f t="shared" si="4"/>
        <v>0</v>
      </c>
      <c r="BO28">
        <f t="shared" si="5"/>
        <v>0</v>
      </c>
      <c r="BP28">
        <f t="shared" si="6"/>
        <v>0</v>
      </c>
      <c r="BQ28">
        <f t="shared" si="7"/>
        <v>0</v>
      </c>
      <c r="BR28">
        <f t="shared" si="8"/>
        <v>0</v>
      </c>
      <c r="BS28">
        <f t="shared" si="9"/>
        <v>0</v>
      </c>
      <c r="BT28">
        <f t="shared" si="10"/>
        <v>0</v>
      </c>
      <c r="BU28">
        <f t="shared" si="11"/>
        <v>0</v>
      </c>
      <c r="BW28">
        <f t="shared" si="12"/>
        <v>2</v>
      </c>
      <c r="BY28">
        <f t="shared" si="13"/>
        <v>2</v>
      </c>
      <c r="CA28">
        <f t="shared" si="14"/>
        <v>0</v>
      </c>
      <c r="CB28">
        <f t="shared" si="15"/>
        <v>0</v>
      </c>
      <c r="CC28">
        <f t="shared" si="16"/>
        <v>2</v>
      </c>
      <c r="CE28">
        <f t="shared" si="17"/>
        <v>0</v>
      </c>
      <c r="CF28">
        <f t="shared" si="18"/>
        <v>0</v>
      </c>
      <c r="CG28">
        <f t="shared" si="19"/>
        <v>2</v>
      </c>
      <c r="CI28">
        <f t="shared" si="20"/>
        <v>0</v>
      </c>
      <c r="CJ28">
        <f t="shared" si="21"/>
        <v>0</v>
      </c>
    </row>
    <row r="29" spans="1:88" x14ac:dyDescent="0.3">
      <c r="A29" t="s">
        <v>51</v>
      </c>
      <c r="B29" t="s">
        <v>41</v>
      </c>
      <c r="C29">
        <v>43.550224999999998</v>
      </c>
      <c r="D29">
        <v>-79.654061999999996</v>
      </c>
      <c r="E29">
        <v>15.508860622091273</v>
      </c>
      <c r="F29" s="2">
        <v>43653</v>
      </c>
      <c r="R29">
        <v>3</v>
      </c>
      <c r="BB29">
        <f t="shared" si="0"/>
        <v>4</v>
      </c>
      <c r="BC29">
        <v>3</v>
      </c>
      <c r="BD29">
        <v>0</v>
      </c>
      <c r="BE29">
        <v>7</v>
      </c>
      <c r="BK29">
        <f t="shared" si="1"/>
        <v>0</v>
      </c>
      <c r="BL29">
        <f t="shared" si="2"/>
        <v>0</v>
      </c>
      <c r="BM29">
        <f t="shared" si="3"/>
        <v>0</v>
      </c>
      <c r="BN29">
        <f t="shared" si="4"/>
        <v>0</v>
      </c>
      <c r="BO29">
        <f t="shared" si="5"/>
        <v>0</v>
      </c>
      <c r="BP29">
        <f t="shared" si="6"/>
        <v>0</v>
      </c>
      <c r="BQ29">
        <f t="shared" si="7"/>
        <v>0</v>
      </c>
      <c r="BR29">
        <f t="shared" si="8"/>
        <v>0</v>
      </c>
      <c r="BS29">
        <f t="shared" si="9"/>
        <v>0</v>
      </c>
      <c r="BT29">
        <f t="shared" si="10"/>
        <v>0</v>
      </c>
      <c r="BU29">
        <f t="shared" si="11"/>
        <v>3</v>
      </c>
      <c r="BW29">
        <f t="shared" si="12"/>
        <v>3</v>
      </c>
      <c r="BY29">
        <f t="shared" si="13"/>
        <v>3</v>
      </c>
      <c r="CA29">
        <f t="shared" si="14"/>
        <v>0</v>
      </c>
      <c r="CB29">
        <f t="shared" si="15"/>
        <v>3</v>
      </c>
      <c r="CC29">
        <f t="shared" si="16"/>
        <v>0</v>
      </c>
      <c r="CE29">
        <f t="shared" si="17"/>
        <v>0</v>
      </c>
      <c r="CF29">
        <f t="shared" si="18"/>
        <v>3</v>
      </c>
      <c r="CG29">
        <f t="shared" si="19"/>
        <v>0</v>
      </c>
      <c r="CI29">
        <f t="shared" si="20"/>
        <v>1</v>
      </c>
      <c r="CJ29">
        <f t="shared" si="21"/>
        <v>1</v>
      </c>
    </row>
    <row r="30" spans="1:88" x14ac:dyDescent="0.3">
      <c r="A30" t="s">
        <v>51</v>
      </c>
      <c r="B30" t="s">
        <v>42</v>
      </c>
      <c r="C30">
        <v>43.550224999999998</v>
      </c>
      <c r="D30">
        <v>-79.654061999999996</v>
      </c>
      <c r="E30">
        <v>15.508860622091273</v>
      </c>
      <c r="F30" s="2">
        <v>43653</v>
      </c>
      <c r="BB30">
        <f t="shared" si="0"/>
        <v>4</v>
      </c>
      <c r="BC30">
        <v>5</v>
      </c>
      <c r="BD30">
        <v>0</v>
      </c>
      <c r="BE30">
        <v>9</v>
      </c>
      <c r="BG30" t="s">
        <v>201</v>
      </c>
      <c r="BK30">
        <f t="shared" si="1"/>
        <v>0</v>
      </c>
      <c r="BL30">
        <f t="shared" si="2"/>
        <v>0</v>
      </c>
      <c r="BM30">
        <f t="shared" si="3"/>
        <v>0</v>
      </c>
      <c r="BN30">
        <f t="shared" si="4"/>
        <v>0</v>
      </c>
      <c r="BO30">
        <f t="shared" si="5"/>
        <v>0</v>
      </c>
      <c r="BP30">
        <f t="shared" si="6"/>
        <v>0</v>
      </c>
      <c r="BQ30">
        <f t="shared" si="7"/>
        <v>0</v>
      </c>
      <c r="BR30">
        <f t="shared" si="8"/>
        <v>0</v>
      </c>
      <c r="BS30">
        <f t="shared" si="9"/>
        <v>0</v>
      </c>
      <c r="BT30">
        <f t="shared" si="10"/>
        <v>0</v>
      </c>
      <c r="BU30">
        <f t="shared" si="11"/>
        <v>0</v>
      </c>
      <c r="BW30">
        <f t="shared" si="12"/>
        <v>0</v>
      </c>
      <c r="BY30">
        <f t="shared" si="13"/>
        <v>0</v>
      </c>
      <c r="CA30">
        <f t="shared" si="14"/>
        <v>0</v>
      </c>
      <c r="CB30">
        <f t="shared" si="15"/>
        <v>0</v>
      </c>
      <c r="CC30">
        <f t="shared" si="16"/>
        <v>0</v>
      </c>
      <c r="CE30">
        <f t="shared" si="17"/>
        <v>0</v>
      </c>
      <c r="CF30">
        <f t="shared" si="18"/>
        <v>0</v>
      </c>
      <c r="CG30">
        <f t="shared" si="19"/>
        <v>0</v>
      </c>
      <c r="CI30">
        <f t="shared" si="20"/>
        <v>0</v>
      </c>
      <c r="CJ30">
        <f t="shared" si="21"/>
        <v>0</v>
      </c>
    </row>
    <row r="31" spans="1:88" x14ac:dyDescent="0.3">
      <c r="A31" t="s">
        <v>52</v>
      </c>
      <c r="B31" t="s">
        <v>39</v>
      </c>
      <c r="C31">
        <v>43.534939000000001</v>
      </c>
      <c r="D31">
        <v>-79.732911999999999</v>
      </c>
      <c r="E31">
        <v>19.508997954505052</v>
      </c>
      <c r="F31" s="2">
        <v>43653</v>
      </c>
      <c r="BB31">
        <f t="shared" si="0"/>
        <v>5</v>
      </c>
      <c r="BC31">
        <v>2</v>
      </c>
      <c r="BD31">
        <v>0</v>
      </c>
      <c r="BE31">
        <v>7</v>
      </c>
      <c r="BG31" t="s">
        <v>202</v>
      </c>
      <c r="BK31">
        <f t="shared" si="1"/>
        <v>0</v>
      </c>
      <c r="BL31">
        <f t="shared" si="2"/>
        <v>0</v>
      </c>
      <c r="BM31">
        <f t="shared" si="3"/>
        <v>0</v>
      </c>
      <c r="BN31">
        <f t="shared" si="4"/>
        <v>0</v>
      </c>
      <c r="BO31">
        <f t="shared" si="5"/>
        <v>0</v>
      </c>
      <c r="BP31">
        <f t="shared" si="6"/>
        <v>0</v>
      </c>
      <c r="BQ31">
        <f t="shared" si="7"/>
        <v>0</v>
      </c>
      <c r="BR31">
        <f t="shared" si="8"/>
        <v>0</v>
      </c>
      <c r="BS31">
        <f t="shared" si="9"/>
        <v>0</v>
      </c>
      <c r="BT31">
        <f t="shared" si="10"/>
        <v>0</v>
      </c>
      <c r="BU31">
        <f t="shared" si="11"/>
        <v>0</v>
      </c>
      <c r="BW31">
        <f t="shared" si="12"/>
        <v>0</v>
      </c>
      <c r="BY31">
        <f t="shared" si="13"/>
        <v>0</v>
      </c>
      <c r="CA31">
        <f t="shared" si="14"/>
        <v>0</v>
      </c>
      <c r="CB31">
        <f t="shared" si="15"/>
        <v>0</v>
      </c>
      <c r="CC31">
        <f t="shared" si="16"/>
        <v>0</v>
      </c>
      <c r="CE31">
        <f t="shared" si="17"/>
        <v>0</v>
      </c>
      <c r="CF31">
        <f t="shared" si="18"/>
        <v>0</v>
      </c>
      <c r="CG31">
        <f t="shared" si="19"/>
        <v>0</v>
      </c>
      <c r="CI31">
        <f t="shared" si="20"/>
        <v>0</v>
      </c>
      <c r="CJ31">
        <f t="shared" si="21"/>
        <v>0</v>
      </c>
    </row>
    <row r="32" spans="1:88" x14ac:dyDescent="0.3">
      <c r="A32" t="s">
        <v>52</v>
      </c>
      <c r="B32" t="s">
        <v>41</v>
      </c>
      <c r="C32">
        <v>43.534939000000001</v>
      </c>
      <c r="D32">
        <v>-79.732911999999999</v>
      </c>
      <c r="E32">
        <v>19.508997954505052</v>
      </c>
      <c r="F32" s="2">
        <v>43653</v>
      </c>
      <c r="I32">
        <v>1</v>
      </c>
      <c r="BB32">
        <f t="shared" si="0"/>
        <v>2</v>
      </c>
      <c r="BC32">
        <v>2</v>
      </c>
      <c r="BD32">
        <v>0</v>
      </c>
      <c r="BE32">
        <v>4</v>
      </c>
      <c r="BG32" t="s">
        <v>203</v>
      </c>
      <c r="BK32">
        <f t="shared" si="1"/>
        <v>0</v>
      </c>
      <c r="BL32">
        <f t="shared" si="2"/>
        <v>0</v>
      </c>
      <c r="BM32">
        <f t="shared" si="3"/>
        <v>0</v>
      </c>
      <c r="BN32">
        <f t="shared" si="4"/>
        <v>0</v>
      </c>
      <c r="BO32">
        <f t="shared" si="5"/>
        <v>0</v>
      </c>
      <c r="BP32">
        <f t="shared" si="6"/>
        <v>0</v>
      </c>
      <c r="BQ32">
        <f t="shared" si="7"/>
        <v>0</v>
      </c>
      <c r="BR32">
        <f t="shared" si="8"/>
        <v>0</v>
      </c>
      <c r="BS32">
        <f t="shared" si="9"/>
        <v>0</v>
      </c>
      <c r="BT32">
        <f t="shared" si="10"/>
        <v>0</v>
      </c>
      <c r="BU32">
        <f t="shared" si="11"/>
        <v>0</v>
      </c>
      <c r="BW32">
        <f t="shared" si="12"/>
        <v>1</v>
      </c>
      <c r="BY32">
        <f t="shared" si="13"/>
        <v>1</v>
      </c>
      <c r="CA32">
        <f t="shared" si="14"/>
        <v>0</v>
      </c>
      <c r="CB32">
        <f t="shared" si="15"/>
        <v>0</v>
      </c>
      <c r="CC32">
        <f t="shared" si="16"/>
        <v>1</v>
      </c>
      <c r="CE32">
        <f t="shared" si="17"/>
        <v>0</v>
      </c>
      <c r="CF32">
        <f t="shared" si="18"/>
        <v>0</v>
      </c>
      <c r="CG32">
        <f t="shared" si="19"/>
        <v>1</v>
      </c>
      <c r="CI32">
        <f t="shared" si="20"/>
        <v>0</v>
      </c>
      <c r="CJ32">
        <f t="shared" si="21"/>
        <v>0</v>
      </c>
    </row>
    <row r="33" spans="1:88" x14ac:dyDescent="0.3">
      <c r="A33" t="s">
        <v>52</v>
      </c>
      <c r="B33" t="s">
        <v>42</v>
      </c>
      <c r="C33">
        <v>43.534939000000001</v>
      </c>
      <c r="D33">
        <v>-79.732911999999999</v>
      </c>
      <c r="E33">
        <v>19.508997954505052</v>
      </c>
      <c r="F33" s="2">
        <v>43653</v>
      </c>
      <c r="S33">
        <v>1</v>
      </c>
      <c r="BB33">
        <f t="shared" si="0"/>
        <v>4</v>
      </c>
      <c r="BC33">
        <v>4</v>
      </c>
      <c r="BD33">
        <v>0</v>
      </c>
      <c r="BE33">
        <v>8</v>
      </c>
      <c r="BG33" t="s">
        <v>197</v>
      </c>
      <c r="BK33">
        <f t="shared" si="1"/>
        <v>0</v>
      </c>
      <c r="BL33">
        <f t="shared" si="2"/>
        <v>0</v>
      </c>
      <c r="BM33">
        <f t="shared" si="3"/>
        <v>1</v>
      </c>
      <c r="BN33">
        <f t="shared" si="4"/>
        <v>0</v>
      </c>
      <c r="BO33">
        <f t="shared" si="5"/>
        <v>0</v>
      </c>
      <c r="BP33">
        <f t="shared" si="6"/>
        <v>0</v>
      </c>
      <c r="BQ33">
        <f t="shared" si="7"/>
        <v>0</v>
      </c>
      <c r="BR33">
        <f t="shared" si="8"/>
        <v>0</v>
      </c>
      <c r="BS33">
        <f t="shared" si="9"/>
        <v>0</v>
      </c>
      <c r="BT33">
        <f t="shared" si="10"/>
        <v>0</v>
      </c>
      <c r="BU33">
        <f t="shared" si="11"/>
        <v>0</v>
      </c>
      <c r="BW33">
        <f t="shared" si="12"/>
        <v>1</v>
      </c>
      <c r="BY33">
        <f t="shared" si="13"/>
        <v>1</v>
      </c>
      <c r="CA33">
        <f t="shared" si="14"/>
        <v>1</v>
      </c>
      <c r="CB33">
        <f t="shared" si="15"/>
        <v>0</v>
      </c>
      <c r="CC33">
        <f t="shared" si="16"/>
        <v>0</v>
      </c>
      <c r="CE33">
        <f t="shared" si="17"/>
        <v>1</v>
      </c>
      <c r="CF33">
        <f t="shared" si="18"/>
        <v>0</v>
      </c>
      <c r="CG33">
        <f t="shared" si="19"/>
        <v>0</v>
      </c>
      <c r="CI33">
        <f t="shared" si="20"/>
        <v>1</v>
      </c>
      <c r="CJ33">
        <f t="shared" si="21"/>
        <v>1</v>
      </c>
    </row>
    <row r="34" spans="1:88" x14ac:dyDescent="0.3">
      <c r="A34" t="s">
        <v>53</v>
      </c>
      <c r="B34" t="s">
        <v>39</v>
      </c>
      <c r="C34">
        <v>43.71387</v>
      </c>
      <c r="D34">
        <v>-79.505919000000006</v>
      </c>
      <c r="E34">
        <v>7.4043136459389727</v>
      </c>
      <c r="F34" s="2">
        <v>43654</v>
      </c>
      <c r="T34">
        <v>1</v>
      </c>
      <c r="BB34">
        <f t="shared" si="0"/>
        <v>18</v>
      </c>
      <c r="BC34">
        <v>11</v>
      </c>
      <c r="BD34">
        <v>0</v>
      </c>
      <c r="BE34">
        <v>29</v>
      </c>
      <c r="BG34" t="s">
        <v>347</v>
      </c>
      <c r="BK34">
        <f t="shared" si="1"/>
        <v>0</v>
      </c>
      <c r="BL34">
        <f t="shared" si="2"/>
        <v>0</v>
      </c>
      <c r="BM34">
        <f t="shared" si="3"/>
        <v>0</v>
      </c>
      <c r="BN34">
        <f t="shared" si="4"/>
        <v>0</v>
      </c>
      <c r="BO34">
        <f t="shared" si="5"/>
        <v>0</v>
      </c>
      <c r="BP34">
        <f t="shared" si="6"/>
        <v>1</v>
      </c>
      <c r="BQ34">
        <f t="shared" si="7"/>
        <v>0</v>
      </c>
      <c r="BR34">
        <f t="shared" si="8"/>
        <v>0</v>
      </c>
      <c r="BS34">
        <f t="shared" si="9"/>
        <v>0</v>
      </c>
      <c r="BT34">
        <f t="shared" si="10"/>
        <v>0</v>
      </c>
      <c r="BU34">
        <f t="shared" si="11"/>
        <v>0</v>
      </c>
      <c r="BW34">
        <f t="shared" si="12"/>
        <v>1</v>
      </c>
      <c r="BY34">
        <f t="shared" si="13"/>
        <v>1</v>
      </c>
      <c r="CA34">
        <f t="shared" si="14"/>
        <v>0</v>
      </c>
      <c r="CB34">
        <f t="shared" si="15"/>
        <v>1</v>
      </c>
      <c r="CC34">
        <f t="shared" si="16"/>
        <v>0</v>
      </c>
      <c r="CE34">
        <f t="shared" si="17"/>
        <v>0</v>
      </c>
      <c r="CF34">
        <f t="shared" si="18"/>
        <v>1</v>
      </c>
      <c r="CG34">
        <f t="shared" si="19"/>
        <v>0</v>
      </c>
      <c r="CI34">
        <f t="shared" si="20"/>
        <v>1</v>
      </c>
      <c r="CJ34">
        <f t="shared" si="21"/>
        <v>1</v>
      </c>
    </row>
    <row r="35" spans="1:88" x14ac:dyDescent="0.3">
      <c r="A35" t="s">
        <v>53</v>
      </c>
      <c r="B35" t="s">
        <v>41</v>
      </c>
      <c r="C35">
        <v>43.71387</v>
      </c>
      <c r="D35">
        <v>-79.505919000000006</v>
      </c>
      <c r="E35">
        <v>7.4043136459389727</v>
      </c>
      <c r="F35" s="2">
        <v>43654</v>
      </c>
      <c r="G35">
        <v>1</v>
      </c>
      <c r="I35">
        <v>1</v>
      </c>
      <c r="U35">
        <v>1</v>
      </c>
      <c r="BB35">
        <f t="shared" si="0"/>
        <v>3</v>
      </c>
      <c r="BC35">
        <v>5</v>
      </c>
      <c r="BD35">
        <v>0</v>
      </c>
      <c r="BE35">
        <v>8</v>
      </c>
      <c r="BK35">
        <f t="shared" si="1"/>
        <v>1</v>
      </c>
      <c r="BL35">
        <f t="shared" si="2"/>
        <v>0</v>
      </c>
      <c r="BM35">
        <f t="shared" si="3"/>
        <v>0</v>
      </c>
      <c r="BN35">
        <f t="shared" si="4"/>
        <v>0</v>
      </c>
      <c r="BO35">
        <f t="shared" si="5"/>
        <v>0</v>
      </c>
      <c r="BP35">
        <f t="shared" si="6"/>
        <v>0</v>
      </c>
      <c r="BQ35">
        <f t="shared" si="7"/>
        <v>0</v>
      </c>
      <c r="BR35">
        <f t="shared" si="8"/>
        <v>0</v>
      </c>
      <c r="BS35">
        <f t="shared" si="9"/>
        <v>0</v>
      </c>
      <c r="BT35">
        <f t="shared" si="10"/>
        <v>0</v>
      </c>
      <c r="BU35">
        <f t="shared" si="11"/>
        <v>0</v>
      </c>
      <c r="BW35">
        <f t="shared" si="12"/>
        <v>3</v>
      </c>
      <c r="BY35">
        <f t="shared" si="13"/>
        <v>3</v>
      </c>
      <c r="CA35">
        <f t="shared" si="14"/>
        <v>1</v>
      </c>
      <c r="CB35">
        <f t="shared" si="15"/>
        <v>0</v>
      </c>
      <c r="CC35">
        <f t="shared" si="16"/>
        <v>1</v>
      </c>
      <c r="CE35">
        <f t="shared" si="17"/>
        <v>1</v>
      </c>
      <c r="CF35">
        <f t="shared" si="18"/>
        <v>0</v>
      </c>
      <c r="CG35">
        <f t="shared" si="19"/>
        <v>1</v>
      </c>
      <c r="CI35">
        <f t="shared" si="20"/>
        <v>2</v>
      </c>
      <c r="CJ35">
        <f t="shared" si="21"/>
        <v>1</v>
      </c>
    </row>
    <row r="36" spans="1:88" x14ac:dyDescent="0.3">
      <c r="A36" t="s">
        <v>53</v>
      </c>
      <c r="B36" t="s">
        <v>42</v>
      </c>
      <c r="C36">
        <v>43.71387</v>
      </c>
      <c r="D36">
        <v>-79.505919000000006</v>
      </c>
      <c r="E36">
        <v>7.4043136459389727</v>
      </c>
      <c r="F36" s="2">
        <v>43654</v>
      </c>
      <c r="V36">
        <v>1</v>
      </c>
      <c r="BB36">
        <f t="shared" si="0"/>
        <v>12</v>
      </c>
      <c r="BC36">
        <v>8</v>
      </c>
      <c r="BD36">
        <v>0</v>
      </c>
      <c r="BE36">
        <v>20</v>
      </c>
      <c r="BG36" t="s">
        <v>205</v>
      </c>
      <c r="BK36">
        <f t="shared" si="1"/>
        <v>0</v>
      </c>
      <c r="BL36">
        <f t="shared" si="2"/>
        <v>0</v>
      </c>
      <c r="BM36">
        <f t="shared" si="3"/>
        <v>1</v>
      </c>
      <c r="BN36">
        <f t="shared" si="4"/>
        <v>0</v>
      </c>
      <c r="BO36">
        <f t="shared" si="5"/>
        <v>0</v>
      </c>
      <c r="BP36">
        <f t="shared" si="6"/>
        <v>0</v>
      </c>
      <c r="BQ36">
        <f t="shared" si="7"/>
        <v>0</v>
      </c>
      <c r="BR36">
        <f t="shared" si="8"/>
        <v>0</v>
      </c>
      <c r="BS36">
        <f t="shared" si="9"/>
        <v>0</v>
      </c>
      <c r="BT36">
        <f t="shared" si="10"/>
        <v>0</v>
      </c>
      <c r="BU36">
        <f t="shared" si="11"/>
        <v>0</v>
      </c>
      <c r="BW36">
        <f t="shared" si="12"/>
        <v>1</v>
      </c>
      <c r="BY36">
        <f t="shared" si="13"/>
        <v>1</v>
      </c>
      <c r="CA36">
        <f t="shared" si="14"/>
        <v>1</v>
      </c>
      <c r="CB36">
        <f t="shared" si="15"/>
        <v>0</v>
      </c>
      <c r="CC36">
        <f t="shared" si="16"/>
        <v>0</v>
      </c>
      <c r="CE36">
        <f t="shared" si="17"/>
        <v>1</v>
      </c>
      <c r="CF36">
        <f t="shared" si="18"/>
        <v>0</v>
      </c>
      <c r="CG36">
        <f t="shared" si="19"/>
        <v>0</v>
      </c>
      <c r="CI36">
        <f t="shared" si="20"/>
        <v>1</v>
      </c>
      <c r="CJ36">
        <f t="shared" si="21"/>
        <v>1</v>
      </c>
    </row>
    <row r="37" spans="1:88" x14ac:dyDescent="0.3">
      <c r="A37" t="s">
        <v>54</v>
      </c>
      <c r="B37" t="s">
        <v>39</v>
      </c>
      <c r="C37">
        <v>43.719453000000001</v>
      </c>
      <c r="D37">
        <v>-79.445162999999994</v>
      </c>
      <c r="E37">
        <v>5.4158014911438661</v>
      </c>
      <c r="F37" s="2">
        <v>43654</v>
      </c>
      <c r="J37">
        <v>1</v>
      </c>
      <c r="M37">
        <v>1</v>
      </c>
      <c r="W37">
        <v>1</v>
      </c>
      <c r="BB37">
        <f t="shared" si="0"/>
        <v>1</v>
      </c>
      <c r="BC37">
        <v>4</v>
      </c>
      <c r="BD37">
        <v>0</v>
      </c>
      <c r="BE37">
        <v>5</v>
      </c>
      <c r="BG37" t="s">
        <v>206</v>
      </c>
      <c r="BK37">
        <f t="shared" si="1"/>
        <v>0</v>
      </c>
      <c r="BL37">
        <f t="shared" si="2"/>
        <v>0</v>
      </c>
      <c r="BM37">
        <f t="shared" si="3"/>
        <v>0</v>
      </c>
      <c r="BN37">
        <f t="shared" si="4"/>
        <v>0</v>
      </c>
      <c r="BO37">
        <f t="shared" si="5"/>
        <v>0</v>
      </c>
      <c r="BP37">
        <f t="shared" si="6"/>
        <v>1</v>
      </c>
      <c r="BQ37">
        <f t="shared" si="7"/>
        <v>0</v>
      </c>
      <c r="BR37">
        <f t="shared" si="8"/>
        <v>1</v>
      </c>
      <c r="BS37">
        <f t="shared" si="9"/>
        <v>2</v>
      </c>
      <c r="BT37">
        <f t="shared" si="10"/>
        <v>3</v>
      </c>
      <c r="BU37">
        <f t="shared" si="11"/>
        <v>0</v>
      </c>
      <c r="BW37">
        <f t="shared" si="12"/>
        <v>3</v>
      </c>
      <c r="BY37">
        <f t="shared" si="13"/>
        <v>1</v>
      </c>
      <c r="CA37">
        <f t="shared" si="14"/>
        <v>0</v>
      </c>
      <c r="CB37">
        <f t="shared" si="15"/>
        <v>0</v>
      </c>
      <c r="CC37">
        <f t="shared" si="16"/>
        <v>0</v>
      </c>
      <c r="CE37">
        <f t="shared" si="17"/>
        <v>0</v>
      </c>
      <c r="CF37">
        <f t="shared" si="18"/>
        <v>2</v>
      </c>
      <c r="CG37">
        <f t="shared" si="19"/>
        <v>1</v>
      </c>
      <c r="CI37">
        <f t="shared" si="20"/>
        <v>6</v>
      </c>
      <c r="CJ37">
        <f t="shared" si="21"/>
        <v>4</v>
      </c>
    </row>
    <row r="38" spans="1:88" x14ac:dyDescent="0.3">
      <c r="A38" t="s">
        <v>54</v>
      </c>
      <c r="B38" t="s">
        <v>41</v>
      </c>
      <c r="C38">
        <v>43.719453000000001</v>
      </c>
      <c r="D38">
        <v>-79.445162999999994</v>
      </c>
      <c r="E38">
        <v>5.4158014911438661</v>
      </c>
      <c r="F38" s="2">
        <v>43654</v>
      </c>
      <c r="I38">
        <v>1</v>
      </c>
      <c r="BB38">
        <f t="shared" si="0"/>
        <v>1</v>
      </c>
      <c r="BC38">
        <v>2</v>
      </c>
      <c r="BD38">
        <v>0</v>
      </c>
      <c r="BE38">
        <v>3</v>
      </c>
      <c r="BK38">
        <f t="shared" si="1"/>
        <v>0</v>
      </c>
      <c r="BL38">
        <f t="shared" si="2"/>
        <v>0</v>
      </c>
      <c r="BM38">
        <f t="shared" si="3"/>
        <v>0</v>
      </c>
      <c r="BN38">
        <f t="shared" si="4"/>
        <v>0</v>
      </c>
      <c r="BO38">
        <f t="shared" si="5"/>
        <v>0</v>
      </c>
      <c r="BP38">
        <f t="shared" si="6"/>
        <v>0</v>
      </c>
      <c r="BQ38">
        <f t="shared" si="7"/>
        <v>0</v>
      </c>
      <c r="BR38">
        <f t="shared" si="8"/>
        <v>0</v>
      </c>
      <c r="BS38">
        <f t="shared" si="9"/>
        <v>0</v>
      </c>
      <c r="BT38">
        <f t="shared" si="10"/>
        <v>0</v>
      </c>
      <c r="BU38">
        <f t="shared" si="11"/>
        <v>0</v>
      </c>
      <c r="BW38">
        <f t="shared" si="12"/>
        <v>1</v>
      </c>
      <c r="BY38">
        <f t="shared" si="13"/>
        <v>1</v>
      </c>
      <c r="CA38">
        <f t="shared" si="14"/>
        <v>0</v>
      </c>
      <c r="CB38">
        <f t="shared" si="15"/>
        <v>0</v>
      </c>
      <c r="CC38">
        <f t="shared" si="16"/>
        <v>1</v>
      </c>
      <c r="CE38">
        <f t="shared" si="17"/>
        <v>0</v>
      </c>
      <c r="CF38">
        <f t="shared" si="18"/>
        <v>0</v>
      </c>
      <c r="CG38">
        <f t="shared" si="19"/>
        <v>1</v>
      </c>
      <c r="CI38">
        <f t="shared" si="20"/>
        <v>0</v>
      </c>
      <c r="CJ38">
        <f t="shared" si="21"/>
        <v>0</v>
      </c>
    </row>
    <row r="39" spans="1:88" x14ac:dyDescent="0.3">
      <c r="A39" t="s">
        <v>54</v>
      </c>
      <c r="B39" t="s">
        <v>42</v>
      </c>
      <c r="C39">
        <v>43.719453000000001</v>
      </c>
      <c r="D39">
        <v>-79.445162999999994</v>
      </c>
      <c r="E39">
        <v>5.4158014911438661</v>
      </c>
      <c r="F39" s="2">
        <v>43654</v>
      </c>
      <c r="K39">
        <v>1</v>
      </c>
      <c r="BB39">
        <f t="shared" si="0"/>
        <v>0</v>
      </c>
      <c r="BC39">
        <v>1</v>
      </c>
      <c r="BD39">
        <v>1</v>
      </c>
      <c r="BE39">
        <v>2</v>
      </c>
      <c r="BK39">
        <f t="shared" si="1"/>
        <v>1</v>
      </c>
      <c r="BL39">
        <f t="shared" si="2"/>
        <v>0</v>
      </c>
      <c r="BM39">
        <f t="shared" si="3"/>
        <v>0</v>
      </c>
      <c r="BN39">
        <f t="shared" si="4"/>
        <v>0</v>
      </c>
      <c r="BO39">
        <f t="shared" si="5"/>
        <v>0</v>
      </c>
      <c r="BP39">
        <f t="shared" si="6"/>
        <v>0</v>
      </c>
      <c r="BQ39">
        <f t="shared" si="7"/>
        <v>0</v>
      </c>
      <c r="BR39">
        <f t="shared" si="8"/>
        <v>0</v>
      </c>
      <c r="BS39">
        <f t="shared" si="9"/>
        <v>0</v>
      </c>
      <c r="BT39">
        <f t="shared" si="10"/>
        <v>0</v>
      </c>
      <c r="BU39">
        <f t="shared" si="11"/>
        <v>0</v>
      </c>
      <c r="BW39">
        <f t="shared" si="12"/>
        <v>1</v>
      </c>
      <c r="BY39">
        <f t="shared" si="13"/>
        <v>1</v>
      </c>
      <c r="CA39">
        <f t="shared" si="14"/>
        <v>1</v>
      </c>
      <c r="CB39">
        <f t="shared" si="15"/>
        <v>0</v>
      </c>
      <c r="CC39">
        <f t="shared" si="16"/>
        <v>0</v>
      </c>
      <c r="CE39">
        <f t="shared" si="17"/>
        <v>1</v>
      </c>
      <c r="CF39">
        <f t="shared" si="18"/>
        <v>0</v>
      </c>
      <c r="CG39">
        <f t="shared" si="19"/>
        <v>0</v>
      </c>
      <c r="CI39">
        <f t="shared" si="20"/>
        <v>1</v>
      </c>
      <c r="CJ39">
        <f t="shared" si="21"/>
        <v>1</v>
      </c>
    </row>
    <row r="40" spans="1:88" x14ac:dyDescent="0.3">
      <c r="A40" t="s">
        <v>55</v>
      </c>
      <c r="B40" t="s">
        <v>39</v>
      </c>
      <c r="C40">
        <v>43.713472000000003</v>
      </c>
      <c r="D40">
        <v>-79.463271000000006</v>
      </c>
      <c r="E40">
        <v>5.7031825324835577</v>
      </c>
      <c r="F40" s="2">
        <v>43654</v>
      </c>
      <c r="BB40">
        <f t="shared" si="0"/>
        <v>2</v>
      </c>
      <c r="BC40">
        <v>1</v>
      </c>
      <c r="BD40">
        <v>0</v>
      </c>
      <c r="BE40">
        <v>3</v>
      </c>
      <c r="BG40" t="s">
        <v>207</v>
      </c>
      <c r="BK40">
        <f t="shared" si="1"/>
        <v>0</v>
      </c>
      <c r="BL40">
        <f t="shared" si="2"/>
        <v>0</v>
      </c>
      <c r="BM40">
        <f t="shared" si="3"/>
        <v>0</v>
      </c>
      <c r="BN40">
        <f t="shared" si="4"/>
        <v>0</v>
      </c>
      <c r="BO40">
        <f t="shared" si="5"/>
        <v>0</v>
      </c>
      <c r="BP40">
        <f t="shared" si="6"/>
        <v>0</v>
      </c>
      <c r="BQ40">
        <f t="shared" si="7"/>
        <v>0</v>
      </c>
      <c r="BR40">
        <f t="shared" si="8"/>
        <v>0</v>
      </c>
      <c r="BS40">
        <f t="shared" si="9"/>
        <v>0</v>
      </c>
      <c r="BT40">
        <f t="shared" si="10"/>
        <v>0</v>
      </c>
      <c r="BU40">
        <f t="shared" si="11"/>
        <v>0</v>
      </c>
      <c r="BW40">
        <f t="shared" si="12"/>
        <v>0</v>
      </c>
      <c r="BY40">
        <f t="shared" si="13"/>
        <v>0</v>
      </c>
      <c r="CA40">
        <f t="shared" si="14"/>
        <v>0</v>
      </c>
      <c r="CB40">
        <f t="shared" si="15"/>
        <v>0</v>
      </c>
      <c r="CC40">
        <f t="shared" si="16"/>
        <v>0</v>
      </c>
      <c r="CE40">
        <f t="shared" si="17"/>
        <v>0</v>
      </c>
      <c r="CF40">
        <f t="shared" si="18"/>
        <v>0</v>
      </c>
      <c r="CG40">
        <f t="shared" si="19"/>
        <v>0</v>
      </c>
      <c r="CI40">
        <f t="shared" si="20"/>
        <v>0</v>
      </c>
      <c r="CJ40">
        <f t="shared" si="21"/>
        <v>0</v>
      </c>
    </row>
    <row r="41" spans="1:88" x14ac:dyDescent="0.3">
      <c r="A41" t="s">
        <v>56</v>
      </c>
      <c r="B41" t="s">
        <v>39</v>
      </c>
      <c r="C41">
        <v>43.713583999999997</v>
      </c>
      <c r="D41">
        <v>-79.475768000000002</v>
      </c>
      <c r="E41">
        <v>6.1738769548090557</v>
      </c>
      <c r="F41" s="2">
        <v>43654</v>
      </c>
      <c r="BB41">
        <f t="shared" si="0"/>
        <v>3</v>
      </c>
      <c r="BC41">
        <v>3</v>
      </c>
      <c r="BD41">
        <v>0</v>
      </c>
      <c r="BE41">
        <v>6</v>
      </c>
      <c r="BG41" t="s">
        <v>208</v>
      </c>
      <c r="BK41">
        <f t="shared" si="1"/>
        <v>0</v>
      </c>
      <c r="BL41">
        <f t="shared" si="2"/>
        <v>0</v>
      </c>
      <c r="BM41">
        <f t="shared" si="3"/>
        <v>0</v>
      </c>
      <c r="BN41">
        <f t="shared" si="4"/>
        <v>0</v>
      </c>
      <c r="BO41">
        <f t="shared" si="5"/>
        <v>0</v>
      </c>
      <c r="BP41">
        <f t="shared" si="6"/>
        <v>0</v>
      </c>
      <c r="BQ41">
        <f t="shared" si="7"/>
        <v>0</v>
      </c>
      <c r="BR41">
        <f t="shared" si="8"/>
        <v>0</v>
      </c>
      <c r="BS41">
        <f t="shared" si="9"/>
        <v>0</v>
      </c>
      <c r="BT41">
        <f t="shared" si="10"/>
        <v>0</v>
      </c>
      <c r="BU41">
        <f t="shared" si="11"/>
        <v>0</v>
      </c>
      <c r="BW41">
        <f t="shared" si="12"/>
        <v>0</v>
      </c>
      <c r="BY41">
        <f t="shared" si="13"/>
        <v>0</v>
      </c>
      <c r="CA41">
        <f t="shared" si="14"/>
        <v>0</v>
      </c>
      <c r="CB41">
        <f t="shared" si="15"/>
        <v>0</v>
      </c>
      <c r="CC41">
        <f t="shared" si="16"/>
        <v>0</v>
      </c>
      <c r="CE41">
        <f t="shared" si="17"/>
        <v>0</v>
      </c>
      <c r="CF41">
        <f t="shared" si="18"/>
        <v>0</v>
      </c>
      <c r="CG41">
        <f t="shared" si="19"/>
        <v>0</v>
      </c>
      <c r="CI41">
        <f t="shared" si="20"/>
        <v>0</v>
      </c>
      <c r="CJ41">
        <f t="shared" si="21"/>
        <v>0</v>
      </c>
    </row>
    <row r="42" spans="1:88" x14ac:dyDescent="0.3">
      <c r="A42" t="s">
        <v>56</v>
      </c>
      <c r="B42" t="s">
        <v>41</v>
      </c>
      <c r="C42">
        <v>43.713583999999997</v>
      </c>
      <c r="D42">
        <v>-79.475768000000002</v>
      </c>
      <c r="E42">
        <v>6.1738769548090557</v>
      </c>
      <c r="F42" s="2">
        <v>43654</v>
      </c>
      <c r="W42">
        <v>2</v>
      </c>
      <c r="BB42">
        <f t="shared" si="0"/>
        <v>4</v>
      </c>
      <c r="BC42">
        <v>3</v>
      </c>
      <c r="BD42">
        <v>0</v>
      </c>
      <c r="BE42">
        <v>7</v>
      </c>
      <c r="BG42" t="s">
        <v>209</v>
      </c>
      <c r="BK42">
        <f t="shared" si="1"/>
        <v>0</v>
      </c>
      <c r="BL42">
        <f t="shared" si="2"/>
        <v>0</v>
      </c>
      <c r="BM42">
        <f t="shared" si="3"/>
        <v>0</v>
      </c>
      <c r="BN42">
        <f t="shared" si="4"/>
        <v>0</v>
      </c>
      <c r="BO42">
        <f t="shared" si="5"/>
        <v>0</v>
      </c>
      <c r="BP42">
        <f t="shared" si="6"/>
        <v>0</v>
      </c>
      <c r="BQ42">
        <f t="shared" si="7"/>
        <v>0</v>
      </c>
      <c r="BR42">
        <f t="shared" si="8"/>
        <v>2</v>
      </c>
      <c r="BS42">
        <f t="shared" si="9"/>
        <v>2</v>
      </c>
      <c r="BT42">
        <f t="shared" si="10"/>
        <v>4</v>
      </c>
      <c r="BU42">
        <f t="shared" si="11"/>
        <v>0</v>
      </c>
      <c r="BW42">
        <f t="shared" si="12"/>
        <v>2</v>
      </c>
      <c r="BY42">
        <f t="shared" si="13"/>
        <v>0</v>
      </c>
      <c r="CA42">
        <f t="shared" si="14"/>
        <v>0</v>
      </c>
      <c r="CB42">
        <f t="shared" si="15"/>
        <v>0</v>
      </c>
      <c r="CC42">
        <f t="shared" si="16"/>
        <v>0</v>
      </c>
      <c r="CE42">
        <f t="shared" si="17"/>
        <v>0</v>
      </c>
      <c r="CF42">
        <f t="shared" si="18"/>
        <v>2</v>
      </c>
      <c r="CG42">
        <f t="shared" si="19"/>
        <v>0</v>
      </c>
      <c r="CI42">
        <f t="shared" si="20"/>
        <v>4</v>
      </c>
      <c r="CJ42">
        <f t="shared" si="21"/>
        <v>3</v>
      </c>
    </row>
    <row r="43" spans="1:88" x14ac:dyDescent="0.3">
      <c r="A43" t="s">
        <v>56</v>
      </c>
      <c r="B43" t="s">
        <v>42</v>
      </c>
      <c r="C43">
        <v>43.713583999999997</v>
      </c>
      <c r="D43">
        <v>-79.475768000000002</v>
      </c>
      <c r="E43">
        <v>6.1738769548090557</v>
      </c>
      <c r="F43" s="2">
        <v>43654</v>
      </c>
      <c r="K43">
        <v>2</v>
      </c>
      <c r="O43">
        <v>1</v>
      </c>
      <c r="W43">
        <v>1</v>
      </c>
      <c r="X43">
        <v>2</v>
      </c>
      <c r="BB43" t="e">
        <f t="shared" si="0"/>
        <v>#VALUE!</v>
      </c>
      <c r="BC43" t="s">
        <v>40</v>
      </c>
      <c r="BD43" t="s">
        <v>40</v>
      </c>
      <c r="BE43" t="s">
        <v>40</v>
      </c>
      <c r="BG43" t="s">
        <v>210</v>
      </c>
      <c r="BK43">
        <f t="shared" si="1"/>
        <v>2</v>
      </c>
      <c r="BL43">
        <f t="shared" si="2"/>
        <v>0</v>
      </c>
      <c r="BM43">
        <f t="shared" si="3"/>
        <v>0</v>
      </c>
      <c r="BN43">
        <f t="shared" si="4"/>
        <v>0</v>
      </c>
      <c r="BO43">
        <f t="shared" si="5"/>
        <v>1</v>
      </c>
      <c r="BP43">
        <f t="shared" si="6"/>
        <v>2</v>
      </c>
      <c r="BQ43">
        <f t="shared" si="7"/>
        <v>0</v>
      </c>
      <c r="BR43">
        <f t="shared" si="8"/>
        <v>1</v>
      </c>
      <c r="BS43">
        <f t="shared" si="9"/>
        <v>1</v>
      </c>
      <c r="BT43">
        <f t="shared" si="10"/>
        <v>2</v>
      </c>
      <c r="BU43">
        <f t="shared" si="11"/>
        <v>0</v>
      </c>
      <c r="BW43">
        <f t="shared" si="12"/>
        <v>6</v>
      </c>
      <c r="BY43">
        <f t="shared" si="13"/>
        <v>5</v>
      </c>
      <c r="CA43">
        <f t="shared" si="14"/>
        <v>2</v>
      </c>
      <c r="CB43">
        <f t="shared" si="15"/>
        <v>3</v>
      </c>
      <c r="CC43">
        <f t="shared" si="16"/>
        <v>0</v>
      </c>
      <c r="CE43">
        <f t="shared" si="17"/>
        <v>2</v>
      </c>
      <c r="CF43">
        <f t="shared" si="18"/>
        <v>4</v>
      </c>
      <c r="CG43">
        <f t="shared" si="19"/>
        <v>0</v>
      </c>
      <c r="CI43">
        <f t="shared" si="20"/>
        <v>7</v>
      </c>
      <c r="CJ43">
        <f t="shared" si="21"/>
        <v>6</v>
      </c>
    </row>
    <row r="44" spans="1:88" x14ac:dyDescent="0.3">
      <c r="A44" t="s">
        <v>57</v>
      </c>
      <c r="B44" t="s">
        <v>39</v>
      </c>
      <c r="C44">
        <v>43.713092000000003</v>
      </c>
      <c r="D44">
        <v>-79.515598999999995</v>
      </c>
      <c r="E44">
        <v>7.7894790881923477</v>
      </c>
      <c r="F44" s="2">
        <v>43654</v>
      </c>
      <c r="K44">
        <v>1</v>
      </c>
      <c r="Y44">
        <v>2</v>
      </c>
      <c r="BB44">
        <f t="shared" si="0"/>
        <v>1</v>
      </c>
      <c r="BC44">
        <v>2</v>
      </c>
      <c r="BD44">
        <v>0</v>
      </c>
      <c r="BE44">
        <v>3</v>
      </c>
      <c r="BG44" t="s">
        <v>211</v>
      </c>
      <c r="BK44">
        <f t="shared" si="1"/>
        <v>1</v>
      </c>
      <c r="BL44">
        <f t="shared" si="2"/>
        <v>0</v>
      </c>
      <c r="BM44">
        <f t="shared" si="3"/>
        <v>0</v>
      </c>
      <c r="BN44">
        <f t="shared" si="4"/>
        <v>0</v>
      </c>
      <c r="BO44">
        <f t="shared" si="5"/>
        <v>0</v>
      </c>
      <c r="BP44">
        <f t="shared" si="6"/>
        <v>0</v>
      </c>
      <c r="BQ44">
        <f t="shared" si="7"/>
        <v>0</v>
      </c>
      <c r="BR44">
        <f t="shared" si="8"/>
        <v>0</v>
      </c>
      <c r="BS44">
        <f t="shared" si="9"/>
        <v>0</v>
      </c>
      <c r="BT44">
        <f t="shared" si="10"/>
        <v>0</v>
      </c>
      <c r="BU44">
        <f t="shared" si="11"/>
        <v>0</v>
      </c>
      <c r="BW44">
        <f t="shared" si="12"/>
        <v>3</v>
      </c>
      <c r="BY44">
        <f t="shared" si="13"/>
        <v>1</v>
      </c>
      <c r="CA44">
        <f t="shared" si="14"/>
        <v>1</v>
      </c>
      <c r="CB44">
        <f t="shared" si="15"/>
        <v>0</v>
      </c>
      <c r="CC44">
        <f t="shared" si="16"/>
        <v>0</v>
      </c>
      <c r="CE44">
        <f t="shared" si="17"/>
        <v>3</v>
      </c>
      <c r="CF44">
        <f t="shared" si="18"/>
        <v>0</v>
      </c>
      <c r="CG44">
        <f t="shared" si="19"/>
        <v>0</v>
      </c>
      <c r="CI44">
        <f t="shared" si="20"/>
        <v>2</v>
      </c>
      <c r="CJ44">
        <f t="shared" si="21"/>
        <v>1</v>
      </c>
    </row>
    <row r="45" spans="1:88" x14ac:dyDescent="0.3">
      <c r="A45" t="s">
        <v>57</v>
      </c>
      <c r="B45" t="s">
        <v>41</v>
      </c>
      <c r="C45">
        <v>43.713092000000003</v>
      </c>
      <c r="D45">
        <v>-79.515598999999995</v>
      </c>
      <c r="E45">
        <v>7.7894790881923477</v>
      </c>
      <c r="F45" s="2">
        <v>43654</v>
      </c>
      <c r="V45">
        <v>2</v>
      </c>
      <c r="Z45">
        <v>1</v>
      </c>
      <c r="BB45">
        <f t="shared" si="0"/>
        <v>0</v>
      </c>
      <c r="BC45">
        <v>3</v>
      </c>
      <c r="BD45">
        <v>0</v>
      </c>
      <c r="BE45">
        <v>3</v>
      </c>
      <c r="BG45" t="s">
        <v>212</v>
      </c>
      <c r="BK45">
        <f t="shared" si="1"/>
        <v>1</v>
      </c>
      <c r="BL45">
        <f t="shared" si="2"/>
        <v>0</v>
      </c>
      <c r="BM45">
        <f t="shared" si="3"/>
        <v>2</v>
      </c>
      <c r="BN45">
        <f t="shared" si="4"/>
        <v>0</v>
      </c>
      <c r="BO45">
        <f t="shared" si="5"/>
        <v>0</v>
      </c>
      <c r="BP45">
        <f t="shared" si="6"/>
        <v>0</v>
      </c>
      <c r="BQ45">
        <f t="shared" si="7"/>
        <v>0</v>
      </c>
      <c r="BR45">
        <f t="shared" si="8"/>
        <v>0</v>
      </c>
      <c r="BS45">
        <f t="shared" si="9"/>
        <v>0</v>
      </c>
      <c r="BT45">
        <f t="shared" si="10"/>
        <v>0</v>
      </c>
      <c r="BU45">
        <f t="shared" si="11"/>
        <v>0</v>
      </c>
      <c r="BW45">
        <f t="shared" si="12"/>
        <v>3</v>
      </c>
      <c r="BY45">
        <f t="shared" si="13"/>
        <v>3</v>
      </c>
      <c r="CA45">
        <f t="shared" si="14"/>
        <v>2</v>
      </c>
      <c r="CB45">
        <f t="shared" si="15"/>
        <v>1</v>
      </c>
      <c r="CC45">
        <f t="shared" si="16"/>
        <v>0</v>
      </c>
      <c r="CE45">
        <f t="shared" si="17"/>
        <v>2</v>
      </c>
      <c r="CF45">
        <f t="shared" si="18"/>
        <v>1</v>
      </c>
      <c r="CG45">
        <f t="shared" si="19"/>
        <v>0</v>
      </c>
      <c r="CI45">
        <f t="shared" si="20"/>
        <v>2</v>
      </c>
      <c r="CJ45">
        <f t="shared" si="21"/>
        <v>2</v>
      </c>
    </row>
    <row r="46" spans="1:88" x14ac:dyDescent="0.3">
      <c r="A46" t="s">
        <v>57</v>
      </c>
      <c r="B46" t="s">
        <v>42</v>
      </c>
      <c r="C46">
        <v>43.713092000000003</v>
      </c>
      <c r="D46">
        <v>-79.515598999999995</v>
      </c>
      <c r="E46">
        <v>7.7894790881923477</v>
      </c>
      <c r="F46" s="2">
        <v>43654</v>
      </c>
      <c r="K46">
        <v>1</v>
      </c>
      <c r="AA46">
        <v>1</v>
      </c>
      <c r="BB46">
        <f t="shared" si="0"/>
        <v>1</v>
      </c>
      <c r="BC46">
        <v>4</v>
      </c>
      <c r="BD46">
        <v>0</v>
      </c>
      <c r="BE46">
        <v>5</v>
      </c>
      <c r="BK46">
        <f t="shared" si="1"/>
        <v>1</v>
      </c>
      <c r="BL46">
        <f t="shared" si="2"/>
        <v>0</v>
      </c>
      <c r="BM46">
        <f t="shared" si="3"/>
        <v>0</v>
      </c>
      <c r="BN46">
        <f t="shared" si="4"/>
        <v>0</v>
      </c>
      <c r="BO46">
        <f t="shared" si="5"/>
        <v>0</v>
      </c>
      <c r="BP46">
        <f t="shared" si="6"/>
        <v>1</v>
      </c>
      <c r="BQ46">
        <f t="shared" si="7"/>
        <v>0</v>
      </c>
      <c r="BR46">
        <f t="shared" si="8"/>
        <v>0</v>
      </c>
      <c r="BS46">
        <f t="shared" si="9"/>
        <v>0</v>
      </c>
      <c r="BT46">
        <f t="shared" si="10"/>
        <v>0</v>
      </c>
      <c r="BU46">
        <f t="shared" si="11"/>
        <v>0</v>
      </c>
      <c r="BW46">
        <f t="shared" si="12"/>
        <v>2</v>
      </c>
      <c r="BY46">
        <f t="shared" si="13"/>
        <v>2</v>
      </c>
      <c r="CA46">
        <f t="shared" si="14"/>
        <v>1</v>
      </c>
      <c r="CB46">
        <f t="shared" si="15"/>
        <v>1</v>
      </c>
      <c r="CC46">
        <f t="shared" si="16"/>
        <v>0</v>
      </c>
      <c r="CE46">
        <f t="shared" si="17"/>
        <v>1</v>
      </c>
      <c r="CF46">
        <f t="shared" si="18"/>
        <v>1</v>
      </c>
      <c r="CG46">
        <f t="shared" si="19"/>
        <v>0</v>
      </c>
      <c r="CI46">
        <f t="shared" si="20"/>
        <v>2</v>
      </c>
      <c r="CJ46">
        <f t="shared" si="21"/>
        <v>2</v>
      </c>
    </row>
    <row r="47" spans="1:88" x14ac:dyDescent="0.3">
      <c r="A47" t="s">
        <v>58</v>
      </c>
      <c r="B47" t="s">
        <v>39</v>
      </c>
      <c r="C47">
        <v>43.711948</v>
      </c>
      <c r="D47">
        <v>-79.535893999999999</v>
      </c>
      <c r="E47">
        <v>8.6452662829363174</v>
      </c>
      <c r="F47" s="2">
        <v>43654</v>
      </c>
      <c r="J47">
        <v>1</v>
      </c>
      <c r="BB47">
        <f t="shared" si="0"/>
        <v>3</v>
      </c>
      <c r="BC47">
        <v>2</v>
      </c>
      <c r="BD47">
        <v>2</v>
      </c>
      <c r="BE47">
        <v>7</v>
      </c>
      <c r="BK47">
        <f t="shared" si="1"/>
        <v>0</v>
      </c>
      <c r="BL47">
        <f t="shared" si="2"/>
        <v>0</v>
      </c>
      <c r="BM47">
        <f t="shared" si="3"/>
        <v>0</v>
      </c>
      <c r="BN47">
        <f t="shared" si="4"/>
        <v>0</v>
      </c>
      <c r="BO47">
        <f t="shared" si="5"/>
        <v>0</v>
      </c>
      <c r="BP47">
        <f t="shared" si="6"/>
        <v>0</v>
      </c>
      <c r="BQ47">
        <f t="shared" si="7"/>
        <v>0</v>
      </c>
      <c r="BR47">
        <f t="shared" si="8"/>
        <v>0</v>
      </c>
      <c r="BS47">
        <f t="shared" si="9"/>
        <v>1</v>
      </c>
      <c r="BT47">
        <f t="shared" si="10"/>
        <v>1</v>
      </c>
      <c r="BU47">
        <f t="shared" si="11"/>
        <v>0</v>
      </c>
      <c r="BW47">
        <f t="shared" si="12"/>
        <v>1</v>
      </c>
      <c r="BY47">
        <f t="shared" si="13"/>
        <v>0</v>
      </c>
      <c r="CA47">
        <f t="shared" si="14"/>
        <v>0</v>
      </c>
      <c r="CB47">
        <f t="shared" si="15"/>
        <v>0</v>
      </c>
      <c r="CC47">
        <f t="shared" si="16"/>
        <v>0</v>
      </c>
      <c r="CE47">
        <f t="shared" si="17"/>
        <v>0</v>
      </c>
      <c r="CF47">
        <f t="shared" si="18"/>
        <v>0</v>
      </c>
      <c r="CG47">
        <f t="shared" si="19"/>
        <v>1</v>
      </c>
      <c r="CI47">
        <f t="shared" si="20"/>
        <v>3</v>
      </c>
      <c r="CJ47">
        <f t="shared" si="21"/>
        <v>2</v>
      </c>
    </row>
    <row r="48" spans="1:88" x14ac:dyDescent="0.3">
      <c r="A48" t="s">
        <v>58</v>
      </c>
      <c r="B48" t="s">
        <v>41</v>
      </c>
      <c r="C48">
        <v>43.711948</v>
      </c>
      <c r="D48">
        <v>-79.535893999999999</v>
      </c>
      <c r="E48">
        <v>8.6452662829363174</v>
      </c>
      <c r="F48" s="2">
        <v>43654</v>
      </c>
      <c r="BB48">
        <f t="shared" si="0"/>
        <v>1</v>
      </c>
      <c r="BC48">
        <v>2</v>
      </c>
      <c r="BD48">
        <v>0</v>
      </c>
      <c r="BE48">
        <v>3</v>
      </c>
      <c r="BK48">
        <f t="shared" si="1"/>
        <v>0</v>
      </c>
      <c r="BL48">
        <f t="shared" si="2"/>
        <v>0</v>
      </c>
      <c r="BM48">
        <f t="shared" si="3"/>
        <v>0</v>
      </c>
      <c r="BN48">
        <f t="shared" si="4"/>
        <v>0</v>
      </c>
      <c r="BO48">
        <f t="shared" si="5"/>
        <v>0</v>
      </c>
      <c r="BP48">
        <f t="shared" si="6"/>
        <v>0</v>
      </c>
      <c r="BQ48">
        <f t="shared" si="7"/>
        <v>0</v>
      </c>
      <c r="BR48">
        <f t="shared" si="8"/>
        <v>0</v>
      </c>
      <c r="BS48">
        <f t="shared" si="9"/>
        <v>0</v>
      </c>
      <c r="BT48">
        <f t="shared" si="10"/>
        <v>0</v>
      </c>
      <c r="BU48">
        <f t="shared" si="11"/>
        <v>0</v>
      </c>
      <c r="BW48">
        <f t="shared" si="12"/>
        <v>0</v>
      </c>
      <c r="BY48">
        <f t="shared" si="13"/>
        <v>0</v>
      </c>
      <c r="CA48">
        <f t="shared" si="14"/>
        <v>0</v>
      </c>
      <c r="CB48">
        <f t="shared" si="15"/>
        <v>0</v>
      </c>
      <c r="CC48">
        <f t="shared" si="16"/>
        <v>0</v>
      </c>
      <c r="CE48">
        <f t="shared" si="17"/>
        <v>0</v>
      </c>
      <c r="CF48">
        <f t="shared" si="18"/>
        <v>0</v>
      </c>
      <c r="CG48">
        <f t="shared" si="19"/>
        <v>0</v>
      </c>
      <c r="CI48">
        <f t="shared" si="20"/>
        <v>0</v>
      </c>
      <c r="CJ48">
        <f t="shared" si="21"/>
        <v>0</v>
      </c>
    </row>
    <row r="49" spans="1:88" x14ac:dyDescent="0.3">
      <c r="A49" t="s">
        <v>58</v>
      </c>
      <c r="B49" t="s">
        <v>42</v>
      </c>
      <c r="C49">
        <v>43.711948</v>
      </c>
      <c r="D49">
        <v>-79.535893999999999</v>
      </c>
      <c r="E49">
        <v>8.6452662829363174</v>
      </c>
      <c r="F49" s="2">
        <v>43654</v>
      </c>
      <c r="BB49">
        <f t="shared" si="0"/>
        <v>3</v>
      </c>
      <c r="BC49">
        <v>2</v>
      </c>
      <c r="BD49">
        <v>0</v>
      </c>
      <c r="BE49">
        <v>5</v>
      </c>
      <c r="BK49">
        <f t="shared" si="1"/>
        <v>0</v>
      </c>
      <c r="BL49">
        <f t="shared" si="2"/>
        <v>0</v>
      </c>
      <c r="BM49">
        <f t="shared" si="3"/>
        <v>0</v>
      </c>
      <c r="BN49">
        <f t="shared" si="4"/>
        <v>0</v>
      </c>
      <c r="BO49">
        <f t="shared" si="5"/>
        <v>0</v>
      </c>
      <c r="BP49">
        <f t="shared" si="6"/>
        <v>0</v>
      </c>
      <c r="BQ49">
        <f t="shared" si="7"/>
        <v>0</v>
      </c>
      <c r="BR49">
        <f t="shared" si="8"/>
        <v>0</v>
      </c>
      <c r="BS49">
        <f t="shared" si="9"/>
        <v>0</v>
      </c>
      <c r="BT49">
        <f t="shared" si="10"/>
        <v>0</v>
      </c>
      <c r="BU49">
        <f t="shared" si="11"/>
        <v>0</v>
      </c>
      <c r="BW49">
        <f t="shared" si="12"/>
        <v>0</v>
      </c>
      <c r="BY49">
        <f t="shared" si="13"/>
        <v>0</v>
      </c>
      <c r="CA49">
        <f t="shared" si="14"/>
        <v>0</v>
      </c>
      <c r="CB49">
        <f t="shared" si="15"/>
        <v>0</v>
      </c>
      <c r="CC49">
        <f t="shared" si="16"/>
        <v>0</v>
      </c>
      <c r="CE49">
        <f t="shared" si="17"/>
        <v>0</v>
      </c>
      <c r="CF49">
        <f t="shared" si="18"/>
        <v>0</v>
      </c>
      <c r="CG49">
        <f t="shared" si="19"/>
        <v>0</v>
      </c>
      <c r="CI49">
        <f t="shared" si="20"/>
        <v>0</v>
      </c>
      <c r="CJ49">
        <f t="shared" si="21"/>
        <v>0</v>
      </c>
    </row>
    <row r="50" spans="1:88" x14ac:dyDescent="0.3">
      <c r="A50" t="s">
        <v>59</v>
      </c>
      <c r="B50" t="s">
        <v>39</v>
      </c>
      <c r="C50">
        <v>43.564655000000002</v>
      </c>
      <c r="D50">
        <v>-79.720468999999994</v>
      </c>
      <c r="E50">
        <v>18.129729041860788</v>
      </c>
      <c r="F50" s="2">
        <v>43655</v>
      </c>
      <c r="BB50">
        <f t="shared" si="0"/>
        <v>0</v>
      </c>
      <c r="BC50">
        <v>1</v>
      </c>
      <c r="BD50">
        <v>0</v>
      </c>
      <c r="BE50">
        <v>1</v>
      </c>
      <c r="BG50" t="s">
        <v>213</v>
      </c>
      <c r="BK50">
        <f t="shared" si="1"/>
        <v>0</v>
      </c>
      <c r="BL50">
        <f t="shared" si="2"/>
        <v>0</v>
      </c>
      <c r="BM50">
        <f t="shared" si="3"/>
        <v>0</v>
      </c>
      <c r="BN50">
        <f t="shared" si="4"/>
        <v>0</v>
      </c>
      <c r="BO50">
        <f t="shared" si="5"/>
        <v>0</v>
      </c>
      <c r="BP50">
        <f t="shared" si="6"/>
        <v>0</v>
      </c>
      <c r="BQ50">
        <f t="shared" si="7"/>
        <v>0</v>
      </c>
      <c r="BR50">
        <f t="shared" si="8"/>
        <v>0</v>
      </c>
      <c r="BS50">
        <f t="shared" si="9"/>
        <v>0</v>
      </c>
      <c r="BT50">
        <f t="shared" si="10"/>
        <v>0</v>
      </c>
      <c r="BU50">
        <f t="shared" si="11"/>
        <v>0</v>
      </c>
      <c r="BW50">
        <f t="shared" si="12"/>
        <v>0</v>
      </c>
      <c r="BY50">
        <f t="shared" si="13"/>
        <v>0</v>
      </c>
      <c r="CA50">
        <f t="shared" si="14"/>
        <v>0</v>
      </c>
      <c r="CB50">
        <f t="shared" si="15"/>
        <v>0</v>
      </c>
      <c r="CC50">
        <f t="shared" si="16"/>
        <v>0</v>
      </c>
      <c r="CE50">
        <f t="shared" si="17"/>
        <v>0</v>
      </c>
      <c r="CF50">
        <f t="shared" si="18"/>
        <v>0</v>
      </c>
      <c r="CG50">
        <f t="shared" si="19"/>
        <v>0</v>
      </c>
      <c r="CI50">
        <f t="shared" si="20"/>
        <v>0</v>
      </c>
      <c r="CJ50">
        <f t="shared" si="21"/>
        <v>0</v>
      </c>
    </row>
    <row r="51" spans="1:88" x14ac:dyDescent="0.3">
      <c r="A51" t="s">
        <v>60</v>
      </c>
      <c r="B51" t="s">
        <v>39</v>
      </c>
      <c r="C51">
        <v>43.571026000000003</v>
      </c>
      <c r="D51">
        <v>-79.733337000000006</v>
      </c>
      <c r="E51">
        <v>18.589161793082503</v>
      </c>
      <c r="F51" s="2">
        <v>43655</v>
      </c>
      <c r="M51">
        <v>2</v>
      </c>
      <c r="AB51">
        <v>1</v>
      </c>
      <c r="BB51">
        <f t="shared" si="0"/>
        <v>1</v>
      </c>
      <c r="BC51">
        <v>4</v>
      </c>
      <c r="BD51">
        <v>0</v>
      </c>
      <c r="BE51">
        <v>5</v>
      </c>
      <c r="BK51">
        <f t="shared" si="1"/>
        <v>0</v>
      </c>
      <c r="BL51">
        <f t="shared" si="2"/>
        <v>1</v>
      </c>
      <c r="BM51">
        <f t="shared" si="3"/>
        <v>0</v>
      </c>
      <c r="BN51">
        <f t="shared" si="4"/>
        <v>0</v>
      </c>
      <c r="BO51">
        <f t="shared" si="5"/>
        <v>0</v>
      </c>
      <c r="BP51">
        <f t="shared" si="6"/>
        <v>2</v>
      </c>
      <c r="BQ51">
        <f t="shared" si="7"/>
        <v>0</v>
      </c>
      <c r="BR51">
        <f t="shared" si="8"/>
        <v>0</v>
      </c>
      <c r="BS51">
        <f t="shared" si="9"/>
        <v>0</v>
      </c>
      <c r="BT51">
        <f t="shared" si="10"/>
        <v>0</v>
      </c>
      <c r="BU51">
        <f t="shared" si="11"/>
        <v>0</v>
      </c>
      <c r="BW51">
        <f t="shared" si="12"/>
        <v>3</v>
      </c>
      <c r="BY51">
        <f t="shared" si="13"/>
        <v>3</v>
      </c>
      <c r="CA51">
        <f t="shared" si="14"/>
        <v>0</v>
      </c>
      <c r="CB51">
        <f t="shared" si="15"/>
        <v>0</v>
      </c>
      <c r="CC51">
        <f t="shared" si="16"/>
        <v>1</v>
      </c>
      <c r="CE51">
        <f t="shared" si="17"/>
        <v>0</v>
      </c>
      <c r="CF51">
        <f t="shared" si="18"/>
        <v>2</v>
      </c>
      <c r="CG51">
        <f t="shared" si="19"/>
        <v>1</v>
      </c>
      <c r="CI51">
        <f t="shared" si="20"/>
        <v>2</v>
      </c>
      <c r="CJ51">
        <f t="shared" si="21"/>
        <v>2</v>
      </c>
    </row>
    <row r="52" spans="1:88" x14ac:dyDescent="0.3">
      <c r="A52" t="s">
        <v>60</v>
      </c>
      <c r="B52" t="s">
        <v>41</v>
      </c>
      <c r="C52">
        <v>43.571026000000003</v>
      </c>
      <c r="D52">
        <v>-79.733337000000006</v>
      </c>
      <c r="E52">
        <v>18.589161793082503</v>
      </c>
      <c r="F52" s="2">
        <v>43655</v>
      </c>
      <c r="K52">
        <v>1</v>
      </c>
      <c r="M52">
        <v>1</v>
      </c>
      <c r="BB52">
        <f t="shared" si="0"/>
        <v>1</v>
      </c>
      <c r="BC52">
        <v>3</v>
      </c>
      <c r="BD52">
        <v>0</v>
      </c>
      <c r="BE52">
        <v>4</v>
      </c>
      <c r="BG52" t="s">
        <v>214</v>
      </c>
      <c r="BK52">
        <f t="shared" si="1"/>
        <v>1</v>
      </c>
      <c r="BL52">
        <f t="shared" si="2"/>
        <v>0</v>
      </c>
      <c r="BM52">
        <f t="shared" si="3"/>
        <v>0</v>
      </c>
      <c r="BN52">
        <f t="shared" si="4"/>
        <v>0</v>
      </c>
      <c r="BO52">
        <f t="shared" si="5"/>
        <v>0</v>
      </c>
      <c r="BP52">
        <f t="shared" si="6"/>
        <v>1</v>
      </c>
      <c r="BQ52">
        <f t="shared" si="7"/>
        <v>0</v>
      </c>
      <c r="BR52">
        <f t="shared" si="8"/>
        <v>0</v>
      </c>
      <c r="BS52">
        <f t="shared" si="9"/>
        <v>0</v>
      </c>
      <c r="BT52">
        <f t="shared" si="10"/>
        <v>0</v>
      </c>
      <c r="BU52">
        <f t="shared" si="11"/>
        <v>0</v>
      </c>
      <c r="BW52">
        <f t="shared" si="12"/>
        <v>2</v>
      </c>
      <c r="BY52">
        <f t="shared" si="13"/>
        <v>2</v>
      </c>
      <c r="CA52">
        <f t="shared" si="14"/>
        <v>1</v>
      </c>
      <c r="CB52">
        <f t="shared" si="15"/>
        <v>0</v>
      </c>
      <c r="CC52">
        <f t="shared" si="16"/>
        <v>0</v>
      </c>
      <c r="CE52">
        <f t="shared" si="17"/>
        <v>1</v>
      </c>
      <c r="CF52">
        <f t="shared" si="18"/>
        <v>1</v>
      </c>
      <c r="CG52">
        <f t="shared" si="19"/>
        <v>0</v>
      </c>
      <c r="CI52">
        <f t="shared" si="20"/>
        <v>2</v>
      </c>
      <c r="CJ52">
        <f t="shared" si="21"/>
        <v>2</v>
      </c>
    </row>
    <row r="53" spans="1:88" x14ac:dyDescent="0.3">
      <c r="A53" t="s">
        <v>60</v>
      </c>
      <c r="B53" t="s">
        <v>42</v>
      </c>
      <c r="C53">
        <v>43.571026000000003</v>
      </c>
      <c r="D53">
        <v>-79.733337000000006</v>
      </c>
      <c r="E53">
        <v>18.589161793082503</v>
      </c>
      <c r="F53" s="2">
        <v>43655</v>
      </c>
      <c r="AC53">
        <v>1</v>
      </c>
      <c r="BB53">
        <f t="shared" si="0"/>
        <v>3</v>
      </c>
      <c r="BC53">
        <v>3</v>
      </c>
      <c r="BD53">
        <v>0</v>
      </c>
      <c r="BE53">
        <v>6</v>
      </c>
      <c r="BG53" t="s">
        <v>215</v>
      </c>
      <c r="BK53">
        <f t="shared" si="1"/>
        <v>0</v>
      </c>
      <c r="BL53">
        <f t="shared" si="2"/>
        <v>0</v>
      </c>
      <c r="BM53">
        <f t="shared" si="3"/>
        <v>0</v>
      </c>
      <c r="BN53">
        <f t="shared" si="4"/>
        <v>0</v>
      </c>
      <c r="BO53">
        <f t="shared" si="5"/>
        <v>0</v>
      </c>
      <c r="BP53">
        <f t="shared" si="6"/>
        <v>0</v>
      </c>
      <c r="BQ53">
        <f t="shared" si="7"/>
        <v>0</v>
      </c>
      <c r="BR53">
        <f t="shared" si="8"/>
        <v>0</v>
      </c>
      <c r="BS53">
        <f t="shared" si="9"/>
        <v>0</v>
      </c>
      <c r="BT53">
        <f t="shared" si="10"/>
        <v>0</v>
      </c>
      <c r="BU53">
        <f t="shared" si="11"/>
        <v>1</v>
      </c>
      <c r="BW53">
        <f t="shared" si="12"/>
        <v>1</v>
      </c>
      <c r="BY53">
        <f t="shared" si="13"/>
        <v>1</v>
      </c>
      <c r="CA53">
        <f t="shared" si="14"/>
        <v>0</v>
      </c>
      <c r="CB53">
        <f t="shared" si="15"/>
        <v>1</v>
      </c>
      <c r="CC53">
        <f t="shared" si="16"/>
        <v>0</v>
      </c>
      <c r="CE53">
        <f t="shared" si="17"/>
        <v>0</v>
      </c>
      <c r="CF53">
        <f t="shared" si="18"/>
        <v>1</v>
      </c>
      <c r="CG53">
        <f t="shared" si="19"/>
        <v>0</v>
      </c>
      <c r="CI53">
        <f t="shared" si="20"/>
        <v>1</v>
      </c>
      <c r="CJ53">
        <f t="shared" si="21"/>
        <v>1</v>
      </c>
    </row>
    <row r="54" spans="1:88" x14ac:dyDescent="0.3">
      <c r="A54" t="s">
        <v>61</v>
      </c>
      <c r="B54" t="s">
        <v>39</v>
      </c>
      <c r="C54">
        <v>43.554563999999999</v>
      </c>
      <c r="D54">
        <v>-79.756833999999998</v>
      </c>
      <c r="E54">
        <v>20.079379322885636</v>
      </c>
      <c r="F54" s="2">
        <v>43655</v>
      </c>
      <c r="AA54">
        <v>3</v>
      </c>
      <c r="BB54">
        <f t="shared" si="0"/>
        <v>4</v>
      </c>
      <c r="BC54">
        <v>1</v>
      </c>
      <c r="BD54">
        <v>0</v>
      </c>
      <c r="BE54">
        <v>5</v>
      </c>
      <c r="BG54" t="s">
        <v>216</v>
      </c>
      <c r="BK54">
        <f t="shared" si="1"/>
        <v>0</v>
      </c>
      <c r="BL54">
        <f t="shared" si="2"/>
        <v>0</v>
      </c>
      <c r="BM54">
        <f t="shared" si="3"/>
        <v>0</v>
      </c>
      <c r="BN54">
        <f t="shared" si="4"/>
        <v>0</v>
      </c>
      <c r="BO54">
        <f t="shared" si="5"/>
        <v>0</v>
      </c>
      <c r="BP54">
        <f t="shared" si="6"/>
        <v>3</v>
      </c>
      <c r="BQ54">
        <f t="shared" si="7"/>
        <v>0</v>
      </c>
      <c r="BR54">
        <f t="shared" si="8"/>
        <v>0</v>
      </c>
      <c r="BS54">
        <f t="shared" si="9"/>
        <v>0</v>
      </c>
      <c r="BT54">
        <f t="shared" si="10"/>
        <v>0</v>
      </c>
      <c r="BU54">
        <f t="shared" si="11"/>
        <v>0</v>
      </c>
      <c r="BW54">
        <f t="shared" si="12"/>
        <v>3</v>
      </c>
      <c r="BY54">
        <f t="shared" si="13"/>
        <v>3</v>
      </c>
      <c r="CA54">
        <f t="shared" si="14"/>
        <v>0</v>
      </c>
      <c r="CB54">
        <f t="shared" si="15"/>
        <v>3</v>
      </c>
      <c r="CC54">
        <f t="shared" si="16"/>
        <v>0</v>
      </c>
      <c r="CE54">
        <f t="shared" si="17"/>
        <v>0</v>
      </c>
      <c r="CF54">
        <f t="shared" si="18"/>
        <v>3</v>
      </c>
      <c r="CG54">
        <f t="shared" si="19"/>
        <v>0</v>
      </c>
      <c r="CI54">
        <f t="shared" si="20"/>
        <v>1</v>
      </c>
      <c r="CJ54">
        <f t="shared" si="21"/>
        <v>1</v>
      </c>
    </row>
    <row r="55" spans="1:88" x14ac:dyDescent="0.3">
      <c r="A55" t="s">
        <v>61</v>
      </c>
      <c r="B55" t="s">
        <v>41</v>
      </c>
      <c r="C55">
        <v>43.554563999999999</v>
      </c>
      <c r="D55">
        <v>-79.756833999999998</v>
      </c>
      <c r="E55">
        <v>20.079379322885636</v>
      </c>
      <c r="F55" s="2">
        <v>43655</v>
      </c>
      <c r="I55">
        <v>2</v>
      </c>
      <c r="U55">
        <v>1</v>
      </c>
      <c r="AD55">
        <v>1</v>
      </c>
      <c r="BB55">
        <f t="shared" si="0"/>
        <v>3</v>
      </c>
      <c r="BC55">
        <v>3</v>
      </c>
      <c r="BD55">
        <v>0</v>
      </c>
      <c r="BE55">
        <v>6</v>
      </c>
      <c r="BK55">
        <f t="shared" si="1"/>
        <v>0</v>
      </c>
      <c r="BL55">
        <f t="shared" si="2"/>
        <v>0</v>
      </c>
      <c r="BM55">
        <f t="shared" si="3"/>
        <v>0</v>
      </c>
      <c r="BN55">
        <f t="shared" si="4"/>
        <v>0</v>
      </c>
      <c r="BO55">
        <f t="shared" si="5"/>
        <v>0</v>
      </c>
      <c r="BP55">
        <f t="shared" si="6"/>
        <v>1</v>
      </c>
      <c r="BQ55">
        <f t="shared" si="7"/>
        <v>0</v>
      </c>
      <c r="BR55">
        <f t="shared" si="8"/>
        <v>0</v>
      </c>
      <c r="BS55">
        <f t="shared" si="9"/>
        <v>0</v>
      </c>
      <c r="BT55">
        <f t="shared" si="10"/>
        <v>0</v>
      </c>
      <c r="BU55">
        <f t="shared" si="11"/>
        <v>0</v>
      </c>
      <c r="BW55">
        <f t="shared" si="12"/>
        <v>4</v>
      </c>
      <c r="BY55">
        <f t="shared" si="13"/>
        <v>4</v>
      </c>
      <c r="CA55">
        <f t="shared" si="14"/>
        <v>0</v>
      </c>
      <c r="CB55">
        <f t="shared" si="15"/>
        <v>1</v>
      </c>
      <c r="CC55">
        <f t="shared" si="16"/>
        <v>2</v>
      </c>
      <c r="CE55">
        <f t="shared" si="17"/>
        <v>0</v>
      </c>
      <c r="CF55">
        <f t="shared" si="18"/>
        <v>1</v>
      </c>
      <c r="CG55">
        <f t="shared" si="19"/>
        <v>2</v>
      </c>
      <c r="CI55">
        <f t="shared" si="20"/>
        <v>2</v>
      </c>
      <c r="CJ55">
        <f t="shared" si="21"/>
        <v>1</v>
      </c>
    </row>
    <row r="56" spans="1:88" x14ac:dyDescent="0.3">
      <c r="A56" t="s">
        <v>61</v>
      </c>
      <c r="B56" t="s">
        <v>42</v>
      </c>
      <c r="C56">
        <v>43.554563999999999</v>
      </c>
      <c r="D56">
        <v>-79.756833999999998</v>
      </c>
      <c r="E56">
        <v>20.079379322885636</v>
      </c>
      <c r="F56" s="2">
        <v>43655</v>
      </c>
      <c r="BB56">
        <f t="shared" si="0"/>
        <v>5</v>
      </c>
      <c r="BC56">
        <v>1</v>
      </c>
      <c r="BD56">
        <v>0</v>
      </c>
      <c r="BE56">
        <v>6</v>
      </c>
      <c r="BK56">
        <f t="shared" si="1"/>
        <v>0</v>
      </c>
      <c r="BL56">
        <f t="shared" si="2"/>
        <v>0</v>
      </c>
      <c r="BM56">
        <f t="shared" si="3"/>
        <v>0</v>
      </c>
      <c r="BN56">
        <f t="shared" si="4"/>
        <v>0</v>
      </c>
      <c r="BO56">
        <f t="shared" si="5"/>
        <v>0</v>
      </c>
      <c r="BP56">
        <f t="shared" si="6"/>
        <v>0</v>
      </c>
      <c r="BQ56">
        <f t="shared" si="7"/>
        <v>0</v>
      </c>
      <c r="BR56">
        <f t="shared" si="8"/>
        <v>0</v>
      </c>
      <c r="BS56">
        <f t="shared" si="9"/>
        <v>0</v>
      </c>
      <c r="BT56">
        <f t="shared" si="10"/>
        <v>0</v>
      </c>
      <c r="BU56">
        <f t="shared" si="11"/>
        <v>0</v>
      </c>
      <c r="BW56">
        <f t="shared" si="12"/>
        <v>0</v>
      </c>
      <c r="BY56">
        <f t="shared" si="13"/>
        <v>0</v>
      </c>
      <c r="CA56">
        <f t="shared" si="14"/>
        <v>0</v>
      </c>
      <c r="CB56">
        <f t="shared" si="15"/>
        <v>0</v>
      </c>
      <c r="CC56">
        <f t="shared" si="16"/>
        <v>0</v>
      </c>
      <c r="CE56">
        <f t="shared" si="17"/>
        <v>0</v>
      </c>
      <c r="CF56">
        <f t="shared" si="18"/>
        <v>0</v>
      </c>
      <c r="CG56">
        <f t="shared" si="19"/>
        <v>0</v>
      </c>
      <c r="CI56">
        <f t="shared" si="20"/>
        <v>0</v>
      </c>
      <c r="CJ56">
        <f t="shared" si="21"/>
        <v>0</v>
      </c>
    </row>
    <row r="57" spans="1:88" x14ac:dyDescent="0.3">
      <c r="A57" t="s">
        <v>62</v>
      </c>
      <c r="B57" t="s">
        <v>39</v>
      </c>
      <c r="C57">
        <v>43.484110999999999</v>
      </c>
      <c r="D57">
        <v>-79.837701999999993</v>
      </c>
      <c r="E57">
        <v>25.777914157727512</v>
      </c>
      <c r="F57" s="2">
        <v>43655</v>
      </c>
      <c r="I57">
        <v>3</v>
      </c>
      <c r="K57">
        <v>2</v>
      </c>
      <c r="BB57">
        <f t="shared" si="0"/>
        <v>1</v>
      </c>
      <c r="BC57">
        <v>2</v>
      </c>
      <c r="BD57">
        <v>0</v>
      </c>
      <c r="BE57">
        <v>3</v>
      </c>
      <c r="BG57" t="s">
        <v>217</v>
      </c>
      <c r="BK57">
        <f t="shared" si="1"/>
        <v>2</v>
      </c>
      <c r="BL57">
        <f t="shared" si="2"/>
        <v>0</v>
      </c>
      <c r="BM57">
        <f t="shared" si="3"/>
        <v>0</v>
      </c>
      <c r="BN57">
        <f t="shared" si="4"/>
        <v>0</v>
      </c>
      <c r="BO57">
        <f t="shared" si="5"/>
        <v>0</v>
      </c>
      <c r="BP57">
        <f t="shared" si="6"/>
        <v>0</v>
      </c>
      <c r="BQ57">
        <f t="shared" si="7"/>
        <v>0</v>
      </c>
      <c r="BR57">
        <f t="shared" si="8"/>
        <v>0</v>
      </c>
      <c r="BS57">
        <f t="shared" si="9"/>
        <v>0</v>
      </c>
      <c r="BT57">
        <f t="shared" si="10"/>
        <v>0</v>
      </c>
      <c r="BU57">
        <f t="shared" si="11"/>
        <v>0</v>
      </c>
      <c r="BW57">
        <f t="shared" si="12"/>
        <v>5</v>
      </c>
      <c r="BY57">
        <f t="shared" si="13"/>
        <v>5</v>
      </c>
      <c r="CA57">
        <f t="shared" si="14"/>
        <v>2</v>
      </c>
      <c r="CB57">
        <f t="shared" si="15"/>
        <v>0</v>
      </c>
      <c r="CC57">
        <f t="shared" si="16"/>
        <v>3</v>
      </c>
      <c r="CE57">
        <f t="shared" si="17"/>
        <v>2</v>
      </c>
      <c r="CF57">
        <f t="shared" si="18"/>
        <v>0</v>
      </c>
      <c r="CG57">
        <f t="shared" si="19"/>
        <v>3</v>
      </c>
      <c r="CI57">
        <f t="shared" si="20"/>
        <v>1</v>
      </c>
      <c r="CJ57">
        <f t="shared" si="21"/>
        <v>1</v>
      </c>
    </row>
    <row r="58" spans="1:88" x14ac:dyDescent="0.3">
      <c r="A58" t="s">
        <v>62</v>
      </c>
      <c r="B58" t="s">
        <v>41</v>
      </c>
      <c r="C58">
        <v>43.484110999999999</v>
      </c>
      <c r="D58">
        <v>-79.837701999999993</v>
      </c>
      <c r="E58">
        <v>25.777914157727512</v>
      </c>
      <c r="F58" s="2">
        <v>43655</v>
      </c>
      <c r="K58">
        <v>2</v>
      </c>
      <c r="Y58">
        <v>4</v>
      </c>
      <c r="BB58">
        <f t="shared" si="0"/>
        <v>0</v>
      </c>
      <c r="BC58">
        <v>3</v>
      </c>
      <c r="BD58">
        <v>0</v>
      </c>
      <c r="BE58">
        <v>3</v>
      </c>
      <c r="BK58">
        <f t="shared" si="1"/>
        <v>2</v>
      </c>
      <c r="BL58">
        <f t="shared" si="2"/>
        <v>0</v>
      </c>
      <c r="BM58">
        <f t="shared" si="3"/>
        <v>0</v>
      </c>
      <c r="BN58">
        <f t="shared" si="4"/>
        <v>0</v>
      </c>
      <c r="BO58">
        <f t="shared" si="5"/>
        <v>0</v>
      </c>
      <c r="BP58">
        <f t="shared" si="6"/>
        <v>0</v>
      </c>
      <c r="BQ58">
        <f t="shared" si="7"/>
        <v>0</v>
      </c>
      <c r="BR58">
        <f t="shared" si="8"/>
        <v>0</v>
      </c>
      <c r="BS58">
        <f t="shared" si="9"/>
        <v>0</v>
      </c>
      <c r="BT58">
        <f t="shared" si="10"/>
        <v>0</v>
      </c>
      <c r="BU58">
        <f t="shared" si="11"/>
        <v>0</v>
      </c>
      <c r="BW58">
        <f t="shared" si="12"/>
        <v>6</v>
      </c>
      <c r="BY58">
        <f t="shared" si="13"/>
        <v>2</v>
      </c>
      <c r="CA58">
        <f t="shared" si="14"/>
        <v>2</v>
      </c>
      <c r="CB58">
        <f t="shared" si="15"/>
        <v>0</v>
      </c>
      <c r="CC58">
        <f t="shared" si="16"/>
        <v>0</v>
      </c>
      <c r="CE58">
        <f t="shared" si="17"/>
        <v>6</v>
      </c>
      <c r="CF58">
        <f t="shared" si="18"/>
        <v>0</v>
      </c>
      <c r="CG58">
        <f t="shared" si="19"/>
        <v>0</v>
      </c>
      <c r="CI58">
        <f t="shared" si="20"/>
        <v>2</v>
      </c>
      <c r="CJ58">
        <f t="shared" si="21"/>
        <v>1</v>
      </c>
    </row>
    <row r="59" spans="1:88" x14ac:dyDescent="0.3">
      <c r="A59" t="s">
        <v>62</v>
      </c>
      <c r="B59" t="s">
        <v>42</v>
      </c>
      <c r="C59">
        <v>43.484110999999999</v>
      </c>
      <c r="D59">
        <v>-79.837701999999993</v>
      </c>
      <c r="E59">
        <v>25.777914157727512</v>
      </c>
      <c r="F59" s="2">
        <v>43655</v>
      </c>
      <c r="K59">
        <v>1</v>
      </c>
      <c r="BB59">
        <f t="shared" si="0"/>
        <v>0</v>
      </c>
      <c r="BC59">
        <v>3</v>
      </c>
      <c r="BD59">
        <v>0</v>
      </c>
      <c r="BE59">
        <v>3</v>
      </c>
      <c r="BK59">
        <f t="shared" si="1"/>
        <v>1</v>
      </c>
      <c r="BL59">
        <f t="shared" si="2"/>
        <v>0</v>
      </c>
      <c r="BM59">
        <f t="shared" si="3"/>
        <v>0</v>
      </c>
      <c r="BN59">
        <f t="shared" si="4"/>
        <v>0</v>
      </c>
      <c r="BO59">
        <f t="shared" si="5"/>
        <v>0</v>
      </c>
      <c r="BP59">
        <f t="shared" si="6"/>
        <v>0</v>
      </c>
      <c r="BQ59">
        <f t="shared" si="7"/>
        <v>0</v>
      </c>
      <c r="BR59">
        <f t="shared" si="8"/>
        <v>0</v>
      </c>
      <c r="BS59">
        <f t="shared" si="9"/>
        <v>0</v>
      </c>
      <c r="BT59">
        <f t="shared" si="10"/>
        <v>0</v>
      </c>
      <c r="BU59">
        <f t="shared" si="11"/>
        <v>0</v>
      </c>
      <c r="BW59">
        <f t="shared" si="12"/>
        <v>1</v>
      </c>
      <c r="BY59">
        <f t="shared" si="13"/>
        <v>1</v>
      </c>
      <c r="CA59">
        <f t="shared" si="14"/>
        <v>1</v>
      </c>
      <c r="CB59">
        <f t="shared" si="15"/>
        <v>0</v>
      </c>
      <c r="CC59">
        <f t="shared" si="16"/>
        <v>0</v>
      </c>
      <c r="CE59">
        <f t="shared" si="17"/>
        <v>1</v>
      </c>
      <c r="CF59">
        <f t="shared" si="18"/>
        <v>0</v>
      </c>
      <c r="CG59">
        <f t="shared" si="19"/>
        <v>0</v>
      </c>
      <c r="CI59">
        <f t="shared" si="20"/>
        <v>1</v>
      </c>
      <c r="CJ59">
        <f t="shared" si="21"/>
        <v>1</v>
      </c>
    </row>
    <row r="60" spans="1:88" x14ac:dyDescent="0.3">
      <c r="A60" t="s">
        <v>63</v>
      </c>
      <c r="B60" t="s">
        <v>39</v>
      </c>
      <c r="C60">
        <v>43.438668999999997</v>
      </c>
      <c r="D60">
        <v>-79.780878000000001</v>
      </c>
      <c r="E60">
        <v>25.047446263536923</v>
      </c>
      <c r="F60" s="2">
        <v>43655</v>
      </c>
      <c r="I60">
        <v>2</v>
      </c>
      <c r="BB60">
        <f t="shared" si="0"/>
        <v>4</v>
      </c>
      <c r="BC60">
        <v>2</v>
      </c>
      <c r="BD60">
        <v>0</v>
      </c>
      <c r="BE60">
        <v>6</v>
      </c>
      <c r="BK60">
        <f t="shared" si="1"/>
        <v>0</v>
      </c>
      <c r="BL60">
        <f t="shared" si="2"/>
        <v>0</v>
      </c>
      <c r="BM60">
        <f t="shared" si="3"/>
        <v>0</v>
      </c>
      <c r="BN60">
        <f t="shared" si="4"/>
        <v>0</v>
      </c>
      <c r="BO60">
        <f t="shared" si="5"/>
        <v>0</v>
      </c>
      <c r="BP60">
        <f t="shared" si="6"/>
        <v>0</v>
      </c>
      <c r="BQ60">
        <f t="shared" si="7"/>
        <v>0</v>
      </c>
      <c r="BR60">
        <f t="shared" si="8"/>
        <v>0</v>
      </c>
      <c r="BS60">
        <f t="shared" si="9"/>
        <v>0</v>
      </c>
      <c r="BT60">
        <f t="shared" si="10"/>
        <v>0</v>
      </c>
      <c r="BU60">
        <f t="shared" si="11"/>
        <v>0</v>
      </c>
      <c r="BW60">
        <f t="shared" si="12"/>
        <v>2</v>
      </c>
      <c r="BY60">
        <f t="shared" si="13"/>
        <v>2</v>
      </c>
      <c r="CA60">
        <f t="shared" si="14"/>
        <v>0</v>
      </c>
      <c r="CB60">
        <f t="shared" si="15"/>
        <v>0</v>
      </c>
      <c r="CC60">
        <f t="shared" si="16"/>
        <v>2</v>
      </c>
      <c r="CE60">
        <f t="shared" si="17"/>
        <v>0</v>
      </c>
      <c r="CF60">
        <f t="shared" si="18"/>
        <v>0</v>
      </c>
      <c r="CG60">
        <f t="shared" si="19"/>
        <v>2</v>
      </c>
      <c r="CI60">
        <f t="shared" si="20"/>
        <v>0</v>
      </c>
      <c r="CJ60">
        <f t="shared" si="21"/>
        <v>0</v>
      </c>
    </row>
    <row r="61" spans="1:88" x14ac:dyDescent="0.3">
      <c r="A61" t="s">
        <v>63</v>
      </c>
      <c r="B61" t="s">
        <v>41</v>
      </c>
      <c r="C61">
        <v>43.438668999999997</v>
      </c>
      <c r="D61">
        <v>-79.780878000000001</v>
      </c>
      <c r="E61">
        <v>25.047446263536923</v>
      </c>
      <c r="F61" s="2">
        <v>43655</v>
      </c>
      <c r="BB61">
        <f t="shared" si="0"/>
        <v>2</v>
      </c>
      <c r="BC61">
        <v>2</v>
      </c>
      <c r="BD61">
        <v>0</v>
      </c>
      <c r="BE61">
        <v>4</v>
      </c>
      <c r="BK61">
        <f t="shared" si="1"/>
        <v>0</v>
      </c>
      <c r="BL61">
        <f t="shared" si="2"/>
        <v>0</v>
      </c>
      <c r="BM61">
        <f t="shared" si="3"/>
        <v>0</v>
      </c>
      <c r="BN61">
        <f t="shared" si="4"/>
        <v>0</v>
      </c>
      <c r="BO61">
        <f t="shared" si="5"/>
        <v>0</v>
      </c>
      <c r="BP61">
        <f t="shared" si="6"/>
        <v>0</v>
      </c>
      <c r="BQ61">
        <f t="shared" si="7"/>
        <v>0</v>
      </c>
      <c r="BR61">
        <f t="shared" si="8"/>
        <v>0</v>
      </c>
      <c r="BS61">
        <f t="shared" si="9"/>
        <v>0</v>
      </c>
      <c r="BT61">
        <f t="shared" si="10"/>
        <v>0</v>
      </c>
      <c r="BU61">
        <f t="shared" si="11"/>
        <v>0</v>
      </c>
      <c r="BW61">
        <f t="shared" si="12"/>
        <v>0</v>
      </c>
      <c r="BY61">
        <f t="shared" si="13"/>
        <v>0</v>
      </c>
      <c r="CA61">
        <f t="shared" si="14"/>
        <v>0</v>
      </c>
      <c r="CB61">
        <f t="shared" si="15"/>
        <v>0</v>
      </c>
      <c r="CC61">
        <f t="shared" si="16"/>
        <v>0</v>
      </c>
      <c r="CE61">
        <f t="shared" si="17"/>
        <v>0</v>
      </c>
      <c r="CF61">
        <f t="shared" si="18"/>
        <v>0</v>
      </c>
      <c r="CG61">
        <f t="shared" si="19"/>
        <v>0</v>
      </c>
      <c r="CI61">
        <f t="shared" si="20"/>
        <v>0</v>
      </c>
      <c r="CJ61">
        <f t="shared" si="21"/>
        <v>0</v>
      </c>
    </row>
    <row r="62" spans="1:88" x14ac:dyDescent="0.3">
      <c r="A62" t="s">
        <v>63</v>
      </c>
      <c r="B62" t="s">
        <v>42</v>
      </c>
      <c r="C62">
        <v>43.438668999999997</v>
      </c>
      <c r="D62">
        <v>-79.780878000000001</v>
      </c>
      <c r="E62">
        <v>25.047446263536923</v>
      </c>
      <c r="F62" s="2">
        <v>43655</v>
      </c>
      <c r="I62">
        <v>6</v>
      </c>
      <c r="BB62">
        <f t="shared" si="0"/>
        <v>2</v>
      </c>
      <c r="BC62">
        <v>3</v>
      </c>
      <c r="BD62">
        <v>0</v>
      </c>
      <c r="BE62">
        <v>5</v>
      </c>
      <c r="BK62">
        <f t="shared" si="1"/>
        <v>0</v>
      </c>
      <c r="BL62">
        <f t="shared" si="2"/>
        <v>0</v>
      </c>
      <c r="BM62">
        <f t="shared" si="3"/>
        <v>0</v>
      </c>
      <c r="BN62">
        <f t="shared" si="4"/>
        <v>0</v>
      </c>
      <c r="BO62">
        <f t="shared" si="5"/>
        <v>0</v>
      </c>
      <c r="BP62">
        <f t="shared" si="6"/>
        <v>0</v>
      </c>
      <c r="BQ62">
        <f t="shared" si="7"/>
        <v>0</v>
      </c>
      <c r="BR62">
        <f t="shared" si="8"/>
        <v>0</v>
      </c>
      <c r="BS62">
        <f t="shared" si="9"/>
        <v>0</v>
      </c>
      <c r="BT62">
        <f t="shared" si="10"/>
        <v>0</v>
      </c>
      <c r="BU62">
        <f t="shared" si="11"/>
        <v>0</v>
      </c>
      <c r="BW62">
        <f t="shared" si="12"/>
        <v>6</v>
      </c>
      <c r="BY62">
        <f t="shared" si="13"/>
        <v>6</v>
      </c>
      <c r="CA62">
        <f t="shared" si="14"/>
        <v>0</v>
      </c>
      <c r="CB62">
        <f t="shared" si="15"/>
        <v>0</v>
      </c>
      <c r="CC62">
        <f t="shared" si="16"/>
        <v>6</v>
      </c>
      <c r="CE62">
        <f t="shared" si="17"/>
        <v>0</v>
      </c>
      <c r="CF62">
        <f t="shared" si="18"/>
        <v>0</v>
      </c>
      <c r="CG62">
        <f t="shared" si="19"/>
        <v>6</v>
      </c>
      <c r="CI62">
        <f t="shared" si="20"/>
        <v>0</v>
      </c>
      <c r="CJ62">
        <f t="shared" si="21"/>
        <v>0</v>
      </c>
    </row>
    <row r="63" spans="1:88" x14ac:dyDescent="0.3">
      <c r="A63" t="s">
        <v>64</v>
      </c>
      <c r="B63" t="s">
        <v>39</v>
      </c>
      <c r="C63">
        <v>43.492716999999999</v>
      </c>
      <c r="D63">
        <v>-79.748080999999999</v>
      </c>
      <c r="E63">
        <v>21.577728391433972</v>
      </c>
      <c r="F63" s="2">
        <v>43655</v>
      </c>
      <c r="I63">
        <v>1</v>
      </c>
      <c r="BB63">
        <f t="shared" si="0"/>
        <v>0</v>
      </c>
      <c r="BC63">
        <v>4</v>
      </c>
      <c r="BD63">
        <v>0</v>
      </c>
      <c r="BE63">
        <v>4</v>
      </c>
      <c r="BK63">
        <f t="shared" si="1"/>
        <v>0</v>
      </c>
      <c r="BL63">
        <f t="shared" si="2"/>
        <v>0</v>
      </c>
      <c r="BM63">
        <f t="shared" si="3"/>
        <v>0</v>
      </c>
      <c r="BN63">
        <f t="shared" si="4"/>
        <v>0</v>
      </c>
      <c r="BO63">
        <f t="shared" si="5"/>
        <v>0</v>
      </c>
      <c r="BP63">
        <f t="shared" si="6"/>
        <v>0</v>
      </c>
      <c r="BQ63">
        <f t="shared" si="7"/>
        <v>0</v>
      </c>
      <c r="BR63">
        <f t="shared" si="8"/>
        <v>0</v>
      </c>
      <c r="BS63">
        <f t="shared" si="9"/>
        <v>0</v>
      </c>
      <c r="BT63">
        <f t="shared" si="10"/>
        <v>0</v>
      </c>
      <c r="BU63">
        <f t="shared" si="11"/>
        <v>0</v>
      </c>
      <c r="BW63">
        <f t="shared" si="12"/>
        <v>1</v>
      </c>
      <c r="BY63">
        <f t="shared" si="13"/>
        <v>1</v>
      </c>
      <c r="CA63">
        <f t="shared" si="14"/>
        <v>0</v>
      </c>
      <c r="CB63">
        <f t="shared" si="15"/>
        <v>0</v>
      </c>
      <c r="CC63">
        <f t="shared" si="16"/>
        <v>1</v>
      </c>
      <c r="CE63">
        <f t="shared" si="17"/>
        <v>0</v>
      </c>
      <c r="CF63">
        <f t="shared" si="18"/>
        <v>0</v>
      </c>
      <c r="CG63">
        <f t="shared" si="19"/>
        <v>1</v>
      </c>
      <c r="CI63">
        <f t="shared" si="20"/>
        <v>0</v>
      </c>
      <c r="CJ63">
        <f t="shared" si="21"/>
        <v>0</v>
      </c>
    </row>
    <row r="64" spans="1:88" x14ac:dyDescent="0.3">
      <c r="A64" t="s">
        <v>64</v>
      </c>
      <c r="B64" t="s">
        <v>41</v>
      </c>
      <c r="C64">
        <v>43.492716999999999</v>
      </c>
      <c r="D64">
        <v>-79.748080999999999</v>
      </c>
      <c r="E64">
        <v>21.577728391433972</v>
      </c>
      <c r="F64" s="2">
        <v>43655</v>
      </c>
      <c r="K64">
        <v>2</v>
      </c>
      <c r="BB64">
        <f t="shared" si="0"/>
        <v>3</v>
      </c>
      <c r="BC64">
        <v>4</v>
      </c>
      <c r="BD64">
        <v>0</v>
      </c>
      <c r="BE64">
        <v>7</v>
      </c>
      <c r="BK64">
        <f t="shared" si="1"/>
        <v>2</v>
      </c>
      <c r="BL64">
        <f t="shared" si="2"/>
        <v>0</v>
      </c>
      <c r="BM64">
        <f t="shared" si="3"/>
        <v>0</v>
      </c>
      <c r="BN64">
        <f t="shared" si="4"/>
        <v>0</v>
      </c>
      <c r="BO64">
        <f t="shared" si="5"/>
        <v>0</v>
      </c>
      <c r="BP64">
        <f t="shared" si="6"/>
        <v>0</v>
      </c>
      <c r="BQ64">
        <f t="shared" si="7"/>
        <v>0</v>
      </c>
      <c r="BR64">
        <f t="shared" si="8"/>
        <v>0</v>
      </c>
      <c r="BS64">
        <f t="shared" si="9"/>
        <v>0</v>
      </c>
      <c r="BT64">
        <f t="shared" si="10"/>
        <v>0</v>
      </c>
      <c r="BU64">
        <f t="shared" si="11"/>
        <v>0</v>
      </c>
      <c r="BW64">
        <f t="shared" si="12"/>
        <v>2</v>
      </c>
      <c r="BY64">
        <f t="shared" si="13"/>
        <v>2</v>
      </c>
      <c r="CA64">
        <f t="shared" si="14"/>
        <v>2</v>
      </c>
      <c r="CB64">
        <f t="shared" si="15"/>
        <v>0</v>
      </c>
      <c r="CC64">
        <f t="shared" si="16"/>
        <v>0</v>
      </c>
      <c r="CE64">
        <f t="shared" si="17"/>
        <v>2</v>
      </c>
      <c r="CF64">
        <f t="shared" si="18"/>
        <v>0</v>
      </c>
      <c r="CG64">
        <f t="shared" si="19"/>
        <v>0</v>
      </c>
      <c r="CI64">
        <f t="shared" si="20"/>
        <v>1</v>
      </c>
      <c r="CJ64">
        <f t="shared" si="21"/>
        <v>1</v>
      </c>
    </row>
    <row r="65" spans="1:88" x14ac:dyDescent="0.3">
      <c r="A65" t="s">
        <v>64</v>
      </c>
      <c r="B65" t="s">
        <v>42</v>
      </c>
      <c r="C65">
        <v>43.492716999999999</v>
      </c>
      <c r="D65">
        <v>-79.748080999999999</v>
      </c>
      <c r="E65">
        <v>21.577728391433972</v>
      </c>
      <c r="F65" s="2">
        <v>43655</v>
      </c>
      <c r="BB65" t="e">
        <f t="shared" si="0"/>
        <v>#VALUE!</v>
      </c>
      <c r="BC65" t="s">
        <v>40</v>
      </c>
      <c r="BD65" t="s">
        <v>40</v>
      </c>
      <c r="BE65" t="s">
        <v>40</v>
      </c>
      <c r="BK65">
        <f t="shared" si="1"/>
        <v>0</v>
      </c>
      <c r="BL65">
        <f t="shared" si="2"/>
        <v>0</v>
      </c>
      <c r="BM65">
        <f t="shared" si="3"/>
        <v>0</v>
      </c>
      <c r="BN65">
        <f t="shared" si="4"/>
        <v>0</v>
      </c>
      <c r="BO65">
        <f t="shared" si="5"/>
        <v>0</v>
      </c>
      <c r="BP65">
        <f t="shared" si="6"/>
        <v>0</v>
      </c>
      <c r="BQ65">
        <f t="shared" si="7"/>
        <v>0</v>
      </c>
      <c r="BR65">
        <f t="shared" si="8"/>
        <v>0</v>
      </c>
      <c r="BS65">
        <f t="shared" si="9"/>
        <v>0</v>
      </c>
      <c r="BT65">
        <f t="shared" si="10"/>
        <v>0</v>
      </c>
      <c r="BU65">
        <f t="shared" si="11"/>
        <v>0</v>
      </c>
      <c r="BW65">
        <f t="shared" si="12"/>
        <v>0</v>
      </c>
      <c r="BY65">
        <f t="shared" si="13"/>
        <v>0</v>
      </c>
      <c r="CA65">
        <f t="shared" si="14"/>
        <v>0</v>
      </c>
      <c r="CB65">
        <f t="shared" si="15"/>
        <v>0</v>
      </c>
      <c r="CC65">
        <f t="shared" si="16"/>
        <v>0</v>
      </c>
      <c r="CE65">
        <f t="shared" si="17"/>
        <v>0</v>
      </c>
      <c r="CF65">
        <f t="shared" si="18"/>
        <v>0</v>
      </c>
      <c r="CG65">
        <f t="shared" si="19"/>
        <v>0</v>
      </c>
      <c r="CI65">
        <f t="shared" si="20"/>
        <v>0</v>
      </c>
      <c r="CJ65">
        <f t="shared" si="21"/>
        <v>0</v>
      </c>
    </row>
    <row r="66" spans="1:88" x14ac:dyDescent="0.3">
      <c r="A66" t="s">
        <v>65</v>
      </c>
      <c r="B66" t="s">
        <v>39</v>
      </c>
      <c r="C66">
        <v>43.516263000000002</v>
      </c>
      <c r="D66">
        <v>-79.779219999999995</v>
      </c>
      <c r="E66">
        <v>22.159305759509927</v>
      </c>
      <c r="F66" s="2">
        <v>43655</v>
      </c>
      <c r="S66">
        <v>11</v>
      </c>
      <c r="BB66">
        <f t="shared" si="0"/>
        <v>8</v>
      </c>
      <c r="BC66">
        <v>4</v>
      </c>
      <c r="BD66">
        <v>0</v>
      </c>
      <c r="BE66">
        <v>12</v>
      </c>
      <c r="BK66">
        <f t="shared" si="1"/>
        <v>0</v>
      </c>
      <c r="BL66">
        <f t="shared" si="2"/>
        <v>0</v>
      </c>
      <c r="BM66">
        <f t="shared" si="3"/>
        <v>11</v>
      </c>
      <c r="BN66">
        <f t="shared" si="4"/>
        <v>0</v>
      </c>
      <c r="BO66">
        <f t="shared" si="5"/>
        <v>0</v>
      </c>
      <c r="BP66">
        <f t="shared" si="6"/>
        <v>0</v>
      </c>
      <c r="BQ66">
        <f t="shared" si="7"/>
        <v>0</v>
      </c>
      <c r="BR66">
        <f t="shared" si="8"/>
        <v>0</v>
      </c>
      <c r="BS66">
        <f t="shared" si="9"/>
        <v>0</v>
      </c>
      <c r="BT66">
        <f t="shared" si="10"/>
        <v>0</v>
      </c>
      <c r="BU66">
        <f t="shared" si="11"/>
        <v>0</v>
      </c>
      <c r="BW66">
        <f t="shared" si="12"/>
        <v>11</v>
      </c>
      <c r="BY66">
        <f t="shared" si="13"/>
        <v>11</v>
      </c>
      <c r="CA66">
        <f t="shared" si="14"/>
        <v>11</v>
      </c>
      <c r="CB66">
        <f t="shared" si="15"/>
        <v>0</v>
      </c>
      <c r="CC66">
        <f t="shared" si="16"/>
        <v>0</v>
      </c>
      <c r="CE66">
        <f t="shared" si="17"/>
        <v>11</v>
      </c>
      <c r="CF66">
        <f t="shared" si="18"/>
        <v>0</v>
      </c>
      <c r="CG66">
        <f t="shared" si="19"/>
        <v>0</v>
      </c>
      <c r="CI66">
        <f t="shared" si="20"/>
        <v>1</v>
      </c>
      <c r="CJ66">
        <f t="shared" si="21"/>
        <v>1</v>
      </c>
    </row>
    <row r="67" spans="1:88" x14ac:dyDescent="0.3">
      <c r="A67" t="s">
        <v>65</v>
      </c>
      <c r="B67" t="s">
        <v>41</v>
      </c>
      <c r="C67">
        <v>43.516263000000002</v>
      </c>
      <c r="D67">
        <v>-79.779219999999995</v>
      </c>
      <c r="E67">
        <v>22.159305759509927</v>
      </c>
      <c r="F67" s="2">
        <v>43655</v>
      </c>
      <c r="AE67">
        <v>2</v>
      </c>
      <c r="BB67">
        <f t="shared" si="0"/>
        <v>7</v>
      </c>
      <c r="BC67">
        <v>4</v>
      </c>
      <c r="BD67">
        <v>0</v>
      </c>
      <c r="BE67">
        <v>11</v>
      </c>
      <c r="BK67">
        <f t="shared" ref="BK67:BK130" si="22">G67+H67+K67+N67+Z67+AE67+AH67</f>
        <v>2</v>
      </c>
      <c r="BL67">
        <f t="shared" ref="BL67:BL130" si="23" xml:space="preserve"> P67+AB67</f>
        <v>0</v>
      </c>
      <c r="BM67">
        <f t="shared" ref="BM67:BM130" si="24">S67+V67+BA67</f>
        <v>0</v>
      </c>
      <c r="BN67">
        <f t="shared" ref="BN67:BN130" si="25">AL67+AP67+AG67</f>
        <v>0</v>
      </c>
      <c r="BO67">
        <f t="shared" ref="BO67:BO130" si="26">L67+O67+AY67</f>
        <v>0</v>
      </c>
      <c r="BP67">
        <f t="shared" ref="BP67:BP130" si="27">M67+T67+X67+AA67+AD67+AR67+AS67+AU67+AV67+AX67</f>
        <v>0</v>
      </c>
      <c r="BQ67">
        <f t="shared" ref="BQ67:BQ130" si="28" xml:space="preserve"> AJ67+AN67+AO67</f>
        <v>0</v>
      </c>
      <c r="BR67">
        <f t="shared" ref="BR67:BR130" si="29" xml:space="preserve"> W67+AZ67</f>
        <v>0</v>
      </c>
      <c r="BS67">
        <f t="shared" ref="BS67:BS130" si="30">BR67+J67</f>
        <v>0</v>
      </c>
      <c r="BT67">
        <f t="shared" ref="BT67:BT130" si="31">BQ67+BR67+BS67</f>
        <v>0</v>
      </c>
      <c r="BU67">
        <f t="shared" ref="BU67:BU130" si="32">Q67+R67+AC67</f>
        <v>0</v>
      </c>
      <c r="BW67">
        <f t="shared" ref="BW67:BW130" si="33">SUM(G67:AZ67)</f>
        <v>2</v>
      </c>
      <c r="BY67">
        <f t="shared" ref="BY67:BY130" si="34">G67+H67+I67+K67+L67+N67+M67+O67+P67+Q67+R67+S67+T67+U67+V67+X67+Z67+AA67+AB67+AC67+AD67+AE67+AG67+AH67+AI67+AL67+AM67+AP67+AQ67+AR67+AS67+AU67+AV67+AW67+AX67+AY67</f>
        <v>2</v>
      </c>
      <c r="CA67">
        <f t="shared" ref="CA67:CA130" si="35">G67+H67+K67+L67+N67+S67+V67+AH67+AM67+AQ67+AW67+AY67</f>
        <v>0</v>
      </c>
      <c r="CB67">
        <f t="shared" ref="CB67:CB130" si="36">L67+O67+P67+Q67+R67+T67+X67+Z67+AA67+AC67+AD67+AG67+AI67+AL67+AP67+AR67+AS67+AU67+AV67+AX67</f>
        <v>0</v>
      </c>
      <c r="CC67">
        <f t="shared" ref="CC67:CC130" si="37">I67+AB67</f>
        <v>0</v>
      </c>
      <c r="CE67">
        <f t="shared" ref="CE67:CE130" si="38">G67+H67+K67+N67+S67+V67+Y67+AE67+AJ67+AM67+AN67+AQ67+AW67+AY67</f>
        <v>2</v>
      </c>
      <c r="CF67">
        <f t="shared" ref="CF67:CF130" si="39">L67+M67+O67+P67+Q67+R67+T67+W67+X67+Z67+AA67+AC67+AD67+AG67+AI67+AL67+AO67+AP67+AR67+AS67+AU67+AV67+AX67+AZ67</f>
        <v>0</v>
      </c>
      <c r="CG67">
        <f t="shared" ref="CG67:CG130" si="40">I67+J67+AK67+AB67+AT67</f>
        <v>0</v>
      </c>
      <c r="CI67">
        <f t="shared" ref="CI67:CI130" si="41" xml:space="preserve"> COUNTIF(BK67:BU67, "&gt;0") + COUNTIF(AZ67, "&gt;0") + COUNTIF(AT67, "&gt;0") + COUNTIF(AK67, "&gt;0") + COUNTIF(Y67, "&gt;0") + COUNTIF(W67, "&gt;0") + COUNTIF(J67,"&gt;0") + COUNTIF(AM67,"&gt;0") + COUNTIF(AN67,"&gt;0") + COUNTIF(AO67,"&gt;0") + COUNTIF(AJ67,"&gt;0") + COUNTIF(AW67,"&gt;0") + COUNTIF(AI67,"&gt;0") + COUNTIF(U67, "&gt;0")</f>
        <v>1</v>
      </c>
      <c r="CJ67">
        <f t="shared" ref="CJ67:CJ130" si="42" xml:space="preserve"> COUNTIF(BK67:BU67, "&gt;0")</f>
        <v>1</v>
      </c>
    </row>
    <row r="68" spans="1:88" x14ac:dyDescent="0.3">
      <c r="A68" t="s">
        <v>65</v>
      </c>
      <c r="B68" t="s">
        <v>42</v>
      </c>
      <c r="C68">
        <v>43.516263000000002</v>
      </c>
      <c r="D68">
        <v>-79.779219999999995</v>
      </c>
      <c r="E68">
        <v>22.159305759509927</v>
      </c>
      <c r="F68" s="2">
        <v>43655</v>
      </c>
      <c r="AE68">
        <v>1</v>
      </c>
      <c r="BB68">
        <f t="shared" ref="BB68:BB131" si="43">BE68-SUM(BC68:BD68)</f>
        <v>2</v>
      </c>
      <c r="BC68">
        <v>2</v>
      </c>
      <c r="BD68">
        <v>0</v>
      </c>
      <c r="BE68">
        <v>4</v>
      </c>
      <c r="BK68">
        <f t="shared" si="22"/>
        <v>1</v>
      </c>
      <c r="BL68">
        <f t="shared" si="23"/>
        <v>0</v>
      </c>
      <c r="BM68">
        <f t="shared" si="24"/>
        <v>0</v>
      </c>
      <c r="BN68">
        <f t="shared" si="25"/>
        <v>0</v>
      </c>
      <c r="BO68">
        <f t="shared" si="26"/>
        <v>0</v>
      </c>
      <c r="BP68">
        <f t="shared" si="27"/>
        <v>0</v>
      </c>
      <c r="BQ68">
        <f t="shared" si="28"/>
        <v>0</v>
      </c>
      <c r="BR68">
        <f t="shared" si="29"/>
        <v>0</v>
      </c>
      <c r="BS68">
        <f t="shared" si="30"/>
        <v>0</v>
      </c>
      <c r="BT68">
        <f t="shared" si="31"/>
        <v>0</v>
      </c>
      <c r="BU68">
        <f t="shared" si="32"/>
        <v>0</v>
      </c>
      <c r="BW68">
        <f t="shared" si="33"/>
        <v>1</v>
      </c>
      <c r="BY68">
        <f t="shared" si="34"/>
        <v>1</v>
      </c>
      <c r="CA68">
        <f t="shared" si="35"/>
        <v>0</v>
      </c>
      <c r="CB68">
        <f t="shared" si="36"/>
        <v>0</v>
      </c>
      <c r="CC68">
        <f t="shared" si="37"/>
        <v>0</v>
      </c>
      <c r="CE68">
        <f t="shared" si="38"/>
        <v>1</v>
      </c>
      <c r="CF68">
        <f t="shared" si="39"/>
        <v>0</v>
      </c>
      <c r="CG68">
        <f t="shared" si="40"/>
        <v>0</v>
      </c>
      <c r="CI68">
        <f t="shared" si="41"/>
        <v>1</v>
      </c>
      <c r="CJ68">
        <f t="shared" si="42"/>
        <v>1</v>
      </c>
    </row>
    <row r="69" spans="1:88" x14ac:dyDescent="0.3">
      <c r="A69" t="s">
        <v>66</v>
      </c>
      <c r="B69" t="s">
        <v>39</v>
      </c>
      <c r="C69">
        <v>43.535065000000003</v>
      </c>
      <c r="D69">
        <v>-79.721652000000006</v>
      </c>
      <c r="E69">
        <v>18.997972198905334</v>
      </c>
      <c r="F69" s="2">
        <v>43655</v>
      </c>
      <c r="H69">
        <v>2</v>
      </c>
      <c r="Y69">
        <v>1</v>
      </c>
      <c r="BB69">
        <f t="shared" si="43"/>
        <v>0</v>
      </c>
      <c r="BC69">
        <v>3</v>
      </c>
      <c r="BD69">
        <v>0</v>
      </c>
      <c r="BE69">
        <v>3</v>
      </c>
      <c r="BK69">
        <f t="shared" si="22"/>
        <v>2</v>
      </c>
      <c r="BL69">
        <f t="shared" si="23"/>
        <v>0</v>
      </c>
      <c r="BM69">
        <f t="shared" si="24"/>
        <v>0</v>
      </c>
      <c r="BN69">
        <f t="shared" si="25"/>
        <v>0</v>
      </c>
      <c r="BO69">
        <f t="shared" si="26"/>
        <v>0</v>
      </c>
      <c r="BP69">
        <f t="shared" si="27"/>
        <v>0</v>
      </c>
      <c r="BQ69">
        <f t="shared" si="28"/>
        <v>0</v>
      </c>
      <c r="BR69">
        <f t="shared" si="29"/>
        <v>0</v>
      </c>
      <c r="BS69">
        <f t="shared" si="30"/>
        <v>0</v>
      </c>
      <c r="BT69">
        <f t="shared" si="31"/>
        <v>0</v>
      </c>
      <c r="BU69">
        <f t="shared" si="32"/>
        <v>0</v>
      </c>
      <c r="BW69">
        <f t="shared" si="33"/>
        <v>3</v>
      </c>
      <c r="BY69">
        <f t="shared" si="34"/>
        <v>2</v>
      </c>
      <c r="CA69">
        <f t="shared" si="35"/>
        <v>2</v>
      </c>
      <c r="CB69">
        <f t="shared" si="36"/>
        <v>0</v>
      </c>
      <c r="CC69">
        <f t="shared" si="37"/>
        <v>0</v>
      </c>
      <c r="CE69">
        <f t="shared" si="38"/>
        <v>3</v>
      </c>
      <c r="CF69">
        <f t="shared" si="39"/>
        <v>0</v>
      </c>
      <c r="CG69">
        <f t="shared" si="40"/>
        <v>0</v>
      </c>
      <c r="CI69">
        <f t="shared" si="41"/>
        <v>2</v>
      </c>
      <c r="CJ69">
        <f t="shared" si="42"/>
        <v>1</v>
      </c>
    </row>
    <row r="70" spans="1:88" x14ac:dyDescent="0.3">
      <c r="A70" t="s">
        <v>66</v>
      </c>
      <c r="B70" t="s">
        <v>41</v>
      </c>
      <c r="C70">
        <v>43.535065000000003</v>
      </c>
      <c r="D70">
        <v>-79.721652000000006</v>
      </c>
      <c r="E70">
        <v>18.997972198905334</v>
      </c>
      <c r="F70" s="2">
        <v>43655</v>
      </c>
      <c r="Y70">
        <v>1</v>
      </c>
      <c r="BB70">
        <f t="shared" si="43"/>
        <v>0</v>
      </c>
      <c r="BC70">
        <v>3</v>
      </c>
      <c r="BD70">
        <v>0</v>
      </c>
      <c r="BE70">
        <v>3</v>
      </c>
      <c r="BK70">
        <f t="shared" si="22"/>
        <v>0</v>
      </c>
      <c r="BL70">
        <f t="shared" si="23"/>
        <v>0</v>
      </c>
      <c r="BM70">
        <f t="shared" si="24"/>
        <v>0</v>
      </c>
      <c r="BN70">
        <f t="shared" si="25"/>
        <v>0</v>
      </c>
      <c r="BO70">
        <f t="shared" si="26"/>
        <v>0</v>
      </c>
      <c r="BP70">
        <f t="shared" si="27"/>
        <v>0</v>
      </c>
      <c r="BQ70">
        <f t="shared" si="28"/>
        <v>0</v>
      </c>
      <c r="BR70">
        <f t="shared" si="29"/>
        <v>0</v>
      </c>
      <c r="BS70">
        <f t="shared" si="30"/>
        <v>0</v>
      </c>
      <c r="BT70">
        <f t="shared" si="31"/>
        <v>0</v>
      </c>
      <c r="BU70">
        <f t="shared" si="32"/>
        <v>0</v>
      </c>
      <c r="BW70">
        <f t="shared" si="33"/>
        <v>1</v>
      </c>
      <c r="BY70">
        <f t="shared" si="34"/>
        <v>0</v>
      </c>
      <c r="CA70">
        <f t="shared" si="35"/>
        <v>0</v>
      </c>
      <c r="CB70">
        <f t="shared" si="36"/>
        <v>0</v>
      </c>
      <c r="CC70">
        <f t="shared" si="37"/>
        <v>0</v>
      </c>
      <c r="CE70">
        <f t="shared" si="38"/>
        <v>1</v>
      </c>
      <c r="CF70">
        <f t="shared" si="39"/>
        <v>0</v>
      </c>
      <c r="CG70">
        <f t="shared" si="40"/>
        <v>0</v>
      </c>
      <c r="CI70">
        <f t="shared" si="41"/>
        <v>1</v>
      </c>
      <c r="CJ70">
        <f t="shared" si="42"/>
        <v>0</v>
      </c>
    </row>
    <row r="71" spans="1:88" x14ac:dyDescent="0.3">
      <c r="A71" t="s">
        <v>66</v>
      </c>
      <c r="B71" t="s">
        <v>42</v>
      </c>
      <c r="C71">
        <v>43.535065000000003</v>
      </c>
      <c r="D71">
        <v>-79.721652000000006</v>
      </c>
      <c r="E71">
        <v>18.997972198905334</v>
      </c>
      <c r="F71" s="2">
        <v>43655</v>
      </c>
      <c r="K71">
        <v>1</v>
      </c>
      <c r="Y71">
        <v>1</v>
      </c>
      <c r="BB71">
        <f t="shared" si="43"/>
        <v>0</v>
      </c>
      <c r="BC71">
        <v>3</v>
      </c>
      <c r="BD71">
        <v>0</v>
      </c>
      <c r="BE71">
        <v>3</v>
      </c>
      <c r="BK71">
        <f t="shared" si="22"/>
        <v>1</v>
      </c>
      <c r="BL71">
        <f t="shared" si="23"/>
        <v>0</v>
      </c>
      <c r="BM71">
        <f t="shared" si="24"/>
        <v>0</v>
      </c>
      <c r="BN71">
        <f t="shared" si="25"/>
        <v>0</v>
      </c>
      <c r="BO71">
        <f t="shared" si="26"/>
        <v>0</v>
      </c>
      <c r="BP71">
        <f t="shared" si="27"/>
        <v>0</v>
      </c>
      <c r="BQ71">
        <f t="shared" si="28"/>
        <v>0</v>
      </c>
      <c r="BR71">
        <f t="shared" si="29"/>
        <v>0</v>
      </c>
      <c r="BS71">
        <f t="shared" si="30"/>
        <v>0</v>
      </c>
      <c r="BT71">
        <f t="shared" si="31"/>
        <v>0</v>
      </c>
      <c r="BU71">
        <f t="shared" si="32"/>
        <v>0</v>
      </c>
      <c r="BW71">
        <f t="shared" si="33"/>
        <v>2</v>
      </c>
      <c r="BY71">
        <f t="shared" si="34"/>
        <v>1</v>
      </c>
      <c r="CA71">
        <f t="shared" si="35"/>
        <v>1</v>
      </c>
      <c r="CB71">
        <f t="shared" si="36"/>
        <v>0</v>
      </c>
      <c r="CC71">
        <f t="shared" si="37"/>
        <v>0</v>
      </c>
      <c r="CE71">
        <f t="shared" si="38"/>
        <v>2</v>
      </c>
      <c r="CF71">
        <f t="shared" si="39"/>
        <v>0</v>
      </c>
      <c r="CG71">
        <f t="shared" si="40"/>
        <v>0</v>
      </c>
      <c r="CI71">
        <f t="shared" si="41"/>
        <v>2</v>
      </c>
      <c r="CJ71">
        <f t="shared" si="42"/>
        <v>1</v>
      </c>
    </row>
    <row r="72" spans="1:88" x14ac:dyDescent="0.3">
      <c r="A72" t="s">
        <v>67</v>
      </c>
      <c r="B72" t="s">
        <v>39</v>
      </c>
      <c r="C72">
        <v>43.358911999999997</v>
      </c>
      <c r="D72">
        <v>-80.043032999999994</v>
      </c>
      <c r="E72">
        <v>39.028505357466301</v>
      </c>
      <c r="F72" s="2">
        <v>43656</v>
      </c>
      <c r="I72">
        <v>2</v>
      </c>
      <c r="BB72">
        <f t="shared" si="43"/>
        <v>0</v>
      </c>
      <c r="BC72">
        <v>4</v>
      </c>
      <c r="BD72">
        <v>0</v>
      </c>
      <c r="BE72">
        <v>4</v>
      </c>
      <c r="BK72">
        <f t="shared" si="22"/>
        <v>0</v>
      </c>
      <c r="BL72">
        <f t="shared" si="23"/>
        <v>0</v>
      </c>
      <c r="BM72">
        <f t="shared" si="24"/>
        <v>0</v>
      </c>
      <c r="BN72">
        <f t="shared" si="25"/>
        <v>0</v>
      </c>
      <c r="BO72">
        <f t="shared" si="26"/>
        <v>0</v>
      </c>
      <c r="BP72">
        <f t="shared" si="27"/>
        <v>0</v>
      </c>
      <c r="BQ72">
        <f t="shared" si="28"/>
        <v>0</v>
      </c>
      <c r="BR72">
        <f t="shared" si="29"/>
        <v>0</v>
      </c>
      <c r="BS72">
        <f t="shared" si="30"/>
        <v>0</v>
      </c>
      <c r="BT72">
        <f t="shared" si="31"/>
        <v>0</v>
      </c>
      <c r="BU72">
        <f t="shared" si="32"/>
        <v>0</v>
      </c>
      <c r="BW72">
        <f t="shared" si="33"/>
        <v>2</v>
      </c>
      <c r="BY72">
        <f t="shared" si="34"/>
        <v>2</v>
      </c>
      <c r="CA72">
        <f t="shared" si="35"/>
        <v>0</v>
      </c>
      <c r="CB72">
        <f t="shared" si="36"/>
        <v>0</v>
      </c>
      <c r="CC72">
        <f t="shared" si="37"/>
        <v>2</v>
      </c>
      <c r="CE72">
        <f t="shared" si="38"/>
        <v>0</v>
      </c>
      <c r="CF72">
        <f t="shared" si="39"/>
        <v>0</v>
      </c>
      <c r="CG72">
        <f t="shared" si="40"/>
        <v>2</v>
      </c>
      <c r="CI72">
        <f t="shared" si="41"/>
        <v>0</v>
      </c>
      <c r="CJ72">
        <f t="shared" si="42"/>
        <v>0</v>
      </c>
    </row>
    <row r="73" spans="1:88" x14ac:dyDescent="0.3">
      <c r="A73" t="s">
        <v>67</v>
      </c>
      <c r="B73" t="s">
        <v>41</v>
      </c>
      <c r="C73">
        <v>43.358911999999997</v>
      </c>
      <c r="D73">
        <v>-80.043032999999994</v>
      </c>
      <c r="E73">
        <v>39.028505357466301</v>
      </c>
      <c r="F73" s="2">
        <v>43656</v>
      </c>
      <c r="I73">
        <v>1</v>
      </c>
      <c r="BB73">
        <f t="shared" si="43"/>
        <v>2</v>
      </c>
      <c r="BC73">
        <v>2</v>
      </c>
      <c r="BD73">
        <v>0</v>
      </c>
      <c r="BE73">
        <v>4</v>
      </c>
      <c r="BG73" t="s">
        <v>218</v>
      </c>
      <c r="BK73">
        <f t="shared" si="22"/>
        <v>0</v>
      </c>
      <c r="BL73">
        <f t="shared" si="23"/>
        <v>0</v>
      </c>
      <c r="BM73">
        <f t="shared" si="24"/>
        <v>0</v>
      </c>
      <c r="BN73">
        <f t="shared" si="25"/>
        <v>0</v>
      </c>
      <c r="BO73">
        <f t="shared" si="26"/>
        <v>0</v>
      </c>
      <c r="BP73">
        <f t="shared" si="27"/>
        <v>0</v>
      </c>
      <c r="BQ73">
        <f t="shared" si="28"/>
        <v>0</v>
      </c>
      <c r="BR73">
        <f t="shared" si="29"/>
        <v>0</v>
      </c>
      <c r="BS73">
        <f t="shared" si="30"/>
        <v>0</v>
      </c>
      <c r="BT73">
        <f t="shared" si="31"/>
        <v>0</v>
      </c>
      <c r="BU73">
        <f t="shared" si="32"/>
        <v>0</v>
      </c>
      <c r="BW73">
        <f t="shared" si="33"/>
        <v>1</v>
      </c>
      <c r="BY73">
        <f t="shared" si="34"/>
        <v>1</v>
      </c>
      <c r="CA73">
        <f t="shared" si="35"/>
        <v>0</v>
      </c>
      <c r="CB73">
        <f t="shared" si="36"/>
        <v>0</v>
      </c>
      <c r="CC73">
        <f t="shared" si="37"/>
        <v>1</v>
      </c>
      <c r="CE73">
        <f t="shared" si="38"/>
        <v>0</v>
      </c>
      <c r="CF73">
        <f t="shared" si="39"/>
        <v>0</v>
      </c>
      <c r="CG73">
        <f t="shared" si="40"/>
        <v>1</v>
      </c>
      <c r="CI73">
        <f t="shared" si="41"/>
        <v>0</v>
      </c>
      <c r="CJ73">
        <f t="shared" si="42"/>
        <v>0</v>
      </c>
    </row>
    <row r="74" spans="1:88" x14ac:dyDescent="0.3">
      <c r="A74" t="s">
        <v>67</v>
      </c>
      <c r="B74" t="s">
        <v>42</v>
      </c>
      <c r="C74">
        <v>43.358911999999997</v>
      </c>
      <c r="D74">
        <v>-80.043032999999994</v>
      </c>
      <c r="E74">
        <v>39.028505357466301</v>
      </c>
      <c r="F74" s="2">
        <v>43656</v>
      </c>
      <c r="I74">
        <v>1</v>
      </c>
      <c r="J74">
        <v>1</v>
      </c>
      <c r="BB74">
        <f t="shared" si="43"/>
        <v>2</v>
      </c>
      <c r="BC74">
        <v>4</v>
      </c>
      <c r="BD74">
        <v>0</v>
      </c>
      <c r="BE74">
        <v>6</v>
      </c>
      <c r="BK74">
        <f t="shared" si="22"/>
        <v>0</v>
      </c>
      <c r="BL74">
        <f t="shared" si="23"/>
        <v>0</v>
      </c>
      <c r="BM74">
        <f t="shared" si="24"/>
        <v>0</v>
      </c>
      <c r="BN74">
        <f t="shared" si="25"/>
        <v>0</v>
      </c>
      <c r="BO74">
        <f t="shared" si="26"/>
        <v>0</v>
      </c>
      <c r="BP74">
        <f t="shared" si="27"/>
        <v>0</v>
      </c>
      <c r="BQ74">
        <f t="shared" si="28"/>
        <v>0</v>
      </c>
      <c r="BR74">
        <f t="shared" si="29"/>
        <v>0</v>
      </c>
      <c r="BS74">
        <f t="shared" si="30"/>
        <v>1</v>
      </c>
      <c r="BT74">
        <f t="shared" si="31"/>
        <v>1</v>
      </c>
      <c r="BU74">
        <f t="shared" si="32"/>
        <v>0</v>
      </c>
      <c r="BW74">
        <f t="shared" si="33"/>
        <v>2</v>
      </c>
      <c r="BY74">
        <f t="shared" si="34"/>
        <v>1</v>
      </c>
      <c r="CA74">
        <f t="shared" si="35"/>
        <v>0</v>
      </c>
      <c r="CB74">
        <f t="shared" si="36"/>
        <v>0</v>
      </c>
      <c r="CC74">
        <f t="shared" si="37"/>
        <v>1</v>
      </c>
      <c r="CE74">
        <f t="shared" si="38"/>
        <v>0</v>
      </c>
      <c r="CF74">
        <f t="shared" si="39"/>
        <v>0</v>
      </c>
      <c r="CG74">
        <f t="shared" si="40"/>
        <v>2</v>
      </c>
      <c r="CI74">
        <f t="shared" si="41"/>
        <v>3</v>
      </c>
      <c r="CJ74">
        <f t="shared" si="42"/>
        <v>2</v>
      </c>
    </row>
    <row r="75" spans="1:88" x14ac:dyDescent="0.3">
      <c r="A75" t="s">
        <v>68</v>
      </c>
      <c r="B75" t="s">
        <v>39</v>
      </c>
      <c r="C75">
        <v>43.349550999999998</v>
      </c>
      <c r="D75">
        <v>-80.098406999999995</v>
      </c>
      <c r="E75">
        <v>41.740484523883964</v>
      </c>
      <c r="F75" s="2">
        <v>43656</v>
      </c>
      <c r="AF75">
        <v>2</v>
      </c>
      <c r="BB75">
        <f t="shared" si="43"/>
        <v>3</v>
      </c>
      <c r="BC75">
        <v>2</v>
      </c>
      <c r="BD75">
        <v>0</v>
      </c>
      <c r="BE75">
        <v>5</v>
      </c>
      <c r="BK75">
        <f t="shared" si="22"/>
        <v>0</v>
      </c>
      <c r="BL75">
        <f t="shared" si="23"/>
        <v>0</v>
      </c>
      <c r="BM75">
        <f t="shared" si="24"/>
        <v>0</v>
      </c>
      <c r="BN75">
        <f t="shared" si="25"/>
        <v>0</v>
      </c>
      <c r="BO75">
        <f t="shared" si="26"/>
        <v>0</v>
      </c>
      <c r="BP75">
        <f t="shared" si="27"/>
        <v>0</v>
      </c>
      <c r="BQ75">
        <f t="shared" si="28"/>
        <v>0</v>
      </c>
      <c r="BR75">
        <f t="shared" si="29"/>
        <v>0</v>
      </c>
      <c r="BS75">
        <f t="shared" si="30"/>
        <v>0</v>
      </c>
      <c r="BT75">
        <f t="shared" si="31"/>
        <v>0</v>
      </c>
      <c r="BU75">
        <f t="shared" si="32"/>
        <v>0</v>
      </c>
      <c r="BW75">
        <f t="shared" si="33"/>
        <v>2</v>
      </c>
      <c r="BY75">
        <f t="shared" si="34"/>
        <v>0</v>
      </c>
      <c r="CA75">
        <f t="shared" si="35"/>
        <v>0</v>
      </c>
      <c r="CB75">
        <f t="shared" si="36"/>
        <v>0</v>
      </c>
      <c r="CC75">
        <f t="shared" si="37"/>
        <v>0</v>
      </c>
      <c r="CE75">
        <f t="shared" si="38"/>
        <v>0</v>
      </c>
      <c r="CF75">
        <f t="shared" si="39"/>
        <v>0</v>
      </c>
      <c r="CG75">
        <f t="shared" si="40"/>
        <v>0</v>
      </c>
      <c r="CI75">
        <f t="shared" si="41"/>
        <v>0</v>
      </c>
      <c r="CJ75">
        <f t="shared" si="42"/>
        <v>0</v>
      </c>
    </row>
    <row r="76" spans="1:88" x14ac:dyDescent="0.3">
      <c r="A76" t="s">
        <v>68</v>
      </c>
      <c r="B76" t="s">
        <v>41</v>
      </c>
      <c r="C76">
        <v>43.349550999999998</v>
      </c>
      <c r="D76">
        <v>-80.098406999999995</v>
      </c>
      <c r="E76">
        <v>41.740484523883964</v>
      </c>
      <c r="F76" s="2">
        <v>43656</v>
      </c>
      <c r="Y76">
        <v>6</v>
      </c>
      <c r="AG76">
        <v>1</v>
      </c>
      <c r="BB76">
        <f t="shared" si="43"/>
        <v>4</v>
      </c>
      <c r="BC76">
        <v>2</v>
      </c>
      <c r="BD76">
        <v>0</v>
      </c>
      <c r="BE76">
        <v>6</v>
      </c>
      <c r="BK76">
        <f t="shared" si="22"/>
        <v>0</v>
      </c>
      <c r="BL76">
        <f t="shared" si="23"/>
        <v>0</v>
      </c>
      <c r="BM76">
        <f t="shared" si="24"/>
        <v>0</v>
      </c>
      <c r="BN76">
        <f t="shared" si="25"/>
        <v>1</v>
      </c>
      <c r="BO76">
        <f t="shared" si="26"/>
        <v>0</v>
      </c>
      <c r="BP76">
        <f t="shared" si="27"/>
        <v>0</v>
      </c>
      <c r="BQ76">
        <f t="shared" si="28"/>
        <v>0</v>
      </c>
      <c r="BR76">
        <f t="shared" si="29"/>
        <v>0</v>
      </c>
      <c r="BS76">
        <f t="shared" si="30"/>
        <v>0</v>
      </c>
      <c r="BT76">
        <f t="shared" si="31"/>
        <v>0</v>
      </c>
      <c r="BU76">
        <f t="shared" si="32"/>
        <v>0</v>
      </c>
      <c r="BW76">
        <f t="shared" si="33"/>
        <v>7</v>
      </c>
      <c r="BY76">
        <f t="shared" si="34"/>
        <v>1</v>
      </c>
      <c r="CA76">
        <f t="shared" si="35"/>
        <v>0</v>
      </c>
      <c r="CB76">
        <f t="shared" si="36"/>
        <v>1</v>
      </c>
      <c r="CC76">
        <f t="shared" si="37"/>
        <v>0</v>
      </c>
      <c r="CE76">
        <f t="shared" si="38"/>
        <v>6</v>
      </c>
      <c r="CF76">
        <f t="shared" si="39"/>
        <v>1</v>
      </c>
      <c r="CG76">
        <f t="shared" si="40"/>
        <v>0</v>
      </c>
      <c r="CI76">
        <f t="shared" si="41"/>
        <v>2</v>
      </c>
      <c r="CJ76">
        <f t="shared" si="42"/>
        <v>1</v>
      </c>
    </row>
    <row r="77" spans="1:88" x14ac:dyDescent="0.3">
      <c r="A77" t="s">
        <v>69</v>
      </c>
      <c r="B77" t="s">
        <v>39</v>
      </c>
      <c r="C77">
        <v>43.357422</v>
      </c>
      <c r="D77">
        <v>-80.052571999999998</v>
      </c>
      <c r="E77">
        <v>39.489793800478559</v>
      </c>
      <c r="F77" s="2">
        <v>43656</v>
      </c>
      <c r="I77">
        <v>3</v>
      </c>
      <c r="BB77">
        <f t="shared" si="43"/>
        <v>1</v>
      </c>
      <c r="BC77">
        <v>3</v>
      </c>
      <c r="BD77">
        <v>0</v>
      </c>
      <c r="BE77">
        <v>4</v>
      </c>
      <c r="BG77" t="s">
        <v>219</v>
      </c>
      <c r="BK77">
        <f t="shared" si="22"/>
        <v>0</v>
      </c>
      <c r="BL77">
        <f t="shared" si="23"/>
        <v>0</v>
      </c>
      <c r="BM77">
        <f t="shared" si="24"/>
        <v>0</v>
      </c>
      <c r="BN77">
        <f t="shared" si="25"/>
        <v>0</v>
      </c>
      <c r="BO77">
        <f t="shared" si="26"/>
        <v>0</v>
      </c>
      <c r="BP77">
        <f t="shared" si="27"/>
        <v>0</v>
      </c>
      <c r="BQ77">
        <f t="shared" si="28"/>
        <v>0</v>
      </c>
      <c r="BR77">
        <f t="shared" si="29"/>
        <v>0</v>
      </c>
      <c r="BS77">
        <f t="shared" si="30"/>
        <v>0</v>
      </c>
      <c r="BT77">
        <f t="shared" si="31"/>
        <v>0</v>
      </c>
      <c r="BU77">
        <f t="shared" si="32"/>
        <v>0</v>
      </c>
      <c r="BW77">
        <f t="shared" si="33"/>
        <v>3</v>
      </c>
      <c r="BY77">
        <f t="shared" si="34"/>
        <v>3</v>
      </c>
      <c r="CA77">
        <f t="shared" si="35"/>
        <v>0</v>
      </c>
      <c r="CB77">
        <f t="shared" si="36"/>
        <v>0</v>
      </c>
      <c r="CC77">
        <f t="shared" si="37"/>
        <v>3</v>
      </c>
      <c r="CE77">
        <f t="shared" si="38"/>
        <v>0</v>
      </c>
      <c r="CF77">
        <f t="shared" si="39"/>
        <v>0</v>
      </c>
      <c r="CG77">
        <f t="shared" si="40"/>
        <v>3</v>
      </c>
      <c r="CI77">
        <f t="shared" si="41"/>
        <v>0</v>
      </c>
      <c r="CJ77">
        <f t="shared" si="42"/>
        <v>0</v>
      </c>
    </row>
    <row r="78" spans="1:88" x14ac:dyDescent="0.3">
      <c r="A78" t="s">
        <v>69</v>
      </c>
      <c r="B78" t="s">
        <v>41</v>
      </c>
      <c r="C78">
        <v>43.357422</v>
      </c>
      <c r="D78">
        <v>-80.052571999999998</v>
      </c>
      <c r="E78">
        <v>39.489793800478559</v>
      </c>
      <c r="F78" s="2">
        <v>43656</v>
      </c>
      <c r="I78">
        <v>3</v>
      </c>
      <c r="BB78">
        <f t="shared" si="43"/>
        <v>4</v>
      </c>
      <c r="BC78">
        <v>2</v>
      </c>
      <c r="BD78">
        <v>0</v>
      </c>
      <c r="BE78">
        <v>6</v>
      </c>
      <c r="BG78" t="s">
        <v>220</v>
      </c>
      <c r="BK78">
        <f t="shared" si="22"/>
        <v>0</v>
      </c>
      <c r="BL78">
        <f t="shared" si="23"/>
        <v>0</v>
      </c>
      <c r="BM78">
        <f t="shared" si="24"/>
        <v>0</v>
      </c>
      <c r="BN78">
        <f t="shared" si="25"/>
        <v>0</v>
      </c>
      <c r="BO78">
        <f t="shared" si="26"/>
        <v>0</v>
      </c>
      <c r="BP78">
        <f t="shared" si="27"/>
        <v>0</v>
      </c>
      <c r="BQ78">
        <f t="shared" si="28"/>
        <v>0</v>
      </c>
      <c r="BR78">
        <f t="shared" si="29"/>
        <v>0</v>
      </c>
      <c r="BS78">
        <f t="shared" si="30"/>
        <v>0</v>
      </c>
      <c r="BT78">
        <f t="shared" si="31"/>
        <v>0</v>
      </c>
      <c r="BU78">
        <f t="shared" si="32"/>
        <v>0</v>
      </c>
      <c r="BW78">
        <f t="shared" si="33"/>
        <v>3</v>
      </c>
      <c r="BY78">
        <f t="shared" si="34"/>
        <v>3</v>
      </c>
      <c r="CA78">
        <f t="shared" si="35"/>
        <v>0</v>
      </c>
      <c r="CB78">
        <f t="shared" si="36"/>
        <v>0</v>
      </c>
      <c r="CC78">
        <f t="shared" si="37"/>
        <v>3</v>
      </c>
      <c r="CE78">
        <f t="shared" si="38"/>
        <v>0</v>
      </c>
      <c r="CF78">
        <f t="shared" si="39"/>
        <v>0</v>
      </c>
      <c r="CG78">
        <f t="shared" si="40"/>
        <v>3</v>
      </c>
      <c r="CI78">
        <f t="shared" si="41"/>
        <v>0</v>
      </c>
      <c r="CJ78">
        <f t="shared" si="42"/>
        <v>0</v>
      </c>
    </row>
    <row r="79" spans="1:88" x14ac:dyDescent="0.3">
      <c r="A79" t="s">
        <v>69</v>
      </c>
      <c r="B79" t="s">
        <v>42</v>
      </c>
      <c r="C79">
        <v>43.357422</v>
      </c>
      <c r="D79">
        <v>-80.052571999999998</v>
      </c>
      <c r="E79">
        <v>39.489793800478559</v>
      </c>
      <c r="F79" s="2">
        <v>43656</v>
      </c>
      <c r="I79">
        <v>11</v>
      </c>
      <c r="K79">
        <v>1</v>
      </c>
      <c r="BB79">
        <f t="shared" si="43"/>
        <v>2</v>
      </c>
      <c r="BC79">
        <v>3</v>
      </c>
      <c r="BD79">
        <v>0</v>
      </c>
      <c r="BE79">
        <v>5</v>
      </c>
      <c r="BK79">
        <f t="shared" si="22"/>
        <v>1</v>
      </c>
      <c r="BL79">
        <f t="shared" si="23"/>
        <v>0</v>
      </c>
      <c r="BM79">
        <f t="shared" si="24"/>
        <v>0</v>
      </c>
      <c r="BN79">
        <f t="shared" si="25"/>
        <v>0</v>
      </c>
      <c r="BO79">
        <f t="shared" si="26"/>
        <v>0</v>
      </c>
      <c r="BP79">
        <f t="shared" si="27"/>
        <v>0</v>
      </c>
      <c r="BQ79">
        <f t="shared" si="28"/>
        <v>0</v>
      </c>
      <c r="BR79">
        <f t="shared" si="29"/>
        <v>0</v>
      </c>
      <c r="BS79">
        <f t="shared" si="30"/>
        <v>0</v>
      </c>
      <c r="BT79">
        <f t="shared" si="31"/>
        <v>0</v>
      </c>
      <c r="BU79">
        <f t="shared" si="32"/>
        <v>0</v>
      </c>
      <c r="BW79">
        <f t="shared" si="33"/>
        <v>12</v>
      </c>
      <c r="BY79">
        <f t="shared" si="34"/>
        <v>12</v>
      </c>
      <c r="CA79">
        <f t="shared" si="35"/>
        <v>1</v>
      </c>
      <c r="CB79">
        <f t="shared" si="36"/>
        <v>0</v>
      </c>
      <c r="CC79">
        <f t="shared" si="37"/>
        <v>11</v>
      </c>
      <c r="CE79">
        <f t="shared" si="38"/>
        <v>1</v>
      </c>
      <c r="CF79">
        <f t="shared" si="39"/>
        <v>0</v>
      </c>
      <c r="CG79">
        <f t="shared" si="40"/>
        <v>11</v>
      </c>
      <c r="CI79">
        <f t="shared" si="41"/>
        <v>1</v>
      </c>
      <c r="CJ79">
        <f t="shared" si="42"/>
        <v>1</v>
      </c>
    </row>
    <row r="80" spans="1:88" x14ac:dyDescent="0.3">
      <c r="A80" t="s">
        <v>70</v>
      </c>
      <c r="B80" t="s">
        <v>39</v>
      </c>
      <c r="C80">
        <v>43.321018000000002</v>
      </c>
      <c r="D80">
        <v>-80.049312999999998</v>
      </c>
      <c r="E80">
        <v>40.735362961623842</v>
      </c>
      <c r="F80" s="2">
        <v>43656</v>
      </c>
      <c r="I80">
        <v>1</v>
      </c>
      <c r="AF80">
        <v>2</v>
      </c>
      <c r="AH80">
        <v>2</v>
      </c>
      <c r="AI80">
        <v>1</v>
      </c>
      <c r="BB80">
        <f t="shared" si="43"/>
        <v>1</v>
      </c>
      <c r="BC80">
        <v>3</v>
      </c>
      <c r="BD80">
        <v>0</v>
      </c>
      <c r="BE80">
        <v>4</v>
      </c>
      <c r="BK80">
        <f t="shared" si="22"/>
        <v>2</v>
      </c>
      <c r="BL80">
        <f t="shared" si="23"/>
        <v>0</v>
      </c>
      <c r="BM80">
        <f t="shared" si="24"/>
        <v>0</v>
      </c>
      <c r="BN80">
        <f t="shared" si="25"/>
        <v>0</v>
      </c>
      <c r="BO80">
        <f t="shared" si="26"/>
        <v>0</v>
      </c>
      <c r="BP80">
        <f t="shared" si="27"/>
        <v>0</v>
      </c>
      <c r="BQ80">
        <f t="shared" si="28"/>
        <v>0</v>
      </c>
      <c r="BR80">
        <f t="shared" si="29"/>
        <v>0</v>
      </c>
      <c r="BS80">
        <f t="shared" si="30"/>
        <v>0</v>
      </c>
      <c r="BT80">
        <f t="shared" si="31"/>
        <v>0</v>
      </c>
      <c r="BU80">
        <f t="shared" si="32"/>
        <v>0</v>
      </c>
      <c r="BW80">
        <f t="shared" si="33"/>
        <v>6</v>
      </c>
      <c r="BY80">
        <f t="shared" si="34"/>
        <v>4</v>
      </c>
      <c r="CA80">
        <f t="shared" si="35"/>
        <v>2</v>
      </c>
      <c r="CB80">
        <f t="shared" si="36"/>
        <v>1</v>
      </c>
      <c r="CC80">
        <f t="shared" si="37"/>
        <v>1</v>
      </c>
      <c r="CE80">
        <f t="shared" si="38"/>
        <v>0</v>
      </c>
      <c r="CF80">
        <f t="shared" si="39"/>
        <v>1</v>
      </c>
      <c r="CG80">
        <f t="shared" si="40"/>
        <v>1</v>
      </c>
      <c r="CI80">
        <f t="shared" si="41"/>
        <v>2</v>
      </c>
      <c r="CJ80">
        <f t="shared" si="42"/>
        <v>1</v>
      </c>
    </row>
    <row r="81" spans="1:88" x14ac:dyDescent="0.3">
      <c r="A81" t="s">
        <v>70</v>
      </c>
      <c r="B81" t="s">
        <v>41</v>
      </c>
      <c r="C81">
        <v>43.321018000000002</v>
      </c>
      <c r="D81">
        <v>-80.049312999999998</v>
      </c>
      <c r="E81">
        <v>40.735362961623842</v>
      </c>
      <c r="F81" s="2">
        <v>43656</v>
      </c>
      <c r="I81">
        <v>1</v>
      </c>
      <c r="AF81">
        <v>1</v>
      </c>
      <c r="BB81">
        <f t="shared" si="43"/>
        <v>2</v>
      </c>
      <c r="BC81">
        <v>2</v>
      </c>
      <c r="BD81">
        <v>0</v>
      </c>
      <c r="BE81">
        <v>4</v>
      </c>
      <c r="BK81">
        <f t="shared" si="22"/>
        <v>0</v>
      </c>
      <c r="BL81">
        <f t="shared" si="23"/>
        <v>0</v>
      </c>
      <c r="BM81">
        <f t="shared" si="24"/>
        <v>0</v>
      </c>
      <c r="BN81">
        <f t="shared" si="25"/>
        <v>0</v>
      </c>
      <c r="BO81">
        <f t="shared" si="26"/>
        <v>0</v>
      </c>
      <c r="BP81">
        <f t="shared" si="27"/>
        <v>0</v>
      </c>
      <c r="BQ81">
        <f t="shared" si="28"/>
        <v>0</v>
      </c>
      <c r="BR81">
        <f t="shared" si="29"/>
        <v>0</v>
      </c>
      <c r="BS81">
        <f t="shared" si="30"/>
        <v>0</v>
      </c>
      <c r="BT81">
        <f t="shared" si="31"/>
        <v>0</v>
      </c>
      <c r="BU81">
        <f t="shared" si="32"/>
        <v>0</v>
      </c>
      <c r="BW81">
        <f t="shared" si="33"/>
        <v>2</v>
      </c>
      <c r="BY81">
        <f t="shared" si="34"/>
        <v>1</v>
      </c>
      <c r="CA81">
        <f t="shared" si="35"/>
        <v>0</v>
      </c>
      <c r="CB81">
        <f t="shared" si="36"/>
        <v>0</v>
      </c>
      <c r="CC81">
        <f t="shared" si="37"/>
        <v>1</v>
      </c>
      <c r="CE81">
        <f t="shared" si="38"/>
        <v>0</v>
      </c>
      <c r="CF81">
        <f t="shared" si="39"/>
        <v>0</v>
      </c>
      <c r="CG81">
        <f t="shared" si="40"/>
        <v>1</v>
      </c>
      <c r="CI81">
        <f t="shared" si="41"/>
        <v>0</v>
      </c>
      <c r="CJ81">
        <f t="shared" si="42"/>
        <v>0</v>
      </c>
    </row>
    <row r="82" spans="1:88" x14ac:dyDescent="0.3">
      <c r="A82" t="s">
        <v>70</v>
      </c>
      <c r="B82" t="s">
        <v>42</v>
      </c>
      <c r="C82">
        <v>43.321018000000002</v>
      </c>
      <c r="D82">
        <v>-80.049312999999998</v>
      </c>
      <c r="E82">
        <v>40.735362961623842</v>
      </c>
      <c r="F82" s="2">
        <v>43656</v>
      </c>
      <c r="BB82">
        <f t="shared" si="43"/>
        <v>1</v>
      </c>
      <c r="BC82">
        <v>2</v>
      </c>
      <c r="BD82">
        <v>0</v>
      </c>
      <c r="BE82">
        <v>3</v>
      </c>
      <c r="BK82">
        <f t="shared" si="22"/>
        <v>0</v>
      </c>
      <c r="BL82">
        <f t="shared" si="23"/>
        <v>0</v>
      </c>
      <c r="BM82">
        <f t="shared" si="24"/>
        <v>0</v>
      </c>
      <c r="BN82">
        <f t="shared" si="25"/>
        <v>0</v>
      </c>
      <c r="BO82">
        <f t="shared" si="26"/>
        <v>0</v>
      </c>
      <c r="BP82">
        <f t="shared" si="27"/>
        <v>0</v>
      </c>
      <c r="BQ82">
        <f t="shared" si="28"/>
        <v>0</v>
      </c>
      <c r="BR82">
        <f t="shared" si="29"/>
        <v>0</v>
      </c>
      <c r="BS82">
        <f t="shared" si="30"/>
        <v>0</v>
      </c>
      <c r="BT82">
        <f t="shared" si="31"/>
        <v>0</v>
      </c>
      <c r="BU82">
        <f t="shared" si="32"/>
        <v>0</v>
      </c>
      <c r="BW82">
        <f t="shared" si="33"/>
        <v>0</v>
      </c>
      <c r="BY82">
        <f t="shared" si="34"/>
        <v>0</v>
      </c>
      <c r="CA82">
        <f t="shared" si="35"/>
        <v>0</v>
      </c>
      <c r="CB82">
        <f t="shared" si="36"/>
        <v>0</v>
      </c>
      <c r="CC82">
        <f t="shared" si="37"/>
        <v>0</v>
      </c>
      <c r="CE82">
        <f t="shared" si="38"/>
        <v>0</v>
      </c>
      <c r="CF82">
        <f t="shared" si="39"/>
        <v>0</v>
      </c>
      <c r="CG82">
        <f t="shared" si="40"/>
        <v>0</v>
      </c>
      <c r="CI82">
        <f t="shared" si="41"/>
        <v>0</v>
      </c>
      <c r="CJ82">
        <f t="shared" si="42"/>
        <v>0</v>
      </c>
    </row>
    <row r="83" spans="1:88" x14ac:dyDescent="0.3">
      <c r="A83" t="s">
        <v>71</v>
      </c>
      <c r="B83" t="s">
        <v>39</v>
      </c>
      <c r="C83">
        <v>43.330041999999999</v>
      </c>
      <c r="D83">
        <v>-79.995565999999997</v>
      </c>
      <c r="E83">
        <v>38.176490993876349</v>
      </c>
      <c r="F83" s="2">
        <v>43656</v>
      </c>
      <c r="BB83">
        <f t="shared" si="43"/>
        <v>2</v>
      </c>
      <c r="BC83">
        <v>3</v>
      </c>
      <c r="BD83">
        <v>0</v>
      </c>
      <c r="BE83">
        <v>5</v>
      </c>
      <c r="BK83">
        <f t="shared" si="22"/>
        <v>0</v>
      </c>
      <c r="BL83">
        <f t="shared" si="23"/>
        <v>0</v>
      </c>
      <c r="BM83">
        <f t="shared" si="24"/>
        <v>0</v>
      </c>
      <c r="BN83">
        <f t="shared" si="25"/>
        <v>0</v>
      </c>
      <c r="BO83">
        <f t="shared" si="26"/>
        <v>0</v>
      </c>
      <c r="BP83">
        <f t="shared" si="27"/>
        <v>0</v>
      </c>
      <c r="BQ83">
        <f t="shared" si="28"/>
        <v>0</v>
      </c>
      <c r="BR83">
        <f t="shared" si="29"/>
        <v>0</v>
      </c>
      <c r="BS83">
        <f t="shared" si="30"/>
        <v>0</v>
      </c>
      <c r="BT83">
        <f t="shared" si="31"/>
        <v>0</v>
      </c>
      <c r="BU83">
        <f t="shared" si="32"/>
        <v>0</v>
      </c>
      <c r="BW83">
        <f t="shared" si="33"/>
        <v>0</v>
      </c>
      <c r="BY83">
        <f t="shared" si="34"/>
        <v>0</v>
      </c>
      <c r="CA83">
        <f t="shared" si="35"/>
        <v>0</v>
      </c>
      <c r="CB83">
        <f t="shared" si="36"/>
        <v>0</v>
      </c>
      <c r="CC83">
        <f t="shared" si="37"/>
        <v>0</v>
      </c>
      <c r="CE83">
        <f t="shared" si="38"/>
        <v>0</v>
      </c>
      <c r="CF83">
        <f t="shared" si="39"/>
        <v>0</v>
      </c>
      <c r="CG83">
        <f t="shared" si="40"/>
        <v>0</v>
      </c>
      <c r="CI83">
        <f t="shared" si="41"/>
        <v>0</v>
      </c>
      <c r="CJ83">
        <f t="shared" si="42"/>
        <v>0</v>
      </c>
    </row>
    <row r="84" spans="1:88" x14ac:dyDescent="0.3">
      <c r="A84" t="s">
        <v>71</v>
      </c>
      <c r="B84" t="s">
        <v>41</v>
      </c>
      <c r="C84">
        <v>43.330041999999999</v>
      </c>
      <c r="D84">
        <v>-79.995565999999997</v>
      </c>
      <c r="E84">
        <v>38.176490993876349</v>
      </c>
      <c r="F84" s="2">
        <v>43656</v>
      </c>
      <c r="BB84">
        <f t="shared" si="43"/>
        <v>3</v>
      </c>
      <c r="BC84">
        <v>2</v>
      </c>
      <c r="BD84">
        <v>0</v>
      </c>
      <c r="BE84">
        <v>5</v>
      </c>
      <c r="BG84" t="s">
        <v>221</v>
      </c>
      <c r="BK84">
        <f t="shared" si="22"/>
        <v>0</v>
      </c>
      <c r="BL84">
        <f t="shared" si="23"/>
        <v>0</v>
      </c>
      <c r="BM84">
        <f t="shared" si="24"/>
        <v>0</v>
      </c>
      <c r="BN84">
        <f t="shared" si="25"/>
        <v>0</v>
      </c>
      <c r="BO84">
        <f t="shared" si="26"/>
        <v>0</v>
      </c>
      <c r="BP84">
        <f t="shared" si="27"/>
        <v>0</v>
      </c>
      <c r="BQ84">
        <f t="shared" si="28"/>
        <v>0</v>
      </c>
      <c r="BR84">
        <f t="shared" si="29"/>
        <v>0</v>
      </c>
      <c r="BS84">
        <f t="shared" si="30"/>
        <v>0</v>
      </c>
      <c r="BT84">
        <f t="shared" si="31"/>
        <v>0</v>
      </c>
      <c r="BU84">
        <f t="shared" si="32"/>
        <v>0</v>
      </c>
      <c r="BW84">
        <f t="shared" si="33"/>
        <v>0</v>
      </c>
      <c r="BY84">
        <f t="shared" si="34"/>
        <v>0</v>
      </c>
      <c r="CA84">
        <f t="shared" si="35"/>
        <v>0</v>
      </c>
      <c r="CB84">
        <f t="shared" si="36"/>
        <v>0</v>
      </c>
      <c r="CC84">
        <f t="shared" si="37"/>
        <v>0</v>
      </c>
      <c r="CE84">
        <f t="shared" si="38"/>
        <v>0</v>
      </c>
      <c r="CF84">
        <f t="shared" si="39"/>
        <v>0</v>
      </c>
      <c r="CG84">
        <f t="shared" si="40"/>
        <v>0</v>
      </c>
      <c r="CI84">
        <f t="shared" si="41"/>
        <v>0</v>
      </c>
      <c r="CJ84">
        <f t="shared" si="42"/>
        <v>0</v>
      </c>
    </row>
    <row r="85" spans="1:88" x14ac:dyDescent="0.3">
      <c r="A85" t="s">
        <v>72</v>
      </c>
      <c r="B85" t="s">
        <v>39</v>
      </c>
      <c r="C85">
        <v>43.343046000000001</v>
      </c>
      <c r="D85">
        <v>-79.959704000000002</v>
      </c>
      <c r="E85">
        <v>36.194334429129185</v>
      </c>
      <c r="F85" s="2">
        <v>43656</v>
      </c>
      <c r="I85">
        <v>1</v>
      </c>
      <c r="K85">
        <v>2</v>
      </c>
      <c r="BB85">
        <f t="shared" si="43"/>
        <v>0</v>
      </c>
      <c r="BC85">
        <v>3</v>
      </c>
      <c r="BD85">
        <v>0</v>
      </c>
      <c r="BE85">
        <v>3</v>
      </c>
      <c r="BK85">
        <f t="shared" si="22"/>
        <v>2</v>
      </c>
      <c r="BL85">
        <f t="shared" si="23"/>
        <v>0</v>
      </c>
      <c r="BM85">
        <f t="shared" si="24"/>
        <v>0</v>
      </c>
      <c r="BN85">
        <f t="shared" si="25"/>
        <v>0</v>
      </c>
      <c r="BO85">
        <f t="shared" si="26"/>
        <v>0</v>
      </c>
      <c r="BP85">
        <f t="shared" si="27"/>
        <v>0</v>
      </c>
      <c r="BQ85">
        <f t="shared" si="28"/>
        <v>0</v>
      </c>
      <c r="BR85">
        <f t="shared" si="29"/>
        <v>0</v>
      </c>
      <c r="BS85">
        <f t="shared" si="30"/>
        <v>0</v>
      </c>
      <c r="BT85">
        <f t="shared" si="31"/>
        <v>0</v>
      </c>
      <c r="BU85">
        <f t="shared" si="32"/>
        <v>0</v>
      </c>
      <c r="BW85">
        <f t="shared" si="33"/>
        <v>3</v>
      </c>
      <c r="BY85">
        <f t="shared" si="34"/>
        <v>3</v>
      </c>
      <c r="CA85">
        <f t="shared" si="35"/>
        <v>2</v>
      </c>
      <c r="CB85">
        <f t="shared" si="36"/>
        <v>0</v>
      </c>
      <c r="CC85">
        <f t="shared" si="37"/>
        <v>1</v>
      </c>
      <c r="CE85">
        <f t="shared" si="38"/>
        <v>2</v>
      </c>
      <c r="CF85">
        <f t="shared" si="39"/>
        <v>0</v>
      </c>
      <c r="CG85">
        <f t="shared" si="40"/>
        <v>1</v>
      </c>
      <c r="CI85">
        <f t="shared" si="41"/>
        <v>1</v>
      </c>
      <c r="CJ85">
        <f t="shared" si="42"/>
        <v>1</v>
      </c>
    </row>
    <row r="86" spans="1:88" x14ac:dyDescent="0.3">
      <c r="A86" t="s">
        <v>72</v>
      </c>
      <c r="B86" t="s">
        <v>41</v>
      </c>
      <c r="C86">
        <v>43.343046000000001</v>
      </c>
      <c r="D86">
        <v>-79.959704000000002</v>
      </c>
      <c r="E86">
        <v>36.194334429129185</v>
      </c>
      <c r="F86" s="2">
        <v>43656</v>
      </c>
      <c r="M86">
        <v>1</v>
      </c>
      <c r="BB86">
        <f t="shared" si="43"/>
        <v>2</v>
      </c>
      <c r="BC86">
        <v>2</v>
      </c>
      <c r="BD86">
        <v>0</v>
      </c>
      <c r="BE86">
        <v>4</v>
      </c>
      <c r="BK86">
        <f t="shared" si="22"/>
        <v>0</v>
      </c>
      <c r="BL86">
        <f t="shared" si="23"/>
        <v>0</v>
      </c>
      <c r="BM86">
        <f t="shared" si="24"/>
        <v>0</v>
      </c>
      <c r="BN86">
        <f t="shared" si="25"/>
        <v>0</v>
      </c>
      <c r="BO86">
        <f t="shared" si="26"/>
        <v>0</v>
      </c>
      <c r="BP86">
        <f t="shared" si="27"/>
        <v>1</v>
      </c>
      <c r="BQ86">
        <f t="shared" si="28"/>
        <v>0</v>
      </c>
      <c r="BR86">
        <f t="shared" si="29"/>
        <v>0</v>
      </c>
      <c r="BS86">
        <f t="shared" si="30"/>
        <v>0</v>
      </c>
      <c r="BT86">
        <f t="shared" si="31"/>
        <v>0</v>
      </c>
      <c r="BU86">
        <f t="shared" si="32"/>
        <v>0</v>
      </c>
      <c r="BW86">
        <f t="shared" si="33"/>
        <v>1</v>
      </c>
      <c r="BY86">
        <f t="shared" si="34"/>
        <v>1</v>
      </c>
      <c r="CA86">
        <f t="shared" si="35"/>
        <v>0</v>
      </c>
      <c r="CB86">
        <f t="shared" si="36"/>
        <v>0</v>
      </c>
      <c r="CC86">
        <f t="shared" si="37"/>
        <v>0</v>
      </c>
      <c r="CE86">
        <f t="shared" si="38"/>
        <v>0</v>
      </c>
      <c r="CF86">
        <f t="shared" si="39"/>
        <v>1</v>
      </c>
      <c r="CG86">
        <f t="shared" si="40"/>
        <v>0</v>
      </c>
      <c r="CI86">
        <f t="shared" si="41"/>
        <v>1</v>
      </c>
      <c r="CJ86">
        <f t="shared" si="42"/>
        <v>1</v>
      </c>
    </row>
    <row r="87" spans="1:88" x14ac:dyDescent="0.3">
      <c r="A87" t="s">
        <v>72</v>
      </c>
      <c r="B87" t="s">
        <v>42</v>
      </c>
      <c r="C87">
        <v>43.343046000000001</v>
      </c>
      <c r="D87">
        <v>-79.959704000000002</v>
      </c>
      <c r="E87">
        <v>36.194334429129185</v>
      </c>
      <c r="F87" s="2">
        <v>43656</v>
      </c>
      <c r="BB87">
        <f t="shared" si="43"/>
        <v>3</v>
      </c>
      <c r="BC87">
        <v>2</v>
      </c>
      <c r="BD87">
        <v>0</v>
      </c>
      <c r="BE87">
        <v>5</v>
      </c>
      <c r="BG87" t="s">
        <v>222</v>
      </c>
      <c r="BK87">
        <f t="shared" si="22"/>
        <v>0</v>
      </c>
      <c r="BL87">
        <f t="shared" si="23"/>
        <v>0</v>
      </c>
      <c r="BM87">
        <f t="shared" si="24"/>
        <v>0</v>
      </c>
      <c r="BN87">
        <f t="shared" si="25"/>
        <v>0</v>
      </c>
      <c r="BO87">
        <f t="shared" si="26"/>
        <v>0</v>
      </c>
      <c r="BP87">
        <f t="shared" si="27"/>
        <v>0</v>
      </c>
      <c r="BQ87">
        <f t="shared" si="28"/>
        <v>0</v>
      </c>
      <c r="BR87">
        <f t="shared" si="29"/>
        <v>0</v>
      </c>
      <c r="BS87">
        <f t="shared" si="30"/>
        <v>0</v>
      </c>
      <c r="BT87">
        <f t="shared" si="31"/>
        <v>0</v>
      </c>
      <c r="BU87">
        <f t="shared" si="32"/>
        <v>0</v>
      </c>
      <c r="BW87">
        <f t="shared" si="33"/>
        <v>0</v>
      </c>
      <c r="BY87">
        <f t="shared" si="34"/>
        <v>0</v>
      </c>
      <c r="CA87">
        <f t="shared" si="35"/>
        <v>0</v>
      </c>
      <c r="CB87">
        <f t="shared" si="36"/>
        <v>0</v>
      </c>
      <c r="CC87">
        <f t="shared" si="37"/>
        <v>0</v>
      </c>
      <c r="CE87">
        <f t="shared" si="38"/>
        <v>0</v>
      </c>
      <c r="CF87">
        <f t="shared" si="39"/>
        <v>0</v>
      </c>
      <c r="CG87">
        <f t="shared" si="40"/>
        <v>0</v>
      </c>
      <c r="CI87">
        <f t="shared" si="41"/>
        <v>0</v>
      </c>
      <c r="CJ87">
        <f t="shared" si="42"/>
        <v>0</v>
      </c>
    </row>
    <row r="88" spans="1:88" x14ac:dyDescent="0.3">
      <c r="A88" t="s">
        <v>73</v>
      </c>
      <c r="B88" t="s">
        <v>39</v>
      </c>
      <c r="C88">
        <v>43.589593999999998</v>
      </c>
      <c r="D88">
        <v>-79.638468000000003</v>
      </c>
      <c r="E88">
        <v>13.68268250679235</v>
      </c>
      <c r="F88" s="2">
        <v>43658</v>
      </c>
      <c r="BB88">
        <f t="shared" si="43"/>
        <v>0</v>
      </c>
      <c r="BC88">
        <v>2</v>
      </c>
      <c r="BD88">
        <v>0</v>
      </c>
      <c r="BE88">
        <v>2</v>
      </c>
      <c r="BG88" t="s">
        <v>223</v>
      </c>
      <c r="BK88">
        <f t="shared" si="22"/>
        <v>0</v>
      </c>
      <c r="BL88">
        <f t="shared" si="23"/>
        <v>0</v>
      </c>
      <c r="BM88">
        <f t="shared" si="24"/>
        <v>0</v>
      </c>
      <c r="BN88">
        <f t="shared" si="25"/>
        <v>0</v>
      </c>
      <c r="BO88">
        <f t="shared" si="26"/>
        <v>0</v>
      </c>
      <c r="BP88">
        <f t="shared" si="27"/>
        <v>0</v>
      </c>
      <c r="BQ88">
        <f t="shared" si="28"/>
        <v>0</v>
      </c>
      <c r="BR88">
        <f t="shared" si="29"/>
        <v>0</v>
      </c>
      <c r="BS88">
        <f t="shared" si="30"/>
        <v>0</v>
      </c>
      <c r="BT88">
        <f t="shared" si="31"/>
        <v>0</v>
      </c>
      <c r="BU88">
        <f t="shared" si="32"/>
        <v>0</v>
      </c>
      <c r="BW88">
        <f t="shared" si="33"/>
        <v>0</v>
      </c>
      <c r="BY88">
        <f t="shared" si="34"/>
        <v>0</v>
      </c>
      <c r="CA88">
        <f t="shared" si="35"/>
        <v>0</v>
      </c>
      <c r="CB88">
        <f t="shared" si="36"/>
        <v>0</v>
      </c>
      <c r="CC88">
        <f t="shared" si="37"/>
        <v>0</v>
      </c>
      <c r="CE88">
        <f t="shared" si="38"/>
        <v>0</v>
      </c>
      <c r="CF88">
        <f t="shared" si="39"/>
        <v>0</v>
      </c>
      <c r="CG88">
        <f t="shared" si="40"/>
        <v>0</v>
      </c>
      <c r="CI88">
        <f t="shared" si="41"/>
        <v>0</v>
      </c>
      <c r="CJ88">
        <f t="shared" si="42"/>
        <v>0</v>
      </c>
    </row>
    <row r="89" spans="1:88" x14ac:dyDescent="0.3">
      <c r="A89" t="s">
        <v>73</v>
      </c>
      <c r="B89" t="s">
        <v>41</v>
      </c>
      <c r="C89">
        <v>43.589593999999998</v>
      </c>
      <c r="D89">
        <v>-79.638468000000003</v>
      </c>
      <c r="E89">
        <v>13.68268250679235</v>
      </c>
      <c r="F89" s="2">
        <v>43658</v>
      </c>
      <c r="BB89">
        <f t="shared" si="43"/>
        <v>0</v>
      </c>
      <c r="BC89">
        <v>3</v>
      </c>
      <c r="BD89">
        <v>0</v>
      </c>
      <c r="BE89">
        <v>3</v>
      </c>
      <c r="BG89" t="s">
        <v>224</v>
      </c>
      <c r="BK89">
        <f t="shared" si="22"/>
        <v>0</v>
      </c>
      <c r="BL89">
        <f t="shared" si="23"/>
        <v>0</v>
      </c>
      <c r="BM89">
        <f t="shared" si="24"/>
        <v>0</v>
      </c>
      <c r="BN89">
        <f t="shared" si="25"/>
        <v>0</v>
      </c>
      <c r="BO89">
        <f t="shared" si="26"/>
        <v>0</v>
      </c>
      <c r="BP89">
        <f t="shared" si="27"/>
        <v>0</v>
      </c>
      <c r="BQ89">
        <f t="shared" si="28"/>
        <v>0</v>
      </c>
      <c r="BR89">
        <f t="shared" si="29"/>
        <v>0</v>
      </c>
      <c r="BS89">
        <f t="shared" si="30"/>
        <v>0</v>
      </c>
      <c r="BT89">
        <f t="shared" si="31"/>
        <v>0</v>
      </c>
      <c r="BU89">
        <f t="shared" si="32"/>
        <v>0</v>
      </c>
      <c r="BW89">
        <f t="shared" si="33"/>
        <v>0</v>
      </c>
      <c r="BY89">
        <f t="shared" si="34"/>
        <v>0</v>
      </c>
      <c r="CA89">
        <f t="shared" si="35"/>
        <v>0</v>
      </c>
      <c r="CB89">
        <f t="shared" si="36"/>
        <v>0</v>
      </c>
      <c r="CC89">
        <f t="shared" si="37"/>
        <v>0</v>
      </c>
      <c r="CE89">
        <f t="shared" si="38"/>
        <v>0</v>
      </c>
      <c r="CF89">
        <f t="shared" si="39"/>
        <v>0</v>
      </c>
      <c r="CG89">
        <f t="shared" si="40"/>
        <v>0</v>
      </c>
      <c r="CI89">
        <f t="shared" si="41"/>
        <v>0</v>
      </c>
      <c r="CJ89">
        <f t="shared" si="42"/>
        <v>0</v>
      </c>
    </row>
    <row r="90" spans="1:88" x14ac:dyDescent="0.3">
      <c r="A90" t="s">
        <v>73</v>
      </c>
      <c r="B90" t="s">
        <v>42</v>
      </c>
      <c r="C90">
        <v>43.589593999999998</v>
      </c>
      <c r="D90">
        <v>-79.638468000000003</v>
      </c>
      <c r="E90">
        <v>13.68268250679235</v>
      </c>
      <c r="F90" s="2">
        <v>43658</v>
      </c>
      <c r="BB90">
        <f t="shared" si="43"/>
        <v>0</v>
      </c>
      <c r="BC90">
        <v>3</v>
      </c>
      <c r="BD90">
        <v>0</v>
      </c>
      <c r="BE90">
        <v>3</v>
      </c>
      <c r="BK90">
        <f t="shared" si="22"/>
        <v>0</v>
      </c>
      <c r="BL90">
        <f t="shared" si="23"/>
        <v>0</v>
      </c>
      <c r="BM90">
        <f t="shared" si="24"/>
        <v>0</v>
      </c>
      <c r="BN90">
        <f t="shared" si="25"/>
        <v>0</v>
      </c>
      <c r="BO90">
        <f t="shared" si="26"/>
        <v>0</v>
      </c>
      <c r="BP90">
        <f t="shared" si="27"/>
        <v>0</v>
      </c>
      <c r="BQ90">
        <f t="shared" si="28"/>
        <v>0</v>
      </c>
      <c r="BR90">
        <f t="shared" si="29"/>
        <v>0</v>
      </c>
      <c r="BS90">
        <f t="shared" si="30"/>
        <v>0</v>
      </c>
      <c r="BT90">
        <f t="shared" si="31"/>
        <v>0</v>
      </c>
      <c r="BU90">
        <f t="shared" si="32"/>
        <v>0</v>
      </c>
      <c r="BW90">
        <f t="shared" si="33"/>
        <v>0</v>
      </c>
      <c r="BY90">
        <f t="shared" si="34"/>
        <v>0</v>
      </c>
      <c r="CA90">
        <f t="shared" si="35"/>
        <v>0</v>
      </c>
      <c r="CB90">
        <f t="shared" si="36"/>
        <v>0</v>
      </c>
      <c r="CC90">
        <f t="shared" si="37"/>
        <v>0</v>
      </c>
      <c r="CE90">
        <f t="shared" si="38"/>
        <v>0</v>
      </c>
      <c r="CF90">
        <f t="shared" si="39"/>
        <v>0</v>
      </c>
      <c r="CG90">
        <f t="shared" si="40"/>
        <v>0</v>
      </c>
      <c r="CI90">
        <f t="shared" si="41"/>
        <v>0</v>
      </c>
      <c r="CJ90">
        <f t="shared" si="42"/>
        <v>0</v>
      </c>
    </row>
    <row r="91" spans="1:88" x14ac:dyDescent="0.3">
      <c r="A91" t="s">
        <v>74</v>
      </c>
      <c r="B91" t="s">
        <v>39</v>
      </c>
      <c r="C91">
        <v>43.573690999999997</v>
      </c>
      <c r="D91">
        <v>-79.636480000000006</v>
      </c>
      <c r="E91">
        <v>14.001677974802247</v>
      </c>
      <c r="F91" s="2">
        <v>43658</v>
      </c>
      <c r="BB91">
        <f t="shared" si="43"/>
        <v>0</v>
      </c>
      <c r="BC91">
        <v>3</v>
      </c>
      <c r="BD91">
        <v>0</v>
      </c>
      <c r="BE91">
        <v>3</v>
      </c>
      <c r="BK91">
        <f t="shared" si="22"/>
        <v>0</v>
      </c>
      <c r="BL91">
        <f t="shared" si="23"/>
        <v>0</v>
      </c>
      <c r="BM91">
        <f t="shared" si="24"/>
        <v>0</v>
      </c>
      <c r="BN91">
        <f t="shared" si="25"/>
        <v>0</v>
      </c>
      <c r="BO91">
        <f t="shared" si="26"/>
        <v>0</v>
      </c>
      <c r="BP91">
        <f t="shared" si="27"/>
        <v>0</v>
      </c>
      <c r="BQ91">
        <f t="shared" si="28"/>
        <v>0</v>
      </c>
      <c r="BR91">
        <f t="shared" si="29"/>
        <v>0</v>
      </c>
      <c r="BS91">
        <f t="shared" si="30"/>
        <v>0</v>
      </c>
      <c r="BT91">
        <f t="shared" si="31"/>
        <v>0</v>
      </c>
      <c r="BU91">
        <f t="shared" si="32"/>
        <v>0</v>
      </c>
      <c r="BW91">
        <f t="shared" si="33"/>
        <v>0</v>
      </c>
      <c r="BY91">
        <f t="shared" si="34"/>
        <v>0</v>
      </c>
      <c r="CA91">
        <f t="shared" si="35"/>
        <v>0</v>
      </c>
      <c r="CB91">
        <f t="shared" si="36"/>
        <v>0</v>
      </c>
      <c r="CC91">
        <f t="shared" si="37"/>
        <v>0</v>
      </c>
      <c r="CE91">
        <f t="shared" si="38"/>
        <v>0</v>
      </c>
      <c r="CF91">
        <f t="shared" si="39"/>
        <v>0</v>
      </c>
      <c r="CG91">
        <f t="shared" si="40"/>
        <v>0</v>
      </c>
      <c r="CI91">
        <f t="shared" si="41"/>
        <v>0</v>
      </c>
      <c r="CJ91">
        <f t="shared" si="42"/>
        <v>0</v>
      </c>
    </row>
    <row r="92" spans="1:88" x14ac:dyDescent="0.3">
      <c r="A92" t="s">
        <v>74</v>
      </c>
      <c r="B92" t="s">
        <v>41</v>
      </c>
      <c r="C92">
        <v>43.573690999999997</v>
      </c>
      <c r="D92">
        <v>-79.636480000000006</v>
      </c>
      <c r="E92">
        <v>14.001677974802247</v>
      </c>
      <c r="F92" s="2">
        <v>43658</v>
      </c>
      <c r="K92">
        <v>1</v>
      </c>
      <c r="BB92">
        <f t="shared" si="43"/>
        <v>0</v>
      </c>
      <c r="BC92">
        <v>2</v>
      </c>
      <c r="BD92">
        <v>0</v>
      </c>
      <c r="BE92">
        <v>2</v>
      </c>
      <c r="BK92">
        <f t="shared" si="22"/>
        <v>1</v>
      </c>
      <c r="BL92">
        <f t="shared" si="23"/>
        <v>0</v>
      </c>
      <c r="BM92">
        <f t="shared" si="24"/>
        <v>0</v>
      </c>
      <c r="BN92">
        <f t="shared" si="25"/>
        <v>0</v>
      </c>
      <c r="BO92">
        <f t="shared" si="26"/>
        <v>0</v>
      </c>
      <c r="BP92">
        <f t="shared" si="27"/>
        <v>0</v>
      </c>
      <c r="BQ92">
        <f t="shared" si="28"/>
        <v>0</v>
      </c>
      <c r="BR92">
        <f t="shared" si="29"/>
        <v>0</v>
      </c>
      <c r="BS92">
        <f t="shared" si="30"/>
        <v>0</v>
      </c>
      <c r="BT92">
        <f t="shared" si="31"/>
        <v>0</v>
      </c>
      <c r="BU92">
        <f t="shared" si="32"/>
        <v>0</v>
      </c>
      <c r="BW92">
        <f t="shared" si="33"/>
        <v>1</v>
      </c>
      <c r="BY92">
        <f t="shared" si="34"/>
        <v>1</v>
      </c>
      <c r="CA92">
        <f t="shared" si="35"/>
        <v>1</v>
      </c>
      <c r="CB92">
        <f t="shared" si="36"/>
        <v>0</v>
      </c>
      <c r="CC92">
        <f t="shared" si="37"/>
        <v>0</v>
      </c>
      <c r="CE92">
        <f t="shared" si="38"/>
        <v>1</v>
      </c>
      <c r="CF92">
        <f t="shared" si="39"/>
        <v>0</v>
      </c>
      <c r="CG92">
        <f t="shared" si="40"/>
        <v>0</v>
      </c>
      <c r="CI92">
        <f t="shared" si="41"/>
        <v>1</v>
      </c>
      <c r="CJ92">
        <f t="shared" si="42"/>
        <v>1</v>
      </c>
    </row>
    <row r="93" spans="1:88" x14ac:dyDescent="0.3">
      <c r="A93" t="s">
        <v>75</v>
      </c>
      <c r="B93" t="s">
        <v>39</v>
      </c>
      <c r="C93">
        <v>43.568720999999996</v>
      </c>
      <c r="D93">
        <v>-79.651831999999999</v>
      </c>
      <c r="E93">
        <v>14.843419071395408</v>
      </c>
      <c r="F93" s="2">
        <v>43658</v>
      </c>
      <c r="BB93">
        <f t="shared" si="43"/>
        <v>1</v>
      </c>
      <c r="BC93">
        <v>5</v>
      </c>
      <c r="BD93">
        <v>0</v>
      </c>
      <c r="BE93">
        <v>6</v>
      </c>
      <c r="BK93">
        <f t="shared" si="22"/>
        <v>0</v>
      </c>
      <c r="BL93">
        <f t="shared" si="23"/>
        <v>0</v>
      </c>
      <c r="BM93">
        <f t="shared" si="24"/>
        <v>0</v>
      </c>
      <c r="BN93">
        <f t="shared" si="25"/>
        <v>0</v>
      </c>
      <c r="BO93">
        <f t="shared" si="26"/>
        <v>0</v>
      </c>
      <c r="BP93">
        <f t="shared" si="27"/>
        <v>0</v>
      </c>
      <c r="BQ93">
        <f t="shared" si="28"/>
        <v>0</v>
      </c>
      <c r="BR93">
        <f t="shared" si="29"/>
        <v>0</v>
      </c>
      <c r="BS93">
        <f t="shared" si="30"/>
        <v>0</v>
      </c>
      <c r="BT93">
        <f t="shared" si="31"/>
        <v>0</v>
      </c>
      <c r="BU93">
        <f t="shared" si="32"/>
        <v>0</v>
      </c>
      <c r="BW93">
        <f t="shared" si="33"/>
        <v>0</v>
      </c>
      <c r="BY93">
        <f t="shared" si="34"/>
        <v>0</v>
      </c>
      <c r="CA93">
        <f t="shared" si="35"/>
        <v>0</v>
      </c>
      <c r="CB93">
        <f t="shared" si="36"/>
        <v>0</v>
      </c>
      <c r="CC93">
        <f t="shared" si="37"/>
        <v>0</v>
      </c>
      <c r="CE93">
        <f t="shared" si="38"/>
        <v>0</v>
      </c>
      <c r="CF93">
        <f t="shared" si="39"/>
        <v>0</v>
      </c>
      <c r="CG93">
        <f t="shared" si="40"/>
        <v>0</v>
      </c>
      <c r="CI93">
        <f t="shared" si="41"/>
        <v>0</v>
      </c>
      <c r="CJ93">
        <f t="shared" si="42"/>
        <v>0</v>
      </c>
    </row>
    <row r="94" spans="1:88" x14ac:dyDescent="0.3">
      <c r="A94" t="s">
        <v>75</v>
      </c>
      <c r="B94" t="s">
        <v>41</v>
      </c>
      <c r="C94">
        <v>43.568720999999996</v>
      </c>
      <c r="D94">
        <v>-79.651831999999999</v>
      </c>
      <c r="E94">
        <v>14.843419071395408</v>
      </c>
      <c r="F94" s="2">
        <v>43658</v>
      </c>
      <c r="BB94">
        <f t="shared" si="43"/>
        <v>0</v>
      </c>
      <c r="BC94">
        <v>3</v>
      </c>
      <c r="BD94">
        <v>0</v>
      </c>
      <c r="BE94">
        <v>3</v>
      </c>
      <c r="BK94">
        <f t="shared" si="22"/>
        <v>0</v>
      </c>
      <c r="BL94">
        <f t="shared" si="23"/>
        <v>0</v>
      </c>
      <c r="BM94">
        <f t="shared" si="24"/>
        <v>0</v>
      </c>
      <c r="BN94">
        <f t="shared" si="25"/>
        <v>0</v>
      </c>
      <c r="BO94">
        <f t="shared" si="26"/>
        <v>0</v>
      </c>
      <c r="BP94">
        <f t="shared" si="27"/>
        <v>0</v>
      </c>
      <c r="BQ94">
        <f t="shared" si="28"/>
        <v>0</v>
      </c>
      <c r="BR94">
        <f t="shared" si="29"/>
        <v>0</v>
      </c>
      <c r="BS94">
        <f t="shared" si="30"/>
        <v>0</v>
      </c>
      <c r="BT94">
        <f t="shared" si="31"/>
        <v>0</v>
      </c>
      <c r="BU94">
        <f t="shared" si="32"/>
        <v>0</v>
      </c>
      <c r="BW94">
        <f t="shared" si="33"/>
        <v>0</v>
      </c>
      <c r="BY94">
        <f t="shared" si="34"/>
        <v>0</v>
      </c>
      <c r="CA94">
        <f t="shared" si="35"/>
        <v>0</v>
      </c>
      <c r="CB94">
        <f t="shared" si="36"/>
        <v>0</v>
      </c>
      <c r="CC94">
        <f t="shared" si="37"/>
        <v>0</v>
      </c>
      <c r="CE94">
        <f t="shared" si="38"/>
        <v>0</v>
      </c>
      <c r="CF94">
        <f t="shared" si="39"/>
        <v>0</v>
      </c>
      <c r="CG94">
        <f t="shared" si="40"/>
        <v>0</v>
      </c>
      <c r="CI94">
        <f t="shared" si="41"/>
        <v>0</v>
      </c>
      <c r="CJ94">
        <f t="shared" si="42"/>
        <v>0</v>
      </c>
    </row>
    <row r="95" spans="1:88" x14ac:dyDescent="0.3">
      <c r="A95" t="s">
        <v>75</v>
      </c>
      <c r="B95" t="s">
        <v>42</v>
      </c>
      <c r="C95">
        <v>43.568720999999996</v>
      </c>
      <c r="D95">
        <v>-79.651831999999999</v>
      </c>
      <c r="E95">
        <v>14.843419071395408</v>
      </c>
      <c r="F95" s="2">
        <v>43658</v>
      </c>
      <c r="BB95">
        <f t="shared" si="43"/>
        <v>2</v>
      </c>
      <c r="BC95">
        <v>1</v>
      </c>
      <c r="BD95">
        <v>0</v>
      </c>
      <c r="BE95">
        <v>3</v>
      </c>
      <c r="BK95">
        <f t="shared" si="22"/>
        <v>0</v>
      </c>
      <c r="BL95">
        <f t="shared" si="23"/>
        <v>0</v>
      </c>
      <c r="BM95">
        <f t="shared" si="24"/>
        <v>0</v>
      </c>
      <c r="BN95">
        <f t="shared" si="25"/>
        <v>0</v>
      </c>
      <c r="BO95">
        <f t="shared" si="26"/>
        <v>0</v>
      </c>
      <c r="BP95">
        <f t="shared" si="27"/>
        <v>0</v>
      </c>
      <c r="BQ95">
        <f t="shared" si="28"/>
        <v>0</v>
      </c>
      <c r="BR95">
        <f t="shared" si="29"/>
        <v>0</v>
      </c>
      <c r="BS95">
        <f t="shared" si="30"/>
        <v>0</v>
      </c>
      <c r="BT95">
        <f t="shared" si="31"/>
        <v>0</v>
      </c>
      <c r="BU95">
        <f t="shared" si="32"/>
        <v>0</v>
      </c>
      <c r="BW95">
        <f t="shared" si="33"/>
        <v>0</v>
      </c>
      <c r="BY95">
        <f t="shared" si="34"/>
        <v>0</v>
      </c>
      <c r="CA95">
        <f t="shared" si="35"/>
        <v>0</v>
      </c>
      <c r="CB95">
        <f t="shared" si="36"/>
        <v>0</v>
      </c>
      <c r="CC95">
        <f t="shared" si="37"/>
        <v>0</v>
      </c>
      <c r="CE95">
        <f t="shared" si="38"/>
        <v>0</v>
      </c>
      <c r="CF95">
        <f t="shared" si="39"/>
        <v>0</v>
      </c>
      <c r="CG95">
        <f t="shared" si="40"/>
        <v>0</v>
      </c>
      <c r="CI95">
        <f t="shared" si="41"/>
        <v>0</v>
      </c>
      <c r="CJ95">
        <f t="shared" si="42"/>
        <v>0</v>
      </c>
    </row>
    <row r="96" spans="1:88" x14ac:dyDescent="0.3">
      <c r="A96" t="s">
        <v>76</v>
      </c>
      <c r="B96" t="s">
        <v>39</v>
      </c>
      <c r="C96">
        <v>43.565106</v>
      </c>
      <c r="D96">
        <v>-79.671002000000001</v>
      </c>
      <c r="E96">
        <v>15.822132738647284</v>
      </c>
      <c r="F96" s="2">
        <v>43658</v>
      </c>
      <c r="BB96">
        <f t="shared" si="43"/>
        <v>2</v>
      </c>
      <c r="BC96">
        <v>5</v>
      </c>
      <c r="BD96">
        <v>0</v>
      </c>
      <c r="BE96">
        <v>7</v>
      </c>
      <c r="BK96">
        <f t="shared" si="22"/>
        <v>0</v>
      </c>
      <c r="BL96">
        <f t="shared" si="23"/>
        <v>0</v>
      </c>
      <c r="BM96">
        <f t="shared" si="24"/>
        <v>0</v>
      </c>
      <c r="BN96">
        <f t="shared" si="25"/>
        <v>0</v>
      </c>
      <c r="BO96">
        <f t="shared" si="26"/>
        <v>0</v>
      </c>
      <c r="BP96">
        <f t="shared" si="27"/>
        <v>0</v>
      </c>
      <c r="BQ96">
        <f t="shared" si="28"/>
        <v>0</v>
      </c>
      <c r="BR96">
        <f t="shared" si="29"/>
        <v>0</v>
      </c>
      <c r="BS96">
        <f t="shared" si="30"/>
        <v>0</v>
      </c>
      <c r="BT96">
        <f t="shared" si="31"/>
        <v>0</v>
      </c>
      <c r="BU96">
        <f t="shared" si="32"/>
        <v>0</v>
      </c>
      <c r="BW96">
        <f t="shared" si="33"/>
        <v>0</v>
      </c>
      <c r="BY96">
        <f t="shared" si="34"/>
        <v>0</v>
      </c>
      <c r="CA96">
        <f t="shared" si="35"/>
        <v>0</v>
      </c>
      <c r="CB96">
        <f t="shared" si="36"/>
        <v>0</v>
      </c>
      <c r="CC96">
        <f t="shared" si="37"/>
        <v>0</v>
      </c>
      <c r="CE96">
        <f t="shared" si="38"/>
        <v>0</v>
      </c>
      <c r="CF96">
        <f t="shared" si="39"/>
        <v>0</v>
      </c>
      <c r="CG96">
        <f t="shared" si="40"/>
        <v>0</v>
      </c>
      <c r="CI96">
        <f t="shared" si="41"/>
        <v>0</v>
      </c>
      <c r="CJ96">
        <f t="shared" si="42"/>
        <v>0</v>
      </c>
    </row>
    <row r="97" spans="1:88" x14ac:dyDescent="0.3">
      <c r="A97" t="s">
        <v>76</v>
      </c>
      <c r="B97" t="s">
        <v>41</v>
      </c>
      <c r="C97">
        <v>43.565106</v>
      </c>
      <c r="D97">
        <v>-79.671002000000001</v>
      </c>
      <c r="E97">
        <v>15.822132738647284</v>
      </c>
      <c r="F97" s="2">
        <v>43658</v>
      </c>
      <c r="BB97">
        <f t="shared" si="43"/>
        <v>2</v>
      </c>
      <c r="BC97">
        <v>4</v>
      </c>
      <c r="BD97">
        <v>0</v>
      </c>
      <c r="BE97">
        <v>6</v>
      </c>
      <c r="BK97">
        <f t="shared" si="22"/>
        <v>0</v>
      </c>
      <c r="BL97">
        <f t="shared" si="23"/>
        <v>0</v>
      </c>
      <c r="BM97">
        <f t="shared" si="24"/>
        <v>0</v>
      </c>
      <c r="BN97">
        <f t="shared" si="25"/>
        <v>0</v>
      </c>
      <c r="BO97">
        <f t="shared" si="26"/>
        <v>0</v>
      </c>
      <c r="BP97">
        <f t="shared" si="27"/>
        <v>0</v>
      </c>
      <c r="BQ97">
        <f t="shared" si="28"/>
        <v>0</v>
      </c>
      <c r="BR97">
        <f t="shared" si="29"/>
        <v>0</v>
      </c>
      <c r="BS97">
        <f t="shared" si="30"/>
        <v>0</v>
      </c>
      <c r="BT97">
        <f t="shared" si="31"/>
        <v>0</v>
      </c>
      <c r="BU97">
        <f t="shared" si="32"/>
        <v>0</v>
      </c>
      <c r="BW97">
        <f t="shared" si="33"/>
        <v>0</v>
      </c>
      <c r="BY97">
        <f t="shared" si="34"/>
        <v>0</v>
      </c>
      <c r="CA97">
        <f t="shared" si="35"/>
        <v>0</v>
      </c>
      <c r="CB97">
        <f t="shared" si="36"/>
        <v>0</v>
      </c>
      <c r="CC97">
        <f t="shared" si="37"/>
        <v>0</v>
      </c>
      <c r="CE97">
        <f t="shared" si="38"/>
        <v>0</v>
      </c>
      <c r="CF97">
        <f t="shared" si="39"/>
        <v>0</v>
      </c>
      <c r="CG97">
        <f t="shared" si="40"/>
        <v>0</v>
      </c>
      <c r="CI97">
        <f t="shared" si="41"/>
        <v>0</v>
      </c>
      <c r="CJ97">
        <f t="shared" si="42"/>
        <v>0</v>
      </c>
    </row>
    <row r="98" spans="1:88" x14ac:dyDescent="0.3">
      <c r="A98" t="s">
        <v>76</v>
      </c>
      <c r="B98" t="s">
        <v>42</v>
      </c>
      <c r="C98">
        <v>43.565106</v>
      </c>
      <c r="D98">
        <v>-79.671002000000001</v>
      </c>
      <c r="E98">
        <v>15.822132738647284</v>
      </c>
      <c r="F98" s="2">
        <v>43658</v>
      </c>
      <c r="I98">
        <v>1</v>
      </c>
      <c r="AD98">
        <v>1</v>
      </c>
      <c r="BB98">
        <f t="shared" si="43"/>
        <v>3</v>
      </c>
      <c r="BC98">
        <v>2</v>
      </c>
      <c r="BD98">
        <v>0</v>
      </c>
      <c r="BE98">
        <v>5</v>
      </c>
      <c r="BK98">
        <f t="shared" si="22"/>
        <v>0</v>
      </c>
      <c r="BL98">
        <f t="shared" si="23"/>
        <v>0</v>
      </c>
      <c r="BM98">
        <f t="shared" si="24"/>
        <v>0</v>
      </c>
      <c r="BN98">
        <f t="shared" si="25"/>
        <v>0</v>
      </c>
      <c r="BO98">
        <f t="shared" si="26"/>
        <v>0</v>
      </c>
      <c r="BP98">
        <f t="shared" si="27"/>
        <v>1</v>
      </c>
      <c r="BQ98">
        <f t="shared" si="28"/>
        <v>0</v>
      </c>
      <c r="BR98">
        <f t="shared" si="29"/>
        <v>0</v>
      </c>
      <c r="BS98">
        <f t="shared" si="30"/>
        <v>0</v>
      </c>
      <c r="BT98">
        <f t="shared" si="31"/>
        <v>0</v>
      </c>
      <c r="BU98">
        <f t="shared" si="32"/>
        <v>0</v>
      </c>
      <c r="BW98">
        <f t="shared" si="33"/>
        <v>2</v>
      </c>
      <c r="BY98">
        <f t="shared" si="34"/>
        <v>2</v>
      </c>
      <c r="CA98">
        <f t="shared" si="35"/>
        <v>0</v>
      </c>
      <c r="CB98">
        <f t="shared" si="36"/>
        <v>1</v>
      </c>
      <c r="CC98">
        <f t="shared" si="37"/>
        <v>1</v>
      </c>
      <c r="CE98">
        <f t="shared" si="38"/>
        <v>0</v>
      </c>
      <c r="CF98">
        <f t="shared" si="39"/>
        <v>1</v>
      </c>
      <c r="CG98">
        <f t="shared" si="40"/>
        <v>1</v>
      </c>
      <c r="CI98">
        <f t="shared" si="41"/>
        <v>1</v>
      </c>
      <c r="CJ98">
        <f t="shared" si="42"/>
        <v>1</v>
      </c>
    </row>
    <row r="99" spans="1:88" x14ac:dyDescent="0.3">
      <c r="A99" t="s">
        <v>77</v>
      </c>
      <c r="B99" t="s">
        <v>39</v>
      </c>
      <c r="C99">
        <v>43.566504000000002</v>
      </c>
      <c r="D99">
        <v>-79.680149</v>
      </c>
      <c r="E99">
        <v>16.205476833770209</v>
      </c>
      <c r="F99" s="2">
        <v>43658</v>
      </c>
      <c r="W99">
        <v>2</v>
      </c>
      <c r="AJ99">
        <v>1</v>
      </c>
      <c r="BB99">
        <f t="shared" si="43"/>
        <v>0</v>
      </c>
      <c r="BC99">
        <v>3</v>
      </c>
      <c r="BD99">
        <v>0</v>
      </c>
      <c r="BE99">
        <v>3</v>
      </c>
      <c r="BG99" t="s">
        <v>225</v>
      </c>
      <c r="BK99">
        <f t="shared" si="22"/>
        <v>0</v>
      </c>
      <c r="BL99">
        <f t="shared" si="23"/>
        <v>0</v>
      </c>
      <c r="BM99">
        <f t="shared" si="24"/>
        <v>0</v>
      </c>
      <c r="BN99">
        <f t="shared" si="25"/>
        <v>0</v>
      </c>
      <c r="BO99">
        <f t="shared" si="26"/>
        <v>0</v>
      </c>
      <c r="BP99">
        <f t="shared" si="27"/>
        <v>0</v>
      </c>
      <c r="BQ99">
        <f t="shared" si="28"/>
        <v>1</v>
      </c>
      <c r="BR99">
        <f t="shared" si="29"/>
        <v>2</v>
      </c>
      <c r="BS99">
        <f t="shared" si="30"/>
        <v>2</v>
      </c>
      <c r="BT99">
        <f t="shared" si="31"/>
        <v>5</v>
      </c>
      <c r="BU99">
        <f t="shared" si="32"/>
        <v>0</v>
      </c>
      <c r="BW99">
        <f t="shared" si="33"/>
        <v>3</v>
      </c>
      <c r="BY99">
        <f t="shared" si="34"/>
        <v>0</v>
      </c>
      <c r="CA99">
        <f t="shared" si="35"/>
        <v>0</v>
      </c>
      <c r="CB99">
        <f t="shared" si="36"/>
        <v>0</v>
      </c>
      <c r="CC99">
        <f t="shared" si="37"/>
        <v>0</v>
      </c>
      <c r="CE99">
        <f t="shared" si="38"/>
        <v>1</v>
      </c>
      <c r="CF99">
        <f t="shared" si="39"/>
        <v>2</v>
      </c>
      <c r="CG99">
        <f t="shared" si="40"/>
        <v>0</v>
      </c>
      <c r="CI99">
        <f t="shared" si="41"/>
        <v>6</v>
      </c>
      <c r="CJ99">
        <f t="shared" si="42"/>
        <v>4</v>
      </c>
    </row>
    <row r="100" spans="1:88" x14ac:dyDescent="0.3">
      <c r="A100" t="s">
        <v>77</v>
      </c>
      <c r="B100" t="s">
        <v>41</v>
      </c>
      <c r="C100">
        <v>43.566504000000002</v>
      </c>
      <c r="D100">
        <v>-79.680149</v>
      </c>
      <c r="E100">
        <v>16.205476833770209</v>
      </c>
      <c r="F100" s="2">
        <v>43658</v>
      </c>
      <c r="BB100">
        <f t="shared" si="43"/>
        <v>0</v>
      </c>
      <c r="BC100">
        <v>3</v>
      </c>
      <c r="BD100">
        <v>0</v>
      </c>
      <c r="BE100">
        <v>3</v>
      </c>
      <c r="BG100" t="s">
        <v>226</v>
      </c>
      <c r="BK100">
        <f t="shared" si="22"/>
        <v>0</v>
      </c>
      <c r="BL100">
        <f t="shared" si="23"/>
        <v>0</v>
      </c>
      <c r="BM100">
        <f t="shared" si="24"/>
        <v>0</v>
      </c>
      <c r="BN100">
        <f t="shared" si="25"/>
        <v>0</v>
      </c>
      <c r="BO100">
        <f t="shared" si="26"/>
        <v>0</v>
      </c>
      <c r="BP100">
        <f t="shared" si="27"/>
        <v>0</v>
      </c>
      <c r="BQ100">
        <f t="shared" si="28"/>
        <v>0</v>
      </c>
      <c r="BR100">
        <f t="shared" si="29"/>
        <v>0</v>
      </c>
      <c r="BS100">
        <f t="shared" si="30"/>
        <v>0</v>
      </c>
      <c r="BT100">
        <f t="shared" si="31"/>
        <v>0</v>
      </c>
      <c r="BU100">
        <f t="shared" si="32"/>
        <v>0</v>
      </c>
      <c r="BW100">
        <f t="shared" si="33"/>
        <v>0</v>
      </c>
      <c r="BY100">
        <f t="shared" si="34"/>
        <v>0</v>
      </c>
      <c r="CA100">
        <f t="shared" si="35"/>
        <v>0</v>
      </c>
      <c r="CB100">
        <f t="shared" si="36"/>
        <v>0</v>
      </c>
      <c r="CC100">
        <f t="shared" si="37"/>
        <v>0</v>
      </c>
      <c r="CE100">
        <f t="shared" si="38"/>
        <v>0</v>
      </c>
      <c r="CF100">
        <f t="shared" si="39"/>
        <v>0</v>
      </c>
      <c r="CG100">
        <f t="shared" si="40"/>
        <v>0</v>
      </c>
      <c r="CI100">
        <f t="shared" si="41"/>
        <v>0</v>
      </c>
      <c r="CJ100">
        <f t="shared" si="42"/>
        <v>0</v>
      </c>
    </row>
    <row r="101" spans="1:88" x14ac:dyDescent="0.3">
      <c r="A101" t="s">
        <v>77</v>
      </c>
      <c r="B101" t="s">
        <v>42</v>
      </c>
      <c r="C101">
        <v>43.566504000000002</v>
      </c>
      <c r="D101">
        <v>-79.680149</v>
      </c>
      <c r="E101">
        <v>16.205476833770209</v>
      </c>
      <c r="F101" s="2">
        <v>43658</v>
      </c>
      <c r="K101">
        <v>14</v>
      </c>
      <c r="W101">
        <v>1</v>
      </c>
      <c r="AF101">
        <v>1</v>
      </c>
      <c r="BB101">
        <f t="shared" si="43"/>
        <v>1</v>
      </c>
      <c r="BC101">
        <v>5</v>
      </c>
      <c r="BD101">
        <v>0</v>
      </c>
      <c r="BE101">
        <v>6</v>
      </c>
      <c r="BG101" t="s">
        <v>211</v>
      </c>
      <c r="BK101">
        <f t="shared" si="22"/>
        <v>14</v>
      </c>
      <c r="BL101">
        <f t="shared" si="23"/>
        <v>0</v>
      </c>
      <c r="BM101">
        <f t="shared" si="24"/>
        <v>0</v>
      </c>
      <c r="BN101">
        <f t="shared" si="25"/>
        <v>0</v>
      </c>
      <c r="BO101">
        <f t="shared" si="26"/>
        <v>0</v>
      </c>
      <c r="BP101">
        <f t="shared" si="27"/>
        <v>0</v>
      </c>
      <c r="BQ101">
        <f t="shared" si="28"/>
        <v>0</v>
      </c>
      <c r="BR101">
        <f t="shared" si="29"/>
        <v>1</v>
      </c>
      <c r="BS101">
        <f t="shared" si="30"/>
        <v>1</v>
      </c>
      <c r="BT101">
        <f t="shared" si="31"/>
        <v>2</v>
      </c>
      <c r="BU101">
        <f t="shared" si="32"/>
        <v>0</v>
      </c>
      <c r="BW101">
        <f t="shared" si="33"/>
        <v>16</v>
      </c>
      <c r="BY101">
        <f t="shared" si="34"/>
        <v>14</v>
      </c>
      <c r="CA101">
        <f t="shared" si="35"/>
        <v>14</v>
      </c>
      <c r="CB101">
        <f t="shared" si="36"/>
        <v>0</v>
      </c>
      <c r="CC101">
        <f t="shared" si="37"/>
        <v>0</v>
      </c>
      <c r="CE101">
        <f t="shared" si="38"/>
        <v>14</v>
      </c>
      <c r="CF101">
        <f t="shared" si="39"/>
        <v>1</v>
      </c>
      <c r="CG101">
        <f t="shared" si="40"/>
        <v>0</v>
      </c>
      <c r="CI101">
        <f t="shared" si="41"/>
        <v>5</v>
      </c>
      <c r="CJ101">
        <f t="shared" si="42"/>
        <v>4</v>
      </c>
    </row>
    <row r="102" spans="1:88" x14ac:dyDescent="0.3">
      <c r="A102" t="s">
        <v>78</v>
      </c>
      <c r="B102" t="s">
        <v>39</v>
      </c>
      <c r="C102">
        <v>43.457450999999999</v>
      </c>
      <c r="D102">
        <v>-79.866815000000003</v>
      </c>
      <c r="E102">
        <v>27.942248666842435</v>
      </c>
      <c r="F102" s="2">
        <v>43661</v>
      </c>
      <c r="I102">
        <v>1</v>
      </c>
      <c r="BB102">
        <f t="shared" si="43"/>
        <v>1</v>
      </c>
      <c r="BC102">
        <v>3</v>
      </c>
      <c r="BD102">
        <v>0</v>
      </c>
      <c r="BE102">
        <v>4</v>
      </c>
      <c r="BK102">
        <f t="shared" si="22"/>
        <v>0</v>
      </c>
      <c r="BL102">
        <f t="shared" si="23"/>
        <v>0</v>
      </c>
      <c r="BM102">
        <f t="shared" si="24"/>
        <v>0</v>
      </c>
      <c r="BN102">
        <f t="shared" si="25"/>
        <v>0</v>
      </c>
      <c r="BO102">
        <f t="shared" si="26"/>
        <v>0</v>
      </c>
      <c r="BP102">
        <f t="shared" si="27"/>
        <v>0</v>
      </c>
      <c r="BQ102">
        <f t="shared" si="28"/>
        <v>0</v>
      </c>
      <c r="BR102">
        <f t="shared" si="29"/>
        <v>0</v>
      </c>
      <c r="BS102">
        <f t="shared" si="30"/>
        <v>0</v>
      </c>
      <c r="BT102">
        <f t="shared" si="31"/>
        <v>0</v>
      </c>
      <c r="BU102">
        <f t="shared" si="32"/>
        <v>0</v>
      </c>
      <c r="BW102">
        <f t="shared" si="33"/>
        <v>1</v>
      </c>
      <c r="BY102">
        <f t="shared" si="34"/>
        <v>1</v>
      </c>
      <c r="CA102">
        <f t="shared" si="35"/>
        <v>0</v>
      </c>
      <c r="CB102">
        <f t="shared" si="36"/>
        <v>0</v>
      </c>
      <c r="CC102">
        <f t="shared" si="37"/>
        <v>1</v>
      </c>
      <c r="CE102">
        <f t="shared" si="38"/>
        <v>0</v>
      </c>
      <c r="CF102">
        <f t="shared" si="39"/>
        <v>0</v>
      </c>
      <c r="CG102">
        <f t="shared" si="40"/>
        <v>1</v>
      </c>
      <c r="CI102">
        <f t="shared" si="41"/>
        <v>0</v>
      </c>
      <c r="CJ102">
        <f t="shared" si="42"/>
        <v>0</v>
      </c>
    </row>
    <row r="103" spans="1:88" x14ac:dyDescent="0.3">
      <c r="A103" t="s">
        <v>78</v>
      </c>
      <c r="B103" t="s">
        <v>41</v>
      </c>
      <c r="C103">
        <v>43.457450999999999</v>
      </c>
      <c r="D103">
        <v>-79.866815000000003</v>
      </c>
      <c r="E103">
        <v>27.942248666842435</v>
      </c>
      <c r="F103" s="2">
        <v>43661</v>
      </c>
      <c r="BB103">
        <f t="shared" si="43"/>
        <v>1</v>
      </c>
      <c r="BC103">
        <v>2</v>
      </c>
      <c r="BD103">
        <v>0</v>
      </c>
      <c r="BE103">
        <v>3</v>
      </c>
      <c r="BK103">
        <f t="shared" si="22"/>
        <v>0</v>
      </c>
      <c r="BL103">
        <f t="shared" si="23"/>
        <v>0</v>
      </c>
      <c r="BM103">
        <f t="shared" si="24"/>
        <v>0</v>
      </c>
      <c r="BN103">
        <f t="shared" si="25"/>
        <v>0</v>
      </c>
      <c r="BO103">
        <f t="shared" si="26"/>
        <v>0</v>
      </c>
      <c r="BP103">
        <f t="shared" si="27"/>
        <v>0</v>
      </c>
      <c r="BQ103">
        <f t="shared" si="28"/>
        <v>0</v>
      </c>
      <c r="BR103">
        <f t="shared" si="29"/>
        <v>0</v>
      </c>
      <c r="BS103">
        <f t="shared" si="30"/>
        <v>0</v>
      </c>
      <c r="BT103">
        <f t="shared" si="31"/>
        <v>0</v>
      </c>
      <c r="BU103">
        <f t="shared" si="32"/>
        <v>0</v>
      </c>
      <c r="BW103">
        <f t="shared" si="33"/>
        <v>0</v>
      </c>
      <c r="BY103">
        <f t="shared" si="34"/>
        <v>0</v>
      </c>
      <c r="CA103">
        <f t="shared" si="35"/>
        <v>0</v>
      </c>
      <c r="CB103">
        <f t="shared" si="36"/>
        <v>0</v>
      </c>
      <c r="CC103">
        <f t="shared" si="37"/>
        <v>0</v>
      </c>
      <c r="CE103">
        <f t="shared" si="38"/>
        <v>0</v>
      </c>
      <c r="CF103">
        <f t="shared" si="39"/>
        <v>0</v>
      </c>
      <c r="CG103">
        <f t="shared" si="40"/>
        <v>0</v>
      </c>
      <c r="CI103">
        <f t="shared" si="41"/>
        <v>0</v>
      </c>
      <c r="CJ103">
        <f t="shared" si="42"/>
        <v>0</v>
      </c>
    </row>
    <row r="104" spans="1:88" x14ac:dyDescent="0.3">
      <c r="A104" t="s">
        <v>78</v>
      </c>
      <c r="B104" t="s">
        <v>42</v>
      </c>
      <c r="C104">
        <v>43.457450999999999</v>
      </c>
      <c r="D104">
        <v>-79.866815000000003</v>
      </c>
      <c r="E104">
        <v>27.942248666842435</v>
      </c>
      <c r="F104" s="2">
        <v>43661</v>
      </c>
      <c r="BB104">
        <f t="shared" si="43"/>
        <v>0</v>
      </c>
      <c r="BC104">
        <v>3</v>
      </c>
      <c r="BD104">
        <v>0</v>
      </c>
      <c r="BE104">
        <v>3</v>
      </c>
      <c r="BG104" t="s">
        <v>227</v>
      </c>
      <c r="BK104">
        <f t="shared" si="22"/>
        <v>0</v>
      </c>
      <c r="BL104">
        <f t="shared" si="23"/>
        <v>0</v>
      </c>
      <c r="BM104">
        <f t="shared" si="24"/>
        <v>0</v>
      </c>
      <c r="BN104">
        <f t="shared" si="25"/>
        <v>0</v>
      </c>
      <c r="BO104">
        <f t="shared" si="26"/>
        <v>0</v>
      </c>
      <c r="BP104">
        <f t="shared" si="27"/>
        <v>0</v>
      </c>
      <c r="BQ104">
        <f t="shared" si="28"/>
        <v>0</v>
      </c>
      <c r="BR104">
        <f t="shared" si="29"/>
        <v>0</v>
      </c>
      <c r="BS104">
        <f t="shared" si="30"/>
        <v>0</v>
      </c>
      <c r="BT104">
        <f t="shared" si="31"/>
        <v>0</v>
      </c>
      <c r="BU104">
        <f t="shared" si="32"/>
        <v>0</v>
      </c>
      <c r="BW104">
        <f t="shared" si="33"/>
        <v>0</v>
      </c>
      <c r="BY104">
        <f t="shared" si="34"/>
        <v>0</v>
      </c>
      <c r="CA104">
        <f t="shared" si="35"/>
        <v>0</v>
      </c>
      <c r="CB104">
        <f t="shared" si="36"/>
        <v>0</v>
      </c>
      <c r="CC104">
        <f t="shared" si="37"/>
        <v>0</v>
      </c>
      <c r="CE104">
        <f t="shared" si="38"/>
        <v>0</v>
      </c>
      <c r="CF104">
        <f t="shared" si="39"/>
        <v>0</v>
      </c>
      <c r="CG104">
        <f t="shared" si="40"/>
        <v>0</v>
      </c>
      <c r="CI104">
        <f t="shared" si="41"/>
        <v>0</v>
      </c>
      <c r="CJ104">
        <f t="shared" si="42"/>
        <v>0</v>
      </c>
    </row>
    <row r="105" spans="1:88" x14ac:dyDescent="0.3">
      <c r="A105" t="s">
        <v>79</v>
      </c>
      <c r="B105" t="s">
        <v>39</v>
      </c>
      <c r="C105">
        <v>43.414009999999998</v>
      </c>
      <c r="D105">
        <v>-79.953028000000003</v>
      </c>
      <c r="E105">
        <v>33.189520440162525</v>
      </c>
      <c r="F105" s="2">
        <v>43661</v>
      </c>
      <c r="I105">
        <v>6</v>
      </c>
      <c r="O105">
        <v>2</v>
      </c>
      <c r="AD105">
        <v>1</v>
      </c>
      <c r="AK105">
        <v>1</v>
      </c>
      <c r="BB105">
        <f t="shared" si="43"/>
        <v>4</v>
      </c>
      <c r="BC105">
        <v>3</v>
      </c>
      <c r="BD105">
        <v>0</v>
      </c>
      <c r="BE105">
        <v>7</v>
      </c>
      <c r="BK105">
        <f t="shared" si="22"/>
        <v>0</v>
      </c>
      <c r="BL105">
        <f t="shared" si="23"/>
        <v>0</v>
      </c>
      <c r="BM105">
        <f t="shared" si="24"/>
        <v>0</v>
      </c>
      <c r="BN105">
        <f t="shared" si="25"/>
        <v>0</v>
      </c>
      <c r="BO105">
        <f t="shared" si="26"/>
        <v>2</v>
      </c>
      <c r="BP105">
        <f t="shared" si="27"/>
        <v>1</v>
      </c>
      <c r="BQ105">
        <f t="shared" si="28"/>
        <v>0</v>
      </c>
      <c r="BR105">
        <f t="shared" si="29"/>
        <v>0</v>
      </c>
      <c r="BS105">
        <f t="shared" si="30"/>
        <v>0</v>
      </c>
      <c r="BT105">
        <f t="shared" si="31"/>
        <v>0</v>
      </c>
      <c r="BU105">
        <f t="shared" si="32"/>
        <v>0</v>
      </c>
      <c r="BW105">
        <f t="shared" si="33"/>
        <v>10</v>
      </c>
      <c r="BY105">
        <f t="shared" si="34"/>
        <v>9</v>
      </c>
      <c r="CA105">
        <f t="shared" si="35"/>
        <v>0</v>
      </c>
      <c r="CB105">
        <f t="shared" si="36"/>
        <v>3</v>
      </c>
      <c r="CC105">
        <f t="shared" si="37"/>
        <v>6</v>
      </c>
      <c r="CE105">
        <f t="shared" si="38"/>
        <v>0</v>
      </c>
      <c r="CF105">
        <f t="shared" si="39"/>
        <v>3</v>
      </c>
      <c r="CG105">
        <f t="shared" si="40"/>
        <v>7</v>
      </c>
      <c r="CI105">
        <f t="shared" si="41"/>
        <v>3</v>
      </c>
      <c r="CJ105">
        <f t="shared" si="42"/>
        <v>2</v>
      </c>
    </row>
    <row r="106" spans="1:88" x14ac:dyDescent="0.3">
      <c r="A106" t="s">
        <v>79</v>
      </c>
      <c r="B106" t="s">
        <v>41</v>
      </c>
      <c r="C106">
        <v>43.414009999999998</v>
      </c>
      <c r="D106">
        <v>-79.953028000000003</v>
      </c>
      <c r="E106">
        <v>33.189520440162525</v>
      </c>
      <c r="F106" s="2">
        <v>43661</v>
      </c>
      <c r="AL106">
        <v>2</v>
      </c>
      <c r="BB106">
        <f t="shared" si="43"/>
        <v>4</v>
      </c>
      <c r="BC106">
        <v>2</v>
      </c>
      <c r="BD106">
        <v>0</v>
      </c>
      <c r="BE106">
        <v>6</v>
      </c>
      <c r="BK106">
        <f t="shared" si="22"/>
        <v>0</v>
      </c>
      <c r="BL106">
        <f t="shared" si="23"/>
        <v>0</v>
      </c>
      <c r="BM106">
        <f t="shared" si="24"/>
        <v>0</v>
      </c>
      <c r="BN106">
        <f t="shared" si="25"/>
        <v>2</v>
      </c>
      <c r="BO106">
        <f t="shared" si="26"/>
        <v>0</v>
      </c>
      <c r="BP106">
        <f t="shared" si="27"/>
        <v>0</v>
      </c>
      <c r="BQ106">
        <f t="shared" si="28"/>
        <v>0</v>
      </c>
      <c r="BR106">
        <f t="shared" si="29"/>
        <v>0</v>
      </c>
      <c r="BS106">
        <f t="shared" si="30"/>
        <v>0</v>
      </c>
      <c r="BT106">
        <f t="shared" si="31"/>
        <v>0</v>
      </c>
      <c r="BU106">
        <f t="shared" si="32"/>
        <v>0</v>
      </c>
      <c r="BW106">
        <f t="shared" si="33"/>
        <v>2</v>
      </c>
      <c r="BY106">
        <f t="shared" si="34"/>
        <v>2</v>
      </c>
      <c r="CA106">
        <f t="shared" si="35"/>
        <v>0</v>
      </c>
      <c r="CB106">
        <f t="shared" si="36"/>
        <v>2</v>
      </c>
      <c r="CC106">
        <f t="shared" si="37"/>
        <v>0</v>
      </c>
      <c r="CE106">
        <f t="shared" si="38"/>
        <v>0</v>
      </c>
      <c r="CF106">
        <f t="shared" si="39"/>
        <v>2</v>
      </c>
      <c r="CG106">
        <f t="shared" si="40"/>
        <v>0</v>
      </c>
      <c r="CI106">
        <f t="shared" si="41"/>
        <v>1</v>
      </c>
      <c r="CJ106">
        <f t="shared" si="42"/>
        <v>1</v>
      </c>
    </row>
    <row r="107" spans="1:88" x14ac:dyDescent="0.3">
      <c r="A107" t="s">
        <v>79</v>
      </c>
      <c r="B107" t="s">
        <v>42</v>
      </c>
      <c r="C107">
        <v>43.414009999999998</v>
      </c>
      <c r="D107">
        <v>-79.953028000000003</v>
      </c>
      <c r="E107">
        <v>33.189520440162525</v>
      </c>
      <c r="F107" s="2">
        <v>43661</v>
      </c>
      <c r="I107">
        <v>1</v>
      </c>
      <c r="AK107">
        <v>1</v>
      </c>
      <c r="AM107">
        <v>4</v>
      </c>
      <c r="BB107">
        <f t="shared" si="43"/>
        <v>2</v>
      </c>
      <c r="BC107">
        <v>2</v>
      </c>
      <c r="BD107">
        <v>0</v>
      </c>
      <c r="BE107">
        <v>4</v>
      </c>
      <c r="BK107">
        <f t="shared" si="22"/>
        <v>0</v>
      </c>
      <c r="BL107">
        <f t="shared" si="23"/>
        <v>0</v>
      </c>
      <c r="BM107">
        <f t="shared" si="24"/>
        <v>0</v>
      </c>
      <c r="BN107">
        <f t="shared" si="25"/>
        <v>0</v>
      </c>
      <c r="BO107">
        <f t="shared" si="26"/>
        <v>0</v>
      </c>
      <c r="BP107">
        <f t="shared" si="27"/>
        <v>0</v>
      </c>
      <c r="BQ107">
        <f t="shared" si="28"/>
        <v>0</v>
      </c>
      <c r="BR107">
        <f t="shared" si="29"/>
        <v>0</v>
      </c>
      <c r="BS107">
        <f t="shared" si="30"/>
        <v>0</v>
      </c>
      <c r="BT107">
        <f t="shared" si="31"/>
        <v>0</v>
      </c>
      <c r="BU107">
        <f t="shared" si="32"/>
        <v>0</v>
      </c>
      <c r="BW107">
        <f t="shared" si="33"/>
        <v>6</v>
      </c>
      <c r="BY107">
        <f t="shared" si="34"/>
        <v>5</v>
      </c>
      <c r="CA107">
        <f t="shared" si="35"/>
        <v>4</v>
      </c>
      <c r="CB107">
        <f t="shared" si="36"/>
        <v>0</v>
      </c>
      <c r="CC107">
        <f t="shared" si="37"/>
        <v>1</v>
      </c>
      <c r="CE107">
        <f t="shared" si="38"/>
        <v>4</v>
      </c>
      <c r="CF107">
        <f t="shared" si="39"/>
        <v>0</v>
      </c>
      <c r="CG107">
        <f t="shared" si="40"/>
        <v>2</v>
      </c>
      <c r="CI107">
        <f t="shared" si="41"/>
        <v>2</v>
      </c>
      <c r="CJ107">
        <f t="shared" si="42"/>
        <v>0</v>
      </c>
    </row>
    <row r="108" spans="1:88" x14ac:dyDescent="0.3">
      <c r="A108" t="s">
        <v>80</v>
      </c>
      <c r="B108" t="s">
        <v>39</v>
      </c>
      <c r="C108">
        <v>43.399222000000002</v>
      </c>
      <c r="D108">
        <v>-79.930576000000002</v>
      </c>
      <c r="E108">
        <v>32.768829598808203</v>
      </c>
      <c r="F108" s="2">
        <v>43661</v>
      </c>
      <c r="W108">
        <v>1</v>
      </c>
      <c r="Y108">
        <v>3</v>
      </c>
      <c r="BB108">
        <f t="shared" si="43"/>
        <v>1</v>
      </c>
      <c r="BC108">
        <v>3</v>
      </c>
      <c r="BD108">
        <v>0</v>
      </c>
      <c r="BE108">
        <v>4</v>
      </c>
      <c r="BK108">
        <f t="shared" si="22"/>
        <v>0</v>
      </c>
      <c r="BL108">
        <f t="shared" si="23"/>
        <v>0</v>
      </c>
      <c r="BM108">
        <f t="shared" si="24"/>
        <v>0</v>
      </c>
      <c r="BN108">
        <f t="shared" si="25"/>
        <v>0</v>
      </c>
      <c r="BO108">
        <f t="shared" si="26"/>
        <v>0</v>
      </c>
      <c r="BP108">
        <f t="shared" si="27"/>
        <v>0</v>
      </c>
      <c r="BQ108">
        <f t="shared" si="28"/>
        <v>0</v>
      </c>
      <c r="BR108">
        <f t="shared" si="29"/>
        <v>1</v>
      </c>
      <c r="BS108">
        <f t="shared" si="30"/>
        <v>1</v>
      </c>
      <c r="BT108">
        <f t="shared" si="31"/>
        <v>2</v>
      </c>
      <c r="BU108">
        <f t="shared" si="32"/>
        <v>0</v>
      </c>
      <c r="BW108">
        <f t="shared" si="33"/>
        <v>4</v>
      </c>
      <c r="BY108">
        <f t="shared" si="34"/>
        <v>0</v>
      </c>
      <c r="CA108">
        <f t="shared" si="35"/>
        <v>0</v>
      </c>
      <c r="CB108">
        <f t="shared" si="36"/>
        <v>0</v>
      </c>
      <c r="CC108">
        <f t="shared" si="37"/>
        <v>0</v>
      </c>
      <c r="CE108">
        <f t="shared" si="38"/>
        <v>3</v>
      </c>
      <c r="CF108">
        <f t="shared" si="39"/>
        <v>1</v>
      </c>
      <c r="CG108">
        <f t="shared" si="40"/>
        <v>0</v>
      </c>
      <c r="CI108">
        <f t="shared" si="41"/>
        <v>5</v>
      </c>
      <c r="CJ108">
        <f t="shared" si="42"/>
        <v>3</v>
      </c>
    </row>
    <row r="109" spans="1:88" x14ac:dyDescent="0.3">
      <c r="A109" t="s">
        <v>80</v>
      </c>
      <c r="B109" t="s">
        <v>41</v>
      </c>
      <c r="C109">
        <v>43.399222000000002</v>
      </c>
      <c r="D109">
        <v>-79.930576000000002</v>
      </c>
      <c r="E109">
        <v>32.768829598808203</v>
      </c>
      <c r="F109" s="2">
        <v>43661</v>
      </c>
      <c r="BB109">
        <f t="shared" si="43"/>
        <v>3</v>
      </c>
      <c r="BC109">
        <v>2</v>
      </c>
      <c r="BD109">
        <v>0</v>
      </c>
      <c r="BE109">
        <v>5</v>
      </c>
      <c r="BK109">
        <f t="shared" si="22"/>
        <v>0</v>
      </c>
      <c r="BL109">
        <f t="shared" si="23"/>
        <v>0</v>
      </c>
      <c r="BM109">
        <f t="shared" si="24"/>
        <v>0</v>
      </c>
      <c r="BN109">
        <f t="shared" si="25"/>
        <v>0</v>
      </c>
      <c r="BO109">
        <f t="shared" si="26"/>
        <v>0</v>
      </c>
      <c r="BP109">
        <f t="shared" si="27"/>
        <v>0</v>
      </c>
      <c r="BQ109">
        <f t="shared" si="28"/>
        <v>0</v>
      </c>
      <c r="BR109">
        <f t="shared" si="29"/>
        <v>0</v>
      </c>
      <c r="BS109">
        <f t="shared" si="30"/>
        <v>0</v>
      </c>
      <c r="BT109">
        <f t="shared" si="31"/>
        <v>0</v>
      </c>
      <c r="BU109">
        <f t="shared" si="32"/>
        <v>0</v>
      </c>
      <c r="BW109">
        <f t="shared" si="33"/>
        <v>0</v>
      </c>
      <c r="BY109">
        <f t="shared" si="34"/>
        <v>0</v>
      </c>
      <c r="CA109">
        <f t="shared" si="35"/>
        <v>0</v>
      </c>
      <c r="CB109">
        <f t="shared" si="36"/>
        <v>0</v>
      </c>
      <c r="CC109">
        <f t="shared" si="37"/>
        <v>0</v>
      </c>
      <c r="CE109">
        <f t="shared" si="38"/>
        <v>0</v>
      </c>
      <c r="CF109">
        <f t="shared" si="39"/>
        <v>0</v>
      </c>
      <c r="CG109">
        <f t="shared" si="40"/>
        <v>0</v>
      </c>
      <c r="CI109">
        <f t="shared" si="41"/>
        <v>0</v>
      </c>
      <c r="CJ109">
        <f t="shared" si="42"/>
        <v>0</v>
      </c>
    </row>
    <row r="110" spans="1:88" x14ac:dyDescent="0.3">
      <c r="A110" t="s">
        <v>80</v>
      </c>
      <c r="B110" t="s">
        <v>42</v>
      </c>
      <c r="C110">
        <v>43.399222000000002</v>
      </c>
      <c r="D110">
        <v>-79.930576000000002</v>
      </c>
      <c r="E110">
        <v>32.768829598808203</v>
      </c>
      <c r="F110" s="2">
        <v>43661</v>
      </c>
      <c r="W110">
        <v>2</v>
      </c>
      <c r="Y110">
        <v>2</v>
      </c>
      <c r="BB110">
        <f t="shared" si="43"/>
        <v>1</v>
      </c>
      <c r="BC110">
        <v>3</v>
      </c>
      <c r="BD110">
        <v>0</v>
      </c>
      <c r="BE110">
        <v>4</v>
      </c>
      <c r="BG110" t="s">
        <v>228</v>
      </c>
      <c r="BK110">
        <f t="shared" si="22"/>
        <v>0</v>
      </c>
      <c r="BL110">
        <f t="shared" si="23"/>
        <v>0</v>
      </c>
      <c r="BM110">
        <f t="shared" si="24"/>
        <v>0</v>
      </c>
      <c r="BN110">
        <f t="shared" si="25"/>
        <v>0</v>
      </c>
      <c r="BO110">
        <f t="shared" si="26"/>
        <v>0</v>
      </c>
      <c r="BP110">
        <f t="shared" si="27"/>
        <v>0</v>
      </c>
      <c r="BQ110">
        <f t="shared" si="28"/>
        <v>0</v>
      </c>
      <c r="BR110">
        <f t="shared" si="29"/>
        <v>2</v>
      </c>
      <c r="BS110">
        <f t="shared" si="30"/>
        <v>2</v>
      </c>
      <c r="BT110">
        <f t="shared" si="31"/>
        <v>4</v>
      </c>
      <c r="BU110">
        <f t="shared" si="32"/>
        <v>0</v>
      </c>
      <c r="BW110">
        <f t="shared" si="33"/>
        <v>4</v>
      </c>
      <c r="BY110">
        <f t="shared" si="34"/>
        <v>0</v>
      </c>
      <c r="CA110">
        <f t="shared" si="35"/>
        <v>0</v>
      </c>
      <c r="CB110">
        <f t="shared" si="36"/>
        <v>0</v>
      </c>
      <c r="CC110">
        <f t="shared" si="37"/>
        <v>0</v>
      </c>
      <c r="CE110">
        <f t="shared" si="38"/>
        <v>2</v>
      </c>
      <c r="CF110">
        <f t="shared" si="39"/>
        <v>2</v>
      </c>
      <c r="CG110">
        <f t="shared" si="40"/>
        <v>0</v>
      </c>
      <c r="CI110">
        <f t="shared" si="41"/>
        <v>5</v>
      </c>
      <c r="CJ110">
        <f t="shared" si="42"/>
        <v>3</v>
      </c>
    </row>
    <row r="111" spans="1:88" x14ac:dyDescent="0.3">
      <c r="A111" t="s">
        <v>81</v>
      </c>
      <c r="B111" t="s">
        <v>39</v>
      </c>
      <c r="C111">
        <v>43.387611999999997</v>
      </c>
      <c r="D111">
        <v>-79.959232</v>
      </c>
      <c r="E111">
        <v>34.412474938792137</v>
      </c>
      <c r="F111" s="2">
        <v>43661</v>
      </c>
      <c r="Y111">
        <v>3</v>
      </c>
      <c r="BB111">
        <f t="shared" si="43"/>
        <v>4</v>
      </c>
      <c r="BC111">
        <v>4</v>
      </c>
      <c r="BD111">
        <v>0</v>
      </c>
      <c r="BE111">
        <v>8</v>
      </c>
      <c r="BK111">
        <f t="shared" si="22"/>
        <v>0</v>
      </c>
      <c r="BL111">
        <f t="shared" si="23"/>
        <v>0</v>
      </c>
      <c r="BM111">
        <f t="shared" si="24"/>
        <v>0</v>
      </c>
      <c r="BN111">
        <f t="shared" si="25"/>
        <v>0</v>
      </c>
      <c r="BO111">
        <f t="shared" si="26"/>
        <v>0</v>
      </c>
      <c r="BP111">
        <f t="shared" si="27"/>
        <v>0</v>
      </c>
      <c r="BQ111">
        <f t="shared" si="28"/>
        <v>0</v>
      </c>
      <c r="BR111">
        <f t="shared" si="29"/>
        <v>0</v>
      </c>
      <c r="BS111">
        <f t="shared" si="30"/>
        <v>0</v>
      </c>
      <c r="BT111">
        <f t="shared" si="31"/>
        <v>0</v>
      </c>
      <c r="BU111">
        <f t="shared" si="32"/>
        <v>0</v>
      </c>
      <c r="BW111">
        <f t="shared" si="33"/>
        <v>3</v>
      </c>
      <c r="BY111">
        <f t="shared" si="34"/>
        <v>0</v>
      </c>
      <c r="CA111">
        <f t="shared" si="35"/>
        <v>0</v>
      </c>
      <c r="CB111">
        <f t="shared" si="36"/>
        <v>0</v>
      </c>
      <c r="CC111">
        <f t="shared" si="37"/>
        <v>0</v>
      </c>
      <c r="CE111">
        <f t="shared" si="38"/>
        <v>3</v>
      </c>
      <c r="CF111">
        <f t="shared" si="39"/>
        <v>0</v>
      </c>
      <c r="CG111">
        <f t="shared" si="40"/>
        <v>0</v>
      </c>
      <c r="CI111">
        <f t="shared" si="41"/>
        <v>1</v>
      </c>
      <c r="CJ111">
        <f t="shared" si="42"/>
        <v>0</v>
      </c>
    </row>
    <row r="112" spans="1:88" x14ac:dyDescent="0.3">
      <c r="A112" t="s">
        <v>81</v>
      </c>
      <c r="B112" t="s">
        <v>41</v>
      </c>
      <c r="C112">
        <v>43.387611999999997</v>
      </c>
      <c r="D112">
        <v>-79.959232</v>
      </c>
      <c r="E112">
        <v>34.412474938792137</v>
      </c>
      <c r="F112" s="2">
        <v>43661</v>
      </c>
      <c r="I112">
        <v>1</v>
      </c>
      <c r="BB112">
        <f t="shared" si="43"/>
        <v>3</v>
      </c>
      <c r="BC112">
        <v>4</v>
      </c>
      <c r="BD112">
        <v>0</v>
      </c>
      <c r="BE112">
        <v>7</v>
      </c>
      <c r="BK112">
        <f t="shared" si="22"/>
        <v>0</v>
      </c>
      <c r="BL112">
        <f t="shared" si="23"/>
        <v>0</v>
      </c>
      <c r="BM112">
        <f t="shared" si="24"/>
        <v>0</v>
      </c>
      <c r="BN112">
        <f t="shared" si="25"/>
        <v>0</v>
      </c>
      <c r="BO112">
        <f t="shared" si="26"/>
        <v>0</v>
      </c>
      <c r="BP112">
        <f t="shared" si="27"/>
        <v>0</v>
      </c>
      <c r="BQ112">
        <f t="shared" si="28"/>
        <v>0</v>
      </c>
      <c r="BR112">
        <f t="shared" si="29"/>
        <v>0</v>
      </c>
      <c r="BS112">
        <f t="shared" si="30"/>
        <v>0</v>
      </c>
      <c r="BT112">
        <f t="shared" si="31"/>
        <v>0</v>
      </c>
      <c r="BU112">
        <f t="shared" si="32"/>
        <v>0</v>
      </c>
      <c r="BW112">
        <f t="shared" si="33"/>
        <v>1</v>
      </c>
      <c r="BY112">
        <f t="shared" si="34"/>
        <v>1</v>
      </c>
      <c r="CA112">
        <f t="shared" si="35"/>
        <v>0</v>
      </c>
      <c r="CB112">
        <f t="shared" si="36"/>
        <v>0</v>
      </c>
      <c r="CC112">
        <f t="shared" si="37"/>
        <v>1</v>
      </c>
      <c r="CE112">
        <f t="shared" si="38"/>
        <v>0</v>
      </c>
      <c r="CF112">
        <f t="shared" si="39"/>
        <v>0</v>
      </c>
      <c r="CG112">
        <f t="shared" si="40"/>
        <v>1</v>
      </c>
      <c r="CI112">
        <f t="shared" si="41"/>
        <v>0</v>
      </c>
      <c r="CJ112">
        <f t="shared" si="42"/>
        <v>0</v>
      </c>
    </row>
    <row r="113" spans="1:88" x14ac:dyDescent="0.3">
      <c r="A113" t="s">
        <v>81</v>
      </c>
      <c r="B113" t="s">
        <v>42</v>
      </c>
      <c r="C113">
        <v>43.387611999999997</v>
      </c>
      <c r="D113">
        <v>-79.959232</v>
      </c>
      <c r="E113">
        <v>34.412474938792137</v>
      </c>
      <c r="F113" s="2">
        <v>43661</v>
      </c>
      <c r="K113">
        <v>2</v>
      </c>
      <c r="BB113">
        <f t="shared" si="43"/>
        <v>3</v>
      </c>
      <c r="BC113">
        <v>5</v>
      </c>
      <c r="BD113">
        <v>0</v>
      </c>
      <c r="BE113">
        <v>8</v>
      </c>
      <c r="BK113">
        <f t="shared" si="22"/>
        <v>2</v>
      </c>
      <c r="BL113">
        <f t="shared" si="23"/>
        <v>0</v>
      </c>
      <c r="BM113">
        <f t="shared" si="24"/>
        <v>0</v>
      </c>
      <c r="BN113">
        <f t="shared" si="25"/>
        <v>0</v>
      </c>
      <c r="BO113">
        <f t="shared" si="26"/>
        <v>0</v>
      </c>
      <c r="BP113">
        <f t="shared" si="27"/>
        <v>0</v>
      </c>
      <c r="BQ113">
        <f t="shared" si="28"/>
        <v>0</v>
      </c>
      <c r="BR113">
        <f t="shared" si="29"/>
        <v>0</v>
      </c>
      <c r="BS113">
        <f t="shared" si="30"/>
        <v>0</v>
      </c>
      <c r="BT113">
        <f t="shared" si="31"/>
        <v>0</v>
      </c>
      <c r="BU113">
        <f t="shared" si="32"/>
        <v>0</v>
      </c>
      <c r="BW113">
        <f t="shared" si="33"/>
        <v>2</v>
      </c>
      <c r="BY113">
        <f t="shared" si="34"/>
        <v>2</v>
      </c>
      <c r="CA113">
        <f t="shared" si="35"/>
        <v>2</v>
      </c>
      <c r="CB113">
        <f t="shared" si="36"/>
        <v>0</v>
      </c>
      <c r="CC113">
        <f t="shared" si="37"/>
        <v>0</v>
      </c>
      <c r="CE113">
        <f t="shared" si="38"/>
        <v>2</v>
      </c>
      <c r="CF113">
        <f t="shared" si="39"/>
        <v>0</v>
      </c>
      <c r="CG113">
        <f t="shared" si="40"/>
        <v>0</v>
      </c>
      <c r="CI113">
        <f t="shared" si="41"/>
        <v>1</v>
      </c>
      <c r="CJ113">
        <f t="shared" si="42"/>
        <v>1</v>
      </c>
    </row>
    <row r="114" spans="1:88" x14ac:dyDescent="0.3">
      <c r="A114" t="s">
        <v>82</v>
      </c>
      <c r="B114" t="s">
        <v>39</v>
      </c>
      <c r="C114">
        <v>43.377146000000003</v>
      </c>
      <c r="D114">
        <v>-79.973860999999999</v>
      </c>
      <c r="E114">
        <v>35.422507619397869</v>
      </c>
      <c r="F114" s="2">
        <v>43661</v>
      </c>
      <c r="I114">
        <v>1</v>
      </c>
      <c r="Y114">
        <v>4</v>
      </c>
      <c r="BB114">
        <f t="shared" si="43"/>
        <v>3</v>
      </c>
      <c r="BC114">
        <v>3</v>
      </c>
      <c r="BD114">
        <v>0</v>
      </c>
      <c r="BE114">
        <v>6</v>
      </c>
      <c r="BG114" t="s">
        <v>229</v>
      </c>
      <c r="BK114">
        <f t="shared" si="22"/>
        <v>0</v>
      </c>
      <c r="BL114">
        <f t="shared" si="23"/>
        <v>0</v>
      </c>
      <c r="BM114">
        <f t="shared" si="24"/>
        <v>0</v>
      </c>
      <c r="BN114">
        <f t="shared" si="25"/>
        <v>0</v>
      </c>
      <c r="BO114">
        <f t="shared" si="26"/>
        <v>0</v>
      </c>
      <c r="BP114">
        <f t="shared" si="27"/>
        <v>0</v>
      </c>
      <c r="BQ114">
        <f t="shared" si="28"/>
        <v>0</v>
      </c>
      <c r="BR114">
        <f t="shared" si="29"/>
        <v>0</v>
      </c>
      <c r="BS114">
        <f t="shared" si="30"/>
        <v>0</v>
      </c>
      <c r="BT114">
        <f t="shared" si="31"/>
        <v>0</v>
      </c>
      <c r="BU114">
        <f t="shared" si="32"/>
        <v>0</v>
      </c>
      <c r="BW114">
        <f t="shared" si="33"/>
        <v>5</v>
      </c>
      <c r="BY114">
        <f t="shared" si="34"/>
        <v>1</v>
      </c>
      <c r="CA114">
        <f t="shared" si="35"/>
        <v>0</v>
      </c>
      <c r="CB114">
        <f t="shared" si="36"/>
        <v>0</v>
      </c>
      <c r="CC114">
        <f t="shared" si="37"/>
        <v>1</v>
      </c>
      <c r="CE114">
        <f t="shared" si="38"/>
        <v>4</v>
      </c>
      <c r="CF114">
        <f t="shared" si="39"/>
        <v>0</v>
      </c>
      <c r="CG114">
        <f t="shared" si="40"/>
        <v>1</v>
      </c>
      <c r="CI114">
        <f t="shared" si="41"/>
        <v>1</v>
      </c>
      <c r="CJ114">
        <f t="shared" si="42"/>
        <v>0</v>
      </c>
    </row>
    <row r="115" spans="1:88" x14ac:dyDescent="0.3">
      <c r="A115" t="s">
        <v>82</v>
      </c>
      <c r="B115" t="s">
        <v>41</v>
      </c>
      <c r="C115">
        <v>43.377146000000003</v>
      </c>
      <c r="D115">
        <v>-79.973860999999999</v>
      </c>
      <c r="E115">
        <v>35.422507619397869</v>
      </c>
      <c r="F115" s="2">
        <v>43661</v>
      </c>
      <c r="AJ115">
        <v>1</v>
      </c>
      <c r="BB115">
        <f t="shared" si="43"/>
        <v>3</v>
      </c>
      <c r="BC115">
        <v>3</v>
      </c>
      <c r="BD115">
        <v>0</v>
      </c>
      <c r="BE115">
        <v>6</v>
      </c>
      <c r="BG115" t="s">
        <v>230</v>
      </c>
      <c r="BK115">
        <f t="shared" si="22"/>
        <v>0</v>
      </c>
      <c r="BL115">
        <f t="shared" si="23"/>
        <v>0</v>
      </c>
      <c r="BM115">
        <f t="shared" si="24"/>
        <v>0</v>
      </c>
      <c r="BN115">
        <f t="shared" si="25"/>
        <v>0</v>
      </c>
      <c r="BO115">
        <f t="shared" si="26"/>
        <v>0</v>
      </c>
      <c r="BP115">
        <f t="shared" si="27"/>
        <v>0</v>
      </c>
      <c r="BQ115">
        <f t="shared" si="28"/>
        <v>1</v>
      </c>
      <c r="BR115">
        <f t="shared" si="29"/>
        <v>0</v>
      </c>
      <c r="BS115">
        <f t="shared" si="30"/>
        <v>0</v>
      </c>
      <c r="BT115">
        <f t="shared" si="31"/>
        <v>1</v>
      </c>
      <c r="BU115">
        <f t="shared" si="32"/>
        <v>0</v>
      </c>
      <c r="BW115">
        <f t="shared" si="33"/>
        <v>1</v>
      </c>
      <c r="BY115">
        <f t="shared" si="34"/>
        <v>0</v>
      </c>
      <c r="CA115">
        <f t="shared" si="35"/>
        <v>0</v>
      </c>
      <c r="CB115">
        <f t="shared" si="36"/>
        <v>0</v>
      </c>
      <c r="CC115">
        <f t="shared" si="37"/>
        <v>0</v>
      </c>
      <c r="CE115">
        <f t="shared" si="38"/>
        <v>1</v>
      </c>
      <c r="CF115">
        <f t="shared" si="39"/>
        <v>0</v>
      </c>
      <c r="CG115">
        <f t="shared" si="40"/>
        <v>0</v>
      </c>
      <c r="CI115">
        <f t="shared" si="41"/>
        <v>3</v>
      </c>
      <c r="CJ115">
        <f t="shared" si="42"/>
        <v>2</v>
      </c>
    </row>
    <row r="116" spans="1:88" x14ac:dyDescent="0.3">
      <c r="A116" t="s">
        <v>82</v>
      </c>
      <c r="B116" t="s">
        <v>42</v>
      </c>
      <c r="C116">
        <v>43.377146000000003</v>
      </c>
      <c r="D116">
        <v>-79.973860999999999</v>
      </c>
      <c r="E116">
        <v>35.422507619397869</v>
      </c>
      <c r="F116" s="2">
        <v>43661</v>
      </c>
      <c r="Y116">
        <v>1</v>
      </c>
      <c r="BB116">
        <f t="shared" si="43"/>
        <v>3</v>
      </c>
      <c r="BC116">
        <v>2</v>
      </c>
      <c r="BD116">
        <v>0</v>
      </c>
      <c r="BE116">
        <v>5</v>
      </c>
      <c r="BK116">
        <f t="shared" si="22"/>
        <v>0</v>
      </c>
      <c r="BL116">
        <f t="shared" si="23"/>
        <v>0</v>
      </c>
      <c r="BM116">
        <f t="shared" si="24"/>
        <v>0</v>
      </c>
      <c r="BN116">
        <f t="shared" si="25"/>
        <v>0</v>
      </c>
      <c r="BO116">
        <f t="shared" si="26"/>
        <v>0</v>
      </c>
      <c r="BP116">
        <f t="shared" si="27"/>
        <v>0</v>
      </c>
      <c r="BQ116">
        <f t="shared" si="28"/>
        <v>0</v>
      </c>
      <c r="BR116">
        <f t="shared" si="29"/>
        <v>0</v>
      </c>
      <c r="BS116">
        <f t="shared" si="30"/>
        <v>0</v>
      </c>
      <c r="BT116">
        <f t="shared" si="31"/>
        <v>0</v>
      </c>
      <c r="BU116">
        <f t="shared" si="32"/>
        <v>0</v>
      </c>
      <c r="BW116">
        <f t="shared" si="33"/>
        <v>1</v>
      </c>
      <c r="BY116">
        <f t="shared" si="34"/>
        <v>0</v>
      </c>
      <c r="CA116">
        <f t="shared" si="35"/>
        <v>0</v>
      </c>
      <c r="CB116">
        <f t="shared" si="36"/>
        <v>0</v>
      </c>
      <c r="CC116">
        <f t="shared" si="37"/>
        <v>0</v>
      </c>
      <c r="CE116">
        <f t="shared" si="38"/>
        <v>1</v>
      </c>
      <c r="CF116">
        <f t="shared" si="39"/>
        <v>0</v>
      </c>
      <c r="CG116">
        <f t="shared" si="40"/>
        <v>0</v>
      </c>
      <c r="CI116">
        <f t="shared" si="41"/>
        <v>1</v>
      </c>
      <c r="CJ116">
        <f t="shared" si="42"/>
        <v>0</v>
      </c>
    </row>
    <row r="117" spans="1:88" x14ac:dyDescent="0.3">
      <c r="A117" t="s">
        <v>83</v>
      </c>
      <c r="B117" t="s">
        <v>39</v>
      </c>
      <c r="C117">
        <v>43.371307999999999</v>
      </c>
      <c r="D117">
        <v>-79.981819000000002</v>
      </c>
      <c r="E117">
        <v>35.978006045349858</v>
      </c>
      <c r="F117" s="2">
        <v>43661</v>
      </c>
      <c r="Y117">
        <v>13</v>
      </c>
      <c r="AJ117">
        <v>1</v>
      </c>
      <c r="BB117">
        <f t="shared" si="43"/>
        <v>1</v>
      </c>
      <c r="BC117">
        <v>3</v>
      </c>
      <c r="BD117">
        <v>0</v>
      </c>
      <c r="BE117">
        <v>4</v>
      </c>
      <c r="BK117">
        <f t="shared" si="22"/>
        <v>0</v>
      </c>
      <c r="BL117">
        <f t="shared" si="23"/>
        <v>0</v>
      </c>
      <c r="BM117">
        <f t="shared" si="24"/>
        <v>0</v>
      </c>
      <c r="BN117">
        <f t="shared" si="25"/>
        <v>0</v>
      </c>
      <c r="BO117">
        <f t="shared" si="26"/>
        <v>0</v>
      </c>
      <c r="BP117">
        <f t="shared" si="27"/>
        <v>0</v>
      </c>
      <c r="BQ117">
        <f t="shared" si="28"/>
        <v>1</v>
      </c>
      <c r="BR117">
        <f t="shared" si="29"/>
        <v>0</v>
      </c>
      <c r="BS117">
        <f t="shared" si="30"/>
        <v>0</v>
      </c>
      <c r="BT117">
        <f t="shared" si="31"/>
        <v>1</v>
      </c>
      <c r="BU117">
        <f t="shared" si="32"/>
        <v>0</v>
      </c>
      <c r="BW117">
        <f t="shared" si="33"/>
        <v>14</v>
      </c>
      <c r="BY117">
        <f t="shared" si="34"/>
        <v>0</v>
      </c>
      <c r="CA117">
        <f t="shared" si="35"/>
        <v>0</v>
      </c>
      <c r="CB117">
        <f t="shared" si="36"/>
        <v>0</v>
      </c>
      <c r="CC117">
        <f t="shared" si="37"/>
        <v>0</v>
      </c>
      <c r="CE117">
        <f t="shared" si="38"/>
        <v>14</v>
      </c>
      <c r="CF117">
        <f t="shared" si="39"/>
        <v>0</v>
      </c>
      <c r="CG117">
        <f t="shared" si="40"/>
        <v>0</v>
      </c>
      <c r="CI117">
        <f t="shared" si="41"/>
        <v>4</v>
      </c>
      <c r="CJ117">
        <f t="shared" si="42"/>
        <v>2</v>
      </c>
    </row>
    <row r="118" spans="1:88" x14ac:dyDescent="0.3">
      <c r="A118" t="s">
        <v>83</v>
      </c>
      <c r="B118" t="s">
        <v>41</v>
      </c>
      <c r="C118">
        <v>43.371307999999999</v>
      </c>
      <c r="D118">
        <v>-79.981819000000002</v>
      </c>
      <c r="E118">
        <v>35.978006045349858</v>
      </c>
      <c r="F118" s="2">
        <v>43661</v>
      </c>
      <c r="BB118">
        <f t="shared" si="43"/>
        <v>2</v>
      </c>
      <c r="BC118">
        <v>1</v>
      </c>
      <c r="BD118">
        <v>0</v>
      </c>
      <c r="BE118">
        <v>3</v>
      </c>
      <c r="BK118">
        <f t="shared" si="22"/>
        <v>0</v>
      </c>
      <c r="BL118">
        <f t="shared" si="23"/>
        <v>0</v>
      </c>
      <c r="BM118">
        <f t="shared" si="24"/>
        <v>0</v>
      </c>
      <c r="BN118">
        <f t="shared" si="25"/>
        <v>0</v>
      </c>
      <c r="BO118">
        <f t="shared" si="26"/>
        <v>0</v>
      </c>
      <c r="BP118">
        <f t="shared" si="27"/>
        <v>0</v>
      </c>
      <c r="BQ118">
        <f t="shared" si="28"/>
        <v>0</v>
      </c>
      <c r="BR118">
        <f t="shared" si="29"/>
        <v>0</v>
      </c>
      <c r="BS118">
        <f t="shared" si="30"/>
        <v>0</v>
      </c>
      <c r="BT118">
        <f t="shared" si="31"/>
        <v>0</v>
      </c>
      <c r="BU118">
        <f t="shared" si="32"/>
        <v>0</v>
      </c>
      <c r="BW118">
        <f t="shared" si="33"/>
        <v>0</v>
      </c>
      <c r="BY118">
        <f t="shared" si="34"/>
        <v>0</v>
      </c>
      <c r="CA118">
        <f t="shared" si="35"/>
        <v>0</v>
      </c>
      <c r="CB118">
        <f t="shared" si="36"/>
        <v>0</v>
      </c>
      <c r="CC118">
        <f t="shared" si="37"/>
        <v>0</v>
      </c>
      <c r="CE118">
        <f t="shared" si="38"/>
        <v>0</v>
      </c>
      <c r="CF118">
        <f t="shared" si="39"/>
        <v>0</v>
      </c>
      <c r="CG118">
        <f t="shared" si="40"/>
        <v>0</v>
      </c>
      <c r="CI118">
        <f t="shared" si="41"/>
        <v>0</v>
      </c>
      <c r="CJ118">
        <f t="shared" si="42"/>
        <v>0</v>
      </c>
    </row>
    <row r="119" spans="1:88" x14ac:dyDescent="0.3">
      <c r="A119" t="s">
        <v>83</v>
      </c>
      <c r="B119" t="s">
        <v>42</v>
      </c>
      <c r="C119">
        <v>43.371307999999999</v>
      </c>
      <c r="D119">
        <v>-79.981819000000002</v>
      </c>
      <c r="E119">
        <v>35.978006045349858</v>
      </c>
      <c r="F119" s="2">
        <v>43661</v>
      </c>
      <c r="AN119">
        <v>2</v>
      </c>
      <c r="BB119">
        <f t="shared" si="43"/>
        <v>3</v>
      </c>
      <c r="BC119">
        <v>2</v>
      </c>
      <c r="BD119">
        <v>0</v>
      </c>
      <c r="BE119">
        <v>5</v>
      </c>
      <c r="BG119" t="s">
        <v>231</v>
      </c>
      <c r="BK119">
        <f t="shared" si="22"/>
        <v>0</v>
      </c>
      <c r="BL119">
        <f t="shared" si="23"/>
        <v>0</v>
      </c>
      <c r="BM119">
        <f t="shared" si="24"/>
        <v>0</v>
      </c>
      <c r="BN119">
        <f t="shared" si="25"/>
        <v>0</v>
      </c>
      <c r="BO119">
        <f t="shared" si="26"/>
        <v>0</v>
      </c>
      <c r="BP119">
        <f t="shared" si="27"/>
        <v>0</v>
      </c>
      <c r="BQ119">
        <f t="shared" si="28"/>
        <v>2</v>
      </c>
      <c r="BR119">
        <f t="shared" si="29"/>
        <v>0</v>
      </c>
      <c r="BS119">
        <f t="shared" si="30"/>
        <v>0</v>
      </c>
      <c r="BT119">
        <f t="shared" si="31"/>
        <v>2</v>
      </c>
      <c r="BU119">
        <f t="shared" si="32"/>
        <v>0</v>
      </c>
      <c r="BW119">
        <f t="shared" si="33"/>
        <v>2</v>
      </c>
      <c r="BY119">
        <f t="shared" si="34"/>
        <v>0</v>
      </c>
      <c r="CA119">
        <f t="shared" si="35"/>
        <v>0</v>
      </c>
      <c r="CB119">
        <f t="shared" si="36"/>
        <v>0</v>
      </c>
      <c r="CC119">
        <f t="shared" si="37"/>
        <v>0</v>
      </c>
      <c r="CE119">
        <f t="shared" si="38"/>
        <v>2</v>
      </c>
      <c r="CF119">
        <f t="shared" si="39"/>
        <v>0</v>
      </c>
      <c r="CG119">
        <f t="shared" si="40"/>
        <v>0</v>
      </c>
      <c r="CI119">
        <f t="shared" si="41"/>
        <v>3</v>
      </c>
      <c r="CJ119">
        <f t="shared" si="42"/>
        <v>2</v>
      </c>
    </row>
    <row r="120" spans="1:88" x14ac:dyDescent="0.3">
      <c r="A120" t="s">
        <v>84</v>
      </c>
      <c r="B120" t="s">
        <v>39</v>
      </c>
      <c r="C120">
        <v>43.519441</v>
      </c>
      <c r="D120">
        <v>-79.750471000000005</v>
      </c>
      <c r="E120">
        <v>20.773113766565707</v>
      </c>
      <c r="F120" s="2">
        <v>43661</v>
      </c>
      <c r="Y120">
        <v>5</v>
      </c>
      <c r="BB120">
        <f t="shared" si="43"/>
        <v>0</v>
      </c>
      <c r="BC120">
        <v>3</v>
      </c>
      <c r="BD120">
        <v>0</v>
      </c>
      <c r="BE120">
        <v>3</v>
      </c>
      <c r="BK120">
        <f t="shared" si="22"/>
        <v>0</v>
      </c>
      <c r="BL120">
        <f t="shared" si="23"/>
        <v>0</v>
      </c>
      <c r="BM120">
        <f t="shared" si="24"/>
        <v>0</v>
      </c>
      <c r="BN120">
        <f t="shared" si="25"/>
        <v>0</v>
      </c>
      <c r="BO120">
        <f t="shared" si="26"/>
        <v>0</v>
      </c>
      <c r="BP120">
        <f t="shared" si="27"/>
        <v>0</v>
      </c>
      <c r="BQ120">
        <f t="shared" si="28"/>
        <v>0</v>
      </c>
      <c r="BR120">
        <f t="shared" si="29"/>
        <v>0</v>
      </c>
      <c r="BS120">
        <f t="shared" si="30"/>
        <v>0</v>
      </c>
      <c r="BT120">
        <f t="shared" si="31"/>
        <v>0</v>
      </c>
      <c r="BU120">
        <f t="shared" si="32"/>
        <v>0</v>
      </c>
      <c r="BW120">
        <f t="shared" si="33"/>
        <v>5</v>
      </c>
      <c r="BY120">
        <f t="shared" si="34"/>
        <v>0</v>
      </c>
      <c r="CA120">
        <f t="shared" si="35"/>
        <v>0</v>
      </c>
      <c r="CB120">
        <f t="shared" si="36"/>
        <v>0</v>
      </c>
      <c r="CC120">
        <f t="shared" si="37"/>
        <v>0</v>
      </c>
      <c r="CE120">
        <f t="shared" si="38"/>
        <v>5</v>
      </c>
      <c r="CF120">
        <f t="shared" si="39"/>
        <v>0</v>
      </c>
      <c r="CG120">
        <f t="shared" si="40"/>
        <v>0</v>
      </c>
      <c r="CI120">
        <f t="shared" si="41"/>
        <v>1</v>
      </c>
      <c r="CJ120">
        <f t="shared" si="42"/>
        <v>0</v>
      </c>
    </row>
    <row r="121" spans="1:88" x14ac:dyDescent="0.3">
      <c r="A121" t="s">
        <v>84</v>
      </c>
      <c r="B121" t="s">
        <v>41</v>
      </c>
      <c r="C121">
        <v>43.519441</v>
      </c>
      <c r="D121">
        <v>-79.750471000000005</v>
      </c>
      <c r="E121">
        <v>20.773113766565707</v>
      </c>
      <c r="F121" s="2">
        <v>43661</v>
      </c>
      <c r="I121">
        <v>1</v>
      </c>
      <c r="BB121">
        <f t="shared" si="43"/>
        <v>0</v>
      </c>
      <c r="BC121">
        <v>4</v>
      </c>
      <c r="BD121">
        <v>0</v>
      </c>
      <c r="BE121">
        <v>4</v>
      </c>
      <c r="BK121">
        <f t="shared" si="22"/>
        <v>0</v>
      </c>
      <c r="BL121">
        <f t="shared" si="23"/>
        <v>0</v>
      </c>
      <c r="BM121">
        <f t="shared" si="24"/>
        <v>0</v>
      </c>
      <c r="BN121">
        <f t="shared" si="25"/>
        <v>0</v>
      </c>
      <c r="BO121">
        <f t="shared" si="26"/>
        <v>0</v>
      </c>
      <c r="BP121">
        <f t="shared" si="27"/>
        <v>0</v>
      </c>
      <c r="BQ121">
        <f t="shared" si="28"/>
        <v>0</v>
      </c>
      <c r="BR121">
        <f t="shared" si="29"/>
        <v>0</v>
      </c>
      <c r="BS121">
        <f t="shared" si="30"/>
        <v>0</v>
      </c>
      <c r="BT121">
        <f t="shared" si="31"/>
        <v>0</v>
      </c>
      <c r="BU121">
        <f t="shared" si="32"/>
        <v>0</v>
      </c>
      <c r="BW121">
        <f t="shared" si="33"/>
        <v>1</v>
      </c>
      <c r="BY121">
        <f t="shared" si="34"/>
        <v>1</v>
      </c>
      <c r="CA121">
        <f t="shared" si="35"/>
        <v>0</v>
      </c>
      <c r="CB121">
        <f t="shared" si="36"/>
        <v>0</v>
      </c>
      <c r="CC121">
        <f t="shared" si="37"/>
        <v>1</v>
      </c>
      <c r="CE121">
        <f t="shared" si="38"/>
        <v>0</v>
      </c>
      <c r="CF121">
        <f t="shared" si="39"/>
        <v>0</v>
      </c>
      <c r="CG121">
        <f t="shared" si="40"/>
        <v>1</v>
      </c>
      <c r="CI121">
        <f t="shared" si="41"/>
        <v>0</v>
      </c>
      <c r="CJ121">
        <f t="shared" si="42"/>
        <v>0</v>
      </c>
    </row>
    <row r="122" spans="1:88" x14ac:dyDescent="0.3">
      <c r="A122" t="s">
        <v>84</v>
      </c>
      <c r="B122" t="s">
        <v>42</v>
      </c>
      <c r="C122">
        <v>43.519441</v>
      </c>
      <c r="D122">
        <v>-79.750471000000005</v>
      </c>
      <c r="E122">
        <v>20.773113766565707</v>
      </c>
      <c r="F122" s="2">
        <v>43661</v>
      </c>
      <c r="I122">
        <v>1</v>
      </c>
      <c r="BB122">
        <f t="shared" si="43"/>
        <v>0</v>
      </c>
      <c r="BC122">
        <v>2</v>
      </c>
      <c r="BD122">
        <v>2</v>
      </c>
      <c r="BE122">
        <v>4</v>
      </c>
      <c r="BG122" t="s">
        <v>232</v>
      </c>
      <c r="BK122">
        <f t="shared" si="22"/>
        <v>0</v>
      </c>
      <c r="BL122">
        <f t="shared" si="23"/>
        <v>0</v>
      </c>
      <c r="BM122">
        <f t="shared" si="24"/>
        <v>0</v>
      </c>
      <c r="BN122">
        <f t="shared" si="25"/>
        <v>0</v>
      </c>
      <c r="BO122">
        <f t="shared" si="26"/>
        <v>0</v>
      </c>
      <c r="BP122">
        <f t="shared" si="27"/>
        <v>0</v>
      </c>
      <c r="BQ122">
        <f t="shared" si="28"/>
        <v>0</v>
      </c>
      <c r="BR122">
        <f t="shared" si="29"/>
        <v>0</v>
      </c>
      <c r="BS122">
        <f t="shared" si="30"/>
        <v>0</v>
      </c>
      <c r="BT122">
        <f t="shared" si="31"/>
        <v>0</v>
      </c>
      <c r="BU122">
        <f t="shared" si="32"/>
        <v>0</v>
      </c>
      <c r="BW122">
        <f t="shared" si="33"/>
        <v>1</v>
      </c>
      <c r="BY122">
        <f t="shared" si="34"/>
        <v>1</v>
      </c>
      <c r="CA122">
        <f t="shared" si="35"/>
        <v>0</v>
      </c>
      <c r="CB122">
        <f t="shared" si="36"/>
        <v>0</v>
      </c>
      <c r="CC122">
        <f t="shared" si="37"/>
        <v>1</v>
      </c>
      <c r="CE122">
        <f t="shared" si="38"/>
        <v>0</v>
      </c>
      <c r="CF122">
        <f t="shared" si="39"/>
        <v>0</v>
      </c>
      <c r="CG122">
        <f t="shared" si="40"/>
        <v>1</v>
      </c>
      <c r="CI122">
        <f t="shared" si="41"/>
        <v>0</v>
      </c>
      <c r="CJ122">
        <f t="shared" si="42"/>
        <v>0</v>
      </c>
    </row>
    <row r="123" spans="1:88" x14ac:dyDescent="0.3">
      <c r="A123" t="s">
        <v>85</v>
      </c>
      <c r="B123" t="s">
        <v>39</v>
      </c>
      <c r="C123">
        <v>43.701031999999998</v>
      </c>
      <c r="D123">
        <v>-79.549473000000006</v>
      </c>
      <c r="E123">
        <v>8.9718560697484691</v>
      </c>
      <c r="F123" s="2">
        <v>43662</v>
      </c>
      <c r="K123">
        <v>1</v>
      </c>
      <c r="BB123">
        <f t="shared" si="43"/>
        <v>0</v>
      </c>
      <c r="BC123">
        <v>3</v>
      </c>
      <c r="BD123">
        <v>1</v>
      </c>
      <c r="BE123">
        <v>4</v>
      </c>
      <c r="BK123">
        <f t="shared" si="22"/>
        <v>1</v>
      </c>
      <c r="BL123">
        <f t="shared" si="23"/>
        <v>0</v>
      </c>
      <c r="BM123">
        <f t="shared" si="24"/>
        <v>0</v>
      </c>
      <c r="BN123">
        <f t="shared" si="25"/>
        <v>0</v>
      </c>
      <c r="BO123">
        <f t="shared" si="26"/>
        <v>0</v>
      </c>
      <c r="BP123">
        <f t="shared" si="27"/>
        <v>0</v>
      </c>
      <c r="BQ123">
        <f t="shared" si="28"/>
        <v>0</v>
      </c>
      <c r="BR123">
        <f t="shared" si="29"/>
        <v>0</v>
      </c>
      <c r="BS123">
        <f t="shared" si="30"/>
        <v>0</v>
      </c>
      <c r="BT123">
        <f t="shared" si="31"/>
        <v>0</v>
      </c>
      <c r="BU123">
        <f t="shared" si="32"/>
        <v>0</v>
      </c>
      <c r="BW123">
        <f t="shared" si="33"/>
        <v>1</v>
      </c>
      <c r="BY123">
        <f t="shared" si="34"/>
        <v>1</v>
      </c>
      <c r="CA123">
        <f t="shared" si="35"/>
        <v>1</v>
      </c>
      <c r="CB123">
        <f t="shared" si="36"/>
        <v>0</v>
      </c>
      <c r="CC123">
        <f t="shared" si="37"/>
        <v>0</v>
      </c>
      <c r="CE123">
        <f t="shared" si="38"/>
        <v>1</v>
      </c>
      <c r="CF123">
        <f t="shared" si="39"/>
        <v>0</v>
      </c>
      <c r="CG123">
        <f t="shared" si="40"/>
        <v>0</v>
      </c>
      <c r="CI123">
        <f t="shared" si="41"/>
        <v>1</v>
      </c>
      <c r="CJ123">
        <f t="shared" si="42"/>
        <v>1</v>
      </c>
    </row>
    <row r="124" spans="1:88" x14ac:dyDescent="0.3">
      <c r="A124" t="s">
        <v>85</v>
      </c>
      <c r="B124" t="s">
        <v>41</v>
      </c>
      <c r="C124">
        <v>43.701031999999998</v>
      </c>
      <c r="D124">
        <v>-79.549473000000006</v>
      </c>
      <c r="E124">
        <v>8.9718560697484691</v>
      </c>
      <c r="F124" s="2">
        <v>43662</v>
      </c>
      <c r="K124">
        <v>1</v>
      </c>
      <c r="AD124">
        <v>1</v>
      </c>
      <c r="BB124">
        <f t="shared" si="43"/>
        <v>1</v>
      </c>
      <c r="BC124">
        <v>4</v>
      </c>
      <c r="BD124">
        <v>1</v>
      </c>
      <c r="BE124">
        <v>6</v>
      </c>
      <c r="BG124" t="s">
        <v>233</v>
      </c>
      <c r="BK124">
        <f t="shared" si="22"/>
        <v>1</v>
      </c>
      <c r="BL124">
        <f t="shared" si="23"/>
        <v>0</v>
      </c>
      <c r="BM124">
        <f t="shared" si="24"/>
        <v>0</v>
      </c>
      <c r="BN124">
        <f t="shared" si="25"/>
        <v>0</v>
      </c>
      <c r="BO124">
        <f t="shared" si="26"/>
        <v>0</v>
      </c>
      <c r="BP124">
        <f t="shared" si="27"/>
        <v>1</v>
      </c>
      <c r="BQ124">
        <f t="shared" si="28"/>
        <v>0</v>
      </c>
      <c r="BR124">
        <f t="shared" si="29"/>
        <v>0</v>
      </c>
      <c r="BS124">
        <f t="shared" si="30"/>
        <v>0</v>
      </c>
      <c r="BT124">
        <f t="shared" si="31"/>
        <v>0</v>
      </c>
      <c r="BU124">
        <f t="shared" si="32"/>
        <v>0</v>
      </c>
      <c r="BW124">
        <f t="shared" si="33"/>
        <v>2</v>
      </c>
      <c r="BY124">
        <f t="shared" si="34"/>
        <v>2</v>
      </c>
      <c r="CA124">
        <f t="shared" si="35"/>
        <v>1</v>
      </c>
      <c r="CB124">
        <f t="shared" si="36"/>
        <v>1</v>
      </c>
      <c r="CC124">
        <f t="shared" si="37"/>
        <v>0</v>
      </c>
      <c r="CE124">
        <f t="shared" si="38"/>
        <v>1</v>
      </c>
      <c r="CF124">
        <f t="shared" si="39"/>
        <v>1</v>
      </c>
      <c r="CG124">
        <f t="shared" si="40"/>
        <v>0</v>
      </c>
      <c r="CI124">
        <f t="shared" si="41"/>
        <v>2</v>
      </c>
      <c r="CJ124">
        <f t="shared" si="42"/>
        <v>2</v>
      </c>
    </row>
    <row r="125" spans="1:88" x14ac:dyDescent="0.3">
      <c r="A125" t="s">
        <v>85</v>
      </c>
      <c r="B125" t="s">
        <v>42</v>
      </c>
      <c r="C125">
        <v>43.701031999999998</v>
      </c>
      <c r="D125">
        <v>-79.549473000000006</v>
      </c>
      <c r="E125">
        <v>8.9718560697484691</v>
      </c>
      <c r="F125" s="2">
        <v>43662</v>
      </c>
      <c r="K125">
        <v>3</v>
      </c>
      <c r="AD125">
        <v>1</v>
      </c>
      <c r="BB125">
        <f t="shared" si="43"/>
        <v>1</v>
      </c>
      <c r="BC125">
        <v>5</v>
      </c>
      <c r="BD125">
        <v>0</v>
      </c>
      <c r="BE125">
        <v>6</v>
      </c>
      <c r="BG125" t="s">
        <v>234</v>
      </c>
      <c r="BK125">
        <f t="shared" si="22"/>
        <v>3</v>
      </c>
      <c r="BL125">
        <f t="shared" si="23"/>
        <v>0</v>
      </c>
      <c r="BM125">
        <f t="shared" si="24"/>
        <v>0</v>
      </c>
      <c r="BN125">
        <f t="shared" si="25"/>
        <v>0</v>
      </c>
      <c r="BO125">
        <f t="shared" si="26"/>
        <v>0</v>
      </c>
      <c r="BP125">
        <f t="shared" si="27"/>
        <v>1</v>
      </c>
      <c r="BQ125">
        <f t="shared" si="28"/>
        <v>0</v>
      </c>
      <c r="BR125">
        <f t="shared" si="29"/>
        <v>0</v>
      </c>
      <c r="BS125">
        <f t="shared" si="30"/>
        <v>0</v>
      </c>
      <c r="BT125">
        <f t="shared" si="31"/>
        <v>0</v>
      </c>
      <c r="BU125">
        <f t="shared" si="32"/>
        <v>0</v>
      </c>
      <c r="BW125">
        <f t="shared" si="33"/>
        <v>4</v>
      </c>
      <c r="BY125">
        <f t="shared" si="34"/>
        <v>4</v>
      </c>
      <c r="CA125">
        <f t="shared" si="35"/>
        <v>3</v>
      </c>
      <c r="CB125">
        <f t="shared" si="36"/>
        <v>1</v>
      </c>
      <c r="CC125">
        <f t="shared" si="37"/>
        <v>0</v>
      </c>
      <c r="CE125">
        <f t="shared" si="38"/>
        <v>3</v>
      </c>
      <c r="CF125">
        <f t="shared" si="39"/>
        <v>1</v>
      </c>
      <c r="CG125">
        <f t="shared" si="40"/>
        <v>0</v>
      </c>
      <c r="CI125">
        <f t="shared" si="41"/>
        <v>2</v>
      </c>
      <c r="CJ125">
        <f t="shared" si="42"/>
        <v>2</v>
      </c>
    </row>
    <row r="126" spans="1:88" x14ac:dyDescent="0.3">
      <c r="A126" t="s">
        <v>86</v>
      </c>
      <c r="B126" t="s">
        <v>39</v>
      </c>
      <c r="C126">
        <v>43.702157999999997</v>
      </c>
      <c r="D126">
        <v>-79.543736999999993</v>
      </c>
      <c r="E126">
        <v>8.7311529827639554</v>
      </c>
      <c r="F126" s="2">
        <v>43662</v>
      </c>
      <c r="I126">
        <v>1</v>
      </c>
      <c r="BB126">
        <f t="shared" si="43"/>
        <v>0</v>
      </c>
      <c r="BC126">
        <v>2</v>
      </c>
      <c r="BD126">
        <v>1</v>
      </c>
      <c r="BE126">
        <v>3</v>
      </c>
      <c r="BG126" t="s">
        <v>235</v>
      </c>
      <c r="BK126">
        <f t="shared" si="22"/>
        <v>0</v>
      </c>
      <c r="BL126">
        <f t="shared" si="23"/>
        <v>0</v>
      </c>
      <c r="BM126">
        <f t="shared" si="24"/>
        <v>0</v>
      </c>
      <c r="BN126">
        <f t="shared" si="25"/>
        <v>0</v>
      </c>
      <c r="BO126">
        <f t="shared" si="26"/>
        <v>0</v>
      </c>
      <c r="BP126">
        <f t="shared" si="27"/>
        <v>0</v>
      </c>
      <c r="BQ126">
        <f t="shared" si="28"/>
        <v>0</v>
      </c>
      <c r="BR126">
        <f t="shared" si="29"/>
        <v>0</v>
      </c>
      <c r="BS126">
        <f t="shared" si="30"/>
        <v>0</v>
      </c>
      <c r="BT126">
        <f t="shared" si="31"/>
        <v>0</v>
      </c>
      <c r="BU126">
        <f t="shared" si="32"/>
        <v>0</v>
      </c>
      <c r="BW126">
        <f t="shared" si="33"/>
        <v>1</v>
      </c>
      <c r="BY126">
        <f t="shared" si="34"/>
        <v>1</v>
      </c>
      <c r="CA126">
        <f t="shared" si="35"/>
        <v>0</v>
      </c>
      <c r="CB126">
        <f t="shared" si="36"/>
        <v>0</v>
      </c>
      <c r="CC126">
        <f t="shared" si="37"/>
        <v>1</v>
      </c>
      <c r="CE126">
        <f t="shared" si="38"/>
        <v>0</v>
      </c>
      <c r="CF126">
        <f t="shared" si="39"/>
        <v>0</v>
      </c>
      <c r="CG126">
        <f t="shared" si="40"/>
        <v>1</v>
      </c>
      <c r="CI126">
        <f t="shared" si="41"/>
        <v>0</v>
      </c>
      <c r="CJ126">
        <f t="shared" si="42"/>
        <v>0</v>
      </c>
    </row>
    <row r="127" spans="1:88" x14ac:dyDescent="0.3">
      <c r="A127" t="s">
        <v>86</v>
      </c>
      <c r="B127" t="s">
        <v>41</v>
      </c>
      <c r="C127">
        <v>43.702157999999997</v>
      </c>
      <c r="D127">
        <v>-79.543736999999993</v>
      </c>
      <c r="E127">
        <v>8.7311529827639554</v>
      </c>
      <c r="F127" s="2">
        <v>43662</v>
      </c>
      <c r="AD127">
        <v>1</v>
      </c>
      <c r="BB127">
        <f t="shared" si="43"/>
        <v>0</v>
      </c>
      <c r="BC127">
        <v>3</v>
      </c>
      <c r="BD127">
        <v>1</v>
      </c>
      <c r="BE127">
        <v>4</v>
      </c>
      <c r="BK127">
        <f t="shared" si="22"/>
        <v>0</v>
      </c>
      <c r="BL127">
        <f t="shared" si="23"/>
        <v>0</v>
      </c>
      <c r="BM127">
        <f t="shared" si="24"/>
        <v>0</v>
      </c>
      <c r="BN127">
        <f t="shared" si="25"/>
        <v>0</v>
      </c>
      <c r="BO127">
        <f t="shared" si="26"/>
        <v>0</v>
      </c>
      <c r="BP127">
        <f t="shared" si="27"/>
        <v>1</v>
      </c>
      <c r="BQ127">
        <f t="shared" si="28"/>
        <v>0</v>
      </c>
      <c r="BR127">
        <f t="shared" si="29"/>
        <v>0</v>
      </c>
      <c r="BS127">
        <f t="shared" si="30"/>
        <v>0</v>
      </c>
      <c r="BT127">
        <f t="shared" si="31"/>
        <v>0</v>
      </c>
      <c r="BU127">
        <f t="shared" si="32"/>
        <v>0</v>
      </c>
      <c r="BW127">
        <f t="shared" si="33"/>
        <v>1</v>
      </c>
      <c r="BY127">
        <f t="shared" si="34"/>
        <v>1</v>
      </c>
      <c r="CA127">
        <f t="shared" si="35"/>
        <v>0</v>
      </c>
      <c r="CB127">
        <f t="shared" si="36"/>
        <v>1</v>
      </c>
      <c r="CC127">
        <f t="shared" si="37"/>
        <v>0</v>
      </c>
      <c r="CE127">
        <f t="shared" si="38"/>
        <v>0</v>
      </c>
      <c r="CF127">
        <f t="shared" si="39"/>
        <v>1</v>
      </c>
      <c r="CG127">
        <f t="shared" si="40"/>
        <v>0</v>
      </c>
      <c r="CI127">
        <f t="shared" si="41"/>
        <v>1</v>
      </c>
      <c r="CJ127">
        <f t="shared" si="42"/>
        <v>1</v>
      </c>
    </row>
    <row r="128" spans="1:88" x14ac:dyDescent="0.3">
      <c r="A128" t="s">
        <v>86</v>
      </c>
      <c r="B128" t="s">
        <v>42</v>
      </c>
      <c r="C128">
        <v>43.702157999999997</v>
      </c>
      <c r="D128">
        <v>-79.543736999999993</v>
      </c>
      <c r="E128">
        <v>8.7311529827639554</v>
      </c>
      <c r="F128" s="2">
        <v>43662</v>
      </c>
      <c r="BB128">
        <f t="shared" si="43"/>
        <v>0</v>
      </c>
      <c r="BC128">
        <v>3</v>
      </c>
      <c r="BD128">
        <v>1</v>
      </c>
      <c r="BE128">
        <v>4</v>
      </c>
      <c r="BG128" t="s">
        <v>236</v>
      </c>
      <c r="BK128">
        <f t="shared" si="22"/>
        <v>0</v>
      </c>
      <c r="BL128">
        <f t="shared" si="23"/>
        <v>0</v>
      </c>
      <c r="BM128">
        <f t="shared" si="24"/>
        <v>0</v>
      </c>
      <c r="BN128">
        <f t="shared" si="25"/>
        <v>0</v>
      </c>
      <c r="BO128">
        <f t="shared" si="26"/>
        <v>0</v>
      </c>
      <c r="BP128">
        <f t="shared" si="27"/>
        <v>0</v>
      </c>
      <c r="BQ128">
        <f t="shared" si="28"/>
        <v>0</v>
      </c>
      <c r="BR128">
        <f t="shared" si="29"/>
        <v>0</v>
      </c>
      <c r="BS128">
        <f t="shared" si="30"/>
        <v>0</v>
      </c>
      <c r="BT128">
        <f t="shared" si="31"/>
        <v>0</v>
      </c>
      <c r="BU128">
        <f t="shared" si="32"/>
        <v>0</v>
      </c>
      <c r="BW128">
        <f t="shared" si="33"/>
        <v>0</v>
      </c>
      <c r="BY128">
        <f t="shared" si="34"/>
        <v>0</v>
      </c>
      <c r="CA128">
        <f t="shared" si="35"/>
        <v>0</v>
      </c>
      <c r="CB128">
        <f t="shared" si="36"/>
        <v>0</v>
      </c>
      <c r="CC128">
        <f t="shared" si="37"/>
        <v>0</v>
      </c>
      <c r="CE128">
        <f t="shared" si="38"/>
        <v>0</v>
      </c>
      <c r="CF128">
        <f t="shared" si="39"/>
        <v>0</v>
      </c>
      <c r="CG128">
        <f t="shared" si="40"/>
        <v>0</v>
      </c>
      <c r="CI128">
        <f t="shared" si="41"/>
        <v>0</v>
      </c>
      <c r="CJ128">
        <f t="shared" si="42"/>
        <v>0</v>
      </c>
    </row>
    <row r="129" spans="1:88" x14ac:dyDescent="0.3">
      <c r="A129" t="s">
        <v>87</v>
      </c>
      <c r="B129" t="s">
        <v>39</v>
      </c>
      <c r="C129">
        <v>43.701431999999997</v>
      </c>
      <c r="D129">
        <v>-79.562510000000003</v>
      </c>
      <c r="E129">
        <v>9.5950252462272481</v>
      </c>
      <c r="F129" s="2">
        <v>43662</v>
      </c>
      <c r="K129">
        <v>1</v>
      </c>
      <c r="BB129">
        <f t="shared" si="43"/>
        <v>0</v>
      </c>
      <c r="BC129">
        <v>3</v>
      </c>
      <c r="BD129">
        <v>1</v>
      </c>
      <c r="BE129">
        <v>4</v>
      </c>
      <c r="BK129">
        <f t="shared" si="22"/>
        <v>1</v>
      </c>
      <c r="BL129">
        <f t="shared" si="23"/>
        <v>0</v>
      </c>
      <c r="BM129">
        <f t="shared" si="24"/>
        <v>0</v>
      </c>
      <c r="BN129">
        <f t="shared" si="25"/>
        <v>0</v>
      </c>
      <c r="BO129">
        <f t="shared" si="26"/>
        <v>0</v>
      </c>
      <c r="BP129">
        <f t="shared" si="27"/>
        <v>0</v>
      </c>
      <c r="BQ129">
        <f t="shared" si="28"/>
        <v>0</v>
      </c>
      <c r="BR129">
        <f t="shared" si="29"/>
        <v>0</v>
      </c>
      <c r="BS129">
        <f t="shared" si="30"/>
        <v>0</v>
      </c>
      <c r="BT129">
        <f t="shared" si="31"/>
        <v>0</v>
      </c>
      <c r="BU129">
        <f t="shared" si="32"/>
        <v>0</v>
      </c>
      <c r="BW129">
        <f t="shared" si="33"/>
        <v>1</v>
      </c>
      <c r="BY129">
        <f t="shared" si="34"/>
        <v>1</v>
      </c>
      <c r="CA129">
        <f t="shared" si="35"/>
        <v>1</v>
      </c>
      <c r="CB129">
        <f t="shared" si="36"/>
        <v>0</v>
      </c>
      <c r="CC129">
        <f t="shared" si="37"/>
        <v>0</v>
      </c>
      <c r="CE129">
        <f t="shared" si="38"/>
        <v>1</v>
      </c>
      <c r="CF129">
        <f t="shared" si="39"/>
        <v>0</v>
      </c>
      <c r="CG129">
        <f t="shared" si="40"/>
        <v>0</v>
      </c>
      <c r="CI129">
        <f t="shared" si="41"/>
        <v>1</v>
      </c>
      <c r="CJ129">
        <f t="shared" si="42"/>
        <v>1</v>
      </c>
    </row>
    <row r="130" spans="1:88" x14ac:dyDescent="0.3">
      <c r="A130" t="s">
        <v>87</v>
      </c>
      <c r="B130" t="s">
        <v>41</v>
      </c>
      <c r="C130">
        <v>43.701431999999997</v>
      </c>
      <c r="D130">
        <v>-79.562510000000003</v>
      </c>
      <c r="E130">
        <v>9.5950252462272481</v>
      </c>
      <c r="F130" s="2">
        <v>43662</v>
      </c>
      <c r="BB130">
        <f t="shared" si="43"/>
        <v>0</v>
      </c>
      <c r="BC130">
        <v>2</v>
      </c>
      <c r="BD130">
        <v>3</v>
      </c>
      <c r="BE130">
        <v>5</v>
      </c>
      <c r="BK130">
        <f t="shared" si="22"/>
        <v>0</v>
      </c>
      <c r="BL130">
        <f t="shared" si="23"/>
        <v>0</v>
      </c>
      <c r="BM130">
        <f t="shared" si="24"/>
        <v>0</v>
      </c>
      <c r="BN130">
        <f t="shared" si="25"/>
        <v>0</v>
      </c>
      <c r="BO130">
        <f t="shared" si="26"/>
        <v>0</v>
      </c>
      <c r="BP130">
        <f t="shared" si="27"/>
        <v>0</v>
      </c>
      <c r="BQ130">
        <f t="shared" si="28"/>
        <v>0</v>
      </c>
      <c r="BR130">
        <f t="shared" si="29"/>
        <v>0</v>
      </c>
      <c r="BS130">
        <f t="shared" si="30"/>
        <v>0</v>
      </c>
      <c r="BT130">
        <f t="shared" si="31"/>
        <v>0</v>
      </c>
      <c r="BU130">
        <f t="shared" si="32"/>
        <v>0</v>
      </c>
      <c r="BW130">
        <f t="shared" si="33"/>
        <v>0</v>
      </c>
      <c r="BY130">
        <f t="shared" si="34"/>
        <v>0</v>
      </c>
      <c r="CA130">
        <f t="shared" si="35"/>
        <v>0</v>
      </c>
      <c r="CB130">
        <f t="shared" si="36"/>
        <v>0</v>
      </c>
      <c r="CC130">
        <f t="shared" si="37"/>
        <v>0</v>
      </c>
      <c r="CE130">
        <f t="shared" si="38"/>
        <v>0</v>
      </c>
      <c r="CF130">
        <f t="shared" si="39"/>
        <v>0</v>
      </c>
      <c r="CG130">
        <f t="shared" si="40"/>
        <v>0</v>
      </c>
      <c r="CI130">
        <f t="shared" si="41"/>
        <v>0</v>
      </c>
      <c r="CJ130">
        <f t="shared" si="42"/>
        <v>0</v>
      </c>
    </row>
    <row r="131" spans="1:88" x14ac:dyDescent="0.3">
      <c r="A131" t="s">
        <v>87</v>
      </c>
      <c r="B131" t="s">
        <v>42</v>
      </c>
      <c r="C131">
        <v>43.701431999999997</v>
      </c>
      <c r="D131">
        <v>-79.562510000000003</v>
      </c>
      <c r="E131">
        <v>9.5950252462272481</v>
      </c>
      <c r="F131" s="2">
        <v>43662</v>
      </c>
      <c r="W131">
        <v>2</v>
      </c>
      <c r="AO131">
        <v>1</v>
      </c>
      <c r="AP131">
        <v>1</v>
      </c>
      <c r="AQ131">
        <v>1</v>
      </c>
      <c r="BB131">
        <f t="shared" si="43"/>
        <v>1</v>
      </c>
      <c r="BC131">
        <v>6</v>
      </c>
      <c r="BD131">
        <v>0</v>
      </c>
      <c r="BE131">
        <v>7</v>
      </c>
      <c r="BG131" t="s">
        <v>237</v>
      </c>
      <c r="BK131">
        <f t="shared" ref="BK131:BK162" si="44">G131+H131+K131+N131+Z131+AE131+AH131</f>
        <v>0</v>
      </c>
      <c r="BL131">
        <f t="shared" ref="BL131:BL162" si="45" xml:space="preserve"> P131+AB131</f>
        <v>0</v>
      </c>
      <c r="BM131">
        <f t="shared" ref="BM131:BM162" si="46">S131+V131+BA131</f>
        <v>0</v>
      </c>
      <c r="BN131">
        <f t="shared" ref="BN131:BN162" si="47">AL131+AP131+AG131</f>
        <v>1</v>
      </c>
      <c r="BO131">
        <f t="shared" ref="BO131:BO162" si="48">L131+O131+AY131</f>
        <v>0</v>
      </c>
      <c r="BP131">
        <f t="shared" ref="BP131:BP162" si="49">M131+T131+X131+AA131+AD131+AR131+AS131+AU131+AV131+AX131</f>
        <v>0</v>
      </c>
      <c r="BQ131">
        <f t="shared" ref="BQ131:BQ162" si="50" xml:space="preserve"> AJ131+AN131+AO131</f>
        <v>1</v>
      </c>
      <c r="BR131">
        <f t="shared" ref="BR131:BR162" si="51" xml:space="preserve"> W131+AZ131</f>
        <v>2</v>
      </c>
      <c r="BS131">
        <f t="shared" ref="BS131:BS162" si="52">BR131+J131</f>
        <v>2</v>
      </c>
      <c r="BT131">
        <f t="shared" ref="BT131:BT162" si="53">BQ131+BR131+BS131</f>
        <v>5</v>
      </c>
      <c r="BU131">
        <f t="shared" ref="BU131:BU162" si="54">Q131+R131+AC131</f>
        <v>0</v>
      </c>
      <c r="BW131">
        <f t="shared" ref="BW131:BW162" si="55">SUM(G131:AZ131)</f>
        <v>5</v>
      </c>
      <c r="BY131">
        <f t="shared" ref="BY131:BY162" si="56">G131+H131+I131+K131+L131+N131+M131+O131+P131+Q131+R131+S131+T131+U131+V131+X131+Z131+AA131+AB131+AC131+AD131+AE131+AG131+AH131+AI131+AL131+AM131+AP131+AQ131+AR131+AS131+AU131+AV131+AW131+AX131+AY131</f>
        <v>2</v>
      </c>
      <c r="CA131">
        <f t="shared" ref="CA131:CA162" si="57">G131+H131+K131+L131+N131+S131+V131+AH131+AM131+AQ131+AW131+AY131</f>
        <v>1</v>
      </c>
      <c r="CB131">
        <f t="shared" ref="CB131:CB162" si="58">L131+O131+P131+Q131+R131+T131+X131+Z131+AA131+AC131+AD131+AG131+AI131+AL131+AP131+AR131+AS131+AU131+AV131+AX131</f>
        <v>1</v>
      </c>
      <c r="CC131">
        <f t="shared" ref="CC131:CC162" si="59">I131+AB131</f>
        <v>0</v>
      </c>
      <c r="CE131">
        <f t="shared" ref="CE131:CE162" si="60">G131+H131+K131+N131+S131+V131+Y131+AE131+AJ131+AM131+AN131+AQ131+AW131+AY131</f>
        <v>1</v>
      </c>
      <c r="CF131">
        <f t="shared" ref="CF131:CF162" si="61">L131+M131+O131+P131+Q131+R131+T131+W131+X131+Z131+AA131+AC131+AD131+AG131+AI131+AL131+AO131+AP131+AR131+AS131+AU131+AV131+AX131+AZ131</f>
        <v>4</v>
      </c>
      <c r="CG131">
        <f t="shared" ref="CG131:CG162" si="62">I131+J131+AK131+AB131+AT131</f>
        <v>0</v>
      </c>
      <c r="CI131">
        <f t="shared" ref="CI131:CI162" si="63" xml:space="preserve"> COUNTIF(BK131:BU131, "&gt;0") + COUNTIF(AZ131, "&gt;0") + COUNTIF(AT131, "&gt;0") + COUNTIF(AK131, "&gt;0") + COUNTIF(Y131, "&gt;0") + COUNTIF(W131, "&gt;0") + COUNTIF(J131,"&gt;0") + COUNTIF(AM131,"&gt;0") + COUNTIF(AN131,"&gt;0") + COUNTIF(AO131,"&gt;0") + COUNTIF(AJ131,"&gt;0") + COUNTIF(AW131,"&gt;0") + COUNTIF(AI131,"&gt;0") + COUNTIF(U131, "&gt;0")</f>
        <v>7</v>
      </c>
      <c r="CJ131">
        <f t="shared" ref="CJ131:CJ162" si="64" xml:space="preserve"> COUNTIF(BK131:BU131, "&gt;0")</f>
        <v>5</v>
      </c>
    </row>
    <row r="132" spans="1:88" x14ac:dyDescent="0.3">
      <c r="A132" t="s">
        <v>88</v>
      </c>
      <c r="B132" t="s">
        <v>39</v>
      </c>
      <c r="C132">
        <v>43.690086000000001</v>
      </c>
      <c r="D132">
        <v>-79.572325000000006</v>
      </c>
      <c r="E132">
        <v>9.8464345371816666</v>
      </c>
      <c r="F132" s="2">
        <v>43662</v>
      </c>
      <c r="BB132">
        <f t="shared" ref="BB132:BB162" si="65">BE132-SUM(BC132:BD132)</f>
        <v>0</v>
      </c>
      <c r="BC132">
        <v>3</v>
      </c>
      <c r="BD132">
        <v>4</v>
      </c>
      <c r="BE132">
        <v>7</v>
      </c>
      <c r="BG132" t="s">
        <v>238</v>
      </c>
      <c r="BK132">
        <f t="shared" si="44"/>
        <v>0</v>
      </c>
      <c r="BL132">
        <f t="shared" si="45"/>
        <v>0</v>
      </c>
      <c r="BM132">
        <f t="shared" si="46"/>
        <v>0</v>
      </c>
      <c r="BN132">
        <f t="shared" si="47"/>
        <v>0</v>
      </c>
      <c r="BO132">
        <f t="shared" si="48"/>
        <v>0</v>
      </c>
      <c r="BP132">
        <f t="shared" si="49"/>
        <v>0</v>
      </c>
      <c r="BQ132">
        <f t="shared" si="50"/>
        <v>0</v>
      </c>
      <c r="BR132">
        <f t="shared" si="51"/>
        <v>0</v>
      </c>
      <c r="BS132">
        <f t="shared" si="52"/>
        <v>0</v>
      </c>
      <c r="BT132">
        <f t="shared" si="53"/>
        <v>0</v>
      </c>
      <c r="BU132">
        <f t="shared" si="54"/>
        <v>0</v>
      </c>
      <c r="BW132">
        <f t="shared" si="55"/>
        <v>0</v>
      </c>
      <c r="BY132">
        <f t="shared" si="56"/>
        <v>0</v>
      </c>
      <c r="CA132">
        <f t="shared" si="57"/>
        <v>0</v>
      </c>
      <c r="CB132">
        <f t="shared" si="58"/>
        <v>0</v>
      </c>
      <c r="CC132">
        <f t="shared" si="59"/>
        <v>0</v>
      </c>
      <c r="CE132">
        <f t="shared" si="60"/>
        <v>0</v>
      </c>
      <c r="CF132">
        <f t="shared" si="61"/>
        <v>0</v>
      </c>
      <c r="CG132">
        <f t="shared" si="62"/>
        <v>0</v>
      </c>
      <c r="CI132">
        <f t="shared" si="63"/>
        <v>0</v>
      </c>
      <c r="CJ132">
        <f t="shared" si="64"/>
        <v>0</v>
      </c>
    </row>
    <row r="133" spans="1:88" x14ac:dyDescent="0.3">
      <c r="A133" t="s">
        <v>88</v>
      </c>
      <c r="B133" t="s">
        <v>41</v>
      </c>
      <c r="C133">
        <v>43.690086000000001</v>
      </c>
      <c r="D133">
        <v>-79.572325000000006</v>
      </c>
      <c r="E133">
        <v>9.8464345371816666</v>
      </c>
      <c r="F133" s="2">
        <v>43662</v>
      </c>
      <c r="BB133">
        <f t="shared" si="65"/>
        <v>0</v>
      </c>
      <c r="BC133">
        <v>4</v>
      </c>
      <c r="BD133">
        <v>1</v>
      </c>
      <c r="BE133">
        <v>5</v>
      </c>
      <c r="BK133">
        <f t="shared" si="44"/>
        <v>0</v>
      </c>
      <c r="BL133">
        <f t="shared" si="45"/>
        <v>0</v>
      </c>
      <c r="BM133">
        <f t="shared" si="46"/>
        <v>0</v>
      </c>
      <c r="BN133">
        <f t="shared" si="47"/>
        <v>0</v>
      </c>
      <c r="BO133">
        <f t="shared" si="48"/>
        <v>0</v>
      </c>
      <c r="BP133">
        <f t="shared" si="49"/>
        <v>0</v>
      </c>
      <c r="BQ133">
        <f t="shared" si="50"/>
        <v>0</v>
      </c>
      <c r="BR133">
        <f t="shared" si="51"/>
        <v>0</v>
      </c>
      <c r="BS133">
        <f t="shared" si="52"/>
        <v>0</v>
      </c>
      <c r="BT133">
        <f t="shared" si="53"/>
        <v>0</v>
      </c>
      <c r="BU133">
        <f t="shared" si="54"/>
        <v>0</v>
      </c>
      <c r="BW133">
        <f t="shared" si="55"/>
        <v>0</v>
      </c>
      <c r="BY133">
        <f t="shared" si="56"/>
        <v>0</v>
      </c>
      <c r="CA133">
        <f t="shared" si="57"/>
        <v>0</v>
      </c>
      <c r="CB133">
        <f t="shared" si="58"/>
        <v>0</v>
      </c>
      <c r="CC133">
        <f t="shared" si="59"/>
        <v>0</v>
      </c>
      <c r="CE133">
        <f t="shared" si="60"/>
        <v>0</v>
      </c>
      <c r="CF133">
        <f t="shared" si="61"/>
        <v>0</v>
      </c>
      <c r="CG133">
        <f t="shared" si="62"/>
        <v>0</v>
      </c>
      <c r="CI133">
        <f t="shared" si="63"/>
        <v>0</v>
      </c>
      <c r="CJ133">
        <f t="shared" si="64"/>
        <v>0</v>
      </c>
    </row>
    <row r="134" spans="1:88" x14ac:dyDescent="0.3">
      <c r="A134" t="s">
        <v>88</v>
      </c>
      <c r="B134" t="s">
        <v>42</v>
      </c>
      <c r="C134">
        <v>43.690086000000001</v>
      </c>
      <c r="D134">
        <v>-79.572325000000006</v>
      </c>
      <c r="E134">
        <v>9.8464345371816666</v>
      </c>
      <c r="F134" s="2">
        <v>43662</v>
      </c>
      <c r="BB134">
        <f t="shared" si="65"/>
        <v>0</v>
      </c>
      <c r="BC134">
        <v>9</v>
      </c>
      <c r="BD134">
        <v>3</v>
      </c>
      <c r="BE134">
        <v>12</v>
      </c>
      <c r="BG134" t="s">
        <v>239</v>
      </c>
      <c r="BK134">
        <f t="shared" si="44"/>
        <v>0</v>
      </c>
      <c r="BL134">
        <f t="shared" si="45"/>
        <v>0</v>
      </c>
      <c r="BM134">
        <f t="shared" si="46"/>
        <v>0</v>
      </c>
      <c r="BN134">
        <f t="shared" si="47"/>
        <v>0</v>
      </c>
      <c r="BO134">
        <f t="shared" si="48"/>
        <v>0</v>
      </c>
      <c r="BP134">
        <f t="shared" si="49"/>
        <v>0</v>
      </c>
      <c r="BQ134">
        <f t="shared" si="50"/>
        <v>0</v>
      </c>
      <c r="BR134">
        <f t="shared" si="51"/>
        <v>0</v>
      </c>
      <c r="BS134">
        <f t="shared" si="52"/>
        <v>0</v>
      </c>
      <c r="BT134">
        <f t="shared" si="53"/>
        <v>0</v>
      </c>
      <c r="BU134">
        <f t="shared" si="54"/>
        <v>0</v>
      </c>
      <c r="BW134">
        <f t="shared" si="55"/>
        <v>0</v>
      </c>
      <c r="BY134">
        <f t="shared" si="56"/>
        <v>0</v>
      </c>
      <c r="CA134">
        <f t="shared" si="57"/>
        <v>0</v>
      </c>
      <c r="CB134">
        <f t="shared" si="58"/>
        <v>0</v>
      </c>
      <c r="CC134">
        <f t="shared" si="59"/>
        <v>0</v>
      </c>
      <c r="CE134">
        <f t="shared" si="60"/>
        <v>0</v>
      </c>
      <c r="CF134">
        <f t="shared" si="61"/>
        <v>0</v>
      </c>
      <c r="CG134">
        <f t="shared" si="62"/>
        <v>0</v>
      </c>
      <c r="CI134">
        <f t="shared" si="63"/>
        <v>0</v>
      </c>
      <c r="CJ134">
        <f t="shared" si="64"/>
        <v>0</v>
      </c>
    </row>
    <row r="135" spans="1:88" x14ac:dyDescent="0.3">
      <c r="A135" t="s">
        <v>89</v>
      </c>
      <c r="B135" t="s">
        <v>39</v>
      </c>
      <c r="C135">
        <v>43.675131</v>
      </c>
      <c r="D135">
        <v>-79.571574999999996</v>
      </c>
      <c r="E135">
        <v>9.6180329509526974</v>
      </c>
      <c r="F135" s="2">
        <v>43662</v>
      </c>
      <c r="BB135">
        <f t="shared" si="65"/>
        <v>0</v>
      </c>
      <c r="BC135">
        <v>1</v>
      </c>
      <c r="BD135">
        <v>0</v>
      </c>
      <c r="BE135">
        <v>1</v>
      </c>
      <c r="BG135" t="s">
        <v>240</v>
      </c>
      <c r="BK135">
        <f t="shared" si="44"/>
        <v>0</v>
      </c>
      <c r="BL135">
        <f t="shared" si="45"/>
        <v>0</v>
      </c>
      <c r="BM135">
        <f t="shared" si="46"/>
        <v>0</v>
      </c>
      <c r="BN135">
        <f t="shared" si="47"/>
        <v>0</v>
      </c>
      <c r="BO135">
        <f t="shared" si="48"/>
        <v>0</v>
      </c>
      <c r="BP135">
        <f t="shared" si="49"/>
        <v>0</v>
      </c>
      <c r="BQ135">
        <f t="shared" si="50"/>
        <v>0</v>
      </c>
      <c r="BR135">
        <f t="shared" si="51"/>
        <v>0</v>
      </c>
      <c r="BS135">
        <f t="shared" si="52"/>
        <v>0</v>
      </c>
      <c r="BT135">
        <f t="shared" si="53"/>
        <v>0</v>
      </c>
      <c r="BU135">
        <f t="shared" si="54"/>
        <v>0</v>
      </c>
      <c r="BW135">
        <f t="shared" si="55"/>
        <v>0</v>
      </c>
      <c r="BY135">
        <f t="shared" si="56"/>
        <v>0</v>
      </c>
      <c r="CA135">
        <f t="shared" si="57"/>
        <v>0</v>
      </c>
      <c r="CB135">
        <f t="shared" si="58"/>
        <v>0</v>
      </c>
      <c r="CC135">
        <f t="shared" si="59"/>
        <v>0</v>
      </c>
      <c r="CE135">
        <f t="shared" si="60"/>
        <v>0</v>
      </c>
      <c r="CF135">
        <f t="shared" si="61"/>
        <v>0</v>
      </c>
      <c r="CG135">
        <f t="shared" si="62"/>
        <v>0</v>
      </c>
      <c r="CI135">
        <f t="shared" si="63"/>
        <v>0</v>
      </c>
      <c r="CJ135">
        <f t="shared" si="64"/>
        <v>0</v>
      </c>
    </row>
    <row r="136" spans="1:88" x14ac:dyDescent="0.3">
      <c r="A136" t="s">
        <v>89</v>
      </c>
      <c r="B136" t="s">
        <v>41</v>
      </c>
      <c r="C136">
        <v>43.675131</v>
      </c>
      <c r="D136">
        <v>-79.571574999999996</v>
      </c>
      <c r="E136">
        <v>9.6180329509526974</v>
      </c>
      <c r="F136" s="2">
        <v>43662</v>
      </c>
      <c r="BB136">
        <f t="shared" si="65"/>
        <v>0</v>
      </c>
      <c r="BC136">
        <v>1</v>
      </c>
      <c r="BD136">
        <v>0</v>
      </c>
      <c r="BE136">
        <v>1</v>
      </c>
      <c r="BG136" t="s">
        <v>241</v>
      </c>
      <c r="BK136">
        <f t="shared" si="44"/>
        <v>0</v>
      </c>
      <c r="BL136">
        <f t="shared" si="45"/>
        <v>0</v>
      </c>
      <c r="BM136">
        <f t="shared" si="46"/>
        <v>0</v>
      </c>
      <c r="BN136">
        <f t="shared" si="47"/>
        <v>0</v>
      </c>
      <c r="BO136">
        <f t="shared" si="48"/>
        <v>0</v>
      </c>
      <c r="BP136">
        <f t="shared" si="49"/>
        <v>0</v>
      </c>
      <c r="BQ136">
        <f t="shared" si="50"/>
        <v>0</v>
      </c>
      <c r="BR136">
        <f t="shared" si="51"/>
        <v>0</v>
      </c>
      <c r="BS136">
        <f t="shared" si="52"/>
        <v>0</v>
      </c>
      <c r="BT136">
        <f t="shared" si="53"/>
        <v>0</v>
      </c>
      <c r="BU136">
        <f t="shared" si="54"/>
        <v>0</v>
      </c>
      <c r="BW136">
        <f t="shared" si="55"/>
        <v>0</v>
      </c>
      <c r="BY136">
        <f t="shared" si="56"/>
        <v>0</v>
      </c>
      <c r="CA136">
        <f t="shared" si="57"/>
        <v>0</v>
      </c>
      <c r="CB136">
        <f t="shared" si="58"/>
        <v>0</v>
      </c>
      <c r="CC136">
        <f t="shared" si="59"/>
        <v>0</v>
      </c>
      <c r="CE136">
        <f t="shared" si="60"/>
        <v>0</v>
      </c>
      <c r="CF136">
        <f t="shared" si="61"/>
        <v>0</v>
      </c>
      <c r="CG136">
        <f t="shared" si="62"/>
        <v>0</v>
      </c>
      <c r="CI136">
        <f t="shared" si="63"/>
        <v>0</v>
      </c>
      <c r="CJ136">
        <f t="shared" si="64"/>
        <v>0</v>
      </c>
    </row>
    <row r="137" spans="1:88" x14ac:dyDescent="0.3">
      <c r="A137" t="s">
        <v>90</v>
      </c>
      <c r="B137" t="s">
        <v>39</v>
      </c>
      <c r="C137">
        <v>43.675131</v>
      </c>
      <c r="D137">
        <v>-79.571574999999996</v>
      </c>
      <c r="E137">
        <v>9.6180329509526974</v>
      </c>
      <c r="F137" s="2">
        <v>43662</v>
      </c>
      <c r="BB137">
        <f t="shared" si="65"/>
        <v>0</v>
      </c>
      <c r="BC137">
        <v>4</v>
      </c>
      <c r="BD137">
        <v>1</v>
      </c>
      <c r="BE137">
        <v>5</v>
      </c>
      <c r="BG137" t="s">
        <v>242</v>
      </c>
      <c r="BK137">
        <f t="shared" si="44"/>
        <v>0</v>
      </c>
      <c r="BL137">
        <f t="shared" si="45"/>
        <v>0</v>
      </c>
      <c r="BM137">
        <f t="shared" si="46"/>
        <v>0</v>
      </c>
      <c r="BN137">
        <f t="shared" si="47"/>
        <v>0</v>
      </c>
      <c r="BO137">
        <f t="shared" si="48"/>
        <v>0</v>
      </c>
      <c r="BP137">
        <f t="shared" si="49"/>
        <v>0</v>
      </c>
      <c r="BQ137">
        <f t="shared" si="50"/>
        <v>0</v>
      </c>
      <c r="BR137">
        <f t="shared" si="51"/>
        <v>0</v>
      </c>
      <c r="BS137">
        <f t="shared" si="52"/>
        <v>0</v>
      </c>
      <c r="BT137">
        <f t="shared" si="53"/>
        <v>0</v>
      </c>
      <c r="BU137">
        <f t="shared" si="54"/>
        <v>0</v>
      </c>
      <c r="BW137">
        <f t="shared" si="55"/>
        <v>0</v>
      </c>
      <c r="BY137">
        <f t="shared" si="56"/>
        <v>0</v>
      </c>
      <c r="CA137">
        <f t="shared" si="57"/>
        <v>0</v>
      </c>
      <c r="CB137">
        <f t="shared" si="58"/>
        <v>0</v>
      </c>
      <c r="CC137">
        <f t="shared" si="59"/>
        <v>0</v>
      </c>
      <c r="CE137">
        <f t="shared" si="60"/>
        <v>0</v>
      </c>
      <c r="CF137">
        <f t="shared" si="61"/>
        <v>0</v>
      </c>
      <c r="CG137">
        <f t="shared" si="62"/>
        <v>0</v>
      </c>
      <c r="CI137">
        <f t="shared" si="63"/>
        <v>0</v>
      </c>
      <c r="CJ137">
        <f t="shared" si="64"/>
        <v>0</v>
      </c>
    </row>
    <row r="138" spans="1:88" x14ac:dyDescent="0.3">
      <c r="A138" t="s">
        <v>90</v>
      </c>
      <c r="B138" t="s">
        <v>41</v>
      </c>
      <c r="C138">
        <v>43.675131</v>
      </c>
      <c r="D138">
        <v>-79.571574999999996</v>
      </c>
      <c r="E138">
        <v>9.6180329509526974</v>
      </c>
      <c r="F138" s="2">
        <v>43662</v>
      </c>
      <c r="BB138">
        <f t="shared" si="65"/>
        <v>0</v>
      </c>
      <c r="BC138">
        <v>2</v>
      </c>
      <c r="BD138">
        <v>3</v>
      </c>
      <c r="BE138">
        <v>5</v>
      </c>
      <c r="BG138" t="s">
        <v>243</v>
      </c>
      <c r="BK138">
        <f t="shared" si="44"/>
        <v>0</v>
      </c>
      <c r="BL138">
        <f t="shared" si="45"/>
        <v>0</v>
      </c>
      <c r="BM138">
        <f t="shared" si="46"/>
        <v>0</v>
      </c>
      <c r="BN138">
        <f t="shared" si="47"/>
        <v>0</v>
      </c>
      <c r="BO138">
        <f t="shared" si="48"/>
        <v>0</v>
      </c>
      <c r="BP138">
        <f t="shared" si="49"/>
        <v>0</v>
      </c>
      <c r="BQ138">
        <f t="shared" si="50"/>
        <v>0</v>
      </c>
      <c r="BR138">
        <f t="shared" si="51"/>
        <v>0</v>
      </c>
      <c r="BS138">
        <f t="shared" si="52"/>
        <v>0</v>
      </c>
      <c r="BT138">
        <f t="shared" si="53"/>
        <v>0</v>
      </c>
      <c r="BU138">
        <f t="shared" si="54"/>
        <v>0</v>
      </c>
      <c r="BW138">
        <f t="shared" si="55"/>
        <v>0</v>
      </c>
      <c r="BY138">
        <f t="shared" si="56"/>
        <v>0</v>
      </c>
      <c r="CA138">
        <f t="shared" si="57"/>
        <v>0</v>
      </c>
      <c r="CB138">
        <f t="shared" si="58"/>
        <v>0</v>
      </c>
      <c r="CC138">
        <f t="shared" si="59"/>
        <v>0</v>
      </c>
      <c r="CE138">
        <f t="shared" si="60"/>
        <v>0</v>
      </c>
      <c r="CF138">
        <f t="shared" si="61"/>
        <v>0</v>
      </c>
      <c r="CG138">
        <f t="shared" si="62"/>
        <v>0</v>
      </c>
      <c r="CI138">
        <f t="shared" si="63"/>
        <v>0</v>
      </c>
      <c r="CJ138">
        <f t="shared" si="64"/>
        <v>0</v>
      </c>
    </row>
    <row r="139" spans="1:88" x14ac:dyDescent="0.3">
      <c r="A139" t="s">
        <v>90</v>
      </c>
      <c r="B139" t="s">
        <v>42</v>
      </c>
      <c r="C139">
        <v>43.675131</v>
      </c>
      <c r="D139">
        <v>-79.571574999999996</v>
      </c>
      <c r="E139">
        <v>9.6180329509526974</v>
      </c>
      <c r="F139" s="2">
        <v>43662</v>
      </c>
      <c r="BB139">
        <f t="shared" si="65"/>
        <v>0</v>
      </c>
      <c r="BC139">
        <v>1</v>
      </c>
      <c r="BD139">
        <v>0</v>
      </c>
      <c r="BE139">
        <v>1</v>
      </c>
      <c r="BG139" t="s">
        <v>244</v>
      </c>
      <c r="BK139">
        <f t="shared" si="44"/>
        <v>0</v>
      </c>
      <c r="BL139">
        <f t="shared" si="45"/>
        <v>0</v>
      </c>
      <c r="BM139">
        <f t="shared" si="46"/>
        <v>0</v>
      </c>
      <c r="BN139">
        <f t="shared" si="47"/>
        <v>0</v>
      </c>
      <c r="BO139">
        <f t="shared" si="48"/>
        <v>0</v>
      </c>
      <c r="BP139">
        <f t="shared" si="49"/>
        <v>0</v>
      </c>
      <c r="BQ139">
        <f t="shared" si="50"/>
        <v>0</v>
      </c>
      <c r="BR139">
        <f t="shared" si="51"/>
        <v>0</v>
      </c>
      <c r="BS139">
        <f t="shared" si="52"/>
        <v>0</v>
      </c>
      <c r="BT139">
        <f t="shared" si="53"/>
        <v>0</v>
      </c>
      <c r="BU139">
        <f t="shared" si="54"/>
        <v>0</v>
      </c>
      <c r="BW139">
        <f t="shared" si="55"/>
        <v>0</v>
      </c>
      <c r="BY139">
        <f t="shared" si="56"/>
        <v>0</v>
      </c>
      <c r="CA139">
        <f t="shared" si="57"/>
        <v>0</v>
      </c>
      <c r="CB139">
        <f t="shared" si="58"/>
        <v>0</v>
      </c>
      <c r="CC139">
        <f t="shared" si="59"/>
        <v>0</v>
      </c>
      <c r="CE139">
        <f t="shared" si="60"/>
        <v>0</v>
      </c>
      <c r="CF139">
        <f t="shared" si="61"/>
        <v>0</v>
      </c>
      <c r="CG139">
        <f t="shared" si="62"/>
        <v>0</v>
      </c>
      <c r="CI139">
        <f t="shared" si="63"/>
        <v>0</v>
      </c>
      <c r="CJ139">
        <f t="shared" si="64"/>
        <v>0</v>
      </c>
    </row>
    <row r="140" spans="1:88" x14ac:dyDescent="0.3">
      <c r="A140" t="s">
        <v>91</v>
      </c>
      <c r="B140" t="s">
        <v>39</v>
      </c>
      <c r="C140">
        <v>43.654606999999999</v>
      </c>
      <c r="D140">
        <v>-79.607518999999996</v>
      </c>
      <c r="E140">
        <v>11.328943255042534</v>
      </c>
      <c r="F140" s="2">
        <v>43662</v>
      </c>
      <c r="BB140">
        <f t="shared" si="65"/>
        <v>1</v>
      </c>
      <c r="BC140">
        <v>4</v>
      </c>
      <c r="BD140">
        <v>0</v>
      </c>
      <c r="BE140">
        <v>5</v>
      </c>
      <c r="BK140">
        <f t="shared" si="44"/>
        <v>0</v>
      </c>
      <c r="BL140">
        <f t="shared" si="45"/>
        <v>0</v>
      </c>
      <c r="BM140">
        <f t="shared" si="46"/>
        <v>0</v>
      </c>
      <c r="BN140">
        <f t="shared" si="47"/>
        <v>0</v>
      </c>
      <c r="BO140">
        <f t="shared" si="48"/>
        <v>0</v>
      </c>
      <c r="BP140">
        <f t="shared" si="49"/>
        <v>0</v>
      </c>
      <c r="BQ140">
        <f t="shared" si="50"/>
        <v>0</v>
      </c>
      <c r="BR140">
        <f t="shared" si="51"/>
        <v>0</v>
      </c>
      <c r="BS140">
        <f t="shared" si="52"/>
        <v>0</v>
      </c>
      <c r="BT140">
        <f t="shared" si="53"/>
        <v>0</v>
      </c>
      <c r="BU140">
        <f t="shared" si="54"/>
        <v>0</v>
      </c>
      <c r="BW140">
        <f t="shared" si="55"/>
        <v>0</v>
      </c>
      <c r="BY140">
        <f t="shared" si="56"/>
        <v>0</v>
      </c>
      <c r="CA140">
        <f t="shared" si="57"/>
        <v>0</v>
      </c>
      <c r="CB140">
        <f t="shared" si="58"/>
        <v>0</v>
      </c>
      <c r="CC140">
        <f t="shared" si="59"/>
        <v>0</v>
      </c>
      <c r="CE140">
        <f t="shared" si="60"/>
        <v>0</v>
      </c>
      <c r="CF140">
        <f t="shared" si="61"/>
        <v>0</v>
      </c>
      <c r="CG140">
        <f t="shared" si="62"/>
        <v>0</v>
      </c>
      <c r="CI140">
        <f t="shared" si="63"/>
        <v>0</v>
      </c>
      <c r="CJ140">
        <f t="shared" si="64"/>
        <v>0</v>
      </c>
    </row>
    <row r="141" spans="1:88" x14ac:dyDescent="0.3">
      <c r="A141" t="s">
        <v>91</v>
      </c>
      <c r="B141" t="s">
        <v>41</v>
      </c>
      <c r="C141">
        <v>43.654606999999999</v>
      </c>
      <c r="D141">
        <v>-79.607518999999996</v>
      </c>
      <c r="E141">
        <v>11.328943255042534</v>
      </c>
      <c r="F141" s="2">
        <v>43662</v>
      </c>
      <c r="BB141">
        <f t="shared" si="65"/>
        <v>0</v>
      </c>
      <c r="BC141">
        <v>2</v>
      </c>
      <c r="BD141">
        <v>0</v>
      </c>
      <c r="BE141">
        <v>2</v>
      </c>
      <c r="BG141" t="s">
        <v>245</v>
      </c>
      <c r="BK141">
        <f t="shared" si="44"/>
        <v>0</v>
      </c>
      <c r="BL141">
        <f t="shared" si="45"/>
        <v>0</v>
      </c>
      <c r="BM141">
        <f t="shared" si="46"/>
        <v>0</v>
      </c>
      <c r="BN141">
        <f t="shared" si="47"/>
        <v>0</v>
      </c>
      <c r="BO141">
        <f t="shared" si="48"/>
        <v>0</v>
      </c>
      <c r="BP141">
        <f t="shared" si="49"/>
        <v>0</v>
      </c>
      <c r="BQ141">
        <f t="shared" si="50"/>
        <v>0</v>
      </c>
      <c r="BR141">
        <f t="shared" si="51"/>
        <v>0</v>
      </c>
      <c r="BS141">
        <f t="shared" si="52"/>
        <v>0</v>
      </c>
      <c r="BT141">
        <f t="shared" si="53"/>
        <v>0</v>
      </c>
      <c r="BU141">
        <f t="shared" si="54"/>
        <v>0</v>
      </c>
      <c r="BW141">
        <f t="shared" si="55"/>
        <v>0</v>
      </c>
      <c r="BY141">
        <f t="shared" si="56"/>
        <v>0</v>
      </c>
      <c r="CA141">
        <f t="shared" si="57"/>
        <v>0</v>
      </c>
      <c r="CB141">
        <f t="shared" si="58"/>
        <v>0</v>
      </c>
      <c r="CC141">
        <f t="shared" si="59"/>
        <v>0</v>
      </c>
      <c r="CE141">
        <f t="shared" si="60"/>
        <v>0</v>
      </c>
      <c r="CF141">
        <f t="shared" si="61"/>
        <v>0</v>
      </c>
      <c r="CG141">
        <f t="shared" si="62"/>
        <v>0</v>
      </c>
      <c r="CI141">
        <f t="shared" si="63"/>
        <v>0</v>
      </c>
      <c r="CJ141">
        <f t="shared" si="64"/>
        <v>0</v>
      </c>
    </row>
    <row r="142" spans="1:88" x14ac:dyDescent="0.3">
      <c r="A142" t="s">
        <v>91</v>
      </c>
      <c r="B142" t="s">
        <v>42</v>
      </c>
      <c r="C142">
        <v>43.654606999999999</v>
      </c>
      <c r="D142">
        <v>-79.607518999999996</v>
      </c>
      <c r="E142">
        <v>11.328943255042534</v>
      </c>
      <c r="F142" s="2">
        <v>43662</v>
      </c>
      <c r="BB142">
        <f t="shared" si="65"/>
        <v>0</v>
      </c>
      <c r="BC142">
        <v>4</v>
      </c>
      <c r="BD142">
        <v>1</v>
      </c>
      <c r="BE142">
        <v>5</v>
      </c>
      <c r="BK142">
        <f t="shared" si="44"/>
        <v>0</v>
      </c>
      <c r="BL142">
        <f t="shared" si="45"/>
        <v>0</v>
      </c>
      <c r="BM142">
        <f t="shared" si="46"/>
        <v>0</v>
      </c>
      <c r="BN142">
        <f t="shared" si="47"/>
        <v>0</v>
      </c>
      <c r="BO142">
        <f t="shared" si="48"/>
        <v>0</v>
      </c>
      <c r="BP142">
        <f t="shared" si="49"/>
        <v>0</v>
      </c>
      <c r="BQ142">
        <f t="shared" si="50"/>
        <v>0</v>
      </c>
      <c r="BR142">
        <f t="shared" si="51"/>
        <v>0</v>
      </c>
      <c r="BS142">
        <f t="shared" si="52"/>
        <v>0</v>
      </c>
      <c r="BT142">
        <f t="shared" si="53"/>
        <v>0</v>
      </c>
      <c r="BU142">
        <f t="shared" si="54"/>
        <v>0</v>
      </c>
      <c r="BW142">
        <f t="shared" si="55"/>
        <v>0</v>
      </c>
      <c r="BY142">
        <f t="shared" si="56"/>
        <v>0</v>
      </c>
      <c r="CA142">
        <f t="shared" si="57"/>
        <v>0</v>
      </c>
      <c r="CB142">
        <f t="shared" si="58"/>
        <v>0</v>
      </c>
      <c r="CC142">
        <f t="shared" si="59"/>
        <v>0</v>
      </c>
      <c r="CE142">
        <f t="shared" si="60"/>
        <v>0</v>
      </c>
      <c r="CF142">
        <f t="shared" si="61"/>
        <v>0</v>
      </c>
      <c r="CG142">
        <f t="shared" si="62"/>
        <v>0</v>
      </c>
      <c r="CI142">
        <f t="shared" si="63"/>
        <v>0</v>
      </c>
      <c r="CJ142">
        <f t="shared" si="64"/>
        <v>0</v>
      </c>
    </row>
    <row r="143" spans="1:88" x14ac:dyDescent="0.3">
      <c r="A143" t="s">
        <v>92</v>
      </c>
      <c r="B143" t="s">
        <v>39</v>
      </c>
      <c r="C143">
        <v>43.646988</v>
      </c>
      <c r="D143">
        <v>-79.583586999999994</v>
      </c>
      <c r="E143">
        <v>10.153144804362919</v>
      </c>
      <c r="F143" s="2">
        <v>43662</v>
      </c>
      <c r="BB143">
        <f t="shared" si="65"/>
        <v>0</v>
      </c>
      <c r="BC143">
        <v>2</v>
      </c>
      <c r="BD143">
        <v>2</v>
      </c>
      <c r="BE143">
        <v>4</v>
      </c>
      <c r="BG143" t="s">
        <v>246</v>
      </c>
      <c r="BK143">
        <f t="shared" si="44"/>
        <v>0</v>
      </c>
      <c r="BL143">
        <f t="shared" si="45"/>
        <v>0</v>
      </c>
      <c r="BM143">
        <f t="shared" si="46"/>
        <v>0</v>
      </c>
      <c r="BN143">
        <f t="shared" si="47"/>
        <v>0</v>
      </c>
      <c r="BO143">
        <f t="shared" si="48"/>
        <v>0</v>
      </c>
      <c r="BP143">
        <f t="shared" si="49"/>
        <v>0</v>
      </c>
      <c r="BQ143">
        <f t="shared" si="50"/>
        <v>0</v>
      </c>
      <c r="BR143">
        <f t="shared" si="51"/>
        <v>0</v>
      </c>
      <c r="BS143">
        <f t="shared" si="52"/>
        <v>0</v>
      </c>
      <c r="BT143">
        <f t="shared" si="53"/>
        <v>0</v>
      </c>
      <c r="BU143">
        <f t="shared" si="54"/>
        <v>0</v>
      </c>
      <c r="BW143">
        <f t="shared" si="55"/>
        <v>0</v>
      </c>
      <c r="BY143">
        <f t="shared" si="56"/>
        <v>0</v>
      </c>
      <c r="CA143">
        <f t="shared" si="57"/>
        <v>0</v>
      </c>
      <c r="CB143">
        <f t="shared" si="58"/>
        <v>0</v>
      </c>
      <c r="CC143">
        <f t="shared" si="59"/>
        <v>0</v>
      </c>
      <c r="CE143">
        <f t="shared" si="60"/>
        <v>0</v>
      </c>
      <c r="CF143">
        <f t="shared" si="61"/>
        <v>0</v>
      </c>
      <c r="CG143">
        <f t="shared" si="62"/>
        <v>0</v>
      </c>
      <c r="CI143">
        <f t="shared" si="63"/>
        <v>0</v>
      </c>
      <c r="CJ143">
        <f t="shared" si="64"/>
        <v>0</v>
      </c>
    </row>
    <row r="144" spans="1:88" x14ac:dyDescent="0.3">
      <c r="A144" t="s">
        <v>93</v>
      </c>
      <c r="B144" t="s">
        <v>39</v>
      </c>
      <c r="C144">
        <v>43.651476000000002</v>
      </c>
      <c r="D144">
        <v>-79.617875999999995</v>
      </c>
      <c r="E144">
        <v>11.85110791727271</v>
      </c>
      <c r="F144" s="2">
        <v>43664</v>
      </c>
      <c r="AK144">
        <v>1</v>
      </c>
      <c r="AR144">
        <v>1</v>
      </c>
      <c r="BB144">
        <f t="shared" si="65"/>
        <v>0</v>
      </c>
      <c r="BC144">
        <v>4</v>
      </c>
      <c r="BD144">
        <v>0</v>
      </c>
      <c r="BE144">
        <v>4</v>
      </c>
      <c r="BK144">
        <f t="shared" si="44"/>
        <v>0</v>
      </c>
      <c r="BL144">
        <f t="shared" si="45"/>
        <v>0</v>
      </c>
      <c r="BM144">
        <f t="shared" si="46"/>
        <v>0</v>
      </c>
      <c r="BN144">
        <f t="shared" si="47"/>
        <v>0</v>
      </c>
      <c r="BO144">
        <f t="shared" si="48"/>
        <v>0</v>
      </c>
      <c r="BP144">
        <f t="shared" si="49"/>
        <v>1</v>
      </c>
      <c r="BQ144">
        <f t="shared" si="50"/>
        <v>0</v>
      </c>
      <c r="BR144">
        <f t="shared" si="51"/>
        <v>0</v>
      </c>
      <c r="BS144">
        <f t="shared" si="52"/>
        <v>0</v>
      </c>
      <c r="BT144">
        <f t="shared" si="53"/>
        <v>0</v>
      </c>
      <c r="BU144">
        <f t="shared" si="54"/>
        <v>0</v>
      </c>
      <c r="BW144">
        <f t="shared" si="55"/>
        <v>2</v>
      </c>
      <c r="BY144">
        <f t="shared" si="56"/>
        <v>1</v>
      </c>
      <c r="CA144">
        <f t="shared" si="57"/>
        <v>0</v>
      </c>
      <c r="CB144">
        <f t="shared" si="58"/>
        <v>1</v>
      </c>
      <c r="CC144">
        <f t="shared" si="59"/>
        <v>0</v>
      </c>
      <c r="CE144">
        <f t="shared" si="60"/>
        <v>0</v>
      </c>
      <c r="CF144">
        <f t="shared" si="61"/>
        <v>1</v>
      </c>
      <c r="CG144">
        <f t="shared" si="62"/>
        <v>1</v>
      </c>
      <c r="CI144">
        <f t="shared" si="63"/>
        <v>2</v>
      </c>
      <c r="CJ144">
        <f t="shared" si="64"/>
        <v>1</v>
      </c>
    </row>
    <row r="145" spans="1:88" x14ac:dyDescent="0.3">
      <c r="A145" t="s">
        <v>93</v>
      </c>
      <c r="B145" t="s">
        <v>41</v>
      </c>
      <c r="C145">
        <v>43.651476000000002</v>
      </c>
      <c r="D145">
        <v>-79.617875999999995</v>
      </c>
      <c r="E145">
        <v>11.85110791727271</v>
      </c>
      <c r="F145" s="2">
        <v>43664</v>
      </c>
      <c r="K145">
        <v>1</v>
      </c>
      <c r="BB145">
        <f t="shared" si="65"/>
        <v>0</v>
      </c>
      <c r="BC145">
        <v>6</v>
      </c>
      <c r="BD145">
        <v>0</v>
      </c>
      <c r="BE145">
        <v>6</v>
      </c>
      <c r="BK145">
        <f t="shared" si="44"/>
        <v>1</v>
      </c>
      <c r="BL145">
        <f t="shared" si="45"/>
        <v>0</v>
      </c>
      <c r="BM145">
        <f t="shared" si="46"/>
        <v>0</v>
      </c>
      <c r="BN145">
        <f t="shared" si="47"/>
        <v>0</v>
      </c>
      <c r="BO145">
        <f t="shared" si="48"/>
        <v>0</v>
      </c>
      <c r="BP145">
        <f t="shared" si="49"/>
        <v>0</v>
      </c>
      <c r="BQ145">
        <f t="shared" si="50"/>
        <v>0</v>
      </c>
      <c r="BR145">
        <f t="shared" si="51"/>
        <v>0</v>
      </c>
      <c r="BS145">
        <f t="shared" si="52"/>
        <v>0</v>
      </c>
      <c r="BT145">
        <f t="shared" si="53"/>
        <v>0</v>
      </c>
      <c r="BU145">
        <f t="shared" si="54"/>
        <v>0</v>
      </c>
      <c r="BW145">
        <f t="shared" si="55"/>
        <v>1</v>
      </c>
      <c r="BY145">
        <f t="shared" si="56"/>
        <v>1</v>
      </c>
      <c r="CA145">
        <f t="shared" si="57"/>
        <v>1</v>
      </c>
      <c r="CB145">
        <f t="shared" si="58"/>
        <v>0</v>
      </c>
      <c r="CC145">
        <f t="shared" si="59"/>
        <v>0</v>
      </c>
      <c r="CE145">
        <f t="shared" si="60"/>
        <v>1</v>
      </c>
      <c r="CF145">
        <f t="shared" si="61"/>
        <v>0</v>
      </c>
      <c r="CG145">
        <f t="shared" si="62"/>
        <v>0</v>
      </c>
      <c r="CI145">
        <f t="shared" si="63"/>
        <v>1</v>
      </c>
      <c r="CJ145">
        <f t="shared" si="64"/>
        <v>1</v>
      </c>
    </row>
    <row r="146" spans="1:88" x14ac:dyDescent="0.3">
      <c r="A146" t="s">
        <v>93</v>
      </c>
      <c r="B146" t="s">
        <v>42</v>
      </c>
      <c r="C146">
        <v>43.651476000000002</v>
      </c>
      <c r="D146">
        <v>-79.617875999999995</v>
      </c>
      <c r="E146">
        <v>11.85110791727271</v>
      </c>
      <c r="F146" s="2">
        <v>43664</v>
      </c>
      <c r="Y146">
        <v>5</v>
      </c>
      <c r="AR146">
        <v>1</v>
      </c>
      <c r="BB146">
        <f t="shared" si="65"/>
        <v>0</v>
      </c>
      <c r="BC146">
        <v>4</v>
      </c>
      <c r="BD146">
        <v>0</v>
      </c>
      <c r="BE146">
        <v>4</v>
      </c>
      <c r="BG146" t="s">
        <v>247</v>
      </c>
      <c r="BK146">
        <f t="shared" si="44"/>
        <v>0</v>
      </c>
      <c r="BL146">
        <f t="shared" si="45"/>
        <v>0</v>
      </c>
      <c r="BM146">
        <f t="shared" si="46"/>
        <v>0</v>
      </c>
      <c r="BN146">
        <f t="shared" si="47"/>
        <v>0</v>
      </c>
      <c r="BO146">
        <f t="shared" si="48"/>
        <v>0</v>
      </c>
      <c r="BP146">
        <f t="shared" si="49"/>
        <v>1</v>
      </c>
      <c r="BQ146">
        <f t="shared" si="50"/>
        <v>0</v>
      </c>
      <c r="BR146">
        <f t="shared" si="51"/>
        <v>0</v>
      </c>
      <c r="BS146">
        <f t="shared" si="52"/>
        <v>0</v>
      </c>
      <c r="BT146">
        <f t="shared" si="53"/>
        <v>0</v>
      </c>
      <c r="BU146">
        <f t="shared" si="54"/>
        <v>0</v>
      </c>
      <c r="BW146">
        <f t="shared" si="55"/>
        <v>6</v>
      </c>
      <c r="BY146">
        <f t="shared" si="56"/>
        <v>1</v>
      </c>
      <c r="CA146">
        <f t="shared" si="57"/>
        <v>0</v>
      </c>
      <c r="CB146">
        <f t="shared" si="58"/>
        <v>1</v>
      </c>
      <c r="CC146">
        <f t="shared" si="59"/>
        <v>0</v>
      </c>
      <c r="CE146">
        <f t="shared" si="60"/>
        <v>5</v>
      </c>
      <c r="CF146">
        <f t="shared" si="61"/>
        <v>1</v>
      </c>
      <c r="CG146">
        <f t="shared" si="62"/>
        <v>0</v>
      </c>
      <c r="CI146">
        <f t="shared" si="63"/>
        <v>2</v>
      </c>
      <c r="CJ146">
        <f t="shared" si="64"/>
        <v>1</v>
      </c>
    </row>
    <row r="147" spans="1:88" x14ac:dyDescent="0.3">
      <c r="A147" t="s">
        <v>94</v>
      </c>
      <c r="B147" t="s">
        <v>39</v>
      </c>
      <c r="C147">
        <v>43.628807000000002</v>
      </c>
      <c r="D147">
        <v>-79.652009000000007</v>
      </c>
      <c r="E147">
        <v>13.687963679905621</v>
      </c>
      <c r="F147" s="2">
        <v>43664</v>
      </c>
      <c r="BB147">
        <f t="shared" si="65"/>
        <v>2</v>
      </c>
      <c r="BC147">
        <v>4</v>
      </c>
      <c r="BD147">
        <v>1</v>
      </c>
      <c r="BE147">
        <v>7</v>
      </c>
      <c r="BG147" t="s">
        <v>248</v>
      </c>
      <c r="BK147">
        <f t="shared" si="44"/>
        <v>0</v>
      </c>
      <c r="BL147">
        <f t="shared" si="45"/>
        <v>0</v>
      </c>
      <c r="BM147">
        <f t="shared" si="46"/>
        <v>0</v>
      </c>
      <c r="BN147">
        <f t="shared" si="47"/>
        <v>0</v>
      </c>
      <c r="BO147">
        <f t="shared" si="48"/>
        <v>0</v>
      </c>
      <c r="BP147">
        <f t="shared" si="49"/>
        <v>0</v>
      </c>
      <c r="BQ147">
        <f t="shared" si="50"/>
        <v>0</v>
      </c>
      <c r="BR147">
        <f t="shared" si="51"/>
        <v>0</v>
      </c>
      <c r="BS147">
        <f t="shared" si="52"/>
        <v>0</v>
      </c>
      <c r="BT147">
        <f t="shared" si="53"/>
        <v>0</v>
      </c>
      <c r="BU147">
        <f t="shared" si="54"/>
        <v>0</v>
      </c>
      <c r="BW147">
        <f t="shared" si="55"/>
        <v>0</v>
      </c>
      <c r="BY147">
        <f t="shared" si="56"/>
        <v>0</v>
      </c>
      <c r="CA147">
        <f t="shared" si="57"/>
        <v>0</v>
      </c>
      <c r="CB147">
        <f t="shared" si="58"/>
        <v>0</v>
      </c>
      <c r="CC147">
        <f t="shared" si="59"/>
        <v>0</v>
      </c>
      <c r="CE147">
        <f t="shared" si="60"/>
        <v>0</v>
      </c>
      <c r="CF147">
        <f t="shared" si="61"/>
        <v>0</v>
      </c>
      <c r="CG147">
        <f t="shared" si="62"/>
        <v>0</v>
      </c>
      <c r="CI147">
        <f t="shared" si="63"/>
        <v>0</v>
      </c>
      <c r="CJ147">
        <f t="shared" si="64"/>
        <v>0</v>
      </c>
    </row>
    <row r="148" spans="1:88" x14ac:dyDescent="0.3">
      <c r="A148" t="s">
        <v>94</v>
      </c>
      <c r="B148" t="s">
        <v>41</v>
      </c>
      <c r="C148">
        <v>43.628807000000002</v>
      </c>
      <c r="D148">
        <v>-79.652009000000007</v>
      </c>
      <c r="E148">
        <v>13.687963679905621</v>
      </c>
      <c r="F148" s="2">
        <v>43664</v>
      </c>
      <c r="BB148">
        <f t="shared" si="65"/>
        <v>1</v>
      </c>
      <c r="BC148">
        <v>7</v>
      </c>
      <c r="BD148">
        <v>0</v>
      </c>
      <c r="BE148">
        <v>8</v>
      </c>
      <c r="BG148" t="s">
        <v>249</v>
      </c>
      <c r="BK148">
        <f t="shared" si="44"/>
        <v>0</v>
      </c>
      <c r="BL148">
        <f t="shared" si="45"/>
        <v>0</v>
      </c>
      <c r="BM148">
        <f t="shared" si="46"/>
        <v>0</v>
      </c>
      <c r="BN148">
        <f t="shared" si="47"/>
        <v>0</v>
      </c>
      <c r="BO148">
        <f t="shared" si="48"/>
        <v>0</v>
      </c>
      <c r="BP148">
        <f t="shared" si="49"/>
        <v>0</v>
      </c>
      <c r="BQ148">
        <f t="shared" si="50"/>
        <v>0</v>
      </c>
      <c r="BR148">
        <f t="shared" si="51"/>
        <v>0</v>
      </c>
      <c r="BS148">
        <f t="shared" si="52"/>
        <v>0</v>
      </c>
      <c r="BT148">
        <f t="shared" si="53"/>
        <v>0</v>
      </c>
      <c r="BU148">
        <f t="shared" si="54"/>
        <v>0</v>
      </c>
      <c r="BW148">
        <f t="shared" si="55"/>
        <v>0</v>
      </c>
      <c r="BY148">
        <f t="shared" si="56"/>
        <v>0</v>
      </c>
      <c r="CA148">
        <f t="shared" si="57"/>
        <v>0</v>
      </c>
      <c r="CB148">
        <f t="shared" si="58"/>
        <v>0</v>
      </c>
      <c r="CC148">
        <f t="shared" si="59"/>
        <v>0</v>
      </c>
      <c r="CE148">
        <f t="shared" si="60"/>
        <v>0</v>
      </c>
      <c r="CF148">
        <f t="shared" si="61"/>
        <v>0</v>
      </c>
      <c r="CG148">
        <f t="shared" si="62"/>
        <v>0</v>
      </c>
      <c r="CI148">
        <f t="shared" si="63"/>
        <v>0</v>
      </c>
      <c r="CJ148">
        <f t="shared" si="64"/>
        <v>0</v>
      </c>
    </row>
    <row r="149" spans="1:88" x14ac:dyDescent="0.3">
      <c r="A149" t="s">
        <v>94</v>
      </c>
      <c r="B149" t="s">
        <v>42</v>
      </c>
      <c r="C149">
        <v>43.628807000000002</v>
      </c>
      <c r="D149">
        <v>-79.652009000000007</v>
      </c>
      <c r="E149">
        <v>13.687963679905621</v>
      </c>
      <c r="F149" s="2">
        <v>43664</v>
      </c>
      <c r="AS149">
        <v>1</v>
      </c>
      <c r="BB149">
        <f t="shared" si="65"/>
        <v>0</v>
      </c>
      <c r="BC149">
        <v>3</v>
      </c>
      <c r="BD149">
        <v>3</v>
      </c>
      <c r="BE149">
        <v>6</v>
      </c>
      <c r="BG149" t="s">
        <v>250</v>
      </c>
      <c r="BK149">
        <f t="shared" si="44"/>
        <v>0</v>
      </c>
      <c r="BL149">
        <f t="shared" si="45"/>
        <v>0</v>
      </c>
      <c r="BM149">
        <f t="shared" si="46"/>
        <v>0</v>
      </c>
      <c r="BN149">
        <f t="shared" si="47"/>
        <v>0</v>
      </c>
      <c r="BO149">
        <f t="shared" si="48"/>
        <v>0</v>
      </c>
      <c r="BP149">
        <f t="shared" si="49"/>
        <v>1</v>
      </c>
      <c r="BQ149">
        <f t="shared" si="50"/>
        <v>0</v>
      </c>
      <c r="BR149">
        <f t="shared" si="51"/>
        <v>0</v>
      </c>
      <c r="BS149">
        <f t="shared" si="52"/>
        <v>0</v>
      </c>
      <c r="BT149">
        <f t="shared" si="53"/>
        <v>0</v>
      </c>
      <c r="BU149">
        <f t="shared" si="54"/>
        <v>0</v>
      </c>
      <c r="BW149">
        <f t="shared" si="55"/>
        <v>1</v>
      </c>
      <c r="BY149">
        <f t="shared" si="56"/>
        <v>1</v>
      </c>
      <c r="CA149">
        <f t="shared" si="57"/>
        <v>0</v>
      </c>
      <c r="CB149">
        <f t="shared" si="58"/>
        <v>1</v>
      </c>
      <c r="CC149">
        <f t="shared" si="59"/>
        <v>0</v>
      </c>
      <c r="CE149">
        <f t="shared" si="60"/>
        <v>0</v>
      </c>
      <c r="CF149">
        <f t="shared" si="61"/>
        <v>1</v>
      </c>
      <c r="CG149">
        <f t="shared" si="62"/>
        <v>0</v>
      </c>
      <c r="CI149">
        <f t="shared" si="63"/>
        <v>1</v>
      </c>
      <c r="CJ149">
        <f t="shared" si="64"/>
        <v>1</v>
      </c>
    </row>
    <row r="150" spans="1:88" x14ac:dyDescent="0.3">
      <c r="A150" t="s">
        <v>95</v>
      </c>
      <c r="B150" t="s">
        <v>39</v>
      </c>
      <c r="C150">
        <v>43.618104000000002</v>
      </c>
      <c r="D150">
        <v>-79.701542000000003</v>
      </c>
      <c r="E150">
        <v>16.249375245243645</v>
      </c>
      <c r="F150" s="2">
        <v>43664</v>
      </c>
      <c r="BB150">
        <f t="shared" si="65"/>
        <v>1</v>
      </c>
      <c r="BC150">
        <v>5</v>
      </c>
      <c r="BD150">
        <v>0</v>
      </c>
      <c r="BE150">
        <v>6</v>
      </c>
      <c r="BG150" t="s">
        <v>251</v>
      </c>
      <c r="BK150">
        <f t="shared" si="44"/>
        <v>0</v>
      </c>
      <c r="BL150">
        <f t="shared" si="45"/>
        <v>0</v>
      </c>
      <c r="BM150">
        <f t="shared" si="46"/>
        <v>0</v>
      </c>
      <c r="BN150">
        <f t="shared" si="47"/>
        <v>0</v>
      </c>
      <c r="BO150">
        <f t="shared" si="48"/>
        <v>0</v>
      </c>
      <c r="BP150">
        <f t="shared" si="49"/>
        <v>0</v>
      </c>
      <c r="BQ150">
        <f t="shared" si="50"/>
        <v>0</v>
      </c>
      <c r="BR150">
        <f t="shared" si="51"/>
        <v>0</v>
      </c>
      <c r="BS150">
        <f t="shared" si="52"/>
        <v>0</v>
      </c>
      <c r="BT150">
        <f t="shared" si="53"/>
        <v>0</v>
      </c>
      <c r="BU150">
        <f t="shared" si="54"/>
        <v>0</v>
      </c>
      <c r="BW150">
        <f t="shared" si="55"/>
        <v>0</v>
      </c>
      <c r="BY150">
        <f t="shared" si="56"/>
        <v>0</v>
      </c>
      <c r="CA150">
        <f t="shared" si="57"/>
        <v>0</v>
      </c>
      <c r="CB150">
        <f t="shared" si="58"/>
        <v>0</v>
      </c>
      <c r="CC150">
        <f t="shared" si="59"/>
        <v>0</v>
      </c>
      <c r="CE150">
        <f t="shared" si="60"/>
        <v>0</v>
      </c>
      <c r="CF150">
        <f t="shared" si="61"/>
        <v>0</v>
      </c>
      <c r="CG150">
        <f t="shared" si="62"/>
        <v>0</v>
      </c>
      <c r="CI150">
        <f t="shared" si="63"/>
        <v>0</v>
      </c>
      <c r="CJ150">
        <f t="shared" si="64"/>
        <v>0</v>
      </c>
    </row>
    <row r="151" spans="1:88" x14ac:dyDescent="0.3">
      <c r="A151" t="s">
        <v>95</v>
      </c>
      <c r="B151" t="s">
        <v>41</v>
      </c>
      <c r="C151">
        <v>43.618104000000002</v>
      </c>
      <c r="D151">
        <v>-79.701542000000003</v>
      </c>
      <c r="E151">
        <v>16.249375245243645</v>
      </c>
      <c r="F151" s="2">
        <v>43664</v>
      </c>
      <c r="BB151">
        <f t="shared" si="65"/>
        <v>2</v>
      </c>
      <c r="BC151">
        <v>3</v>
      </c>
      <c r="BD151">
        <v>0</v>
      </c>
      <c r="BE151">
        <v>5</v>
      </c>
      <c r="BG151" t="s">
        <v>251</v>
      </c>
      <c r="BK151">
        <f t="shared" si="44"/>
        <v>0</v>
      </c>
      <c r="BL151">
        <f t="shared" si="45"/>
        <v>0</v>
      </c>
      <c r="BM151">
        <f t="shared" si="46"/>
        <v>0</v>
      </c>
      <c r="BN151">
        <f t="shared" si="47"/>
        <v>0</v>
      </c>
      <c r="BO151">
        <f t="shared" si="48"/>
        <v>0</v>
      </c>
      <c r="BP151">
        <f t="shared" si="49"/>
        <v>0</v>
      </c>
      <c r="BQ151">
        <f t="shared" si="50"/>
        <v>0</v>
      </c>
      <c r="BR151">
        <f t="shared" si="51"/>
        <v>0</v>
      </c>
      <c r="BS151">
        <f t="shared" si="52"/>
        <v>0</v>
      </c>
      <c r="BT151">
        <f t="shared" si="53"/>
        <v>0</v>
      </c>
      <c r="BU151">
        <f t="shared" si="54"/>
        <v>0</v>
      </c>
      <c r="BW151">
        <f t="shared" si="55"/>
        <v>0</v>
      </c>
      <c r="BY151">
        <f t="shared" si="56"/>
        <v>0</v>
      </c>
      <c r="CA151">
        <f t="shared" si="57"/>
        <v>0</v>
      </c>
      <c r="CB151">
        <f t="shared" si="58"/>
        <v>0</v>
      </c>
      <c r="CC151">
        <f t="shared" si="59"/>
        <v>0</v>
      </c>
      <c r="CE151">
        <f t="shared" si="60"/>
        <v>0</v>
      </c>
      <c r="CF151">
        <f t="shared" si="61"/>
        <v>0</v>
      </c>
      <c r="CG151">
        <f t="shared" si="62"/>
        <v>0</v>
      </c>
      <c r="CI151">
        <f t="shared" si="63"/>
        <v>0</v>
      </c>
      <c r="CJ151">
        <f t="shared" si="64"/>
        <v>0</v>
      </c>
    </row>
    <row r="152" spans="1:88" x14ac:dyDescent="0.3">
      <c r="A152" t="s">
        <v>95</v>
      </c>
      <c r="B152" t="s">
        <v>42</v>
      </c>
      <c r="C152">
        <v>43.618104000000002</v>
      </c>
      <c r="D152">
        <v>-79.701542000000003</v>
      </c>
      <c r="E152">
        <v>16.249375245243645</v>
      </c>
      <c r="F152" s="2">
        <v>43664</v>
      </c>
      <c r="AK152">
        <v>1</v>
      </c>
      <c r="AT152">
        <v>1</v>
      </c>
      <c r="BB152">
        <f t="shared" si="65"/>
        <v>1</v>
      </c>
      <c r="BC152">
        <v>2</v>
      </c>
      <c r="BD152">
        <v>0</v>
      </c>
      <c r="BE152">
        <v>3</v>
      </c>
      <c r="BG152" t="s">
        <v>252</v>
      </c>
      <c r="BK152">
        <f t="shared" si="44"/>
        <v>0</v>
      </c>
      <c r="BL152">
        <f t="shared" si="45"/>
        <v>0</v>
      </c>
      <c r="BM152">
        <f t="shared" si="46"/>
        <v>0</v>
      </c>
      <c r="BN152">
        <f t="shared" si="47"/>
        <v>0</v>
      </c>
      <c r="BO152">
        <f t="shared" si="48"/>
        <v>0</v>
      </c>
      <c r="BP152">
        <f t="shared" si="49"/>
        <v>0</v>
      </c>
      <c r="BQ152">
        <f t="shared" si="50"/>
        <v>0</v>
      </c>
      <c r="BR152">
        <f t="shared" si="51"/>
        <v>0</v>
      </c>
      <c r="BS152">
        <f t="shared" si="52"/>
        <v>0</v>
      </c>
      <c r="BT152">
        <f t="shared" si="53"/>
        <v>0</v>
      </c>
      <c r="BU152">
        <f t="shared" si="54"/>
        <v>0</v>
      </c>
      <c r="BW152">
        <f t="shared" si="55"/>
        <v>2</v>
      </c>
      <c r="BY152">
        <f t="shared" si="56"/>
        <v>0</v>
      </c>
      <c r="CA152">
        <f t="shared" si="57"/>
        <v>0</v>
      </c>
      <c r="CB152">
        <f t="shared" si="58"/>
        <v>0</v>
      </c>
      <c r="CC152">
        <f t="shared" si="59"/>
        <v>0</v>
      </c>
      <c r="CE152">
        <f t="shared" si="60"/>
        <v>0</v>
      </c>
      <c r="CF152">
        <f t="shared" si="61"/>
        <v>0</v>
      </c>
      <c r="CG152">
        <f t="shared" si="62"/>
        <v>2</v>
      </c>
      <c r="CI152">
        <f t="shared" si="63"/>
        <v>2</v>
      </c>
      <c r="CJ152">
        <f t="shared" si="64"/>
        <v>0</v>
      </c>
    </row>
    <row r="153" spans="1:88" x14ac:dyDescent="0.3">
      <c r="A153" t="s">
        <v>96</v>
      </c>
      <c r="B153" t="s">
        <v>39</v>
      </c>
      <c r="C153">
        <v>43.613475000000001</v>
      </c>
      <c r="D153">
        <v>-79.705866999999998</v>
      </c>
      <c r="E153">
        <v>16.517746332907461</v>
      </c>
      <c r="F153" s="2">
        <v>43664</v>
      </c>
      <c r="AU153">
        <v>1</v>
      </c>
      <c r="BB153">
        <f t="shared" si="65"/>
        <v>0</v>
      </c>
      <c r="BC153">
        <v>4</v>
      </c>
      <c r="BD153">
        <v>1</v>
      </c>
      <c r="BE153">
        <v>5</v>
      </c>
      <c r="BG153" t="s">
        <v>253</v>
      </c>
      <c r="BK153">
        <f t="shared" si="44"/>
        <v>0</v>
      </c>
      <c r="BL153">
        <f t="shared" si="45"/>
        <v>0</v>
      </c>
      <c r="BM153">
        <f t="shared" si="46"/>
        <v>0</v>
      </c>
      <c r="BN153">
        <f t="shared" si="47"/>
        <v>0</v>
      </c>
      <c r="BO153">
        <f t="shared" si="48"/>
        <v>0</v>
      </c>
      <c r="BP153">
        <f t="shared" si="49"/>
        <v>1</v>
      </c>
      <c r="BQ153">
        <f t="shared" si="50"/>
        <v>0</v>
      </c>
      <c r="BR153">
        <f t="shared" si="51"/>
        <v>0</v>
      </c>
      <c r="BS153">
        <f t="shared" si="52"/>
        <v>0</v>
      </c>
      <c r="BT153">
        <f t="shared" si="53"/>
        <v>0</v>
      </c>
      <c r="BU153">
        <f t="shared" si="54"/>
        <v>0</v>
      </c>
      <c r="BW153">
        <f t="shared" si="55"/>
        <v>1</v>
      </c>
      <c r="BY153">
        <f t="shared" si="56"/>
        <v>1</v>
      </c>
      <c r="CA153">
        <f t="shared" si="57"/>
        <v>0</v>
      </c>
      <c r="CB153">
        <f t="shared" si="58"/>
        <v>1</v>
      </c>
      <c r="CC153">
        <f t="shared" si="59"/>
        <v>0</v>
      </c>
      <c r="CE153">
        <f t="shared" si="60"/>
        <v>0</v>
      </c>
      <c r="CF153">
        <f t="shared" si="61"/>
        <v>1</v>
      </c>
      <c r="CG153">
        <f t="shared" si="62"/>
        <v>0</v>
      </c>
      <c r="CI153">
        <f t="shared" si="63"/>
        <v>1</v>
      </c>
      <c r="CJ153">
        <f t="shared" si="64"/>
        <v>1</v>
      </c>
    </row>
    <row r="154" spans="1:88" x14ac:dyDescent="0.3">
      <c r="A154" t="s">
        <v>96</v>
      </c>
      <c r="B154" t="s">
        <v>41</v>
      </c>
      <c r="C154">
        <v>43.613475000000001</v>
      </c>
      <c r="D154">
        <v>-79.705866999999998</v>
      </c>
      <c r="E154">
        <v>16.517746332907461</v>
      </c>
      <c r="F154" s="2">
        <v>43664</v>
      </c>
      <c r="K154">
        <v>1</v>
      </c>
      <c r="AR154">
        <v>1</v>
      </c>
      <c r="AV154">
        <v>1</v>
      </c>
      <c r="AW154">
        <v>1</v>
      </c>
      <c r="BB154">
        <f t="shared" si="65"/>
        <v>0</v>
      </c>
      <c r="BC154">
        <v>6</v>
      </c>
      <c r="BD154">
        <v>0</v>
      </c>
      <c r="BE154">
        <v>6</v>
      </c>
      <c r="BK154">
        <f t="shared" si="44"/>
        <v>1</v>
      </c>
      <c r="BL154">
        <f t="shared" si="45"/>
        <v>0</v>
      </c>
      <c r="BM154">
        <f t="shared" si="46"/>
        <v>0</v>
      </c>
      <c r="BN154">
        <f t="shared" si="47"/>
        <v>0</v>
      </c>
      <c r="BO154">
        <f t="shared" si="48"/>
        <v>0</v>
      </c>
      <c r="BP154">
        <f t="shared" si="49"/>
        <v>2</v>
      </c>
      <c r="BQ154">
        <f t="shared" si="50"/>
        <v>0</v>
      </c>
      <c r="BR154">
        <f t="shared" si="51"/>
        <v>0</v>
      </c>
      <c r="BS154">
        <f t="shared" si="52"/>
        <v>0</v>
      </c>
      <c r="BT154">
        <f t="shared" si="53"/>
        <v>0</v>
      </c>
      <c r="BU154">
        <f t="shared" si="54"/>
        <v>0</v>
      </c>
      <c r="BW154">
        <f>SUM(G154:AZ154)</f>
        <v>4</v>
      </c>
      <c r="BY154">
        <f t="shared" si="56"/>
        <v>4</v>
      </c>
      <c r="CA154">
        <f t="shared" si="57"/>
        <v>2</v>
      </c>
      <c r="CB154">
        <f t="shared" si="58"/>
        <v>2</v>
      </c>
      <c r="CC154">
        <f t="shared" si="59"/>
        <v>0</v>
      </c>
      <c r="CE154">
        <f t="shared" si="60"/>
        <v>2</v>
      </c>
      <c r="CF154">
        <f t="shared" si="61"/>
        <v>2</v>
      </c>
      <c r="CG154">
        <f t="shared" si="62"/>
        <v>0</v>
      </c>
      <c r="CI154">
        <f t="shared" si="63"/>
        <v>3</v>
      </c>
      <c r="CJ154">
        <f t="shared" si="64"/>
        <v>2</v>
      </c>
    </row>
    <row r="155" spans="1:88" x14ac:dyDescent="0.3">
      <c r="A155" t="s">
        <v>96</v>
      </c>
      <c r="B155" t="s">
        <v>42</v>
      </c>
      <c r="C155">
        <v>43.613475000000001</v>
      </c>
      <c r="D155">
        <v>-79.705866999999998</v>
      </c>
      <c r="E155">
        <v>16.517746332907461</v>
      </c>
      <c r="F155" s="2">
        <v>43664</v>
      </c>
      <c r="K155">
        <v>4</v>
      </c>
      <c r="BB155">
        <f t="shared" si="65"/>
        <v>0</v>
      </c>
      <c r="BC155">
        <v>4</v>
      </c>
      <c r="BD155">
        <v>2</v>
      </c>
      <c r="BE155">
        <v>6</v>
      </c>
      <c r="BG155" t="s">
        <v>252</v>
      </c>
      <c r="BK155">
        <f t="shared" si="44"/>
        <v>4</v>
      </c>
      <c r="BL155">
        <f t="shared" si="45"/>
        <v>0</v>
      </c>
      <c r="BM155">
        <f t="shared" si="46"/>
        <v>0</v>
      </c>
      <c r="BN155">
        <f t="shared" si="47"/>
        <v>0</v>
      </c>
      <c r="BO155">
        <f t="shared" si="48"/>
        <v>0</v>
      </c>
      <c r="BP155">
        <f t="shared" si="49"/>
        <v>0</v>
      </c>
      <c r="BQ155">
        <f t="shared" si="50"/>
        <v>0</v>
      </c>
      <c r="BR155">
        <f t="shared" si="51"/>
        <v>0</v>
      </c>
      <c r="BS155">
        <f t="shared" si="52"/>
        <v>0</v>
      </c>
      <c r="BT155">
        <f t="shared" si="53"/>
        <v>0</v>
      </c>
      <c r="BU155">
        <f t="shared" si="54"/>
        <v>0</v>
      </c>
      <c r="BW155">
        <f t="shared" si="55"/>
        <v>4</v>
      </c>
      <c r="BY155">
        <f t="shared" si="56"/>
        <v>4</v>
      </c>
      <c r="CA155">
        <f t="shared" si="57"/>
        <v>4</v>
      </c>
      <c r="CB155">
        <f t="shared" si="58"/>
        <v>0</v>
      </c>
      <c r="CC155">
        <f t="shared" si="59"/>
        <v>0</v>
      </c>
      <c r="CE155">
        <f t="shared" si="60"/>
        <v>4</v>
      </c>
      <c r="CF155">
        <f t="shared" si="61"/>
        <v>0</v>
      </c>
      <c r="CG155">
        <f t="shared" si="62"/>
        <v>0</v>
      </c>
      <c r="CI155">
        <f t="shared" si="63"/>
        <v>1</v>
      </c>
      <c r="CJ155">
        <f t="shared" si="64"/>
        <v>1</v>
      </c>
    </row>
    <row r="156" spans="1:88" x14ac:dyDescent="0.3">
      <c r="A156" t="s">
        <v>97</v>
      </c>
      <c r="B156" t="s">
        <v>39</v>
      </c>
      <c r="C156">
        <v>43.595801999999999</v>
      </c>
      <c r="D156">
        <v>-79.719547000000006</v>
      </c>
      <c r="E156">
        <v>17.445432542760066</v>
      </c>
      <c r="F156" s="2">
        <v>43664</v>
      </c>
      <c r="Y156" t="s">
        <v>254</v>
      </c>
      <c r="BB156">
        <f t="shared" si="65"/>
        <v>0</v>
      </c>
      <c r="BC156">
        <v>3</v>
      </c>
      <c r="BD156">
        <v>2</v>
      </c>
      <c r="BE156">
        <v>5</v>
      </c>
      <c r="BG156" t="s">
        <v>255</v>
      </c>
      <c r="BK156">
        <f t="shared" si="44"/>
        <v>0</v>
      </c>
      <c r="BL156">
        <f t="shared" si="45"/>
        <v>0</v>
      </c>
      <c r="BM156">
        <f t="shared" si="46"/>
        <v>0</v>
      </c>
      <c r="BN156">
        <f t="shared" si="47"/>
        <v>0</v>
      </c>
      <c r="BO156">
        <f t="shared" si="48"/>
        <v>0</v>
      </c>
      <c r="BP156">
        <f t="shared" si="49"/>
        <v>0</v>
      </c>
      <c r="BQ156">
        <f t="shared" si="50"/>
        <v>0</v>
      </c>
      <c r="BR156">
        <f t="shared" si="51"/>
        <v>0</v>
      </c>
      <c r="BS156">
        <f t="shared" si="52"/>
        <v>0</v>
      </c>
      <c r="BT156">
        <f t="shared" si="53"/>
        <v>0</v>
      </c>
      <c r="BU156">
        <f t="shared" si="54"/>
        <v>0</v>
      </c>
      <c r="BW156">
        <f t="shared" si="55"/>
        <v>0</v>
      </c>
      <c r="BY156">
        <f t="shared" si="56"/>
        <v>0</v>
      </c>
      <c r="CA156">
        <f t="shared" si="57"/>
        <v>0</v>
      </c>
      <c r="CB156">
        <f t="shared" si="58"/>
        <v>0</v>
      </c>
      <c r="CC156">
        <f t="shared" si="59"/>
        <v>0</v>
      </c>
      <c r="CE156">
        <v>2</v>
      </c>
      <c r="CF156">
        <f t="shared" si="61"/>
        <v>0</v>
      </c>
      <c r="CG156">
        <f t="shared" si="62"/>
        <v>0</v>
      </c>
      <c r="CI156">
        <f t="shared" si="63"/>
        <v>0</v>
      </c>
      <c r="CJ156">
        <f t="shared" si="64"/>
        <v>0</v>
      </c>
    </row>
    <row r="157" spans="1:88" x14ac:dyDescent="0.3">
      <c r="A157" t="s">
        <v>97</v>
      </c>
      <c r="B157" t="s">
        <v>41</v>
      </c>
      <c r="C157">
        <v>43.595801999999999</v>
      </c>
      <c r="D157">
        <v>-79.719547000000006</v>
      </c>
      <c r="E157">
        <v>17.445432542760066</v>
      </c>
      <c r="F157" s="2">
        <v>43664</v>
      </c>
      <c r="H157">
        <v>3</v>
      </c>
      <c r="BB157">
        <f t="shared" si="65"/>
        <v>0</v>
      </c>
      <c r="BC157">
        <v>4</v>
      </c>
      <c r="BD157">
        <v>2</v>
      </c>
      <c r="BE157">
        <v>6</v>
      </c>
      <c r="BK157">
        <f t="shared" si="44"/>
        <v>3</v>
      </c>
      <c r="BL157">
        <f t="shared" si="45"/>
        <v>0</v>
      </c>
      <c r="BM157">
        <f t="shared" si="46"/>
        <v>0</v>
      </c>
      <c r="BN157">
        <f t="shared" si="47"/>
        <v>0</v>
      </c>
      <c r="BO157">
        <f t="shared" si="48"/>
        <v>0</v>
      </c>
      <c r="BP157">
        <f t="shared" si="49"/>
        <v>0</v>
      </c>
      <c r="BQ157">
        <f t="shared" si="50"/>
        <v>0</v>
      </c>
      <c r="BR157">
        <f t="shared" si="51"/>
        <v>0</v>
      </c>
      <c r="BS157">
        <f t="shared" si="52"/>
        <v>0</v>
      </c>
      <c r="BT157">
        <f t="shared" si="53"/>
        <v>0</v>
      </c>
      <c r="BU157">
        <f t="shared" si="54"/>
        <v>0</v>
      </c>
      <c r="BW157">
        <f t="shared" si="55"/>
        <v>3</v>
      </c>
      <c r="BY157">
        <f t="shared" si="56"/>
        <v>3</v>
      </c>
      <c r="CA157">
        <f t="shared" si="57"/>
        <v>3</v>
      </c>
      <c r="CB157">
        <f t="shared" si="58"/>
        <v>0</v>
      </c>
      <c r="CC157">
        <f t="shared" si="59"/>
        <v>0</v>
      </c>
      <c r="CE157">
        <f t="shared" si="60"/>
        <v>3</v>
      </c>
      <c r="CF157">
        <f t="shared" si="61"/>
        <v>0</v>
      </c>
      <c r="CG157">
        <f t="shared" si="62"/>
        <v>0</v>
      </c>
      <c r="CI157">
        <f t="shared" si="63"/>
        <v>1</v>
      </c>
      <c r="CJ157">
        <f t="shared" si="64"/>
        <v>1</v>
      </c>
    </row>
    <row r="158" spans="1:88" x14ac:dyDescent="0.3">
      <c r="A158" t="s">
        <v>97</v>
      </c>
      <c r="B158" t="s">
        <v>42</v>
      </c>
      <c r="C158">
        <v>43.595801999999999</v>
      </c>
      <c r="D158">
        <v>-79.719547000000006</v>
      </c>
      <c r="E158">
        <v>17.445432542760066</v>
      </c>
      <c r="F158" s="2">
        <v>43664</v>
      </c>
      <c r="H158">
        <v>1</v>
      </c>
      <c r="Y158">
        <v>1</v>
      </c>
      <c r="BB158">
        <f t="shared" si="65"/>
        <v>0</v>
      </c>
      <c r="BC158">
        <v>3</v>
      </c>
      <c r="BD158">
        <v>0</v>
      </c>
      <c r="BE158">
        <v>3</v>
      </c>
      <c r="BG158" t="s">
        <v>256</v>
      </c>
      <c r="BK158">
        <f t="shared" si="44"/>
        <v>1</v>
      </c>
      <c r="BL158">
        <f t="shared" si="45"/>
        <v>0</v>
      </c>
      <c r="BM158">
        <f t="shared" si="46"/>
        <v>0</v>
      </c>
      <c r="BN158">
        <f t="shared" si="47"/>
        <v>0</v>
      </c>
      <c r="BO158">
        <f t="shared" si="48"/>
        <v>0</v>
      </c>
      <c r="BP158">
        <f t="shared" si="49"/>
        <v>0</v>
      </c>
      <c r="BQ158">
        <f t="shared" si="50"/>
        <v>0</v>
      </c>
      <c r="BR158">
        <f t="shared" si="51"/>
        <v>0</v>
      </c>
      <c r="BS158">
        <f t="shared" si="52"/>
        <v>0</v>
      </c>
      <c r="BT158">
        <f t="shared" si="53"/>
        <v>0</v>
      </c>
      <c r="BU158">
        <f t="shared" si="54"/>
        <v>0</v>
      </c>
      <c r="BW158">
        <f t="shared" si="55"/>
        <v>2</v>
      </c>
      <c r="BY158">
        <f t="shared" si="56"/>
        <v>1</v>
      </c>
      <c r="CA158">
        <f t="shared" si="57"/>
        <v>1</v>
      </c>
      <c r="CB158">
        <f t="shared" si="58"/>
        <v>0</v>
      </c>
      <c r="CC158">
        <f t="shared" si="59"/>
        <v>0</v>
      </c>
      <c r="CE158">
        <f t="shared" si="60"/>
        <v>2</v>
      </c>
      <c r="CF158">
        <f t="shared" si="61"/>
        <v>0</v>
      </c>
      <c r="CG158">
        <f t="shared" si="62"/>
        <v>0</v>
      </c>
      <c r="CI158">
        <f t="shared" si="63"/>
        <v>2</v>
      </c>
      <c r="CJ158">
        <f t="shared" si="64"/>
        <v>1</v>
      </c>
    </row>
    <row r="159" spans="1:88" x14ac:dyDescent="0.3">
      <c r="A159" t="s">
        <v>98</v>
      </c>
      <c r="B159" t="s">
        <v>39</v>
      </c>
      <c r="C159">
        <v>43.578899999999997</v>
      </c>
      <c r="D159">
        <v>-79.713397999999998</v>
      </c>
      <c r="E159">
        <v>17.47081032053967</v>
      </c>
      <c r="F159" s="2">
        <v>43664</v>
      </c>
      <c r="K159">
        <v>1</v>
      </c>
      <c r="AX159">
        <v>1</v>
      </c>
      <c r="AY159">
        <v>1</v>
      </c>
      <c r="BB159">
        <f t="shared" si="65"/>
        <v>0</v>
      </c>
      <c r="BC159">
        <v>3</v>
      </c>
      <c r="BD159">
        <v>0</v>
      </c>
      <c r="BE159">
        <v>3</v>
      </c>
      <c r="BK159">
        <f t="shared" si="44"/>
        <v>1</v>
      </c>
      <c r="BL159">
        <f t="shared" si="45"/>
        <v>0</v>
      </c>
      <c r="BM159">
        <f t="shared" si="46"/>
        <v>0</v>
      </c>
      <c r="BN159">
        <f t="shared" si="47"/>
        <v>0</v>
      </c>
      <c r="BO159">
        <f t="shared" si="48"/>
        <v>1</v>
      </c>
      <c r="BP159">
        <f t="shared" si="49"/>
        <v>1</v>
      </c>
      <c r="BQ159">
        <f t="shared" si="50"/>
        <v>0</v>
      </c>
      <c r="BR159">
        <f t="shared" si="51"/>
        <v>0</v>
      </c>
      <c r="BS159">
        <f t="shared" si="52"/>
        <v>0</v>
      </c>
      <c r="BT159">
        <f t="shared" si="53"/>
        <v>0</v>
      </c>
      <c r="BU159">
        <f t="shared" si="54"/>
        <v>0</v>
      </c>
      <c r="BW159">
        <f t="shared" si="55"/>
        <v>3</v>
      </c>
      <c r="BY159">
        <f t="shared" si="56"/>
        <v>3</v>
      </c>
      <c r="CA159">
        <f t="shared" si="57"/>
        <v>2</v>
      </c>
      <c r="CB159">
        <f t="shared" si="58"/>
        <v>1</v>
      </c>
      <c r="CC159">
        <f t="shared" si="59"/>
        <v>0</v>
      </c>
      <c r="CE159">
        <f t="shared" si="60"/>
        <v>2</v>
      </c>
      <c r="CF159">
        <f t="shared" si="61"/>
        <v>1</v>
      </c>
      <c r="CG159">
        <f t="shared" si="62"/>
        <v>0</v>
      </c>
      <c r="CI159">
        <f t="shared" si="63"/>
        <v>3</v>
      </c>
      <c r="CJ159">
        <f t="shared" si="64"/>
        <v>3</v>
      </c>
    </row>
    <row r="160" spans="1:88" x14ac:dyDescent="0.3">
      <c r="A160" t="s">
        <v>98</v>
      </c>
      <c r="B160" t="s">
        <v>41</v>
      </c>
      <c r="C160">
        <v>43.578899999999997</v>
      </c>
      <c r="D160">
        <v>-79.713397999999998</v>
      </c>
      <c r="E160">
        <v>17.47081032053967</v>
      </c>
      <c r="F160" s="2">
        <v>43664</v>
      </c>
      <c r="BB160">
        <f t="shared" si="65"/>
        <v>0</v>
      </c>
      <c r="BC160">
        <v>4</v>
      </c>
      <c r="BD160">
        <v>1</v>
      </c>
      <c r="BE160">
        <v>5</v>
      </c>
      <c r="BG160" t="s">
        <v>257</v>
      </c>
      <c r="BK160">
        <f t="shared" si="44"/>
        <v>0</v>
      </c>
      <c r="BL160">
        <f t="shared" si="45"/>
        <v>0</v>
      </c>
      <c r="BM160">
        <f t="shared" si="46"/>
        <v>0</v>
      </c>
      <c r="BN160">
        <f t="shared" si="47"/>
        <v>0</v>
      </c>
      <c r="BO160">
        <f t="shared" si="48"/>
        <v>0</v>
      </c>
      <c r="BP160">
        <f t="shared" si="49"/>
        <v>0</v>
      </c>
      <c r="BQ160">
        <f t="shared" si="50"/>
        <v>0</v>
      </c>
      <c r="BR160">
        <f t="shared" si="51"/>
        <v>0</v>
      </c>
      <c r="BS160">
        <f t="shared" si="52"/>
        <v>0</v>
      </c>
      <c r="BT160">
        <f t="shared" si="53"/>
        <v>0</v>
      </c>
      <c r="BU160">
        <f t="shared" si="54"/>
        <v>0</v>
      </c>
      <c r="BW160">
        <f t="shared" si="55"/>
        <v>0</v>
      </c>
      <c r="BY160">
        <f t="shared" si="56"/>
        <v>0</v>
      </c>
      <c r="CA160">
        <f t="shared" si="57"/>
        <v>0</v>
      </c>
      <c r="CB160">
        <f t="shared" si="58"/>
        <v>0</v>
      </c>
      <c r="CC160">
        <f t="shared" si="59"/>
        <v>0</v>
      </c>
      <c r="CE160">
        <f t="shared" si="60"/>
        <v>0</v>
      </c>
      <c r="CF160">
        <f t="shared" si="61"/>
        <v>0</v>
      </c>
      <c r="CG160">
        <f t="shared" si="62"/>
        <v>0</v>
      </c>
      <c r="CI160">
        <f t="shared" si="63"/>
        <v>0</v>
      </c>
      <c r="CJ160">
        <f t="shared" si="64"/>
        <v>0</v>
      </c>
    </row>
    <row r="161" spans="1:88" x14ac:dyDescent="0.3">
      <c r="A161" t="s">
        <v>98</v>
      </c>
      <c r="B161" t="s">
        <v>42</v>
      </c>
      <c r="C161">
        <v>43.578899999999997</v>
      </c>
      <c r="D161">
        <v>-79.713397999999998</v>
      </c>
      <c r="E161">
        <v>17.47081032053967</v>
      </c>
      <c r="F161" s="2">
        <v>43664</v>
      </c>
      <c r="BB161">
        <f t="shared" si="65"/>
        <v>0</v>
      </c>
      <c r="BC161">
        <v>2</v>
      </c>
      <c r="BD161">
        <v>0</v>
      </c>
      <c r="BE161">
        <v>2</v>
      </c>
      <c r="BK161">
        <f t="shared" si="44"/>
        <v>0</v>
      </c>
      <c r="BL161">
        <f t="shared" si="45"/>
        <v>0</v>
      </c>
      <c r="BM161">
        <f t="shared" si="46"/>
        <v>0</v>
      </c>
      <c r="BN161">
        <f t="shared" si="47"/>
        <v>0</v>
      </c>
      <c r="BO161">
        <f t="shared" si="48"/>
        <v>0</v>
      </c>
      <c r="BP161">
        <f t="shared" si="49"/>
        <v>0</v>
      </c>
      <c r="BQ161">
        <f t="shared" si="50"/>
        <v>0</v>
      </c>
      <c r="BR161">
        <f t="shared" si="51"/>
        <v>0</v>
      </c>
      <c r="BS161">
        <f t="shared" si="52"/>
        <v>0</v>
      </c>
      <c r="BT161">
        <f t="shared" si="53"/>
        <v>0</v>
      </c>
      <c r="BU161">
        <f t="shared" si="54"/>
        <v>0</v>
      </c>
      <c r="BW161">
        <f t="shared" si="55"/>
        <v>0</v>
      </c>
      <c r="BY161">
        <f t="shared" si="56"/>
        <v>0</v>
      </c>
      <c r="CA161">
        <f t="shared" si="57"/>
        <v>0</v>
      </c>
      <c r="CB161">
        <f t="shared" si="58"/>
        <v>0</v>
      </c>
      <c r="CC161">
        <f t="shared" si="59"/>
        <v>0</v>
      </c>
      <c r="CE161">
        <f t="shared" si="60"/>
        <v>0</v>
      </c>
      <c r="CF161">
        <f t="shared" si="61"/>
        <v>0</v>
      </c>
      <c r="CG161">
        <f t="shared" si="62"/>
        <v>0</v>
      </c>
      <c r="CI161">
        <f t="shared" si="63"/>
        <v>0</v>
      </c>
      <c r="CJ161">
        <f t="shared" si="64"/>
        <v>0</v>
      </c>
    </row>
    <row r="162" spans="1:88" x14ac:dyDescent="0.3">
      <c r="A162" t="s">
        <v>99</v>
      </c>
      <c r="B162" t="s">
        <v>39</v>
      </c>
      <c r="C162">
        <v>43.553597000000003</v>
      </c>
      <c r="D162">
        <v>-79.699607999999998</v>
      </c>
      <c r="E162">
        <v>17.453630525434615</v>
      </c>
      <c r="F162" s="2">
        <v>43653</v>
      </c>
      <c r="S162">
        <v>1</v>
      </c>
      <c r="BB162">
        <f t="shared" si="65"/>
        <v>1</v>
      </c>
      <c r="BC162">
        <v>1</v>
      </c>
      <c r="BD162">
        <v>0</v>
      </c>
      <c r="BE162">
        <v>2</v>
      </c>
      <c r="BG162" t="s">
        <v>258</v>
      </c>
      <c r="BK162">
        <f t="shared" si="44"/>
        <v>0</v>
      </c>
      <c r="BL162">
        <f t="shared" si="45"/>
        <v>0</v>
      </c>
      <c r="BM162">
        <f t="shared" si="46"/>
        <v>1</v>
      </c>
      <c r="BN162">
        <f t="shared" si="47"/>
        <v>0</v>
      </c>
      <c r="BO162">
        <f t="shared" si="48"/>
        <v>0</v>
      </c>
      <c r="BP162">
        <f t="shared" si="49"/>
        <v>0</v>
      </c>
      <c r="BQ162">
        <f t="shared" si="50"/>
        <v>0</v>
      </c>
      <c r="BR162">
        <f t="shared" si="51"/>
        <v>0</v>
      </c>
      <c r="BS162">
        <f t="shared" si="52"/>
        <v>0</v>
      </c>
      <c r="BT162">
        <f t="shared" si="53"/>
        <v>0</v>
      </c>
      <c r="BU162">
        <f t="shared" si="54"/>
        <v>0</v>
      </c>
      <c r="BW162">
        <f t="shared" si="55"/>
        <v>1</v>
      </c>
      <c r="BY162">
        <f t="shared" si="56"/>
        <v>1</v>
      </c>
      <c r="CA162">
        <f t="shared" si="57"/>
        <v>1</v>
      </c>
      <c r="CB162">
        <f t="shared" si="58"/>
        <v>0</v>
      </c>
      <c r="CC162">
        <f t="shared" si="59"/>
        <v>0</v>
      </c>
      <c r="CE162">
        <f t="shared" si="60"/>
        <v>1</v>
      </c>
      <c r="CF162">
        <f t="shared" si="61"/>
        <v>0</v>
      </c>
      <c r="CG162">
        <f t="shared" si="62"/>
        <v>0</v>
      </c>
      <c r="CI162">
        <f t="shared" si="63"/>
        <v>1</v>
      </c>
      <c r="CJ162">
        <f t="shared" si="64"/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P194"/>
  <sheetViews>
    <sheetView workbookViewId="0">
      <selection activeCell="G17" sqref="G17"/>
    </sheetView>
  </sheetViews>
  <sheetFormatPr defaultColWidth="8.77734375" defaultRowHeight="14.4" x14ac:dyDescent="0.3"/>
  <cols>
    <col min="1" max="1" width="22.77734375" bestFit="1" customWidth="1"/>
    <col min="2" max="2" width="9" bestFit="1" customWidth="1"/>
    <col min="3" max="3" width="10" bestFit="1" customWidth="1"/>
    <col min="4" max="4" width="10.6640625" bestFit="1" customWidth="1"/>
    <col min="5" max="5" width="25.44140625" bestFit="1" customWidth="1"/>
    <col min="6" max="6" width="10.77734375" bestFit="1" customWidth="1"/>
    <col min="7" max="7" width="23.109375" bestFit="1" customWidth="1"/>
    <col min="8" max="8" width="34.88671875" bestFit="1" customWidth="1"/>
    <col min="9" max="9" width="12.6640625" bestFit="1" customWidth="1"/>
    <col min="10" max="10" width="25.77734375" bestFit="1" customWidth="1"/>
    <col min="11" max="11" width="32.6640625" bestFit="1" customWidth="1"/>
    <col min="12" max="12" width="31.88671875" bestFit="1" customWidth="1"/>
    <col min="13" max="13" width="25.5546875" bestFit="1" customWidth="1"/>
    <col min="14" max="14" width="42" bestFit="1" customWidth="1"/>
    <col min="15" max="15" width="22.88671875" bestFit="1" customWidth="1"/>
    <col min="16" max="16" width="46.77734375" bestFit="1" customWidth="1"/>
    <col min="17" max="17" width="41.109375" bestFit="1" customWidth="1"/>
    <col min="18" max="18" width="46" bestFit="1" customWidth="1"/>
    <col min="19" max="19" width="41.5546875" bestFit="1" customWidth="1"/>
    <col min="20" max="20" width="52.5546875" bestFit="1" customWidth="1"/>
    <col min="21" max="21" width="36.77734375" bestFit="1" customWidth="1"/>
    <col min="22" max="22" width="45" bestFit="1" customWidth="1"/>
    <col min="23" max="23" width="32.33203125" bestFit="1" customWidth="1"/>
    <col min="24" max="24" width="34" bestFit="1" customWidth="1"/>
    <col min="25" max="25" width="28.109375" bestFit="1" customWidth="1"/>
    <col min="26" max="26" width="57.77734375" bestFit="1" customWidth="1"/>
    <col min="27" max="27" width="39.21875" bestFit="1" customWidth="1"/>
    <col min="28" max="28" width="42.33203125" bestFit="1" customWidth="1"/>
    <col min="29" max="29" width="51" bestFit="1" customWidth="1"/>
    <col min="30" max="30" width="32.109375" bestFit="1" customWidth="1"/>
    <col min="31" max="31" width="53.109375" bestFit="1" customWidth="1"/>
    <col min="32" max="32" width="40.21875" bestFit="1" customWidth="1"/>
    <col min="33" max="33" width="40.6640625" bestFit="1" customWidth="1"/>
    <col min="34" max="34" width="27.88671875" bestFit="1" customWidth="1"/>
    <col min="35" max="35" width="23.33203125" bestFit="1" customWidth="1"/>
    <col min="36" max="36" width="37.33203125" bestFit="1" customWidth="1"/>
    <col min="37" max="37" width="35.21875" bestFit="1" customWidth="1"/>
    <col min="38" max="38" width="58.77734375" bestFit="1" customWidth="1"/>
    <col min="39" max="39" width="9.109375" bestFit="1" customWidth="1"/>
    <col min="40" max="40" width="43.21875" bestFit="1" customWidth="1"/>
    <col min="41" max="41" width="25.88671875" bestFit="1" customWidth="1"/>
    <col min="42" max="42" width="55.77734375" bestFit="1" customWidth="1"/>
    <col min="43" max="43" width="33.6640625" bestFit="1" customWidth="1"/>
    <col min="44" max="44" width="52" bestFit="1" customWidth="1"/>
    <col min="45" max="45" width="25.44140625" bestFit="1" customWidth="1"/>
    <col min="46" max="46" width="30.21875" bestFit="1" customWidth="1"/>
    <col min="47" max="47" width="41.44140625" bestFit="1" customWidth="1"/>
    <col min="48" max="48" width="38.33203125" bestFit="1" customWidth="1"/>
    <col min="49" max="49" width="7.44140625" bestFit="1" customWidth="1"/>
    <col min="50" max="50" width="40.33203125" bestFit="1" customWidth="1"/>
    <col min="51" max="51" width="32.109375" bestFit="1" customWidth="1"/>
    <col min="52" max="52" width="30.6640625" bestFit="1" customWidth="1"/>
    <col min="54" max="54" width="10.5546875" bestFit="1" customWidth="1"/>
    <col min="55" max="55" width="8.6640625" bestFit="1" customWidth="1"/>
    <col min="56" max="56" width="15.5546875" bestFit="1" customWidth="1"/>
    <col min="57" max="57" width="4.88671875" bestFit="1" customWidth="1"/>
    <col min="59" max="59" width="196.77734375" bestFit="1" customWidth="1"/>
    <col min="63" max="63" width="22.88671875" bestFit="1" customWidth="1"/>
    <col min="64" max="64" width="27.33203125" bestFit="1" customWidth="1"/>
    <col min="65" max="65" width="6.109375" bestFit="1" customWidth="1"/>
    <col min="66" max="66" width="21.77734375" bestFit="1" customWidth="1"/>
    <col min="67" max="67" width="9.33203125" bestFit="1" customWidth="1"/>
    <col min="68" max="68" width="10.33203125" bestFit="1" customWidth="1"/>
    <col min="69" max="69" width="10.21875" bestFit="1" customWidth="1"/>
    <col min="71" max="71" width="15.109375" bestFit="1" customWidth="1"/>
    <col min="73" max="73" width="16.44140625" bestFit="1" customWidth="1"/>
    <col min="75" max="75" width="9.44140625" bestFit="1" customWidth="1"/>
    <col min="76" max="76" width="11.77734375" bestFit="1" customWidth="1"/>
    <col min="77" max="77" width="9.21875" bestFit="1" customWidth="1"/>
    <col min="79" max="79" width="14.44140625" bestFit="1" customWidth="1"/>
    <col min="80" max="80" width="16.77734375" bestFit="1" customWidth="1"/>
    <col min="81" max="81" width="14.21875" bestFit="1" customWidth="1"/>
    <col min="94" max="94" width="15.4414062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348</v>
      </c>
      <c r="H1" s="3" t="s">
        <v>349</v>
      </c>
      <c r="I1" s="1" t="s">
        <v>350</v>
      </c>
      <c r="J1" s="1" t="s">
        <v>7</v>
      </c>
      <c r="K1" t="s">
        <v>351</v>
      </c>
      <c r="L1" t="s">
        <v>352</v>
      </c>
      <c r="M1" t="s">
        <v>353</v>
      </c>
      <c r="N1" t="s">
        <v>354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s="1" t="s">
        <v>8</v>
      </c>
      <c r="X1" t="s">
        <v>324</v>
      </c>
      <c r="Y1" s="1" t="s">
        <v>12</v>
      </c>
      <c r="Z1" t="s">
        <v>325</v>
      </c>
      <c r="AA1" t="s">
        <v>326</v>
      </c>
      <c r="AB1" t="s">
        <v>327</v>
      </c>
      <c r="AC1" t="s">
        <v>328</v>
      </c>
      <c r="AD1" t="s">
        <v>329</v>
      </c>
      <c r="AE1" t="s">
        <v>330</v>
      </c>
      <c r="AF1" t="s">
        <v>331</v>
      </c>
      <c r="AG1" t="s">
        <v>332</v>
      </c>
      <c r="AH1" t="s">
        <v>333</v>
      </c>
      <c r="AI1" t="s">
        <v>334</v>
      </c>
      <c r="AJ1" s="1" t="s">
        <v>11</v>
      </c>
      <c r="AK1" s="1" t="s">
        <v>6</v>
      </c>
      <c r="AL1" t="s">
        <v>335</v>
      </c>
      <c r="AM1" t="s">
        <v>336</v>
      </c>
      <c r="AN1" t="s">
        <v>9</v>
      </c>
      <c r="AO1" t="s">
        <v>10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173</v>
      </c>
      <c r="AX1" t="s">
        <v>344</v>
      </c>
      <c r="AY1" t="s">
        <v>345</v>
      </c>
      <c r="AZ1" t="s">
        <v>346</v>
      </c>
      <c r="BB1" t="s">
        <v>34</v>
      </c>
      <c r="BC1" t="s">
        <v>35</v>
      </c>
      <c r="BD1" t="s">
        <v>36</v>
      </c>
      <c r="BE1" t="s">
        <v>37</v>
      </c>
      <c r="BG1" t="s">
        <v>181</v>
      </c>
      <c r="BK1" t="s">
        <v>13</v>
      </c>
      <c r="BL1" s="1" t="s">
        <v>18</v>
      </c>
      <c r="BM1" t="s">
        <v>19</v>
      </c>
      <c r="BN1" t="s">
        <v>20</v>
      </c>
      <c r="BO1" t="s">
        <v>21</v>
      </c>
      <c r="BP1" t="s">
        <v>22</v>
      </c>
      <c r="BQ1" t="s">
        <v>23</v>
      </c>
      <c r="BS1" t="s">
        <v>24</v>
      </c>
      <c r="BU1" t="s">
        <v>25</v>
      </c>
      <c r="BW1" t="s">
        <v>29</v>
      </c>
      <c r="BX1" t="s">
        <v>30</v>
      </c>
      <c r="BY1" t="s">
        <v>31</v>
      </c>
      <c r="CA1" t="s">
        <v>26</v>
      </c>
      <c r="CB1" t="s">
        <v>27</v>
      </c>
      <c r="CC1" t="s">
        <v>28</v>
      </c>
    </row>
    <row r="2" spans="1:81" x14ac:dyDescent="0.3">
      <c r="A2" t="s">
        <v>38</v>
      </c>
      <c r="B2" t="s">
        <v>39</v>
      </c>
      <c r="C2">
        <v>43.433301999999998</v>
      </c>
      <c r="D2">
        <v>-79.902403000000007</v>
      </c>
      <c r="E2">
        <v>30.324324798716887</v>
      </c>
      <c r="F2" s="2">
        <v>43649</v>
      </c>
      <c r="G2">
        <v>3</v>
      </c>
      <c r="BB2" t="e">
        <f>BE2-SUM(BC2:BD2)</f>
        <v>#VALUE!</v>
      </c>
      <c r="BC2" t="s">
        <v>40</v>
      </c>
      <c r="BD2" t="s">
        <v>40</v>
      </c>
      <c r="BE2" t="s">
        <v>40</v>
      </c>
      <c r="BG2" t="s">
        <v>186</v>
      </c>
      <c r="BK2">
        <f xml:space="preserve"> G2+H2+K2+N2+S2+V2+Z2+AE2+AH2+AQ2+AY2</f>
        <v>3</v>
      </c>
      <c r="BL2">
        <f xml:space="preserve"> L2+M2+T2+AA2+AD2+AL2+AP2+AR2+AS2+AU2+AV2+AX2</f>
        <v>0</v>
      </c>
      <c r="BM2">
        <f xml:space="preserve"> AJ2+AN2+AO2</f>
        <v>0</v>
      </c>
      <c r="BN2">
        <f xml:space="preserve"> W2+AZ2</f>
        <v>0</v>
      </c>
      <c r="BO2">
        <f>BN2+J2</f>
        <v>0</v>
      </c>
      <c r="BP2">
        <f>BM2+BN2+BO2</f>
        <v>0</v>
      </c>
      <c r="BQ2">
        <f>P2+Q2+R2+AC2</f>
        <v>0</v>
      </c>
      <c r="BS2">
        <f>SUM(G2:AZ2)</f>
        <v>3</v>
      </c>
      <c r="BU2">
        <f>G2+H2+I2+K2+L2+N2+M2+O2+P2+Q2+R2+S2+T2+U2+V2+X2+Z2+AA2+AB2+AC2+AD2+AE2+AG2+AH2+AI2+AL2+AM2+AP2+AQ2+AR2+AS2+AU2+AV2+AW2+AX2+AY2</f>
        <v>3</v>
      </c>
      <c r="BW2">
        <f>G2+H2+K2+L2+N2+S2+V2+AH2+AM2+AQ2+AW2+AY2</f>
        <v>3</v>
      </c>
      <c r="BX2">
        <f>L2+O2+P2+Q2+R2+T2+X2+Z2+AA2+AC2+AD2+AG2+AI2+AL2+AP2+AR2+AS2+AU2+AV2+AX2</f>
        <v>0</v>
      </c>
      <c r="BY2">
        <f>I2+AB2</f>
        <v>0</v>
      </c>
      <c r="CA2">
        <f>G2+H2+K2+N2+S2+V2+Y2+AE2+AJ2+AM2+AN2+AQ2+AW2+AY2</f>
        <v>3</v>
      </c>
      <c r="CB2">
        <f>L2+M2+O2+P2+Q2+R2+T2+W2+X2+Z2+AA2+AC2+AD2+AG2+AI2+AL2+AO2+AP2+AR2+AS2+AU2+AV2+AX2+AZ2</f>
        <v>0</v>
      </c>
      <c r="CC2">
        <f>I2+J2+AK2+AB2+AT2</f>
        <v>0</v>
      </c>
    </row>
    <row r="3" spans="1:81" x14ac:dyDescent="0.3">
      <c r="A3" t="s">
        <v>38</v>
      </c>
      <c r="B3" t="s">
        <v>41</v>
      </c>
      <c r="C3">
        <v>43.433301999999998</v>
      </c>
      <c r="D3">
        <v>-79.902403000000007</v>
      </c>
      <c r="E3">
        <v>30.324324798716887</v>
      </c>
      <c r="F3" s="2">
        <v>43649</v>
      </c>
      <c r="G3">
        <v>3</v>
      </c>
      <c r="H3">
        <v>2</v>
      </c>
      <c r="I3">
        <v>1</v>
      </c>
      <c r="BB3" t="e">
        <f t="shared" ref="BB3:BB67" si="0">BE3-SUM(BC3:BD3)</f>
        <v>#VALUE!</v>
      </c>
      <c r="BC3" t="s">
        <v>40</v>
      </c>
      <c r="BD3" t="s">
        <v>40</v>
      </c>
      <c r="BE3" t="s">
        <v>40</v>
      </c>
      <c r="BK3">
        <f t="shared" ref="BK3:BK66" si="1" xml:space="preserve"> G3+H3+K3+N3+S3+V3+Z3+AE3+AH3+AQ3+AY3</f>
        <v>5</v>
      </c>
      <c r="BL3">
        <f t="shared" ref="BL3:BL66" si="2" xml:space="preserve"> L3+M3+T3+AA3+AD3+AL3+AP3+AR3+AS3+AU3+AV3+AX3</f>
        <v>0</v>
      </c>
      <c r="BM3">
        <f t="shared" ref="BM3:BM66" si="3" xml:space="preserve"> AJ3+AN3+AO3</f>
        <v>0</v>
      </c>
      <c r="BN3">
        <f t="shared" ref="BN3:BN66" si="4" xml:space="preserve"> W3+AZ3</f>
        <v>0</v>
      </c>
      <c r="BO3">
        <f t="shared" ref="BO3:BO66" si="5">BN3+J3</f>
        <v>0</v>
      </c>
      <c r="BP3">
        <f t="shared" ref="BP3:BP66" si="6">BM3+BN3+BO3</f>
        <v>0</v>
      </c>
      <c r="BQ3">
        <f t="shared" ref="BQ3:BQ66" si="7">P3+Q3+R3+AC3</f>
        <v>0</v>
      </c>
      <c r="BS3">
        <f t="shared" ref="BS3:BS66" si="8">SUM(G3:AZ3)</f>
        <v>6</v>
      </c>
      <c r="BU3">
        <f t="shared" ref="BU3:BU66" si="9">G3+H3+I3+K3+L3+N3+M3+O3+P3+Q3+R3+S3+T3+U3+V3+X3+Z3+AA3+AB3+AC3+AD3+AE3+AG3+AH3+AI3+AL3+AM3+AP3+AQ3+AR3+AS3+AU3+AV3+AW3+AX3+AY3</f>
        <v>6</v>
      </c>
      <c r="BW3">
        <f t="shared" ref="BW3:BW66" si="10">G3+H3+K3+L3+N3+S3+V3+AH3+AM3+AQ3+AW3+AY3</f>
        <v>5</v>
      </c>
      <c r="BX3">
        <f t="shared" ref="BX3:BX66" si="11">L3+O3+P3+Q3+R3+T3+X3+Z3+AA3+AC3+AD3+AG3+AI3+AL3+AP3+AR3+AS3+AU3+AV3+AX3</f>
        <v>0</v>
      </c>
      <c r="BY3">
        <f t="shared" ref="BY3:BY66" si="12">I3+AB3</f>
        <v>1</v>
      </c>
      <c r="CA3">
        <f t="shared" ref="CA3:CA66" si="13">G3+H3+K3+N3+S3+V3+Y3+AE3+AJ3+AM3+AN3+AQ3+AW3+AY3</f>
        <v>5</v>
      </c>
      <c r="CB3">
        <f t="shared" ref="CB3:CB66" si="14">L3+M3+O3+P3+Q3+R3+T3+W3+X3+Z3+AA3+AC3+AD3+AG3+AI3+AL3+AO3+AP3+AR3+AS3+AU3+AV3+AX3+AZ3</f>
        <v>0</v>
      </c>
      <c r="CC3">
        <f t="shared" ref="CC3:CC66" si="15">I3+J3+AK3+AB3+AT3</f>
        <v>1</v>
      </c>
    </row>
    <row r="4" spans="1:81" x14ac:dyDescent="0.3">
      <c r="A4" t="s">
        <v>38</v>
      </c>
      <c r="B4" t="s">
        <v>42</v>
      </c>
      <c r="C4">
        <v>43.433301999999998</v>
      </c>
      <c r="D4">
        <v>-79.902403000000007</v>
      </c>
      <c r="E4">
        <v>30.324324798716887</v>
      </c>
      <c r="F4" s="2">
        <v>43649</v>
      </c>
      <c r="G4">
        <v>1</v>
      </c>
      <c r="BB4" t="e">
        <f t="shared" si="0"/>
        <v>#VALUE!</v>
      </c>
      <c r="BC4" t="s">
        <v>40</v>
      </c>
      <c r="BD4" t="s">
        <v>40</v>
      </c>
      <c r="BE4" t="s">
        <v>40</v>
      </c>
      <c r="BK4">
        <f t="shared" si="1"/>
        <v>1</v>
      </c>
      <c r="BL4">
        <f t="shared" si="2"/>
        <v>0</v>
      </c>
      <c r="BM4">
        <f t="shared" si="3"/>
        <v>0</v>
      </c>
      <c r="BN4">
        <f t="shared" si="4"/>
        <v>0</v>
      </c>
      <c r="BO4">
        <f t="shared" si="5"/>
        <v>0</v>
      </c>
      <c r="BP4">
        <f t="shared" si="6"/>
        <v>0</v>
      </c>
      <c r="BQ4">
        <f t="shared" si="7"/>
        <v>0</v>
      </c>
      <c r="BS4">
        <f t="shared" si="8"/>
        <v>1</v>
      </c>
      <c r="BU4">
        <f t="shared" si="9"/>
        <v>1</v>
      </c>
      <c r="BW4">
        <f t="shared" si="10"/>
        <v>1</v>
      </c>
      <c r="BX4">
        <f t="shared" si="11"/>
        <v>0</v>
      </c>
      <c r="BY4">
        <f t="shared" si="12"/>
        <v>0</v>
      </c>
      <c r="CA4">
        <f t="shared" si="13"/>
        <v>1</v>
      </c>
      <c r="CB4">
        <f t="shared" si="14"/>
        <v>0</v>
      </c>
      <c r="CC4">
        <f t="shared" si="15"/>
        <v>0</v>
      </c>
    </row>
    <row r="5" spans="1:81" x14ac:dyDescent="0.3">
      <c r="A5" t="s">
        <v>43</v>
      </c>
      <c r="B5" t="s">
        <v>39</v>
      </c>
      <c r="C5">
        <v>43.67024</v>
      </c>
      <c r="D5">
        <v>-79.462135000000004</v>
      </c>
      <c r="E5">
        <v>4.1723995782564574</v>
      </c>
      <c r="F5" s="2">
        <v>43650</v>
      </c>
      <c r="J5">
        <v>1</v>
      </c>
      <c r="BB5">
        <f t="shared" si="0"/>
        <v>3</v>
      </c>
      <c r="BC5">
        <v>1</v>
      </c>
      <c r="BD5">
        <v>0</v>
      </c>
      <c r="BE5">
        <v>4</v>
      </c>
      <c r="BG5" t="s">
        <v>187</v>
      </c>
      <c r="BK5">
        <f t="shared" si="1"/>
        <v>0</v>
      </c>
      <c r="BL5">
        <f t="shared" si="2"/>
        <v>0</v>
      </c>
      <c r="BM5">
        <f t="shared" si="3"/>
        <v>0</v>
      </c>
      <c r="BN5">
        <f t="shared" si="4"/>
        <v>0</v>
      </c>
      <c r="BO5">
        <f t="shared" si="5"/>
        <v>1</v>
      </c>
      <c r="BP5">
        <f t="shared" si="6"/>
        <v>1</v>
      </c>
      <c r="BQ5">
        <f t="shared" si="7"/>
        <v>0</v>
      </c>
      <c r="BS5">
        <f t="shared" si="8"/>
        <v>1</v>
      </c>
      <c r="BU5">
        <f t="shared" si="9"/>
        <v>0</v>
      </c>
      <c r="BW5">
        <f t="shared" si="10"/>
        <v>0</v>
      </c>
      <c r="BX5">
        <f t="shared" si="11"/>
        <v>0</v>
      </c>
      <c r="BY5">
        <f t="shared" si="12"/>
        <v>0</v>
      </c>
      <c r="CA5">
        <f t="shared" si="13"/>
        <v>0</v>
      </c>
      <c r="CB5">
        <f t="shared" si="14"/>
        <v>0</v>
      </c>
      <c r="CC5">
        <f t="shared" si="15"/>
        <v>1</v>
      </c>
    </row>
    <row r="6" spans="1:81" x14ac:dyDescent="0.3">
      <c r="A6" t="s">
        <v>43</v>
      </c>
      <c r="B6" t="s">
        <v>41</v>
      </c>
      <c r="C6">
        <v>43.67024</v>
      </c>
      <c r="D6">
        <v>-79.462135000000004</v>
      </c>
      <c r="E6">
        <v>4.1723995782564574</v>
      </c>
      <c r="F6" s="2">
        <v>43650</v>
      </c>
      <c r="K6">
        <v>1</v>
      </c>
      <c r="BB6">
        <f t="shared" si="0"/>
        <v>2</v>
      </c>
      <c r="BC6">
        <v>4</v>
      </c>
      <c r="BD6">
        <v>0</v>
      </c>
      <c r="BE6">
        <v>6</v>
      </c>
      <c r="BK6">
        <f t="shared" si="1"/>
        <v>1</v>
      </c>
      <c r="BL6">
        <f t="shared" si="2"/>
        <v>0</v>
      </c>
      <c r="BM6">
        <f t="shared" si="3"/>
        <v>0</v>
      </c>
      <c r="BN6">
        <f t="shared" si="4"/>
        <v>0</v>
      </c>
      <c r="BO6">
        <f t="shared" si="5"/>
        <v>0</v>
      </c>
      <c r="BP6">
        <f t="shared" si="6"/>
        <v>0</v>
      </c>
      <c r="BQ6">
        <f t="shared" si="7"/>
        <v>0</v>
      </c>
      <c r="BS6">
        <f t="shared" si="8"/>
        <v>1</v>
      </c>
      <c r="BU6">
        <f t="shared" si="9"/>
        <v>1</v>
      </c>
      <c r="BW6">
        <f t="shared" si="10"/>
        <v>1</v>
      </c>
      <c r="BX6">
        <f t="shared" si="11"/>
        <v>0</v>
      </c>
      <c r="BY6">
        <f t="shared" si="12"/>
        <v>0</v>
      </c>
      <c r="CA6">
        <f t="shared" si="13"/>
        <v>1</v>
      </c>
      <c r="CB6">
        <f t="shared" si="14"/>
        <v>0</v>
      </c>
      <c r="CC6">
        <f t="shared" si="15"/>
        <v>0</v>
      </c>
    </row>
    <row r="7" spans="1:81" x14ac:dyDescent="0.3">
      <c r="A7" t="s">
        <v>43</v>
      </c>
      <c r="B7" t="s">
        <v>42</v>
      </c>
      <c r="C7">
        <v>43.67024</v>
      </c>
      <c r="D7">
        <v>-79.462135000000004</v>
      </c>
      <c r="E7">
        <v>4.1723995782564574</v>
      </c>
      <c r="F7" s="2">
        <v>43650</v>
      </c>
      <c r="BB7">
        <f t="shared" si="0"/>
        <v>3</v>
      </c>
      <c r="BC7">
        <v>4</v>
      </c>
      <c r="BD7">
        <v>0</v>
      </c>
      <c r="BE7">
        <v>7</v>
      </c>
      <c r="BG7" t="s">
        <v>188</v>
      </c>
      <c r="BK7">
        <f t="shared" si="1"/>
        <v>0</v>
      </c>
      <c r="BL7">
        <f t="shared" si="2"/>
        <v>0</v>
      </c>
      <c r="BM7">
        <f t="shared" si="3"/>
        <v>0</v>
      </c>
      <c r="BN7">
        <f t="shared" si="4"/>
        <v>0</v>
      </c>
      <c r="BO7">
        <f t="shared" si="5"/>
        <v>0</v>
      </c>
      <c r="BP7">
        <f t="shared" si="6"/>
        <v>0</v>
      </c>
      <c r="BQ7">
        <f t="shared" si="7"/>
        <v>0</v>
      </c>
      <c r="BS7">
        <f t="shared" si="8"/>
        <v>0</v>
      </c>
      <c r="BU7">
        <f t="shared" si="9"/>
        <v>0</v>
      </c>
      <c r="BW7">
        <f t="shared" si="10"/>
        <v>0</v>
      </c>
      <c r="BX7">
        <f t="shared" si="11"/>
        <v>0</v>
      </c>
      <c r="BY7">
        <f t="shared" si="12"/>
        <v>0</v>
      </c>
      <c r="CA7">
        <f t="shared" si="13"/>
        <v>0</v>
      </c>
      <c r="CB7">
        <f t="shared" si="14"/>
        <v>0</v>
      </c>
      <c r="CC7">
        <f t="shared" si="15"/>
        <v>0</v>
      </c>
    </row>
    <row r="8" spans="1:81" x14ac:dyDescent="0.3">
      <c r="A8" t="s">
        <v>44</v>
      </c>
      <c r="B8" t="s">
        <v>39</v>
      </c>
      <c r="C8">
        <v>43.680726</v>
      </c>
      <c r="D8">
        <v>-79.411250999999993</v>
      </c>
      <c r="E8">
        <v>2.2676667969489746</v>
      </c>
      <c r="F8" s="2">
        <v>43650</v>
      </c>
      <c r="I8">
        <v>1</v>
      </c>
      <c r="BB8">
        <f t="shared" si="0"/>
        <v>3</v>
      </c>
      <c r="BC8">
        <v>2</v>
      </c>
      <c r="BD8">
        <v>0</v>
      </c>
      <c r="BE8">
        <v>5</v>
      </c>
      <c r="BG8" t="s">
        <v>189</v>
      </c>
      <c r="BK8">
        <f t="shared" si="1"/>
        <v>0</v>
      </c>
      <c r="BL8">
        <f t="shared" si="2"/>
        <v>0</v>
      </c>
      <c r="BM8">
        <f t="shared" si="3"/>
        <v>0</v>
      </c>
      <c r="BN8">
        <f t="shared" si="4"/>
        <v>0</v>
      </c>
      <c r="BO8">
        <f t="shared" si="5"/>
        <v>0</v>
      </c>
      <c r="BP8">
        <f t="shared" si="6"/>
        <v>0</v>
      </c>
      <c r="BQ8">
        <f t="shared" si="7"/>
        <v>0</v>
      </c>
      <c r="BS8">
        <f t="shared" si="8"/>
        <v>1</v>
      </c>
      <c r="BU8">
        <f t="shared" si="9"/>
        <v>1</v>
      </c>
      <c r="BW8">
        <f t="shared" si="10"/>
        <v>0</v>
      </c>
      <c r="BX8">
        <f t="shared" si="11"/>
        <v>0</v>
      </c>
      <c r="BY8">
        <f t="shared" si="12"/>
        <v>1</v>
      </c>
      <c r="CA8">
        <f t="shared" si="13"/>
        <v>0</v>
      </c>
      <c r="CB8">
        <f t="shared" si="14"/>
        <v>0</v>
      </c>
      <c r="CC8">
        <f t="shared" si="15"/>
        <v>1</v>
      </c>
    </row>
    <row r="9" spans="1:81" x14ac:dyDescent="0.3">
      <c r="A9" t="s">
        <v>44</v>
      </c>
      <c r="B9" t="s">
        <v>41</v>
      </c>
      <c r="C9">
        <v>43.680726</v>
      </c>
      <c r="D9">
        <v>-79.411250999999993</v>
      </c>
      <c r="E9">
        <v>2.2676667969489746</v>
      </c>
      <c r="F9" s="2">
        <v>43650</v>
      </c>
      <c r="BB9">
        <f t="shared" si="0"/>
        <v>3</v>
      </c>
      <c r="BC9">
        <v>2</v>
      </c>
      <c r="BD9">
        <v>0</v>
      </c>
      <c r="BE9">
        <v>5</v>
      </c>
      <c r="BK9">
        <f t="shared" si="1"/>
        <v>0</v>
      </c>
      <c r="BL9">
        <f t="shared" si="2"/>
        <v>0</v>
      </c>
      <c r="BM9">
        <f t="shared" si="3"/>
        <v>0</v>
      </c>
      <c r="BN9">
        <f t="shared" si="4"/>
        <v>0</v>
      </c>
      <c r="BO9">
        <f t="shared" si="5"/>
        <v>0</v>
      </c>
      <c r="BP9">
        <f t="shared" si="6"/>
        <v>0</v>
      </c>
      <c r="BQ9">
        <f t="shared" si="7"/>
        <v>0</v>
      </c>
      <c r="BS9">
        <f t="shared" si="8"/>
        <v>0</v>
      </c>
      <c r="BU9">
        <f t="shared" si="9"/>
        <v>0</v>
      </c>
      <c r="BW9">
        <f t="shared" si="10"/>
        <v>0</v>
      </c>
      <c r="BX9">
        <f t="shared" si="11"/>
        <v>0</v>
      </c>
      <c r="BY9">
        <f t="shared" si="12"/>
        <v>0</v>
      </c>
      <c r="CA9">
        <f t="shared" si="13"/>
        <v>0</v>
      </c>
      <c r="CB9">
        <f t="shared" si="14"/>
        <v>0</v>
      </c>
      <c r="CC9">
        <f t="shared" si="15"/>
        <v>0</v>
      </c>
    </row>
    <row r="10" spans="1:81" x14ac:dyDescent="0.3">
      <c r="A10" t="s">
        <v>45</v>
      </c>
      <c r="B10" t="s">
        <v>39</v>
      </c>
      <c r="C10">
        <v>43.669676000000003</v>
      </c>
      <c r="D10">
        <v>-79.422881000000004</v>
      </c>
      <c r="E10">
        <v>2.2919132492652632</v>
      </c>
      <c r="F10" s="2">
        <v>43650</v>
      </c>
      <c r="I10">
        <v>1</v>
      </c>
      <c r="BB10">
        <f t="shared" si="0"/>
        <v>3</v>
      </c>
      <c r="BC10">
        <v>3</v>
      </c>
      <c r="BD10">
        <v>0</v>
      </c>
      <c r="BE10">
        <v>6</v>
      </c>
      <c r="BG10" t="s">
        <v>190</v>
      </c>
      <c r="BK10">
        <f t="shared" si="1"/>
        <v>0</v>
      </c>
      <c r="BL10">
        <f t="shared" si="2"/>
        <v>0</v>
      </c>
      <c r="BM10">
        <f t="shared" si="3"/>
        <v>0</v>
      </c>
      <c r="BN10">
        <f t="shared" si="4"/>
        <v>0</v>
      </c>
      <c r="BO10">
        <f t="shared" si="5"/>
        <v>0</v>
      </c>
      <c r="BP10">
        <f t="shared" si="6"/>
        <v>0</v>
      </c>
      <c r="BQ10">
        <f t="shared" si="7"/>
        <v>0</v>
      </c>
      <c r="BS10">
        <f t="shared" si="8"/>
        <v>1</v>
      </c>
      <c r="BU10">
        <f t="shared" si="9"/>
        <v>1</v>
      </c>
      <c r="BW10">
        <f t="shared" si="10"/>
        <v>0</v>
      </c>
      <c r="BX10">
        <f t="shared" si="11"/>
        <v>0</v>
      </c>
      <c r="BY10">
        <f t="shared" si="12"/>
        <v>1</v>
      </c>
      <c r="CA10">
        <f t="shared" si="13"/>
        <v>0</v>
      </c>
      <c r="CB10">
        <f t="shared" si="14"/>
        <v>0</v>
      </c>
      <c r="CC10">
        <f t="shared" si="15"/>
        <v>1</v>
      </c>
    </row>
    <row r="11" spans="1:81" x14ac:dyDescent="0.3">
      <c r="A11" t="s">
        <v>45</v>
      </c>
      <c r="B11" t="s">
        <v>41</v>
      </c>
      <c r="C11">
        <v>43.669676000000003</v>
      </c>
      <c r="D11">
        <v>-79.422881000000004</v>
      </c>
      <c r="E11">
        <v>2.2919132492652632</v>
      </c>
      <c r="F11" s="2">
        <v>43650</v>
      </c>
      <c r="K11">
        <v>1</v>
      </c>
      <c r="BB11">
        <f t="shared" si="0"/>
        <v>1</v>
      </c>
      <c r="BC11">
        <v>4</v>
      </c>
      <c r="BD11">
        <v>0</v>
      </c>
      <c r="BE11">
        <v>5</v>
      </c>
      <c r="BK11">
        <f t="shared" si="1"/>
        <v>1</v>
      </c>
      <c r="BL11">
        <f t="shared" si="2"/>
        <v>0</v>
      </c>
      <c r="BM11">
        <f t="shared" si="3"/>
        <v>0</v>
      </c>
      <c r="BN11">
        <f t="shared" si="4"/>
        <v>0</v>
      </c>
      <c r="BO11">
        <f t="shared" si="5"/>
        <v>0</v>
      </c>
      <c r="BP11">
        <f t="shared" si="6"/>
        <v>0</v>
      </c>
      <c r="BQ11">
        <f t="shared" si="7"/>
        <v>0</v>
      </c>
      <c r="BS11">
        <f t="shared" si="8"/>
        <v>1</v>
      </c>
      <c r="BU11">
        <f t="shared" si="9"/>
        <v>1</v>
      </c>
      <c r="BW11">
        <f t="shared" si="10"/>
        <v>1</v>
      </c>
      <c r="BX11">
        <f t="shared" si="11"/>
        <v>0</v>
      </c>
      <c r="BY11">
        <f t="shared" si="12"/>
        <v>0</v>
      </c>
      <c r="CA11">
        <f t="shared" si="13"/>
        <v>1</v>
      </c>
      <c r="CB11">
        <f t="shared" si="14"/>
        <v>0</v>
      </c>
      <c r="CC11">
        <f t="shared" si="15"/>
        <v>0</v>
      </c>
    </row>
    <row r="12" spans="1:81" x14ac:dyDescent="0.3">
      <c r="A12" t="s">
        <v>45</v>
      </c>
      <c r="B12" t="s">
        <v>42</v>
      </c>
      <c r="C12">
        <v>43.669676000000003</v>
      </c>
      <c r="D12">
        <v>-79.422881000000004</v>
      </c>
      <c r="E12">
        <v>2.2919132492652632</v>
      </c>
      <c r="F12" s="2">
        <v>43650</v>
      </c>
      <c r="BB12">
        <f t="shared" si="0"/>
        <v>2</v>
      </c>
      <c r="BC12">
        <v>3</v>
      </c>
      <c r="BD12">
        <v>0</v>
      </c>
      <c r="BE12">
        <v>5</v>
      </c>
      <c r="BG12" t="s">
        <v>191</v>
      </c>
      <c r="BK12">
        <f t="shared" si="1"/>
        <v>0</v>
      </c>
      <c r="BL12">
        <f t="shared" si="2"/>
        <v>0</v>
      </c>
      <c r="BM12">
        <f t="shared" si="3"/>
        <v>0</v>
      </c>
      <c r="BN12">
        <f t="shared" si="4"/>
        <v>0</v>
      </c>
      <c r="BO12">
        <f t="shared" si="5"/>
        <v>0</v>
      </c>
      <c r="BP12">
        <f t="shared" si="6"/>
        <v>0</v>
      </c>
      <c r="BQ12">
        <f t="shared" si="7"/>
        <v>0</v>
      </c>
      <c r="BS12">
        <f t="shared" si="8"/>
        <v>0</v>
      </c>
      <c r="BU12">
        <f t="shared" si="9"/>
        <v>0</v>
      </c>
      <c r="BW12">
        <f t="shared" si="10"/>
        <v>0</v>
      </c>
      <c r="BX12">
        <f t="shared" si="11"/>
        <v>0</v>
      </c>
      <c r="BY12">
        <f t="shared" si="12"/>
        <v>0</v>
      </c>
      <c r="CA12">
        <f t="shared" si="13"/>
        <v>0</v>
      </c>
      <c r="CB12">
        <f t="shared" si="14"/>
        <v>0</v>
      </c>
      <c r="CC12">
        <f t="shared" si="15"/>
        <v>0</v>
      </c>
    </row>
    <row r="13" spans="1:81" x14ac:dyDescent="0.3">
      <c r="A13" t="s">
        <v>46</v>
      </c>
      <c r="B13" t="s">
        <v>39</v>
      </c>
      <c r="C13">
        <v>43.671067999999998</v>
      </c>
      <c r="D13">
        <v>-79.452408000000005</v>
      </c>
      <c r="E13">
        <v>3.7162386032683976</v>
      </c>
      <c r="F13" s="2">
        <v>43650</v>
      </c>
      <c r="I13">
        <v>1</v>
      </c>
      <c r="L13">
        <v>1</v>
      </c>
      <c r="BB13">
        <f t="shared" si="0"/>
        <v>6</v>
      </c>
      <c r="BC13">
        <v>2</v>
      </c>
      <c r="BD13">
        <v>0</v>
      </c>
      <c r="BE13">
        <v>8</v>
      </c>
      <c r="BG13" t="s">
        <v>192</v>
      </c>
      <c r="BK13">
        <f t="shared" si="1"/>
        <v>0</v>
      </c>
      <c r="BL13">
        <f t="shared" si="2"/>
        <v>1</v>
      </c>
      <c r="BM13">
        <f t="shared" si="3"/>
        <v>0</v>
      </c>
      <c r="BN13">
        <f t="shared" si="4"/>
        <v>0</v>
      </c>
      <c r="BO13">
        <f t="shared" si="5"/>
        <v>0</v>
      </c>
      <c r="BP13">
        <f t="shared" si="6"/>
        <v>0</v>
      </c>
      <c r="BQ13">
        <f t="shared" si="7"/>
        <v>0</v>
      </c>
      <c r="BS13">
        <f t="shared" si="8"/>
        <v>2</v>
      </c>
      <c r="BU13">
        <f t="shared" si="9"/>
        <v>2</v>
      </c>
      <c r="BW13">
        <f t="shared" si="10"/>
        <v>1</v>
      </c>
      <c r="BX13">
        <f t="shared" si="11"/>
        <v>1</v>
      </c>
      <c r="BY13">
        <f t="shared" si="12"/>
        <v>1</v>
      </c>
      <c r="CA13">
        <f t="shared" si="13"/>
        <v>0</v>
      </c>
      <c r="CB13">
        <f t="shared" si="14"/>
        <v>1</v>
      </c>
      <c r="CC13">
        <f t="shared" si="15"/>
        <v>1</v>
      </c>
    </row>
    <row r="14" spans="1:81" x14ac:dyDescent="0.3">
      <c r="A14" t="s">
        <v>46</v>
      </c>
      <c r="B14" t="s">
        <v>41</v>
      </c>
      <c r="C14">
        <v>43.671067999999998</v>
      </c>
      <c r="D14">
        <v>-79.452408000000005</v>
      </c>
      <c r="E14">
        <v>3.7162386032683976</v>
      </c>
      <c r="F14" s="2">
        <v>43650</v>
      </c>
      <c r="BB14">
        <f t="shared" si="0"/>
        <v>4</v>
      </c>
      <c r="BC14">
        <v>3</v>
      </c>
      <c r="BD14">
        <v>0</v>
      </c>
      <c r="BE14">
        <v>7</v>
      </c>
      <c r="BG14" t="s">
        <v>193</v>
      </c>
      <c r="BK14">
        <f t="shared" si="1"/>
        <v>0</v>
      </c>
      <c r="BL14">
        <f t="shared" si="2"/>
        <v>0</v>
      </c>
      <c r="BM14">
        <f t="shared" si="3"/>
        <v>0</v>
      </c>
      <c r="BN14">
        <f t="shared" si="4"/>
        <v>0</v>
      </c>
      <c r="BO14">
        <f t="shared" si="5"/>
        <v>0</v>
      </c>
      <c r="BP14">
        <f t="shared" si="6"/>
        <v>0</v>
      </c>
      <c r="BQ14">
        <f t="shared" si="7"/>
        <v>0</v>
      </c>
      <c r="BS14">
        <f t="shared" si="8"/>
        <v>0</v>
      </c>
      <c r="BU14">
        <f t="shared" si="9"/>
        <v>0</v>
      </c>
      <c r="BW14">
        <f t="shared" si="10"/>
        <v>0</v>
      </c>
      <c r="BX14">
        <f t="shared" si="11"/>
        <v>0</v>
      </c>
      <c r="BY14">
        <f t="shared" si="12"/>
        <v>0</v>
      </c>
      <c r="CA14">
        <f t="shared" si="13"/>
        <v>0</v>
      </c>
      <c r="CB14">
        <f t="shared" si="14"/>
        <v>0</v>
      </c>
      <c r="CC14">
        <f t="shared" si="15"/>
        <v>0</v>
      </c>
    </row>
    <row r="15" spans="1:81" x14ac:dyDescent="0.3">
      <c r="A15" t="s">
        <v>46</v>
      </c>
      <c r="B15" t="s">
        <v>42</v>
      </c>
      <c r="C15">
        <v>43.671067999999998</v>
      </c>
      <c r="D15">
        <v>-79.452408000000005</v>
      </c>
      <c r="E15">
        <v>3.7162386032683976</v>
      </c>
      <c r="F15" s="2">
        <v>43650</v>
      </c>
      <c r="BB15">
        <f t="shared" si="0"/>
        <v>2</v>
      </c>
      <c r="BC15">
        <v>3</v>
      </c>
      <c r="BD15">
        <v>0</v>
      </c>
      <c r="BE15">
        <v>5</v>
      </c>
      <c r="BG15" t="s">
        <v>194</v>
      </c>
      <c r="BK15">
        <f t="shared" si="1"/>
        <v>0</v>
      </c>
      <c r="BL15">
        <f t="shared" si="2"/>
        <v>0</v>
      </c>
      <c r="BM15">
        <f t="shared" si="3"/>
        <v>0</v>
      </c>
      <c r="BN15">
        <f t="shared" si="4"/>
        <v>0</v>
      </c>
      <c r="BO15">
        <f t="shared" si="5"/>
        <v>0</v>
      </c>
      <c r="BP15">
        <f t="shared" si="6"/>
        <v>0</v>
      </c>
      <c r="BQ15">
        <f t="shared" si="7"/>
        <v>0</v>
      </c>
      <c r="BS15">
        <f t="shared" si="8"/>
        <v>0</v>
      </c>
      <c r="BU15">
        <f t="shared" si="9"/>
        <v>0</v>
      </c>
      <c r="BW15">
        <f t="shared" si="10"/>
        <v>0</v>
      </c>
      <c r="BX15">
        <f t="shared" si="11"/>
        <v>0</v>
      </c>
      <c r="BY15">
        <f t="shared" si="12"/>
        <v>0</v>
      </c>
      <c r="CA15">
        <f t="shared" si="13"/>
        <v>0</v>
      </c>
      <c r="CB15">
        <f t="shared" si="14"/>
        <v>0</v>
      </c>
      <c r="CC15">
        <f t="shared" si="15"/>
        <v>0</v>
      </c>
    </row>
    <row r="16" spans="1:81" x14ac:dyDescent="0.3">
      <c r="A16" t="s">
        <v>47</v>
      </c>
      <c r="B16" t="s">
        <v>39</v>
      </c>
      <c r="C16">
        <v>43.670453999999999</v>
      </c>
      <c r="D16">
        <v>-79.482483999999999</v>
      </c>
      <c r="E16">
        <v>5.1702146820794361</v>
      </c>
      <c r="F16" s="2">
        <v>43651</v>
      </c>
      <c r="I16">
        <v>2</v>
      </c>
      <c r="K16">
        <v>9</v>
      </c>
      <c r="M16">
        <v>2</v>
      </c>
      <c r="BB16">
        <f t="shared" si="0"/>
        <v>2</v>
      </c>
      <c r="BC16">
        <v>4</v>
      </c>
      <c r="BD16">
        <v>0</v>
      </c>
      <c r="BE16">
        <v>6</v>
      </c>
      <c r="BG16" t="s">
        <v>195</v>
      </c>
      <c r="BK16">
        <f t="shared" si="1"/>
        <v>9</v>
      </c>
      <c r="BL16">
        <f t="shared" si="2"/>
        <v>2</v>
      </c>
      <c r="BM16">
        <f t="shared" si="3"/>
        <v>0</v>
      </c>
      <c r="BN16">
        <f t="shared" si="4"/>
        <v>0</v>
      </c>
      <c r="BO16">
        <f t="shared" si="5"/>
        <v>0</v>
      </c>
      <c r="BP16">
        <f t="shared" si="6"/>
        <v>0</v>
      </c>
      <c r="BQ16">
        <f t="shared" si="7"/>
        <v>0</v>
      </c>
      <c r="BS16">
        <f t="shared" si="8"/>
        <v>13</v>
      </c>
      <c r="BU16">
        <f t="shared" si="9"/>
        <v>13</v>
      </c>
      <c r="BW16">
        <f t="shared" si="10"/>
        <v>9</v>
      </c>
      <c r="BX16">
        <f t="shared" si="11"/>
        <v>0</v>
      </c>
      <c r="BY16">
        <f t="shared" si="12"/>
        <v>2</v>
      </c>
      <c r="CA16">
        <f t="shared" si="13"/>
        <v>9</v>
      </c>
      <c r="CB16">
        <f t="shared" si="14"/>
        <v>2</v>
      </c>
      <c r="CC16">
        <f t="shared" si="15"/>
        <v>2</v>
      </c>
    </row>
    <row r="17" spans="1:81" x14ac:dyDescent="0.3">
      <c r="A17" t="s">
        <v>47</v>
      </c>
      <c r="B17" t="s">
        <v>41</v>
      </c>
      <c r="C17">
        <v>43.670453999999999</v>
      </c>
      <c r="D17">
        <v>-79.482483999999999</v>
      </c>
      <c r="E17">
        <v>5.1702146820794361</v>
      </c>
      <c r="F17" s="2">
        <v>43651</v>
      </c>
      <c r="K17">
        <v>1</v>
      </c>
      <c r="M17">
        <v>1</v>
      </c>
      <c r="BB17">
        <f t="shared" si="0"/>
        <v>1</v>
      </c>
      <c r="BC17">
        <v>1</v>
      </c>
      <c r="BD17">
        <v>0</v>
      </c>
      <c r="BE17">
        <v>2</v>
      </c>
      <c r="BK17">
        <f t="shared" si="1"/>
        <v>1</v>
      </c>
      <c r="BL17">
        <f t="shared" si="2"/>
        <v>1</v>
      </c>
      <c r="BM17">
        <f t="shared" si="3"/>
        <v>0</v>
      </c>
      <c r="BN17">
        <f t="shared" si="4"/>
        <v>0</v>
      </c>
      <c r="BO17">
        <f t="shared" si="5"/>
        <v>0</v>
      </c>
      <c r="BP17">
        <f t="shared" si="6"/>
        <v>0</v>
      </c>
      <c r="BQ17">
        <f t="shared" si="7"/>
        <v>0</v>
      </c>
      <c r="BS17">
        <f t="shared" si="8"/>
        <v>2</v>
      </c>
      <c r="BU17">
        <f t="shared" si="9"/>
        <v>2</v>
      </c>
      <c r="BW17">
        <f t="shared" si="10"/>
        <v>1</v>
      </c>
      <c r="BX17">
        <f t="shared" si="11"/>
        <v>0</v>
      </c>
      <c r="BY17">
        <f t="shared" si="12"/>
        <v>0</v>
      </c>
      <c r="CA17">
        <f t="shared" si="13"/>
        <v>1</v>
      </c>
      <c r="CB17">
        <f t="shared" si="14"/>
        <v>1</v>
      </c>
      <c r="CC17">
        <f t="shared" si="15"/>
        <v>0</v>
      </c>
    </row>
    <row r="18" spans="1:81" x14ac:dyDescent="0.3">
      <c r="A18" t="s">
        <v>47</v>
      </c>
      <c r="B18" t="s">
        <v>42</v>
      </c>
      <c r="C18">
        <v>43.670453999999999</v>
      </c>
      <c r="D18">
        <v>-79.482483999999999</v>
      </c>
      <c r="E18">
        <v>5.1702146820794361</v>
      </c>
      <c r="F18" s="2">
        <v>43651</v>
      </c>
      <c r="I18">
        <v>1</v>
      </c>
      <c r="M18">
        <v>1</v>
      </c>
      <c r="BB18">
        <f t="shared" si="0"/>
        <v>6</v>
      </c>
      <c r="BC18">
        <v>3</v>
      </c>
      <c r="BD18">
        <v>0</v>
      </c>
      <c r="BE18">
        <v>9</v>
      </c>
      <c r="BG18" t="s">
        <v>196</v>
      </c>
      <c r="BK18">
        <f t="shared" si="1"/>
        <v>0</v>
      </c>
      <c r="BL18">
        <f t="shared" si="2"/>
        <v>1</v>
      </c>
      <c r="BM18">
        <f t="shared" si="3"/>
        <v>0</v>
      </c>
      <c r="BN18">
        <f t="shared" si="4"/>
        <v>0</v>
      </c>
      <c r="BO18">
        <f t="shared" si="5"/>
        <v>0</v>
      </c>
      <c r="BP18">
        <f t="shared" si="6"/>
        <v>0</v>
      </c>
      <c r="BQ18">
        <f t="shared" si="7"/>
        <v>0</v>
      </c>
      <c r="BS18">
        <f t="shared" si="8"/>
        <v>2</v>
      </c>
      <c r="BU18">
        <f t="shared" si="9"/>
        <v>2</v>
      </c>
      <c r="BW18">
        <f t="shared" si="10"/>
        <v>0</v>
      </c>
      <c r="BX18">
        <f t="shared" si="11"/>
        <v>0</v>
      </c>
      <c r="BY18">
        <f t="shared" si="12"/>
        <v>1</v>
      </c>
      <c r="CA18">
        <f t="shared" si="13"/>
        <v>0</v>
      </c>
      <c r="CB18">
        <f t="shared" si="14"/>
        <v>1</v>
      </c>
      <c r="CC18">
        <f t="shared" si="15"/>
        <v>1</v>
      </c>
    </row>
    <row r="19" spans="1:81" x14ac:dyDescent="0.3">
      <c r="A19" t="s">
        <v>48</v>
      </c>
      <c r="B19" t="s">
        <v>39</v>
      </c>
      <c r="C19">
        <v>43.661177000000002</v>
      </c>
      <c r="D19">
        <v>-79.500382000000002</v>
      </c>
      <c r="E19">
        <v>5.9816872255471392</v>
      </c>
      <c r="F19" s="2">
        <v>43651</v>
      </c>
      <c r="M19">
        <v>1</v>
      </c>
      <c r="BB19">
        <f t="shared" si="0"/>
        <v>3</v>
      </c>
      <c r="BC19">
        <v>2</v>
      </c>
      <c r="BD19">
        <v>0</v>
      </c>
      <c r="BE19">
        <v>5</v>
      </c>
      <c r="BK19">
        <f t="shared" si="1"/>
        <v>0</v>
      </c>
      <c r="BL19">
        <f t="shared" si="2"/>
        <v>1</v>
      </c>
      <c r="BM19">
        <f t="shared" si="3"/>
        <v>0</v>
      </c>
      <c r="BN19">
        <f t="shared" si="4"/>
        <v>0</v>
      </c>
      <c r="BO19">
        <f t="shared" si="5"/>
        <v>0</v>
      </c>
      <c r="BP19">
        <f t="shared" si="6"/>
        <v>0</v>
      </c>
      <c r="BQ19">
        <f t="shared" si="7"/>
        <v>0</v>
      </c>
      <c r="BS19">
        <f t="shared" si="8"/>
        <v>1</v>
      </c>
      <c r="BU19">
        <f t="shared" si="9"/>
        <v>1</v>
      </c>
      <c r="BW19">
        <f t="shared" si="10"/>
        <v>0</v>
      </c>
      <c r="BX19">
        <f t="shared" si="11"/>
        <v>0</v>
      </c>
      <c r="BY19">
        <f t="shared" si="12"/>
        <v>0</v>
      </c>
      <c r="CA19">
        <f t="shared" si="13"/>
        <v>0</v>
      </c>
      <c r="CB19">
        <f t="shared" si="14"/>
        <v>1</v>
      </c>
      <c r="CC19">
        <f t="shared" si="15"/>
        <v>0</v>
      </c>
    </row>
    <row r="20" spans="1:81" x14ac:dyDescent="0.3">
      <c r="A20" t="s">
        <v>48</v>
      </c>
      <c r="B20" t="s">
        <v>41</v>
      </c>
      <c r="C20">
        <v>43.661177000000002</v>
      </c>
      <c r="D20">
        <v>-79.500382000000002</v>
      </c>
      <c r="E20">
        <v>5.9816872255471392</v>
      </c>
      <c r="F20" s="2">
        <v>43651</v>
      </c>
      <c r="N20">
        <v>1</v>
      </c>
      <c r="BB20">
        <f t="shared" si="0"/>
        <v>1</v>
      </c>
      <c r="BC20">
        <v>4</v>
      </c>
      <c r="BD20">
        <v>0</v>
      </c>
      <c r="BE20">
        <v>5</v>
      </c>
      <c r="BK20">
        <f t="shared" si="1"/>
        <v>1</v>
      </c>
      <c r="BL20">
        <f t="shared" si="2"/>
        <v>0</v>
      </c>
      <c r="BM20">
        <f t="shared" si="3"/>
        <v>0</v>
      </c>
      <c r="BN20">
        <f t="shared" si="4"/>
        <v>0</v>
      </c>
      <c r="BO20">
        <f t="shared" si="5"/>
        <v>0</v>
      </c>
      <c r="BP20">
        <f t="shared" si="6"/>
        <v>0</v>
      </c>
      <c r="BQ20">
        <f t="shared" si="7"/>
        <v>0</v>
      </c>
      <c r="BS20">
        <f t="shared" si="8"/>
        <v>1</v>
      </c>
      <c r="BU20">
        <f t="shared" si="9"/>
        <v>1</v>
      </c>
      <c r="BW20">
        <f t="shared" si="10"/>
        <v>1</v>
      </c>
      <c r="BX20">
        <f t="shared" si="11"/>
        <v>0</v>
      </c>
      <c r="BY20">
        <f t="shared" si="12"/>
        <v>0</v>
      </c>
      <c r="CA20">
        <f t="shared" si="13"/>
        <v>1</v>
      </c>
      <c r="CB20">
        <f t="shared" si="14"/>
        <v>0</v>
      </c>
      <c r="CC20">
        <f t="shared" si="15"/>
        <v>0</v>
      </c>
    </row>
    <row r="21" spans="1:81" x14ac:dyDescent="0.3">
      <c r="A21" t="s">
        <v>48</v>
      </c>
      <c r="B21" t="s">
        <v>42</v>
      </c>
      <c r="C21">
        <v>43.661177000000002</v>
      </c>
      <c r="D21">
        <v>-79.500382000000002</v>
      </c>
      <c r="E21">
        <v>5.9816872255471392</v>
      </c>
      <c r="F21" s="2">
        <v>43651</v>
      </c>
      <c r="N21">
        <v>1</v>
      </c>
      <c r="BB21" t="e">
        <f t="shared" si="0"/>
        <v>#VALUE!</v>
      </c>
      <c r="BC21" t="s">
        <v>40</v>
      </c>
      <c r="BD21" t="s">
        <v>40</v>
      </c>
      <c r="BE21" t="s">
        <v>40</v>
      </c>
      <c r="BK21">
        <f t="shared" si="1"/>
        <v>1</v>
      </c>
      <c r="BL21">
        <f t="shared" si="2"/>
        <v>0</v>
      </c>
      <c r="BM21">
        <f t="shared" si="3"/>
        <v>0</v>
      </c>
      <c r="BN21">
        <f t="shared" si="4"/>
        <v>0</v>
      </c>
      <c r="BO21">
        <f t="shared" si="5"/>
        <v>0</v>
      </c>
      <c r="BP21">
        <f t="shared" si="6"/>
        <v>0</v>
      </c>
      <c r="BQ21">
        <f t="shared" si="7"/>
        <v>0</v>
      </c>
      <c r="BS21">
        <f t="shared" si="8"/>
        <v>1</v>
      </c>
      <c r="BU21">
        <f t="shared" si="9"/>
        <v>1</v>
      </c>
      <c r="BW21">
        <f t="shared" si="10"/>
        <v>1</v>
      </c>
      <c r="BX21">
        <f t="shared" si="11"/>
        <v>0</v>
      </c>
      <c r="BY21">
        <f t="shared" si="12"/>
        <v>0</v>
      </c>
      <c r="CA21">
        <f t="shared" si="13"/>
        <v>1</v>
      </c>
      <c r="CB21">
        <f t="shared" si="14"/>
        <v>0</v>
      </c>
      <c r="CC21">
        <f t="shared" si="15"/>
        <v>0</v>
      </c>
    </row>
    <row r="22" spans="1:81" x14ac:dyDescent="0.3">
      <c r="A22" t="s">
        <v>49</v>
      </c>
      <c r="B22" t="s">
        <v>39</v>
      </c>
      <c r="C22">
        <v>43.601609000000003</v>
      </c>
      <c r="D22">
        <v>-79.583684000000005</v>
      </c>
      <c r="E22">
        <v>10.823086687118911</v>
      </c>
      <c r="F22" s="2">
        <v>43651</v>
      </c>
      <c r="M22">
        <v>1</v>
      </c>
      <c r="BB22">
        <f t="shared" si="0"/>
        <v>2</v>
      </c>
      <c r="BC22">
        <v>3</v>
      </c>
      <c r="BD22">
        <v>0</v>
      </c>
      <c r="BE22">
        <v>5</v>
      </c>
      <c r="BK22">
        <f t="shared" si="1"/>
        <v>0</v>
      </c>
      <c r="BL22">
        <f t="shared" si="2"/>
        <v>1</v>
      </c>
      <c r="BM22">
        <f t="shared" si="3"/>
        <v>0</v>
      </c>
      <c r="BN22">
        <f t="shared" si="4"/>
        <v>0</v>
      </c>
      <c r="BO22">
        <f t="shared" si="5"/>
        <v>0</v>
      </c>
      <c r="BP22">
        <f t="shared" si="6"/>
        <v>0</v>
      </c>
      <c r="BQ22">
        <f t="shared" si="7"/>
        <v>0</v>
      </c>
      <c r="BS22">
        <f t="shared" si="8"/>
        <v>1</v>
      </c>
      <c r="BU22">
        <f t="shared" si="9"/>
        <v>1</v>
      </c>
      <c r="BW22">
        <f t="shared" si="10"/>
        <v>0</v>
      </c>
      <c r="BX22">
        <f t="shared" si="11"/>
        <v>0</v>
      </c>
      <c r="BY22">
        <f t="shared" si="12"/>
        <v>0</v>
      </c>
      <c r="CA22">
        <f t="shared" si="13"/>
        <v>0</v>
      </c>
      <c r="CB22">
        <f t="shared" si="14"/>
        <v>1</v>
      </c>
      <c r="CC22">
        <f t="shared" si="15"/>
        <v>0</v>
      </c>
    </row>
    <row r="23" spans="1:81" x14ac:dyDescent="0.3">
      <c r="A23" t="s">
        <v>49</v>
      </c>
      <c r="B23" t="s">
        <v>41</v>
      </c>
      <c r="C23">
        <v>43.601609000000003</v>
      </c>
      <c r="D23">
        <v>-79.583684000000005</v>
      </c>
      <c r="E23">
        <v>10.823086687118911</v>
      </c>
      <c r="F23" s="2">
        <v>43651</v>
      </c>
      <c r="M23">
        <v>1</v>
      </c>
      <c r="N23">
        <v>4</v>
      </c>
      <c r="O23">
        <v>1</v>
      </c>
      <c r="BB23">
        <f t="shared" si="0"/>
        <v>6</v>
      </c>
      <c r="BC23">
        <v>3</v>
      </c>
      <c r="BD23">
        <v>0</v>
      </c>
      <c r="BE23">
        <v>9</v>
      </c>
      <c r="BK23">
        <f t="shared" si="1"/>
        <v>4</v>
      </c>
      <c r="BL23">
        <f t="shared" si="2"/>
        <v>1</v>
      </c>
      <c r="BM23">
        <f t="shared" si="3"/>
        <v>0</v>
      </c>
      <c r="BN23">
        <f t="shared" si="4"/>
        <v>0</v>
      </c>
      <c r="BO23">
        <f t="shared" si="5"/>
        <v>0</v>
      </c>
      <c r="BP23">
        <f t="shared" si="6"/>
        <v>0</v>
      </c>
      <c r="BQ23">
        <f t="shared" si="7"/>
        <v>0</v>
      </c>
      <c r="BS23">
        <f t="shared" si="8"/>
        <v>6</v>
      </c>
      <c r="BU23">
        <f t="shared" si="9"/>
        <v>6</v>
      </c>
      <c r="BW23">
        <f t="shared" si="10"/>
        <v>4</v>
      </c>
      <c r="BX23">
        <f t="shared" si="11"/>
        <v>1</v>
      </c>
      <c r="BY23">
        <f t="shared" si="12"/>
        <v>0</v>
      </c>
      <c r="CA23">
        <f t="shared" si="13"/>
        <v>4</v>
      </c>
      <c r="CB23">
        <f t="shared" si="14"/>
        <v>2</v>
      </c>
      <c r="CC23">
        <f t="shared" si="15"/>
        <v>0</v>
      </c>
    </row>
    <row r="24" spans="1:81" x14ac:dyDescent="0.3">
      <c r="A24" t="s">
        <v>49</v>
      </c>
      <c r="B24" t="s">
        <v>42</v>
      </c>
      <c r="C24">
        <v>43.601609000000003</v>
      </c>
      <c r="D24">
        <v>-79.583684000000005</v>
      </c>
      <c r="E24">
        <v>10.823086687118911</v>
      </c>
      <c r="F24" s="2">
        <v>43651</v>
      </c>
      <c r="BB24">
        <f t="shared" si="0"/>
        <v>4</v>
      </c>
      <c r="BC24">
        <v>2</v>
      </c>
      <c r="BD24">
        <v>0</v>
      </c>
      <c r="BE24">
        <v>6</v>
      </c>
      <c r="BG24" t="s">
        <v>197</v>
      </c>
      <c r="BK24">
        <f t="shared" si="1"/>
        <v>0</v>
      </c>
      <c r="BL24">
        <f t="shared" si="2"/>
        <v>0</v>
      </c>
      <c r="BM24">
        <f t="shared" si="3"/>
        <v>0</v>
      </c>
      <c r="BN24">
        <f t="shared" si="4"/>
        <v>0</v>
      </c>
      <c r="BO24">
        <f t="shared" si="5"/>
        <v>0</v>
      </c>
      <c r="BP24">
        <f t="shared" si="6"/>
        <v>0</v>
      </c>
      <c r="BQ24">
        <f t="shared" si="7"/>
        <v>0</v>
      </c>
      <c r="BS24">
        <f t="shared" si="8"/>
        <v>0</v>
      </c>
      <c r="BU24">
        <f t="shared" si="9"/>
        <v>0</v>
      </c>
      <c r="BW24">
        <f t="shared" si="10"/>
        <v>0</v>
      </c>
      <c r="BX24">
        <f t="shared" si="11"/>
        <v>0</v>
      </c>
      <c r="BY24">
        <f t="shared" si="12"/>
        <v>0</v>
      </c>
      <c r="CA24">
        <f t="shared" si="13"/>
        <v>0</v>
      </c>
      <c r="CB24">
        <f t="shared" si="14"/>
        <v>0</v>
      </c>
      <c r="CC24">
        <f t="shared" si="15"/>
        <v>0</v>
      </c>
    </row>
    <row r="25" spans="1:81" x14ac:dyDescent="0.3">
      <c r="A25" t="s">
        <v>50</v>
      </c>
      <c r="B25" t="s">
        <v>39</v>
      </c>
      <c r="C25">
        <v>43.534585</v>
      </c>
      <c r="D25">
        <v>-79.645432</v>
      </c>
      <c r="E25">
        <v>15.683308388215959</v>
      </c>
      <c r="F25" s="2">
        <v>43653</v>
      </c>
      <c r="BB25">
        <f t="shared" si="0"/>
        <v>2</v>
      </c>
      <c r="BC25">
        <v>2</v>
      </c>
      <c r="BD25">
        <v>0</v>
      </c>
      <c r="BE25">
        <v>4</v>
      </c>
      <c r="BG25" t="s">
        <v>198</v>
      </c>
      <c r="BK25">
        <f t="shared" si="1"/>
        <v>0</v>
      </c>
      <c r="BL25">
        <f t="shared" si="2"/>
        <v>0</v>
      </c>
      <c r="BM25">
        <f t="shared" si="3"/>
        <v>0</v>
      </c>
      <c r="BN25">
        <f t="shared" si="4"/>
        <v>0</v>
      </c>
      <c r="BO25">
        <f t="shared" si="5"/>
        <v>0</v>
      </c>
      <c r="BP25">
        <f t="shared" si="6"/>
        <v>0</v>
      </c>
      <c r="BQ25">
        <f t="shared" si="7"/>
        <v>0</v>
      </c>
      <c r="BS25">
        <f t="shared" si="8"/>
        <v>0</v>
      </c>
      <c r="BU25">
        <f t="shared" si="9"/>
        <v>0</v>
      </c>
      <c r="BW25">
        <f t="shared" si="10"/>
        <v>0</v>
      </c>
      <c r="BX25">
        <f t="shared" si="11"/>
        <v>0</v>
      </c>
      <c r="BY25">
        <f t="shared" si="12"/>
        <v>0</v>
      </c>
      <c r="CA25">
        <f t="shared" si="13"/>
        <v>0</v>
      </c>
      <c r="CB25">
        <f t="shared" si="14"/>
        <v>0</v>
      </c>
      <c r="CC25">
        <f t="shared" si="15"/>
        <v>0</v>
      </c>
    </row>
    <row r="26" spans="1:81" x14ac:dyDescent="0.3">
      <c r="A26" t="s">
        <v>50</v>
      </c>
      <c r="B26" t="s">
        <v>41</v>
      </c>
      <c r="C26">
        <v>43.534585</v>
      </c>
      <c r="D26">
        <v>-79.645432</v>
      </c>
      <c r="E26">
        <v>15.683308388215959</v>
      </c>
      <c r="F26" s="2">
        <v>43653</v>
      </c>
      <c r="P26">
        <v>1</v>
      </c>
      <c r="BB26">
        <f t="shared" si="0"/>
        <v>3</v>
      </c>
      <c r="BC26">
        <v>3</v>
      </c>
      <c r="BD26">
        <v>0</v>
      </c>
      <c r="BE26">
        <v>6</v>
      </c>
      <c r="BK26">
        <f t="shared" si="1"/>
        <v>0</v>
      </c>
      <c r="BL26">
        <f t="shared" si="2"/>
        <v>0</v>
      </c>
      <c r="BM26">
        <f t="shared" si="3"/>
        <v>0</v>
      </c>
      <c r="BN26">
        <f t="shared" si="4"/>
        <v>0</v>
      </c>
      <c r="BO26">
        <f t="shared" si="5"/>
        <v>0</v>
      </c>
      <c r="BP26">
        <f t="shared" si="6"/>
        <v>0</v>
      </c>
      <c r="BQ26">
        <f t="shared" si="7"/>
        <v>1</v>
      </c>
      <c r="BS26">
        <f t="shared" si="8"/>
        <v>1</v>
      </c>
      <c r="BU26">
        <f t="shared" si="9"/>
        <v>1</v>
      </c>
      <c r="BW26">
        <f t="shared" si="10"/>
        <v>0</v>
      </c>
      <c r="BX26">
        <f t="shared" si="11"/>
        <v>1</v>
      </c>
      <c r="BY26">
        <f t="shared" si="12"/>
        <v>0</v>
      </c>
      <c r="CA26">
        <f t="shared" si="13"/>
        <v>0</v>
      </c>
      <c r="CB26">
        <f t="shared" si="14"/>
        <v>1</v>
      </c>
      <c r="CC26">
        <f t="shared" si="15"/>
        <v>0</v>
      </c>
    </row>
    <row r="27" spans="1:81" x14ac:dyDescent="0.3">
      <c r="A27" t="s">
        <v>50</v>
      </c>
      <c r="B27" t="s">
        <v>42</v>
      </c>
      <c r="C27">
        <v>43.534585</v>
      </c>
      <c r="D27">
        <v>-79.645432</v>
      </c>
      <c r="E27">
        <v>15.683308388215959</v>
      </c>
      <c r="F27" s="2">
        <v>43653</v>
      </c>
      <c r="Q27">
        <v>2</v>
      </c>
      <c r="BB27">
        <f t="shared" si="0"/>
        <v>4</v>
      </c>
      <c r="BC27">
        <v>2</v>
      </c>
      <c r="BD27">
        <v>0</v>
      </c>
      <c r="BE27">
        <v>6</v>
      </c>
      <c r="BG27" t="s">
        <v>199</v>
      </c>
      <c r="BK27">
        <f t="shared" si="1"/>
        <v>0</v>
      </c>
      <c r="BL27">
        <f t="shared" si="2"/>
        <v>0</v>
      </c>
      <c r="BM27">
        <f t="shared" si="3"/>
        <v>0</v>
      </c>
      <c r="BN27">
        <f t="shared" si="4"/>
        <v>0</v>
      </c>
      <c r="BO27">
        <f t="shared" si="5"/>
        <v>0</v>
      </c>
      <c r="BP27">
        <f t="shared" si="6"/>
        <v>0</v>
      </c>
      <c r="BQ27">
        <f t="shared" si="7"/>
        <v>2</v>
      </c>
      <c r="BS27">
        <f t="shared" si="8"/>
        <v>2</v>
      </c>
      <c r="BU27">
        <f t="shared" si="9"/>
        <v>2</v>
      </c>
      <c r="BW27">
        <f t="shared" si="10"/>
        <v>0</v>
      </c>
      <c r="BX27">
        <f t="shared" si="11"/>
        <v>2</v>
      </c>
      <c r="BY27">
        <f t="shared" si="12"/>
        <v>0</v>
      </c>
      <c r="CA27">
        <f t="shared" si="13"/>
        <v>0</v>
      </c>
      <c r="CB27">
        <f t="shared" si="14"/>
        <v>2</v>
      </c>
      <c r="CC27">
        <f t="shared" si="15"/>
        <v>0</v>
      </c>
    </row>
    <row r="28" spans="1:81" x14ac:dyDescent="0.3">
      <c r="A28" t="s">
        <v>51</v>
      </c>
      <c r="B28" t="s">
        <v>39</v>
      </c>
      <c r="C28">
        <v>43.550224999999998</v>
      </c>
      <c r="D28">
        <v>-79.654061999999996</v>
      </c>
      <c r="E28">
        <v>15.508860622091273</v>
      </c>
      <c r="F28" s="2">
        <v>43653</v>
      </c>
      <c r="I28">
        <v>2</v>
      </c>
      <c r="BB28">
        <f t="shared" si="0"/>
        <v>3</v>
      </c>
      <c r="BC28">
        <v>4</v>
      </c>
      <c r="BD28">
        <v>0</v>
      </c>
      <c r="BE28">
        <v>7</v>
      </c>
      <c r="BG28" t="s">
        <v>200</v>
      </c>
      <c r="BK28">
        <f t="shared" si="1"/>
        <v>0</v>
      </c>
      <c r="BL28">
        <f t="shared" si="2"/>
        <v>0</v>
      </c>
      <c r="BM28">
        <f t="shared" si="3"/>
        <v>0</v>
      </c>
      <c r="BN28">
        <f t="shared" si="4"/>
        <v>0</v>
      </c>
      <c r="BO28">
        <f t="shared" si="5"/>
        <v>0</v>
      </c>
      <c r="BP28">
        <f t="shared" si="6"/>
        <v>0</v>
      </c>
      <c r="BQ28">
        <f t="shared" si="7"/>
        <v>0</v>
      </c>
      <c r="BS28">
        <f t="shared" si="8"/>
        <v>2</v>
      </c>
      <c r="BU28">
        <f t="shared" si="9"/>
        <v>2</v>
      </c>
      <c r="BW28">
        <f t="shared" si="10"/>
        <v>0</v>
      </c>
      <c r="BX28">
        <f t="shared" si="11"/>
        <v>0</v>
      </c>
      <c r="BY28">
        <f t="shared" si="12"/>
        <v>2</v>
      </c>
      <c r="CA28">
        <f t="shared" si="13"/>
        <v>0</v>
      </c>
      <c r="CB28">
        <f t="shared" si="14"/>
        <v>0</v>
      </c>
      <c r="CC28">
        <f t="shared" si="15"/>
        <v>2</v>
      </c>
    </row>
    <row r="29" spans="1:81" x14ac:dyDescent="0.3">
      <c r="A29" t="s">
        <v>51</v>
      </c>
      <c r="B29" t="s">
        <v>41</v>
      </c>
      <c r="C29">
        <v>43.550224999999998</v>
      </c>
      <c r="D29">
        <v>-79.654061999999996</v>
      </c>
      <c r="E29">
        <v>15.508860622091273</v>
      </c>
      <c r="F29" s="2">
        <v>43653</v>
      </c>
      <c r="R29">
        <v>3</v>
      </c>
      <c r="BB29">
        <f t="shared" si="0"/>
        <v>4</v>
      </c>
      <c r="BC29">
        <v>3</v>
      </c>
      <c r="BD29">
        <v>0</v>
      </c>
      <c r="BE29">
        <v>7</v>
      </c>
      <c r="BK29">
        <f t="shared" si="1"/>
        <v>0</v>
      </c>
      <c r="BL29">
        <f t="shared" si="2"/>
        <v>0</v>
      </c>
      <c r="BM29">
        <f t="shared" si="3"/>
        <v>0</v>
      </c>
      <c r="BN29">
        <f t="shared" si="4"/>
        <v>0</v>
      </c>
      <c r="BO29">
        <f t="shared" si="5"/>
        <v>0</v>
      </c>
      <c r="BP29">
        <f t="shared" si="6"/>
        <v>0</v>
      </c>
      <c r="BQ29">
        <f t="shared" si="7"/>
        <v>3</v>
      </c>
      <c r="BS29">
        <f t="shared" si="8"/>
        <v>3</v>
      </c>
      <c r="BU29">
        <f t="shared" si="9"/>
        <v>3</v>
      </c>
      <c r="BW29">
        <f t="shared" si="10"/>
        <v>0</v>
      </c>
      <c r="BX29">
        <f t="shared" si="11"/>
        <v>3</v>
      </c>
      <c r="BY29">
        <f t="shared" si="12"/>
        <v>0</v>
      </c>
      <c r="CA29">
        <f t="shared" si="13"/>
        <v>0</v>
      </c>
      <c r="CB29">
        <f t="shared" si="14"/>
        <v>3</v>
      </c>
      <c r="CC29">
        <f t="shared" si="15"/>
        <v>0</v>
      </c>
    </row>
    <row r="30" spans="1:81" x14ac:dyDescent="0.3">
      <c r="A30" t="s">
        <v>51</v>
      </c>
      <c r="B30" t="s">
        <v>42</v>
      </c>
      <c r="C30">
        <v>43.550224999999998</v>
      </c>
      <c r="D30">
        <v>-79.654061999999996</v>
      </c>
      <c r="E30">
        <v>15.508860622091273</v>
      </c>
      <c r="F30" s="2">
        <v>43653</v>
      </c>
      <c r="BB30">
        <f t="shared" si="0"/>
        <v>4</v>
      </c>
      <c r="BC30">
        <v>5</v>
      </c>
      <c r="BD30">
        <v>0</v>
      </c>
      <c r="BE30">
        <v>9</v>
      </c>
      <c r="BG30" t="s">
        <v>201</v>
      </c>
      <c r="BK30">
        <f t="shared" si="1"/>
        <v>0</v>
      </c>
      <c r="BL30">
        <f t="shared" si="2"/>
        <v>0</v>
      </c>
      <c r="BM30">
        <f t="shared" si="3"/>
        <v>0</v>
      </c>
      <c r="BN30">
        <f t="shared" si="4"/>
        <v>0</v>
      </c>
      <c r="BO30">
        <f t="shared" si="5"/>
        <v>0</v>
      </c>
      <c r="BP30">
        <f t="shared" si="6"/>
        <v>0</v>
      </c>
      <c r="BQ30">
        <f t="shared" si="7"/>
        <v>0</v>
      </c>
      <c r="BS30">
        <f t="shared" si="8"/>
        <v>0</v>
      </c>
      <c r="BU30">
        <f t="shared" si="9"/>
        <v>0</v>
      </c>
      <c r="BW30">
        <f t="shared" si="10"/>
        <v>0</v>
      </c>
      <c r="BX30">
        <f t="shared" si="11"/>
        <v>0</v>
      </c>
      <c r="BY30">
        <f t="shared" si="12"/>
        <v>0</v>
      </c>
      <c r="CA30">
        <f t="shared" si="13"/>
        <v>0</v>
      </c>
      <c r="CB30">
        <f t="shared" si="14"/>
        <v>0</v>
      </c>
      <c r="CC30">
        <f t="shared" si="15"/>
        <v>0</v>
      </c>
    </row>
    <row r="31" spans="1:81" x14ac:dyDescent="0.3">
      <c r="A31" t="s">
        <v>52</v>
      </c>
      <c r="B31" t="s">
        <v>39</v>
      </c>
      <c r="C31">
        <v>43.534939000000001</v>
      </c>
      <c r="D31">
        <v>-79.732911999999999</v>
      </c>
      <c r="E31">
        <v>19.508997954505052</v>
      </c>
      <c r="F31" s="2">
        <v>43653</v>
      </c>
      <c r="BB31">
        <f t="shared" si="0"/>
        <v>5</v>
      </c>
      <c r="BC31">
        <v>2</v>
      </c>
      <c r="BD31">
        <v>0</v>
      </c>
      <c r="BE31">
        <v>7</v>
      </c>
      <c r="BG31" t="s">
        <v>202</v>
      </c>
      <c r="BK31">
        <f t="shared" si="1"/>
        <v>0</v>
      </c>
      <c r="BL31">
        <f t="shared" si="2"/>
        <v>0</v>
      </c>
      <c r="BM31">
        <f t="shared" si="3"/>
        <v>0</v>
      </c>
      <c r="BN31">
        <f t="shared" si="4"/>
        <v>0</v>
      </c>
      <c r="BO31">
        <f t="shared" si="5"/>
        <v>0</v>
      </c>
      <c r="BP31">
        <f t="shared" si="6"/>
        <v>0</v>
      </c>
      <c r="BQ31">
        <f t="shared" si="7"/>
        <v>0</v>
      </c>
      <c r="BS31">
        <f t="shared" si="8"/>
        <v>0</v>
      </c>
      <c r="BU31">
        <f t="shared" si="9"/>
        <v>0</v>
      </c>
      <c r="BW31">
        <f t="shared" si="10"/>
        <v>0</v>
      </c>
      <c r="BX31">
        <f t="shared" si="11"/>
        <v>0</v>
      </c>
      <c r="BY31">
        <f t="shared" si="12"/>
        <v>0</v>
      </c>
      <c r="CA31">
        <f t="shared" si="13"/>
        <v>0</v>
      </c>
      <c r="CB31">
        <f t="shared" si="14"/>
        <v>0</v>
      </c>
      <c r="CC31">
        <f t="shared" si="15"/>
        <v>0</v>
      </c>
    </row>
    <row r="32" spans="1:81" x14ac:dyDescent="0.3">
      <c r="A32" t="s">
        <v>52</v>
      </c>
      <c r="B32" t="s">
        <v>41</v>
      </c>
      <c r="C32">
        <v>43.534939000000001</v>
      </c>
      <c r="D32">
        <v>-79.732911999999999</v>
      </c>
      <c r="E32">
        <v>19.508997954505052</v>
      </c>
      <c r="F32" s="2">
        <v>43653</v>
      </c>
      <c r="I32">
        <v>1</v>
      </c>
      <c r="BB32">
        <f t="shared" si="0"/>
        <v>2</v>
      </c>
      <c r="BC32">
        <v>2</v>
      </c>
      <c r="BD32">
        <v>0</v>
      </c>
      <c r="BE32">
        <v>4</v>
      </c>
      <c r="BG32" t="s">
        <v>203</v>
      </c>
      <c r="BK32">
        <f t="shared" si="1"/>
        <v>0</v>
      </c>
      <c r="BL32">
        <f t="shared" si="2"/>
        <v>0</v>
      </c>
      <c r="BM32">
        <f t="shared" si="3"/>
        <v>0</v>
      </c>
      <c r="BN32">
        <f t="shared" si="4"/>
        <v>0</v>
      </c>
      <c r="BO32">
        <f t="shared" si="5"/>
        <v>0</v>
      </c>
      <c r="BP32">
        <f t="shared" si="6"/>
        <v>0</v>
      </c>
      <c r="BQ32">
        <f t="shared" si="7"/>
        <v>0</v>
      </c>
      <c r="BS32">
        <f t="shared" si="8"/>
        <v>1</v>
      </c>
      <c r="BU32">
        <f t="shared" si="9"/>
        <v>1</v>
      </c>
      <c r="BW32">
        <f t="shared" si="10"/>
        <v>0</v>
      </c>
      <c r="BX32">
        <f t="shared" si="11"/>
        <v>0</v>
      </c>
      <c r="BY32">
        <f t="shared" si="12"/>
        <v>1</v>
      </c>
      <c r="CA32">
        <f t="shared" si="13"/>
        <v>0</v>
      </c>
      <c r="CB32">
        <f t="shared" si="14"/>
        <v>0</v>
      </c>
      <c r="CC32">
        <f t="shared" si="15"/>
        <v>1</v>
      </c>
    </row>
    <row r="33" spans="1:81" x14ac:dyDescent="0.3">
      <c r="A33" t="s">
        <v>52</v>
      </c>
      <c r="B33" t="s">
        <v>42</v>
      </c>
      <c r="C33">
        <v>43.534939000000001</v>
      </c>
      <c r="D33">
        <v>-79.732911999999999</v>
      </c>
      <c r="E33">
        <v>19.508997954505052</v>
      </c>
      <c r="F33" s="2">
        <v>43653</v>
      </c>
      <c r="S33">
        <v>1</v>
      </c>
      <c r="BB33">
        <f t="shared" si="0"/>
        <v>4</v>
      </c>
      <c r="BC33">
        <v>4</v>
      </c>
      <c r="BD33">
        <v>0</v>
      </c>
      <c r="BE33">
        <v>8</v>
      </c>
      <c r="BG33" t="s">
        <v>197</v>
      </c>
      <c r="BK33">
        <f t="shared" si="1"/>
        <v>1</v>
      </c>
      <c r="BL33">
        <f t="shared" si="2"/>
        <v>0</v>
      </c>
      <c r="BM33">
        <f t="shared" si="3"/>
        <v>0</v>
      </c>
      <c r="BN33">
        <f t="shared" si="4"/>
        <v>0</v>
      </c>
      <c r="BO33">
        <f t="shared" si="5"/>
        <v>0</v>
      </c>
      <c r="BP33">
        <f t="shared" si="6"/>
        <v>0</v>
      </c>
      <c r="BQ33">
        <f t="shared" si="7"/>
        <v>0</v>
      </c>
      <c r="BS33">
        <f t="shared" si="8"/>
        <v>1</v>
      </c>
      <c r="BU33">
        <f t="shared" si="9"/>
        <v>1</v>
      </c>
      <c r="BW33">
        <f t="shared" si="10"/>
        <v>1</v>
      </c>
      <c r="BX33">
        <f t="shared" si="11"/>
        <v>0</v>
      </c>
      <c r="BY33">
        <f t="shared" si="12"/>
        <v>0</v>
      </c>
      <c r="CA33">
        <f t="shared" si="13"/>
        <v>1</v>
      </c>
      <c r="CB33">
        <f t="shared" si="14"/>
        <v>0</v>
      </c>
      <c r="CC33">
        <f t="shared" si="15"/>
        <v>0</v>
      </c>
    </row>
    <row r="34" spans="1:81" x14ac:dyDescent="0.3">
      <c r="A34" t="s">
        <v>53</v>
      </c>
      <c r="B34" t="s">
        <v>39</v>
      </c>
      <c r="C34">
        <v>43.71387</v>
      </c>
      <c r="D34">
        <v>-79.505919000000006</v>
      </c>
      <c r="E34">
        <v>7.4043136459389727</v>
      </c>
      <c r="F34" s="2">
        <v>43654</v>
      </c>
      <c r="T34">
        <v>1</v>
      </c>
      <c r="BB34">
        <f t="shared" si="0"/>
        <v>18</v>
      </c>
      <c r="BC34">
        <v>11</v>
      </c>
      <c r="BD34">
        <v>0</v>
      </c>
      <c r="BE34">
        <v>29</v>
      </c>
      <c r="BG34" t="s">
        <v>347</v>
      </c>
      <c r="BK34">
        <f t="shared" si="1"/>
        <v>0</v>
      </c>
      <c r="BL34">
        <f t="shared" si="2"/>
        <v>1</v>
      </c>
      <c r="BM34">
        <f t="shared" si="3"/>
        <v>0</v>
      </c>
      <c r="BN34">
        <f t="shared" si="4"/>
        <v>0</v>
      </c>
      <c r="BO34">
        <f t="shared" si="5"/>
        <v>0</v>
      </c>
      <c r="BP34">
        <f t="shared" si="6"/>
        <v>0</v>
      </c>
      <c r="BQ34">
        <f t="shared" si="7"/>
        <v>0</v>
      </c>
      <c r="BS34">
        <f t="shared" si="8"/>
        <v>1</v>
      </c>
      <c r="BU34">
        <f t="shared" si="9"/>
        <v>1</v>
      </c>
      <c r="BW34">
        <f t="shared" si="10"/>
        <v>0</v>
      </c>
      <c r="BX34">
        <f t="shared" si="11"/>
        <v>1</v>
      </c>
      <c r="BY34">
        <f t="shared" si="12"/>
        <v>0</v>
      </c>
      <c r="CA34">
        <f t="shared" si="13"/>
        <v>0</v>
      </c>
      <c r="CB34">
        <f t="shared" si="14"/>
        <v>1</v>
      </c>
      <c r="CC34">
        <f t="shared" si="15"/>
        <v>0</v>
      </c>
    </row>
    <row r="35" spans="1:81" x14ac:dyDescent="0.3">
      <c r="A35" t="s">
        <v>53</v>
      </c>
      <c r="B35" t="s">
        <v>41</v>
      </c>
      <c r="C35">
        <v>43.71387</v>
      </c>
      <c r="D35">
        <v>-79.505919000000006</v>
      </c>
      <c r="E35">
        <v>7.4043136459389727</v>
      </c>
      <c r="F35" s="2">
        <v>43654</v>
      </c>
      <c r="G35">
        <v>1</v>
      </c>
      <c r="I35">
        <v>1</v>
      </c>
      <c r="U35">
        <v>1</v>
      </c>
      <c r="BB35">
        <f t="shared" si="0"/>
        <v>3</v>
      </c>
      <c r="BC35">
        <v>5</v>
      </c>
      <c r="BD35">
        <v>0</v>
      </c>
      <c r="BE35">
        <v>8</v>
      </c>
      <c r="BK35">
        <f t="shared" si="1"/>
        <v>1</v>
      </c>
      <c r="BL35">
        <f t="shared" si="2"/>
        <v>0</v>
      </c>
      <c r="BM35">
        <f t="shared" si="3"/>
        <v>0</v>
      </c>
      <c r="BN35">
        <f t="shared" si="4"/>
        <v>0</v>
      </c>
      <c r="BO35">
        <f t="shared" si="5"/>
        <v>0</v>
      </c>
      <c r="BP35">
        <f t="shared" si="6"/>
        <v>0</v>
      </c>
      <c r="BQ35">
        <f t="shared" si="7"/>
        <v>0</v>
      </c>
      <c r="BS35">
        <f t="shared" si="8"/>
        <v>3</v>
      </c>
      <c r="BU35">
        <f t="shared" si="9"/>
        <v>3</v>
      </c>
      <c r="BW35">
        <f t="shared" si="10"/>
        <v>1</v>
      </c>
      <c r="BX35">
        <f t="shared" si="11"/>
        <v>0</v>
      </c>
      <c r="BY35">
        <f t="shared" si="12"/>
        <v>1</v>
      </c>
      <c r="CA35">
        <f t="shared" si="13"/>
        <v>1</v>
      </c>
      <c r="CB35">
        <f t="shared" si="14"/>
        <v>0</v>
      </c>
      <c r="CC35">
        <f t="shared" si="15"/>
        <v>1</v>
      </c>
    </row>
    <row r="36" spans="1:81" x14ac:dyDescent="0.3">
      <c r="A36" t="s">
        <v>53</v>
      </c>
      <c r="B36" t="s">
        <v>42</v>
      </c>
      <c r="C36">
        <v>43.71387</v>
      </c>
      <c r="D36">
        <v>-79.505919000000006</v>
      </c>
      <c r="E36">
        <v>7.4043136459389727</v>
      </c>
      <c r="F36" s="2">
        <v>43654</v>
      </c>
      <c r="V36">
        <v>1</v>
      </c>
      <c r="BB36">
        <f t="shared" si="0"/>
        <v>12</v>
      </c>
      <c r="BC36">
        <v>8</v>
      </c>
      <c r="BD36">
        <v>0</v>
      </c>
      <c r="BE36">
        <v>20</v>
      </c>
      <c r="BG36" t="s">
        <v>205</v>
      </c>
      <c r="BK36">
        <f t="shared" si="1"/>
        <v>1</v>
      </c>
      <c r="BL36">
        <f t="shared" si="2"/>
        <v>0</v>
      </c>
      <c r="BM36">
        <f t="shared" si="3"/>
        <v>0</v>
      </c>
      <c r="BN36">
        <f t="shared" si="4"/>
        <v>0</v>
      </c>
      <c r="BO36">
        <f t="shared" si="5"/>
        <v>0</v>
      </c>
      <c r="BP36">
        <f t="shared" si="6"/>
        <v>0</v>
      </c>
      <c r="BQ36">
        <f t="shared" si="7"/>
        <v>0</v>
      </c>
      <c r="BS36">
        <f t="shared" si="8"/>
        <v>1</v>
      </c>
      <c r="BU36">
        <f t="shared" si="9"/>
        <v>1</v>
      </c>
      <c r="BW36">
        <f t="shared" si="10"/>
        <v>1</v>
      </c>
      <c r="BX36">
        <f t="shared" si="11"/>
        <v>0</v>
      </c>
      <c r="BY36">
        <f t="shared" si="12"/>
        <v>0</v>
      </c>
      <c r="CA36">
        <f t="shared" si="13"/>
        <v>1</v>
      </c>
      <c r="CB36">
        <f t="shared" si="14"/>
        <v>0</v>
      </c>
      <c r="CC36">
        <f t="shared" si="15"/>
        <v>0</v>
      </c>
    </row>
    <row r="37" spans="1:81" x14ac:dyDescent="0.3">
      <c r="A37" t="s">
        <v>54</v>
      </c>
      <c r="B37" t="s">
        <v>39</v>
      </c>
      <c r="C37">
        <v>43.719453000000001</v>
      </c>
      <c r="D37">
        <v>-79.445162999999994</v>
      </c>
      <c r="E37">
        <v>5.4158014911438661</v>
      </c>
      <c r="F37" s="2">
        <v>43654</v>
      </c>
      <c r="J37">
        <v>1</v>
      </c>
      <c r="M37">
        <v>1</v>
      </c>
      <c r="W37">
        <v>1</v>
      </c>
      <c r="BB37">
        <f t="shared" si="0"/>
        <v>1</v>
      </c>
      <c r="BC37">
        <v>4</v>
      </c>
      <c r="BD37">
        <v>0</v>
      </c>
      <c r="BE37">
        <v>5</v>
      </c>
      <c r="BG37" t="s">
        <v>206</v>
      </c>
      <c r="BK37">
        <f t="shared" si="1"/>
        <v>0</v>
      </c>
      <c r="BL37">
        <f t="shared" si="2"/>
        <v>1</v>
      </c>
      <c r="BM37">
        <f t="shared" si="3"/>
        <v>0</v>
      </c>
      <c r="BN37">
        <f t="shared" si="4"/>
        <v>1</v>
      </c>
      <c r="BO37">
        <f t="shared" si="5"/>
        <v>2</v>
      </c>
      <c r="BP37">
        <f t="shared" si="6"/>
        <v>3</v>
      </c>
      <c r="BQ37">
        <f t="shared" si="7"/>
        <v>0</v>
      </c>
      <c r="BS37">
        <f t="shared" si="8"/>
        <v>3</v>
      </c>
      <c r="BU37">
        <f t="shared" si="9"/>
        <v>1</v>
      </c>
      <c r="BW37">
        <f t="shared" si="10"/>
        <v>0</v>
      </c>
      <c r="BX37">
        <f t="shared" si="11"/>
        <v>0</v>
      </c>
      <c r="BY37">
        <f t="shared" si="12"/>
        <v>0</v>
      </c>
      <c r="CA37">
        <f t="shared" si="13"/>
        <v>0</v>
      </c>
      <c r="CB37">
        <f t="shared" si="14"/>
        <v>2</v>
      </c>
      <c r="CC37">
        <f t="shared" si="15"/>
        <v>1</v>
      </c>
    </row>
    <row r="38" spans="1:81" x14ac:dyDescent="0.3">
      <c r="A38" t="s">
        <v>54</v>
      </c>
      <c r="B38" t="s">
        <v>41</v>
      </c>
      <c r="C38">
        <v>43.719453000000001</v>
      </c>
      <c r="D38">
        <v>-79.445162999999994</v>
      </c>
      <c r="E38">
        <v>5.4158014911438661</v>
      </c>
      <c r="F38" s="2">
        <v>43654</v>
      </c>
      <c r="I38">
        <v>1</v>
      </c>
      <c r="BB38">
        <f t="shared" si="0"/>
        <v>1</v>
      </c>
      <c r="BC38">
        <v>2</v>
      </c>
      <c r="BD38">
        <v>0</v>
      </c>
      <c r="BE38">
        <v>3</v>
      </c>
      <c r="BK38">
        <f t="shared" si="1"/>
        <v>0</v>
      </c>
      <c r="BL38">
        <f t="shared" si="2"/>
        <v>0</v>
      </c>
      <c r="BM38">
        <f t="shared" si="3"/>
        <v>0</v>
      </c>
      <c r="BN38">
        <f t="shared" si="4"/>
        <v>0</v>
      </c>
      <c r="BO38">
        <f t="shared" si="5"/>
        <v>0</v>
      </c>
      <c r="BP38">
        <f t="shared" si="6"/>
        <v>0</v>
      </c>
      <c r="BQ38">
        <f t="shared" si="7"/>
        <v>0</v>
      </c>
      <c r="BS38">
        <f t="shared" si="8"/>
        <v>1</v>
      </c>
      <c r="BU38">
        <f t="shared" si="9"/>
        <v>1</v>
      </c>
      <c r="BW38">
        <f t="shared" si="10"/>
        <v>0</v>
      </c>
      <c r="BX38">
        <f t="shared" si="11"/>
        <v>0</v>
      </c>
      <c r="BY38">
        <f t="shared" si="12"/>
        <v>1</v>
      </c>
      <c r="CA38">
        <f t="shared" si="13"/>
        <v>0</v>
      </c>
      <c r="CB38">
        <f t="shared" si="14"/>
        <v>0</v>
      </c>
      <c r="CC38">
        <f t="shared" si="15"/>
        <v>1</v>
      </c>
    </row>
    <row r="39" spans="1:81" x14ac:dyDescent="0.3">
      <c r="A39" t="s">
        <v>54</v>
      </c>
      <c r="B39" t="s">
        <v>42</v>
      </c>
      <c r="C39">
        <v>43.719453000000001</v>
      </c>
      <c r="D39">
        <v>-79.445162999999994</v>
      </c>
      <c r="E39">
        <v>5.4158014911438661</v>
      </c>
      <c r="F39" s="2">
        <v>43654</v>
      </c>
      <c r="K39">
        <v>1</v>
      </c>
      <c r="BB39">
        <f t="shared" si="0"/>
        <v>0</v>
      </c>
      <c r="BC39">
        <v>1</v>
      </c>
      <c r="BD39">
        <v>1</v>
      </c>
      <c r="BE39">
        <v>2</v>
      </c>
      <c r="BK39">
        <f t="shared" si="1"/>
        <v>1</v>
      </c>
      <c r="BL39">
        <f t="shared" si="2"/>
        <v>0</v>
      </c>
      <c r="BM39">
        <f t="shared" si="3"/>
        <v>0</v>
      </c>
      <c r="BN39">
        <f t="shared" si="4"/>
        <v>0</v>
      </c>
      <c r="BO39">
        <f t="shared" si="5"/>
        <v>0</v>
      </c>
      <c r="BP39">
        <f t="shared" si="6"/>
        <v>0</v>
      </c>
      <c r="BQ39">
        <f t="shared" si="7"/>
        <v>0</v>
      </c>
      <c r="BS39">
        <f t="shared" si="8"/>
        <v>1</v>
      </c>
      <c r="BU39">
        <f t="shared" si="9"/>
        <v>1</v>
      </c>
      <c r="BW39">
        <f t="shared" si="10"/>
        <v>1</v>
      </c>
      <c r="BX39">
        <f t="shared" si="11"/>
        <v>0</v>
      </c>
      <c r="BY39">
        <f t="shared" si="12"/>
        <v>0</v>
      </c>
      <c r="CA39">
        <f t="shared" si="13"/>
        <v>1</v>
      </c>
      <c r="CB39">
        <f t="shared" si="14"/>
        <v>0</v>
      </c>
      <c r="CC39">
        <f t="shared" si="15"/>
        <v>0</v>
      </c>
    </row>
    <row r="40" spans="1:81" x14ac:dyDescent="0.3">
      <c r="A40" t="s">
        <v>55</v>
      </c>
      <c r="B40" t="s">
        <v>39</v>
      </c>
      <c r="C40">
        <v>43.713472000000003</v>
      </c>
      <c r="D40">
        <v>-79.463271000000006</v>
      </c>
      <c r="E40">
        <v>5.7031825324835577</v>
      </c>
      <c r="F40" s="2">
        <v>43654</v>
      </c>
      <c r="BB40">
        <f t="shared" si="0"/>
        <v>2</v>
      </c>
      <c r="BC40">
        <v>1</v>
      </c>
      <c r="BD40">
        <v>0</v>
      </c>
      <c r="BE40">
        <v>3</v>
      </c>
      <c r="BG40" t="s">
        <v>207</v>
      </c>
      <c r="BK40">
        <f t="shared" si="1"/>
        <v>0</v>
      </c>
      <c r="BL40">
        <f t="shared" si="2"/>
        <v>0</v>
      </c>
      <c r="BM40">
        <f t="shared" si="3"/>
        <v>0</v>
      </c>
      <c r="BN40">
        <f t="shared" si="4"/>
        <v>0</v>
      </c>
      <c r="BO40">
        <f t="shared" si="5"/>
        <v>0</v>
      </c>
      <c r="BP40">
        <f t="shared" si="6"/>
        <v>0</v>
      </c>
      <c r="BQ40">
        <f t="shared" si="7"/>
        <v>0</v>
      </c>
      <c r="BS40">
        <f t="shared" si="8"/>
        <v>0</v>
      </c>
      <c r="BU40">
        <f t="shared" si="9"/>
        <v>0</v>
      </c>
      <c r="BW40">
        <f t="shared" si="10"/>
        <v>0</v>
      </c>
      <c r="BX40">
        <f t="shared" si="11"/>
        <v>0</v>
      </c>
      <c r="BY40">
        <f t="shared" si="12"/>
        <v>0</v>
      </c>
      <c r="CA40">
        <f t="shared" si="13"/>
        <v>0</v>
      </c>
      <c r="CB40">
        <f t="shared" si="14"/>
        <v>0</v>
      </c>
      <c r="CC40">
        <f t="shared" si="15"/>
        <v>0</v>
      </c>
    </row>
    <row r="41" spans="1:81" x14ac:dyDescent="0.3">
      <c r="A41" t="s">
        <v>56</v>
      </c>
      <c r="B41" t="s">
        <v>39</v>
      </c>
      <c r="C41">
        <v>43.713583999999997</v>
      </c>
      <c r="D41">
        <v>-79.475768000000002</v>
      </c>
      <c r="E41">
        <v>6.1738769548090557</v>
      </c>
      <c r="F41" s="2">
        <v>43654</v>
      </c>
      <c r="BB41">
        <f t="shared" si="0"/>
        <v>3</v>
      </c>
      <c r="BC41">
        <v>3</v>
      </c>
      <c r="BD41">
        <v>0</v>
      </c>
      <c r="BE41">
        <v>6</v>
      </c>
      <c r="BG41" t="s">
        <v>208</v>
      </c>
      <c r="BK41">
        <f t="shared" si="1"/>
        <v>0</v>
      </c>
      <c r="BL41">
        <f t="shared" si="2"/>
        <v>0</v>
      </c>
      <c r="BM41">
        <f t="shared" si="3"/>
        <v>0</v>
      </c>
      <c r="BN41">
        <f t="shared" si="4"/>
        <v>0</v>
      </c>
      <c r="BO41">
        <f t="shared" si="5"/>
        <v>0</v>
      </c>
      <c r="BP41">
        <f t="shared" si="6"/>
        <v>0</v>
      </c>
      <c r="BQ41">
        <f t="shared" si="7"/>
        <v>0</v>
      </c>
      <c r="BS41">
        <f t="shared" si="8"/>
        <v>0</v>
      </c>
      <c r="BU41">
        <f t="shared" si="9"/>
        <v>0</v>
      </c>
      <c r="BW41">
        <f t="shared" si="10"/>
        <v>0</v>
      </c>
      <c r="BX41">
        <f t="shared" si="11"/>
        <v>0</v>
      </c>
      <c r="BY41">
        <f t="shared" si="12"/>
        <v>0</v>
      </c>
      <c r="CA41">
        <f t="shared" si="13"/>
        <v>0</v>
      </c>
      <c r="CB41">
        <f t="shared" si="14"/>
        <v>0</v>
      </c>
      <c r="CC41">
        <f t="shared" si="15"/>
        <v>0</v>
      </c>
    </row>
    <row r="42" spans="1:81" x14ac:dyDescent="0.3">
      <c r="A42" t="s">
        <v>56</v>
      </c>
      <c r="B42" t="s">
        <v>41</v>
      </c>
      <c r="C42">
        <v>43.713583999999997</v>
      </c>
      <c r="D42">
        <v>-79.475768000000002</v>
      </c>
      <c r="E42">
        <v>6.1738769548090557</v>
      </c>
      <c r="F42" s="2">
        <v>43654</v>
      </c>
      <c r="W42">
        <v>2</v>
      </c>
      <c r="BB42">
        <f t="shared" si="0"/>
        <v>4</v>
      </c>
      <c r="BC42">
        <v>3</v>
      </c>
      <c r="BD42">
        <v>0</v>
      </c>
      <c r="BE42">
        <v>7</v>
      </c>
      <c r="BG42" t="s">
        <v>209</v>
      </c>
      <c r="BK42">
        <f t="shared" si="1"/>
        <v>0</v>
      </c>
      <c r="BL42">
        <f t="shared" si="2"/>
        <v>0</v>
      </c>
      <c r="BM42">
        <f t="shared" si="3"/>
        <v>0</v>
      </c>
      <c r="BN42">
        <f t="shared" si="4"/>
        <v>2</v>
      </c>
      <c r="BO42">
        <f t="shared" si="5"/>
        <v>2</v>
      </c>
      <c r="BP42">
        <f t="shared" si="6"/>
        <v>4</v>
      </c>
      <c r="BQ42">
        <f t="shared" si="7"/>
        <v>0</v>
      </c>
      <c r="BS42">
        <f t="shared" si="8"/>
        <v>2</v>
      </c>
      <c r="BU42">
        <f t="shared" si="9"/>
        <v>0</v>
      </c>
      <c r="BW42">
        <f t="shared" si="10"/>
        <v>0</v>
      </c>
      <c r="BX42">
        <f t="shared" si="11"/>
        <v>0</v>
      </c>
      <c r="BY42">
        <f t="shared" si="12"/>
        <v>0</v>
      </c>
      <c r="CA42">
        <f t="shared" si="13"/>
        <v>0</v>
      </c>
      <c r="CB42">
        <f t="shared" si="14"/>
        <v>2</v>
      </c>
      <c r="CC42">
        <f t="shared" si="15"/>
        <v>0</v>
      </c>
    </row>
    <row r="43" spans="1:81" x14ac:dyDescent="0.3">
      <c r="A43" t="s">
        <v>56</v>
      </c>
      <c r="B43" t="s">
        <v>42</v>
      </c>
      <c r="C43">
        <v>43.713583999999997</v>
      </c>
      <c r="D43">
        <v>-79.475768000000002</v>
      </c>
      <c r="E43">
        <v>6.1738769548090557</v>
      </c>
      <c r="F43" s="2">
        <v>43654</v>
      </c>
      <c r="K43">
        <v>2</v>
      </c>
      <c r="O43">
        <v>1</v>
      </c>
      <c r="W43">
        <v>1</v>
      </c>
      <c r="X43">
        <v>2</v>
      </c>
      <c r="BB43" t="e">
        <f t="shared" si="0"/>
        <v>#VALUE!</v>
      </c>
      <c r="BC43" t="s">
        <v>40</v>
      </c>
      <c r="BD43" t="s">
        <v>40</v>
      </c>
      <c r="BE43" t="s">
        <v>40</v>
      </c>
      <c r="BG43" t="s">
        <v>210</v>
      </c>
      <c r="BK43">
        <f t="shared" si="1"/>
        <v>2</v>
      </c>
      <c r="BL43">
        <f t="shared" si="2"/>
        <v>0</v>
      </c>
      <c r="BM43">
        <f t="shared" si="3"/>
        <v>0</v>
      </c>
      <c r="BN43">
        <f t="shared" si="4"/>
        <v>1</v>
      </c>
      <c r="BO43">
        <f t="shared" si="5"/>
        <v>1</v>
      </c>
      <c r="BP43">
        <f t="shared" si="6"/>
        <v>2</v>
      </c>
      <c r="BQ43">
        <f t="shared" si="7"/>
        <v>0</v>
      </c>
      <c r="BS43">
        <f t="shared" si="8"/>
        <v>6</v>
      </c>
      <c r="BU43">
        <f t="shared" si="9"/>
        <v>5</v>
      </c>
      <c r="BW43">
        <f t="shared" si="10"/>
        <v>2</v>
      </c>
      <c r="BX43">
        <f t="shared" si="11"/>
        <v>3</v>
      </c>
      <c r="BY43">
        <f t="shared" si="12"/>
        <v>0</v>
      </c>
      <c r="CA43">
        <f t="shared" si="13"/>
        <v>2</v>
      </c>
      <c r="CB43">
        <f t="shared" si="14"/>
        <v>4</v>
      </c>
      <c r="CC43">
        <f t="shared" si="15"/>
        <v>0</v>
      </c>
    </row>
    <row r="44" spans="1:81" x14ac:dyDescent="0.3">
      <c r="A44" t="s">
        <v>57</v>
      </c>
      <c r="B44" t="s">
        <v>39</v>
      </c>
      <c r="C44">
        <v>43.713092000000003</v>
      </c>
      <c r="D44">
        <v>-79.515598999999995</v>
      </c>
      <c r="E44">
        <v>7.7894790881923477</v>
      </c>
      <c r="F44" s="2">
        <v>43654</v>
      </c>
      <c r="K44">
        <v>1</v>
      </c>
      <c r="Y44">
        <v>2</v>
      </c>
      <c r="BB44">
        <f t="shared" si="0"/>
        <v>1</v>
      </c>
      <c r="BC44">
        <v>2</v>
      </c>
      <c r="BD44">
        <v>0</v>
      </c>
      <c r="BE44">
        <v>3</v>
      </c>
      <c r="BG44" t="s">
        <v>211</v>
      </c>
      <c r="BK44">
        <f t="shared" si="1"/>
        <v>1</v>
      </c>
      <c r="BL44">
        <f t="shared" si="2"/>
        <v>0</v>
      </c>
      <c r="BM44">
        <f t="shared" si="3"/>
        <v>0</v>
      </c>
      <c r="BN44">
        <f t="shared" si="4"/>
        <v>0</v>
      </c>
      <c r="BO44">
        <f t="shared" si="5"/>
        <v>0</v>
      </c>
      <c r="BP44">
        <f t="shared" si="6"/>
        <v>0</v>
      </c>
      <c r="BQ44">
        <f t="shared" si="7"/>
        <v>0</v>
      </c>
      <c r="BS44">
        <f t="shared" si="8"/>
        <v>3</v>
      </c>
      <c r="BU44">
        <f t="shared" si="9"/>
        <v>1</v>
      </c>
      <c r="BW44">
        <f t="shared" si="10"/>
        <v>1</v>
      </c>
      <c r="BX44">
        <f t="shared" si="11"/>
        <v>0</v>
      </c>
      <c r="BY44">
        <f t="shared" si="12"/>
        <v>0</v>
      </c>
      <c r="CA44">
        <f t="shared" si="13"/>
        <v>3</v>
      </c>
      <c r="CB44">
        <f t="shared" si="14"/>
        <v>0</v>
      </c>
      <c r="CC44">
        <f t="shared" si="15"/>
        <v>0</v>
      </c>
    </row>
    <row r="45" spans="1:81" x14ac:dyDescent="0.3">
      <c r="A45" t="s">
        <v>57</v>
      </c>
      <c r="B45" t="s">
        <v>41</v>
      </c>
      <c r="C45">
        <v>43.713092000000003</v>
      </c>
      <c r="D45">
        <v>-79.515598999999995</v>
      </c>
      <c r="E45">
        <v>7.7894790881923477</v>
      </c>
      <c r="F45" s="2">
        <v>43654</v>
      </c>
      <c r="V45">
        <v>2</v>
      </c>
      <c r="Z45">
        <v>1</v>
      </c>
      <c r="BB45">
        <f t="shared" si="0"/>
        <v>0</v>
      </c>
      <c r="BC45">
        <v>3</v>
      </c>
      <c r="BD45">
        <v>0</v>
      </c>
      <c r="BE45">
        <v>3</v>
      </c>
      <c r="BG45" t="s">
        <v>212</v>
      </c>
      <c r="BK45">
        <f t="shared" si="1"/>
        <v>3</v>
      </c>
      <c r="BL45">
        <f t="shared" si="2"/>
        <v>0</v>
      </c>
      <c r="BM45">
        <f t="shared" si="3"/>
        <v>0</v>
      </c>
      <c r="BN45">
        <f t="shared" si="4"/>
        <v>0</v>
      </c>
      <c r="BO45">
        <f t="shared" si="5"/>
        <v>0</v>
      </c>
      <c r="BP45">
        <f t="shared" si="6"/>
        <v>0</v>
      </c>
      <c r="BQ45">
        <f t="shared" si="7"/>
        <v>0</v>
      </c>
      <c r="BS45">
        <f t="shared" si="8"/>
        <v>3</v>
      </c>
      <c r="BU45">
        <f t="shared" si="9"/>
        <v>3</v>
      </c>
      <c r="BW45">
        <f t="shared" si="10"/>
        <v>2</v>
      </c>
      <c r="BX45">
        <f t="shared" si="11"/>
        <v>1</v>
      </c>
      <c r="BY45">
        <f t="shared" si="12"/>
        <v>0</v>
      </c>
      <c r="CA45">
        <f t="shared" si="13"/>
        <v>2</v>
      </c>
      <c r="CB45">
        <f t="shared" si="14"/>
        <v>1</v>
      </c>
      <c r="CC45">
        <f t="shared" si="15"/>
        <v>0</v>
      </c>
    </row>
    <row r="46" spans="1:81" x14ac:dyDescent="0.3">
      <c r="A46" t="s">
        <v>57</v>
      </c>
      <c r="B46" t="s">
        <v>42</v>
      </c>
      <c r="C46">
        <v>43.713092000000003</v>
      </c>
      <c r="D46">
        <v>-79.515598999999995</v>
      </c>
      <c r="E46">
        <v>7.7894790881923477</v>
      </c>
      <c r="F46" s="2">
        <v>43654</v>
      </c>
      <c r="K46">
        <v>1</v>
      </c>
      <c r="AA46">
        <v>1</v>
      </c>
      <c r="BB46">
        <f t="shared" si="0"/>
        <v>1</v>
      </c>
      <c r="BC46">
        <v>4</v>
      </c>
      <c r="BD46">
        <v>0</v>
      </c>
      <c r="BE46">
        <v>5</v>
      </c>
      <c r="BK46">
        <f t="shared" si="1"/>
        <v>1</v>
      </c>
      <c r="BL46">
        <f t="shared" si="2"/>
        <v>1</v>
      </c>
      <c r="BM46">
        <f t="shared" si="3"/>
        <v>0</v>
      </c>
      <c r="BN46">
        <f t="shared" si="4"/>
        <v>0</v>
      </c>
      <c r="BO46">
        <f t="shared" si="5"/>
        <v>0</v>
      </c>
      <c r="BP46">
        <f t="shared" si="6"/>
        <v>0</v>
      </c>
      <c r="BQ46">
        <f t="shared" si="7"/>
        <v>0</v>
      </c>
      <c r="BS46">
        <f t="shared" si="8"/>
        <v>2</v>
      </c>
      <c r="BU46">
        <f t="shared" si="9"/>
        <v>2</v>
      </c>
      <c r="BW46">
        <f t="shared" si="10"/>
        <v>1</v>
      </c>
      <c r="BX46">
        <f t="shared" si="11"/>
        <v>1</v>
      </c>
      <c r="BY46">
        <f t="shared" si="12"/>
        <v>0</v>
      </c>
      <c r="CA46">
        <f t="shared" si="13"/>
        <v>1</v>
      </c>
      <c r="CB46">
        <f t="shared" si="14"/>
        <v>1</v>
      </c>
      <c r="CC46">
        <f t="shared" si="15"/>
        <v>0</v>
      </c>
    </row>
    <row r="47" spans="1:81" x14ac:dyDescent="0.3">
      <c r="A47" t="s">
        <v>58</v>
      </c>
      <c r="B47" t="s">
        <v>39</v>
      </c>
      <c r="C47">
        <v>43.711948</v>
      </c>
      <c r="D47">
        <v>-79.535893999999999</v>
      </c>
      <c r="E47">
        <v>8.6452662829363174</v>
      </c>
      <c r="F47" s="2">
        <v>43654</v>
      </c>
      <c r="J47">
        <v>1</v>
      </c>
      <c r="BB47">
        <f t="shared" si="0"/>
        <v>3</v>
      </c>
      <c r="BC47">
        <v>2</v>
      </c>
      <c r="BD47">
        <v>2</v>
      </c>
      <c r="BE47">
        <v>7</v>
      </c>
      <c r="BK47">
        <f t="shared" si="1"/>
        <v>0</v>
      </c>
      <c r="BL47">
        <f t="shared" si="2"/>
        <v>0</v>
      </c>
      <c r="BM47">
        <f t="shared" si="3"/>
        <v>0</v>
      </c>
      <c r="BN47">
        <f t="shared" si="4"/>
        <v>0</v>
      </c>
      <c r="BO47">
        <f t="shared" si="5"/>
        <v>1</v>
      </c>
      <c r="BP47">
        <f t="shared" si="6"/>
        <v>1</v>
      </c>
      <c r="BQ47">
        <f t="shared" si="7"/>
        <v>0</v>
      </c>
      <c r="BS47">
        <f t="shared" si="8"/>
        <v>1</v>
      </c>
      <c r="BU47">
        <f t="shared" si="9"/>
        <v>0</v>
      </c>
      <c r="BW47">
        <f t="shared" si="10"/>
        <v>0</v>
      </c>
      <c r="BX47">
        <f t="shared" si="11"/>
        <v>0</v>
      </c>
      <c r="BY47">
        <f t="shared" si="12"/>
        <v>0</v>
      </c>
      <c r="CA47">
        <f t="shared" si="13"/>
        <v>0</v>
      </c>
      <c r="CB47">
        <f t="shared" si="14"/>
        <v>0</v>
      </c>
      <c r="CC47">
        <f t="shared" si="15"/>
        <v>1</v>
      </c>
    </row>
    <row r="48" spans="1:81" x14ac:dyDescent="0.3">
      <c r="A48" t="s">
        <v>58</v>
      </c>
      <c r="B48" t="s">
        <v>41</v>
      </c>
      <c r="C48">
        <v>43.711948</v>
      </c>
      <c r="D48">
        <v>-79.535893999999999</v>
      </c>
      <c r="E48">
        <v>8.6452662829363174</v>
      </c>
      <c r="F48" s="2">
        <v>43654</v>
      </c>
      <c r="BB48">
        <f t="shared" si="0"/>
        <v>1</v>
      </c>
      <c r="BC48">
        <v>2</v>
      </c>
      <c r="BD48">
        <v>0</v>
      </c>
      <c r="BE48">
        <v>3</v>
      </c>
      <c r="BK48">
        <f t="shared" si="1"/>
        <v>0</v>
      </c>
      <c r="BL48">
        <f t="shared" si="2"/>
        <v>0</v>
      </c>
      <c r="BM48">
        <f t="shared" si="3"/>
        <v>0</v>
      </c>
      <c r="BN48">
        <f t="shared" si="4"/>
        <v>0</v>
      </c>
      <c r="BO48">
        <f t="shared" si="5"/>
        <v>0</v>
      </c>
      <c r="BP48">
        <f t="shared" si="6"/>
        <v>0</v>
      </c>
      <c r="BQ48">
        <f t="shared" si="7"/>
        <v>0</v>
      </c>
      <c r="BS48">
        <f t="shared" si="8"/>
        <v>0</v>
      </c>
      <c r="BU48">
        <f t="shared" si="9"/>
        <v>0</v>
      </c>
      <c r="BW48">
        <f t="shared" si="10"/>
        <v>0</v>
      </c>
      <c r="BX48">
        <f t="shared" si="11"/>
        <v>0</v>
      </c>
      <c r="BY48">
        <f t="shared" si="12"/>
        <v>0</v>
      </c>
      <c r="CA48">
        <f t="shared" si="13"/>
        <v>0</v>
      </c>
      <c r="CB48">
        <f t="shared" si="14"/>
        <v>0</v>
      </c>
      <c r="CC48">
        <f t="shared" si="15"/>
        <v>0</v>
      </c>
    </row>
    <row r="49" spans="1:81" x14ac:dyDescent="0.3">
      <c r="A49" t="s">
        <v>58</v>
      </c>
      <c r="B49" t="s">
        <v>42</v>
      </c>
      <c r="C49">
        <v>43.711948</v>
      </c>
      <c r="D49">
        <v>-79.535893999999999</v>
      </c>
      <c r="E49">
        <v>8.6452662829363174</v>
      </c>
      <c r="F49" s="2">
        <v>43654</v>
      </c>
      <c r="BB49">
        <f t="shared" si="0"/>
        <v>3</v>
      </c>
      <c r="BC49">
        <v>2</v>
      </c>
      <c r="BD49">
        <v>0</v>
      </c>
      <c r="BE49">
        <v>5</v>
      </c>
      <c r="BK49">
        <f t="shared" si="1"/>
        <v>0</v>
      </c>
      <c r="BL49">
        <f t="shared" si="2"/>
        <v>0</v>
      </c>
      <c r="BM49">
        <f t="shared" si="3"/>
        <v>0</v>
      </c>
      <c r="BN49">
        <f t="shared" si="4"/>
        <v>0</v>
      </c>
      <c r="BO49">
        <f t="shared" si="5"/>
        <v>0</v>
      </c>
      <c r="BP49">
        <f t="shared" si="6"/>
        <v>0</v>
      </c>
      <c r="BQ49">
        <f t="shared" si="7"/>
        <v>0</v>
      </c>
      <c r="BS49">
        <f t="shared" si="8"/>
        <v>0</v>
      </c>
      <c r="BU49">
        <f t="shared" si="9"/>
        <v>0</v>
      </c>
      <c r="BW49">
        <f t="shared" si="10"/>
        <v>0</v>
      </c>
      <c r="BX49">
        <f t="shared" si="11"/>
        <v>0</v>
      </c>
      <c r="BY49">
        <f t="shared" si="12"/>
        <v>0</v>
      </c>
      <c r="CA49">
        <f t="shared" si="13"/>
        <v>0</v>
      </c>
      <c r="CB49">
        <f t="shared" si="14"/>
        <v>0</v>
      </c>
      <c r="CC49">
        <f t="shared" si="15"/>
        <v>0</v>
      </c>
    </row>
    <row r="50" spans="1:81" x14ac:dyDescent="0.3">
      <c r="A50" t="s">
        <v>59</v>
      </c>
      <c r="B50" t="s">
        <v>39</v>
      </c>
      <c r="C50">
        <v>43.564655000000002</v>
      </c>
      <c r="D50">
        <v>-79.720468999999994</v>
      </c>
      <c r="E50">
        <v>18.129729041860788</v>
      </c>
      <c r="F50" s="2">
        <v>43655</v>
      </c>
      <c r="BB50">
        <f t="shared" si="0"/>
        <v>0</v>
      </c>
      <c r="BC50">
        <v>1</v>
      </c>
      <c r="BD50">
        <v>0</v>
      </c>
      <c r="BE50">
        <v>1</v>
      </c>
      <c r="BG50" t="s">
        <v>213</v>
      </c>
      <c r="BK50">
        <f t="shared" si="1"/>
        <v>0</v>
      </c>
      <c r="BL50">
        <f t="shared" si="2"/>
        <v>0</v>
      </c>
      <c r="BM50">
        <f t="shared" si="3"/>
        <v>0</v>
      </c>
      <c r="BN50">
        <f t="shared" si="4"/>
        <v>0</v>
      </c>
      <c r="BO50">
        <f t="shared" si="5"/>
        <v>0</v>
      </c>
      <c r="BP50">
        <f t="shared" si="6"/>
        <v>0</v>
      </c>
      <c r="BQ50">
        <f t="shared" si="7"/>
        <v>0</v>
      </c>
      <c r="BS50">
        <f t="shared" si="8"/>
        <v>0</v>
      </c>
      <c r="BU50">
        <f t="shared" si="9"/>
        <v>0</v>
      </c>
      <c r="BW50">
        <f t="shared" si="10"/>
        <v>0</v>
      </c>
      <c r="BX50">
        <f t="shared" si="11"/>
        <v>0</v>
      </c>
      <c r="BY50">
        <f t="shared" si="12"/>
        <v>0</v>
      </c>
      <c r="CA50">
        <f t="shared" si="13"/>
        <v>0</v>
      </c>
      <c r="CB50">
        <f t="shared" si="14"/>
        <v>0</v>
      </c>
      <c r="CC50">
        <f t="shared" si="15"/>
        <v>0</v>
      </c>
    </row>
    <row r="51" spans="1:81" x14ac:dyDescent="0.3">
      <c r="A51" t="s">
        <v>60</v>
      </c>
      <c r="B51" t="s">
        <v>39</v>
      </c>
      <c r="C51">
        <v>43.571026000000003</v>
      </c>
      <c r="D51">
        <v>-79.733337000000006</v>
      </c>
      <c r="E51">
        <v>18.589161793082503</v>
      </c>
      <c r="F51" s="2">
        <v>43655</v>
      </c>
      <c r="M51">
        <v>2</v>
      </c>
      <c r="AB51">
        <v>1</v>
      </c>
      <c r="BB51">
        <f t="shared" si="0"/>
        <v>1</v>
      </c>
      <c r="BC51">
        <v>4</v>
      </c>
      <c r="BD51">
        <v>0</v>
      </c>
      <c r="BE51">
        <v>5</v>
      </c>
      <c r="BK51">
        <f t="shared" si="1"/>
        <v>0</v>
      </c>
      <c r="BL51">
        <f t="shared" si="2"/>
        <v>2</v>
      </c>
      <c r="BM51">
        <f t="shared" si="3"/>
        <v>0</v>
      </c>
      <c r="BN51">
        <f t="shared" si="4"/>
        <v>0</v>
      </c>
      <c r="BO51">
        <f t="shared" si="5"/>
        <v>0</v>
      </c>
      <c r="BP51">
        <f t="shared" si="6"/>
        <v>0</v>
      </c>
      <c r="BQ51">
        <f t="shared" si="7"/>
        <v>0</v>
      </c>
      <c r="BS51">
        <f t="shared" si="8"/>
        <v>3</v>
      </c>
      <c r="BU51">
        <f t="shared" si="9"/>
        <v>3</v>
      </c>
      <c r="BW51">
        <f t="shared" si="10"/>
        <v>0</v>
      </c>
      <c r="BX51">
        <f t="shared" si="11"/>
        <v>0</v>
      </c>
      <c r="BY51">
        <f t="shared" si="12"/>
        <v>1</v>
      </c>
      <c r="CA51">
        <f t="shared" si="13"/>
        <v>0</v>
      </c>
      <c r="CB51">
        <f t="shared" si="14"/>
        <v>2</v>
      </c>
      <c r="CC51">
        <f t="shared" si="15"/>
        <v>1</v>
      </c>
    </row>
    <row r="52" spans="1:81" x14ac:dyDescent="0.3">
      <c r="A52" t="s">
        <v>60</v>
      </c>
      <c r="B52" t="s">
        <v>41</v>
      </c>
      <c r="C52">
        <v>43.571026000000003</v>
      </c>
      <c r="D52">
        <v>-79.733337000000006</v>
      </c>
      <c r="E52">
        <v>18.589161793082503</v>
      </c>
      <c r="F52" s="2">
        <v>43655</v>
      </c>
      <c r="K52">
        <v>1</v>
      </c>
      <c r="M52">
        <v>1</v>
      </c>
      <c r="BB52">
        <f t="shared" si="0"/>
        <v>1</v>
      </c>
      <c r="BC52">
        <v>3</v>
      </c>
      <c r="BD52">
        <v>0</v>
      </c>
      <c r="BE52">
        <v>4</v>
      </c>
      <c r="BG52" t="s">
        <v>214</v>
      </c>
      <c r="BK52">
        <f t="shared" si="1"/>
        <v>1</v>
      </c>
      <c r="BL52">
        <f t="shared" si="2"/>
        <v>1</v>
      </c>
      <c r="BM52">
        <f t="shared" si="3"/>
        <v>0</v>
      </c>
      <c r="BN52">
        <f t="shared" si="4"/>
        <v>0</v>
      </c>
      <c r="BO52">
        <f t="shared" si="5"/>
        <v>0</v>
      </c>
      <c r="BP52">
        <f t="shared" si="6"/>
        <v>0</v>
      </c>
      <c r="BQ52">
        <f t="shared" si="7"/>
        <v>0</v>
      </c>
      <c r="BS52">
        <f t="shared" si="8"/>
        <v>2</v>
      </c>
      <c r="BU52">
        <f t="shared" si="9"/>
        <v>2</v>
      </c>
      <c r="BW52">
        <f t="shared" si="10"/>
        <v>1</v>
      </c>
      <c r="BX52">
        <f t="shared" si="11"/>
        <v>0</v>
      </c>
      <c r="BY52">
        <f t="shared" si="12"/>
        <v>0</v>
      </c>
      <c r="CA52">
        <f t="shared" si="13"/>
        <v>1</v>
      </c>
      <c r="CB52">
        <f t="shared" si="14"/>
        <v>1</v>
      </c>
      <c r="CC52">
        <f t="shared" si="15"/>
        <v>0</v>
      </c>
    </row>
    <row r="53" spans="1:81" x14ac:dyDescent="0.3">
      <c r="A53" t="s">
        <v>60</v>
      </c>
      <c r="B53" t="s">
        <v>42</v>
      </c>
      <c r="C53">
        <v>43.571026000000003</v>
      </c>
      <c r="D53">
        <v>-79.733337000000006</v>
      </c>
      <c r="E53">
        <v>18.589161793082503</v>
      </c>
      <c r="F53" s="2">
        <v>43655</v>
      </c>
      <c r="AC53">
        <v>1</v>
      </c>
      <c r="BB53">
        <f t="shared" si="0"/>
        <v>3</v>
      </c>
      <c r="BC53">
        <v>3</v>
      </c>
      <c r="BD53">
        <v>0</v>
      </c>
      <c r="BE53">
        <v>6</v>
      </c>
      <c r="BG53" t="s">
        <v>215</v>
      </c>
      <c r="BK53">
        <f t="shared" si="1"/>
        <v>0</v>
      </c>
      <c r="BL53">
        <f t="shared" si="2"/>
        <v>0</v>
      </c>
      <c r="BM53">
        <f t="shared" si="3"/>
        <v>0</v>
      </c>
      <c r="BN53">
        <f t="shared" si="4"/>
        <v>0</v>
      </c>
      <c r="BO53">
        <f t="shared" si="5"/>
        <v>0</v>
      </c>
      <c r="BP53">
        <f t="shared" si="6"/>
        <v>0</v>
      </c>
      <c r="BQ53">
        <f t="shared" si="7"/>
        <v>1</v>
      </c>
      <c r="BS53">
        <f t="shared" si="8"/>
        <v>1</v>
      </c>
      <c r="BU53">
        <f t="shared" si="9"/>
        <v>1</v>
      </c>
      <c r="BW53">
        <f t="shared" si="10"/>
        <v>0</v>
      </c>
      <c r="BX53">
        <f t="shared" si="11"/>
        <v>1</v>
      </c>
      <c r="BY53">
        <f t="shared" si="12"/>
        <v>0</v>
      </c>
      <c r="CA53">
        <f t="shared" si="13"/>
        <v>0</v>
      </c>
      <c r="CB53">
        <f t="shared" si="14"/>
        <v>1</v>
      </c>
      <c r="CC53">
        <f t="shared" si="15"/>
        <v>0</v>
      </c>
    </row>
    <row r="54" spans="1:81" x14ac:dyDescent="0.3">
      <c r="A54" t="s">
        <v>61</v>
      </c>
      <c r="B54" t="s">
        <v>39</v>
      </c>
      <c r="C54">
        <v>43.554563999999999</v>
      </c>
      <c r="D54">
        <v>-79.756833999999998</v>
      </c>
      <c r="E54">
        <v>20.079379322885636</v>
      </c>
      <c r="F54" s="2">
        <v>43655</v>
      </c>
      <c r="AA54">
        <v>3</v>
      </c>
      <c r="BB54">
        <f t="shared" si="0"/>
        <v>4</v>
      </c>
      <c r="BC54">
        <v>1</v>
      </c>
      <c r="BD54">
        <v>0</v>
      </c>
      <c r="BE54">
        <v>5</v>
      </c>
      <c r="BG54" t="s">
        <v>216</v>
      </c>
      <c r="BK54">
        <f t="shared" si="1"/>
        <v>0</v>
      </c>
      <c r="BL54">
        <f t="shared" si="2"/>
        <v>3</v>
      </c>
      <c r="BM54">
        <f t="shared" si="3"/>
        <v>0</v>
      </c>
      <c r="BN54">
        <f t="shared" si="4"/>
        <v>0</v>
      </c>
      <c r="BO54">
        <f t="shared" si="5"/>
        <v>0</v>
      </c>
      <c r="BP54">
        <f t="shared" si="6"/>
        <v>0</v>
      </c>
      <c r="BQ54">
        <f t="shared" si="7"/>
        <v>0</v>
      </c>
      <c r="BS54">
        <f t="shared" si="8"/>
        <v>3</v>
      </c>
      <c r="BU54">
        <f t="shared" si="9"/>
        <v>3</v>
      </c>
      <c r="BW54">
        <f t="shared" si="10"/>
        <v>0</v>
      </c>
      <c r="BX54">
        <f t="shared" si="11"/>
        <v>3</v>
      </c>
      <c r="BY54">
        <f t="shared" si="12"/>
        <v>0</v>
      </c>
      <c r="CA54">
        <f t="shared" si="13"/>
        <v>0</v>
      </c>
      <c r="CB54">
        <f t="shared" si="14"/>
        <v>3</v>
      </c>
      <c r="CC54">
        <f t="shared" si="15"/>
        <v>0</v>
      </c>
    </row>
    <row r="55" spans="1:81" x14ac:dyDescent="0.3">
      <c r="A55" t="s">
        <v>61</v>
      </c>
      <c r="B55" t="s">
        <v>41</v>
      </c>
      <c r="C55">
        <v>43.554563999999999</v>
      </c>
      <c r="D55">
        <v>-79.756833999999998</v>
      </c>
      <c r="E55">
        <v>20.079379322885636</v>
      </c>
      <c r="F55" s="2">
        <v>43655</v>
      </c>
      <c r="I55">
        <v>2</v>
      </c>
      <c r="U55">
        <v>1</v>
      </c>
      <c r="AD55">
        <v>1</v>
      </c>
      <c r="BB55">
        <f t="shared" si="0"/>
        <v>3</v>
      </c>
      <c r="BC55">
        <v>3</v>
      </c>
      <c r="BD55">
        <v>0</v>
      </c>
      <c r="BE55">
        <v>6</v>
      </c>
      <c r="BK55">
        <f t="shared" si="1"/>
        <v>0</v>
      </c>
      <c r="BL55">
        <f t="shared" si="2"/>
        <v>1</v>
      </c>
      <c r="BM55">
        <f t="shared" si="3"/>
        <v>0</v>
      </c>
      <c r="BN55">
        <f t="shared" si="4"/>
        <v>0</v>
      </c>
      <c r="BO55">
        <f t="shared" si="5"/>
        <v>0</v>
      </c>
      <c r="BP55">
        <f t="shared" si="6"/>
        <v>0</v>
      </c>
      <c r="BQ55">
        <f t="shared" si="7"/>
        <v>0</v>
      </c>
      <c r="BS55">
        <f t="shared" si="8"/>
        <v>4</v>
      </c>
      <c r="BU55">
        <f t="shared" si="9"/>
        <v>4</v>
      </c>
      <c r="BW55">
        <f t="shared" si="10"/>
        <v>0</v>
      </c>
      <c r="BX55">
        <f t="shared" si="11"/>
        <v>1</v>
      </c>
      <c r="BY55">
        <f t="shared" si="12"/>
        <v>2</v>
      </c>
      <c r="CA55">
        <f t="shared" si="13"/>
        <v>0</v>
      </c>
      <c r="CB55">
        <f t="shared" si="14"/>
        <v>1</v>
      </c>
      <c r="CC55">
        <f t="shared" si="15"/>
        <v>2</v>
      </c>
    </row>
    <row r="56" spans="1:81" x14ac:dyDescent="0.3">
      <c r="A56" t="s">
        <v>61</v>
      </c>
      <c r="B56" t="s">
        <v>42</v>
      </c>
      <c r="C56">
        <v>43.554563999999999</v>
      </c>
      <c r="D56">
        <v>-79.756833999999998</v>
      </c>
      <c r="E56">
        <v>20.079379322885636</v>
      </c>
      <c r="F56" s="2">
        <v>43655</v>
      </c>
      <c r="BB56">
        <f t="shared" si="0"/>
        <v>5</v>
      </c>
      <c r="BC56">
        <v>1</v>
      </c>
      <c r="BD56">
        <v>0</v>
      </c>
      <c r="BE56">
        <v>6</v>
      </c>
      <c r="BK56">
        <f t="shared" si="1"/>
        <v>0</v>
      </c>
      <c r="BL56">
        <f t="shared" si="2"/>
        <v>0</v>
      </c>
      <c r="BM56">
        <f t="shared" si="3"/>
        <v>0</v>
      </c>
      <c r="BN56">
        <f t="shared" si="4"/>
        <v>0</v>
      </c>
      <c r="BO56">
        <f t="shared" si="5"/>
        <v>0</v>
      </c>
      <c r="BP56">
        <f t="shared" si="6"/>
        <v>0</v>
      </c>
      <c r="BQ56">
        <f t="shared" si="7"/>
        <v>0</v>
      </c>
      <c r="BS56">
        <f t="shared" si="8"/>
        <v>0</v>
      </c>
      <c r="BU56">
        <f t="shared" si="9"/>
        <v>0</v>
      </c>
      <c r="BW56">
        <f t="shared" si="10"/>
        <v>0</v>
      </c>
      <c r="BX56">
        <f t="shared" si="11"/>
        <v>0</v>
      </c>
      <c r="BY56">
        <f t="shared" si="12"/>
        <v>0</v>
      </c>
      <c r="CA56">
        <f t="shared" si="13"/>
        <v>0</v>
      </c>
      <c r="CB56">
        <f t="shared" si="14"/>
        <v>0</v>
      </c>
      <c r="CC56">
        <f t="shared" si="15"/>
        <v>0</v>
      </c>
    </row>
    <row r="57" spans="1:81" x14ac:dyDescent="0.3">
      <c r="A57" t="s">
        <v>62</v>
      </c>
      <c r="B57" t="s">
        <v>39</v>
      </c>
      <c r="C57">
        <v>43.484110999999999</v>
      </c>
      <c r="D57">
        <v>-79.837701999999993</v>
      </c>
      <c r="E57">
        <v>25.777914157727512</v>
      </c>
      <c r="F57" s="2">
        <v>43655</v>
      </c>
      <c r="I57">
        <v>3</v>
      </c>
      <c r="K57">
        <v>2</v>
      </c>
      <c r="BB57">
        <f t="shared" si="0"/>
        <v>1</v>
      </c>
      <c r="BC57">
        <v>2</v>
      </c>
      <c r="BD57">
        <v>0</v>
      </c>
      <c r="BE57">
        <v>3</v>
      </c>
      <c r="BG57" t="s">
        <v>217</v>
      </c>
      <c r="BK57">
        <f t="shared" si="1"/>
        <v>2</v>
      </c>
      <c r="BL57">
        <f t="shared" si="2"/>
        <v>0</v>
      </c>
      <c r="BM57">
        <f t="shared" si="3"/>
        <v>0</v>
      </c>
      <c r="BN57">
        <f t="shared" si="4"/>
        <v>0</v>
      </c>
      <c r="BO57">
        <f t="shared" si="5"/>
        <v>0</v>
      </c>
      <c r="BP57">
        <f t="shared" si="6"/>
        <v>0</v>
      </c>
      <c r="BQ57">
        <f t="shared" si="7"/>
        <v>0</v>
      </c>
      <c r="BS57">
        <f t="shared" si="8"/>
        <v>5</v>
      </c>
      <c r="BU57">
        <f t="shared" si="9"/>
        <v>5</v>
      </c>
      <c r="BW57">
        <f t="shared" si="10"/>
        <v>2</v>
      </c>
      <c r="BX57">
        <f t="shared" si="11"/>
        <v>0</v>
      </c>
      <c r="BY57">
        <f t="shared" si="12"/>
        <v>3</v>
      </c>
      <c r="CA57">
        <f t="shared" si="13"/>
        <v>2</v>
      </c>
      <c r="CB57">
        <f t="shared" si="14"/>
        <v>0</v>
      </c>
      <c r="CC57">
        <f t="shared" si="15"/>
        <v>3</v>
      </c>
    </row>
    <row r="58" spans="1:81" x14ac:dyDescent="0.3">
      <c r="A58" t="s">
        <v>62</v>
      </c>
      <c r="B58" t="s">
        <v>41</v>
      </c>
      <c r="C58">
        <v>43.484110999999999</v>
      </c>
      <c r="D58">
        <v>-79.837701999999993</v>
      </c>
      <c r="E58">
        <v>25.777914157727512</v>
      </c>
      <c r="F58" s="2">
        <v>43655</v>
      </c>
      <c r="K58">
        <v>2</v>
      </c>
      <c r="Y58">
        <v>4</v>
      </c>
      <c r="BB58">
        <f t="shared" si="0"/>
        <v>0</v>
      </c>
      <c r="BC58">
        <v>3</v>
      </c>
      <c r="BD58">
        <v>0</v>
      </c>
      <c r="BE58">
        <v>3</v>
      </c>
      <c r="BK58">
        <f t="shared" si="1"/>
        <v>2</v>
      </c>
      <c r="BL58">
        <f t="shared" si="2"/>
        <v>0</v>
      </c>
      <c r="BM58">
        <f t="shared" si="3"/>
        <v>0</v>
      </c>
      <c r="BN58">
        <f t="shared" si="4"/>
        <v>0</v>
      </c>
      <c r="BO58">
        <f t="shared" si="5"/>
        <v>0</v>
      </c>
      <c r="BP58">
        <f t="shared" si="6"/>
        <v>0</v>
      </c>
      <c r="BQ58">
        <f t="shared" si="7"/>
        <v>0</v>
      </c>
      <c r="BS58">
        <f t="shared" si="8"/>
        <v>6</v>
      </c>
      <c r="BU58">
        <f t="shared" si="9"/>
        <v>2</v>
      </c>
      <c r="BW58">
        <f t="shared" si="10"/>
        <v>2</v>
      </c>
      <c r="BX58">
        <f t="shared" si="11"/>
        <v>0</v>
      </c>
      <c r="BY58">
        <f t="shared" si="12"/>
        <v>0</v>
      </c>
      <c r="CA58">
        <f t="shared" si="13"/>
        <v>6</v>
      </c>
      <c r="CB58">
        <f t="shared" si="14"/>
        <v>0</v>
      </c>
      <c r="CC58">
        <f t="shared" si="15"/>
        <v>0</v>
      </c>
    </row>
    <row r="59" spans="1:81" x14ac:dyDescent="0.3">
      <c r="A59" t="s">
        <v>62</v>
      </c>
      <c r="B59" t="s">
        <v>42</v>
      </c>
      <c r="C59">
        <v>43.484110999999999</v>
      </c>
      <c r="D59">
        <v>-79.837701999999993</v>
      </c>
      <c r="E59">
        <v>25.777914157727512</v>
      </c>
      <c r="F59" s="2">
        <v>43655</v>
      </c>
      <c r="K59">
        <v>1</v>
      </c>
      <c r="BB59">
        <f t="shared" si="0"/>
        <v>0</v>
      </c>
      <c r="BC59">
        <v>3</v>
      </c>
      <c r="BD59">
        <v>0</v>
      </c>
      <c r="BE59">
        <v>3</v>
      </c>
      <c r="BK59">
        <f t="shared" si="1"/>
        <v>1</v>
      </c>
      <c r="BL59">
        <f t="shared" si="2"/>
        <v>0</v>
      </c>
      <c r="BM59">
        <f t="shared" si="3"/>
        <v>0</v>
      </c>
      <c r="BN59">
        <f t="shared" si="4"/>
        <v>0</v>
      </c>
      <c r="BO59">
        <f t="shared" si="5"/>
        <v>0</v>
      </c>
      <c r="BP59">
        <f t="shared" si="6"/>
        <v>0</v>
      </c>
      <c r="BQ59">
        <f t="shared" si="7"/>
        <v>0</v>
      </c>
      <c r="BS59">
        <f t="shared" si="8"/>
        <v>1</v>
      </c>
      <c r="BU59">
        <f t="shared" si="9"/>
        <v>1</v>
      </c>
      <c r="BW59">
        <f t="shared" si="10"/>
        <v>1</v>
      </c>
      <c r="BX59">
        <f t="shared" si="11"/>
        <v>0</v>
      </c>
      <c r="BY59">
        <f t="shared" si="12"/>
        <v>0</v>
      </c>
      <c r="CA59">
        <f t="shared" si="13"/>
        <v>1</v>
      </c>
      <c r="CB59">
        <f t="shared" si="14"/>
        <v>0</v>
      </c>
      <c r="CC59">
        <f t="shared" si="15"/>
        <v>0</v>
      </c>
    </row>
    <row r="60" spans="1:81" x14ac:dyDescent="0.3">
      <c r="A60" t="s">
        <v>63</v>
      </c>
      <c r="B60" t="s">
        <v>39</v>
      </c>
      <c r="C60">
        <v>43.438668999999997</v>
      </c>
      <c r="D60">
        <v>-79.780878000000001</v>
      </c>
      <c r="E60">
        <v>25.047446263536923</v>
      </c>
      <c r="F60" s="2">
        <v>43655</v>
      </c>
      <c r="I60">
        <v>2</v>
      </c>
      <c r="BB60">
        <f t="shared" si="0"/>
        <v>4</v>
      </c>
      <c r="BC60">
        <v>2</v>
      </c>
      <c r="BD60">
        <v>0</v>
      </c>
      <c r="BE60">
        <v>6</v>
      </c>
      <c r="BK60">
        <f t="shared" si="1"/>
        <v>0</v>
      </c>
      <c r="BL60">
        <f t="shared" si="2"/>
        <v>0</v>
      </c>
      <c r="BM60">
        <f t="shared" si="3"/>
        <v>0</v>
      </c>
      <c r="BN60">
        <f t="shared" si="4"/>
        <v>0</v>
      </c>
      <c r="BO60">
        <f t="shared" si="5"/>
        <v>0</v>
      </c>
      <c r="BP60">
        <f t="shared" si="6"/>
        <v>0</v>
      </c>
      <c r="BQ60">
        <f t="shared" si="7"/>
        <v>0</v>
      </c>
      <c r="BS60">
        <f t="shared" si="8"/>
        <v>2</v>
      </c>
      <c r="BU60">
        <f t="shared" si="9"/>
        <v>2</v>
      </c>
      <c r="BW60">
        <f t="shared" si="10"/>
        <v>0</v>
      </c>
      <c r="BX60">
        <f t="shared" si="11"/>
        <v>0</v>
      </c>
      <c r="BY60">
        <f t="shared" si="12"/>
        <v>2</v>
      </c>
      <c r="CA60">
        <f t="shared" si="13"/>
        <v>0</v>
      </c>
      <c r="CB60">
        <f t="shared" si="14"/>
        <v>0</v>
      </c>
      <c r="CC60">
        <f t="shared" si="15"/>
        <v>2</v>
      </c>
    </row>
    <row r="61" spans="1:81" x14ac:dyDescent="0.3">
      <c r="A61" t="s">
        <v>63</v>
      </c>
      <c r="B61" t="s">
        <v>41</v>
      </c>
      <c r="C61">
        <v>43.438668999999997</v>
      </c>
      <c r="D61">
        <v>-79.780878000000001</v>
      </c>
      <c r="E61">
        <v>25.047446263536923</v>
      </c>
      <c r="F61" s="2">
        <v>43655</v>
      </c>
      <c r="BB61">
        <f t="shared" si="0"/>
        <v>2</v>
      </c>
      <c r="BC61">
        <v>2</v>
      </c>
      <c r="BD61">
        <v>0</v>
      </c>
      <c r="BE61">
        <v>4</v>
      </c>
      <c r="BK61">
        <f t="shared" si="1"/>
        <v>0</v>
      </c>
      <c r="BL61">
        <f t="shared" si="2"/>
        <v>0</v>
      </c>
      <c r="BM61">
        <f t="shared" si="3"/>
        <v>0</v>
      </c>
      <c r="BN61">
        <f t="shared" si="4"/>
        <v>0</v>
      </c>
      <c r="BO61">
        <f t="shared" si="5"/>
        <v>0</v>
      </c>
      <c r="BP61">
        <f t="shared" si="6"/>
        <v>0</v>
      </c>
      <c r="BQ61">
        <f t="shared" si="7"/>
        <v>0</v>
      </c>
      <c r="BS61">
        <f t="shared" si="8"/>
        <v>0</v>
      </c>
      <c r="BU61">
        <f t="shared" si="9"/>
        <v>0</v>
      </c>
      <c r="BW61">
        <f t="shared" si="10"/>
        <v>0</v>
      </c>
      <c r="BX61">
        <f t="shared" si="11"/>
        <v>0</v>
      </c>
      <c r="BY61">
        <f t="shared" si="12"/>
        <v>0</v>
      </c>
      <c r="CA61">
        <f t="shared" si="13"/>
        <v>0</v>
      </c>
      <c r="CB61">
        <f t="shared" si="14"/>
        <v>0</v>
      </c>
      <c r="CC61">
        <f t="shared" si="15"/>
        <v>0</v>
      </c>
    </row>
    <row r="62" spans="1:81" x14ac:dyDescent="0.3">
      <c r="A62" t="s">
        <v>63</v>
      </c>
      <c r="B62" t="s">
        <v>42</v>
      </c>
      <c r="C62">
        <v>43.438668999999997</v>
      </c>
      <c r="D62">
        <v>-79.780878000000001</v>
      </c>
      <c r="E62">
        <v>25.047446263536923</v>
      </c>
      <c r="F62" s="2">
        <v>43655</v>
      </c>
      <c r="I62">
        <v>6</v>
      </c>
      <c r="BB62">
        <f t="shared" si="0"/>
        <v>2</v>
      </c>
      <c r="BC62">
        <v>3</v>
      </c>
      <c r="BD62">
        <v>0</v>
      </c>
      <c r="BE62">
        <v>5</v>
      </c>
      <c r="BK62">
        <f t="shared" si="1"/>
        <v>0</v>
      </c>
      <c r="BL62">
        <f t="shared" si="2"/>
        <v>0</v>
      </c>
      <c r="BM62">
        <f t="shared" si="3"/>
        <v>0</v>
      </c>
      <c r="BN62">
        <f t="shared" si="4"/>
        <v>0</v>
      </c>
      <c r="BO62">
        <f t="shared" si="5"/>
        <v>0</v>
      </c>
      <c r="BP62">
        <f t="shared" si="6"/>
        <v>0</v>
      </c>
      <c r="BQ62">
        <f t="shared" si="7"/>
        <v>0</v>
      </c>
      <c r="BS62">
        <f t="shared" si="8"/>
        <v>6</v>
      </c>
      <c r="BU62">
        <f t="shared" si="9"/>
        <v>6</v>
      </c>
      <c r="BW62">
        <f t="shared" si="10"/>
        <v>0</v>
      </c>
      <c r="BX62">
        <f t="shared" si="11"/>
        <v>0</v>
      </c>
      <c r="BY62">
        <f t="shared" si="12"/>
        <v>6</v>
      </c>
      <c r="CA62">
        <f t="shared" si="13"/>
        <v>0</v>
      </c>
      <c r="CB62">
        <f t="shared" si="14"/>
        <v>0</v>
      </c>
      <c r="CC62">
        <f t="shared" si="15"/>
        <v>6</v>
      </c>
    </row>
    <row r="63" spans="1:81" x14ac:dyDescent="0.3">
      <c r="A63" t="s">
        <v>64</v>
      </c>
      <c r="B63" t="s">
        <v>39</v>
      </c>
      <c r="C63">
        <v>43.492716999999999</v>
      </c>
      <c r="D63">
        <v>-79.748080999999999</v>
      </c>
      <c r="E63">
        <v>21.577728391433972</v>
      </c>
      <c r="F63" s="2">
        <v>43655</v>
      </c>
      <c r="I63">
        <v>1</v>
      </c>
      <c r="BB63">
        <f t="shared" si="0"/>
        <v>0</v>
      </c>
      <c r="BC63">
        <v>4</v>
      </c>
      <c r="BD63">
        <v>0</v>
      </c>
      <c r="BE63">
        <v>4</v>
      </c>
      <c r="BK63">
        <f t="shared" si="1"/>
        <v>0</v>
      </c>
      <c r="BL63">
        <f t="shared" si="2"/>
        <v>0</v>
      </c>
      <c r="BM63">
        <f t="shared" si="3"/>
        <v>0</v>
      </c>
      <c r="BN63">
        <f t="shared" si="4"/>
        <v>0</v>
      </c>
      <c r="BO63">
        <f t="shared" si="5"/>
        <v>0</v>
      </c>
      <c r="BP63">
        <f t="shared" si="6"/>
        <v>0</v>
      </c>
      <c r="BQ63">
        <f t="shared" si="7"/>
        <v>0</v>
      </c>
      <c r="BS63">
        <f t="shared" si="8"/>
        <v>1</v>
      </c>
      <c r="BU63">
        <f t="shared" si="9"/>
        <v>1</v>
      </c>
      <c r="BW63">
        <f t="shared" si="10"/>
        <v>0</v>
      </c>
      <c r="BX63">
        <f t="shared" si="11"/>
        <v>0</v>
      </c>
      <c r="BY63">
        <f t="shared" si="12"/>
        <v>1</v>
      </c>
      <c r="CA63">
        <f t="shared" si="13"/>
        <v>0</v>
      </c>
      <c r="CB63">
        <f t="shared" si="14"/>
        <v>0</v>
      </c>
      <c r="CC63">
        <f t="shared" si="15"/>
        <v>1</v>
      </c>
    </row>
    <row r="64" spans="1:81" x14ac:dyDescent="0.3">
      <c r="A64" t="s">
        <v>64</v>
      </c>
      <c r="B64" t="s">
        <v>41</v>
      </c>
      <c r="C64">
        <v>43.492716999999999</v>
      </c>
      <c r="D64">
        <v>-79.748080999999999</v>
      </c>
      <c r="E64">
        <v>21.577728391433972</v>
      </c>
      <c r="F64" s="2">
        <v>43655</v>
      </c>
      <c r="K64">
        <v>2</v>
      </c>
      <c r="BB64">
        <f t="shared" si="0"/>
        <v>3</v>
      </c>
      <c r="BC64">
        <v>4</v>
      </c>
      <c r="BD64">
        <v>0</v>
      </c>
      <c r="BE64">
        <v>7</v>
      </c>
      <c r="BK64">
        <f t="shared" si="1"/>
        <v>2</v>
      </c>
      <c r="BL64">
        <f t="shared" si="2"/>
        <v>0</v>
      </c>
      <c r="BM64">
        <f t="shared" si="3"/>
        <v>0</v>
      </c>
      <c r="BN64">
        <f t="shared" si="4"/>
        <v>0</v>
      </c>
      <c r="BO64">
        <f t="shared" si="5"/>
        <v>0</v>
      </c>
      <c r="BP64">
        <f t="shared" si="6"/>
        <v>0</v>
      </c>
      <c r="BQ64">
        <f t="shared" si="7"/>
        <v>0</v>
      </c>
      <c r="BS64">
        <f t="shared" si="8"/>
        <v>2</v>
      </c>
      <c r="BU64">
        <f t="shared" si="9"/>
        <v>2</v>
      </c>
      <c r="BW64">
        <f t="shared" si="10"/>
        <v>2</v>
      </c>
      <c r="BX64">
        <f t="shared" si="11"/>
        <v>0</v>
      </c>
      <c r="BY64">
        <f t="shared" si="12"/>
        <v>0</v>
      </c>
      <c r="CA64">
        <f t="shared" si="13"/>
        <v>2</v>
      </c>
      <c r="CB64">
        <f t="shared" si="14"/>
        <v>0</v>
      </c>
      <c r="CC64">
        <f t="shared" si="15"/>
        <v>0</v>
      </c>
    </row>
    <row r="65" spans="1:81" x14ac:dyDescent="0.3">
      <c r="A65" t="s">
        <v>64</v>
      </c>
      <c r="B65" t="s">
        <v>42</v>
      </c>
      <c r="C65">
        <v>43.492716999999999</v>
      </c>
      <c r="D65">
        <v>-79.748080999999999</v>
      </c>
      <c r="E65">
        <v>21.577728391433972</v>
      </c>
      <c r="F65" s="2">
        <v>43655</v>
      </c>
      <c r="BB65" t="e">
        <f t="shared" si="0"/>
        <v>#VALUE!</v>
      </c>
      <c r="BC65" t="s">
        <v>40</v>
      </c>
      <c r="BD65" t="s">
        <v>40</v>
      </c>
      <c r="BE65" t="s">
        <v>40</v>
      </c>
      <c r="BK65">
        <f t="shared" si="1"/>
        <v>0</v>
      </c>
      <c r="BL65">
        <f t="shared" si="2"/>
        <v>0</v>
      </c>
      <c r="BM65">
        <f t="shared" si="3"/>
        <v>0</v>
      </c>
      <c r="BN65">
        <f t="shared" si="4"/>
        <v>0</v>
      </c>
      <c r="BO65">
        <f t="shared" si="5"/>
        <v>0</v>
      </c>
      <c r="BP65">
        <f t="shared" si="6"/>
        <v>0</v>
      </c>
      <c r="BQ65">
        <f t="shared" si="7"/>
        <v>0</v>
      </c>
      <c r="BS65">
        <f t="shared" si="8"/>
        <v>0</v>
      </c>
      <c r="BU65">
        <f t="shared" si="9"/>
        <v>0</v>
      </c>
      <c r="BW65">
        <f t="shared" si="10"/>
        <v>0</v>
      </c>
      <c r="BX65">
        <f t="shared" si="11"/>
        <v>0</v>
      </c>
      <c r="BY65">
        <f t="shared" si="12"/>
        <v>0</v>
      </c>
      <c r="CA65">
        <f t="shared" si="13"/>
        <v>0</v>
      </c>
      <c r="CB65">
        <f t="shared" si="14"/>
        <v>0</v>
      </c>
      <c r="CC65">
        <f t="shared" si="15"/>
        <v>0</v>
      </c>
    </row>
    <row r="66" spans="1:81" x14ac:dyDescent="0.3">
      <c r="A66" t="s">
        <v>65</v>
      </c>
      <c r="B66" t="s">
        <v>39</v>
      </c>
      <c r="C66">
        <v>43.516263000000002</v>
      </c>
      <c r="D66">
        <v>-79.779219999999995</v>
      </c>
      <c r="E66">
        <v>22.159305759509927</v>
      </c>
      <c r="F66" s="2">
        <v>43655</v>
      </c>
      <c r="S66">
        <v>11</v>
      </c>
      <c r="BB66">
        <f t="shared" si="0"/>
        <v>8</v>
      </c>
      <c r="BC66">
        <v>4</v>
      </c>
      <c r="BD66">
        <v>0</v>
      </c>
      <c r="BE66">
        <v>12</v>
      </c>
      <c r="BK66">
        <f t="shared" si="1"/>
        <v>11</v>
      </c>
      <c r="BL66">
        <f t="shared" si="2"/>
        <v>0</v>
      </c>
      <c r="BM66">
        <f t="shared" si="3"/>
        <v>0</v>
      </c>
      <c r="BN66">
        <f t="shared" si="4"/>
        <v>0</v>
      </c>
      <c r="BO66">
        <f t="shared" si="5"/>
        <v>0</v>
      </c>
      <c r="BP66">
        <f t="shared" si="6"/>
        <v>0</v>
      </c>
      <c r="BQ66">
        <f t="shared" si="7"/>
        <v>0</v>
      </c>
      <c r="BS66">
        <f t="shared" si="8"/>
        <v>11</v>
      </c>
      <c r="BU66">
        <f t="shared" si="9"/>
        <v>11</v>
      </c>
      <c r="BW66">
        <f t="shared" si="10"/>
        <v>11</v>
      </c>
      <c r="BX66">
        <f t="shared" si="11"/>
        <v>0</v>
      </c>
      <c r="BY66">
        <f t="shared" si="12"/>
        <v>0</v>
      </c>
      <c r="CA66">
        <f t="shared" si="13"/>
        <v>11</v>
      </c>
      <c r="CB66">
        <f t="shared" si="14"/>
        <v>0</v>
      </c>
      <c r="CC66">
        <f t="shared" si="15"/>
        <v>0</v>
      </c>
    </row>
    <row r="67" spans="1:81" x14ac:dyDescent="0.3">
      <c r="A67" t="s">
        <v>65</v>
      </c>
      <c r="B67" t="s">
        <v>41</v>
      </c>
      <c r="C67">
        <v>43.516263000000002</v>
      </c>
      <c r="D67">
        <v>-79.779219999999995</v>
      </c>
      <c r="E67">
        <v>22.159305759509927</v>
      </c>
      <c r="F67" s="2">
        <v>43655</v>
      </c>
      <c r="AE67">
        <v>2</v>
      </c>
      <c r="BB67">
        <f t="shared" si="0"/>
        <v>7</v>
      </c>
      <c r="BC67">
        <v>4</v>
      </c>
      <c r="BD67">
        <v>0</v>
      </c>
      <c r="BE67">
        <v>11</v>
      </c>
      <c r="BK67">
        <f t="shared" ref="BK67:BK130" si="16" xml:space="preserve"> G67+H67+K67+N67+S67+V67+Z67+AE67+AH67+AQ67+AY67</f>
        <v>2</v>
      </c>
      <c r="BL67">
        <f t="shared" ref="BL67:BL130" si="17" xml:space="preserve"> L67+M67+T67+AA67+AD67+AL67+AP67+AR67+AS67+AU67+AV67+AX67</f>
        <v>0</v>
      </c>
      <c r="BM67">
        <f t="shared" ref="BM67:BM130" si="18" xml:space="preserve"> AJ67+AN67+AO67</f>
        <v>0</v>
      </c>
      <c r="BN67">
        <f t="shared" ref="BN67:BN130" si="19" xml:space="preserve"> W67+AZ67</f>
        <v>0</v>
      </c>
      <c r="BO67">
        <f t="shared" ref="BO67:BO130" si="20">BN67+J67</f>
        <v>0</v>
      </c>
      <c r="BP67">
        <f t="shared" ref="BP67:BP130" si="21">BM67+BN67+BO67</f>
        <v>0</v>
      </c>
      <c r="BQ67">
        <f t="shared" ref="BQ67:BQ130" si="22">P67+Q67+R67+AC67</f>
        <v>0</v>
      </c>
      <c r="BS67">
        <f t="shared" ref="BS67:BS130" si="23">SUM(G67:AZ67)</f>
        <v>2</v>
      </c>
      <c r="BU67">
        <f t="shared" ref="BU67:BU130" si="24">G67+H67+I67+K67+L67+N67+M67+O67+P67+Q67+R67+S67+T67+U67+V67+X67+Z67+AA67+AB67+AC67+AD67+AE67+AG67+AH67+AI67+AL67+AM67+AP67+AQ67+AR67+AS67+AU67+AV67+AW67+AX67+AY67</f>
        <v>2</v>
      </c>
      <c r="BW67">
        <f t="shared" ref="BW67:BW130" si="25">G67+H67+K67+L67+N67+S67+V67+AH67+AM67+AQ67+AW67+AY67</f>
        <v>0</v>
      </c>
      <c r="BX67">
        <f t="shared" ref="BX67:BX130" si="26">L67+O67+P67+Q67+R67+T67+X67+Z67+AA67+AC67+AD67+AG67+AI67+AL67+AP67+AR67+AS67+AU67+AV67+AX67</f>
        <v>0</v>
      </c>
      <c r="BY67">
        <f t="shared" ref="BY67:BY130" si="27">I67+AB67</f>
        <v>0</v>
      </c>
      <c r="CA67">
        <f t="shared" ref="CA67:CA130" si="28">G67+H67+K67+N67+S67+V67+Y67+AE67+AJ67+AM67+AN67+AQ67+AW67+AY67</f>
        <v>2</v>
      </c>
      <c r="CB67">
        <f t="shared" ref="CB67:CB130" si="29">L67+M67+O67+P67+Q67+R67+T67+W67+X67+Z67+AA67+AC67+AD67+AG67+AI67+AL67+AO67+AP67+AR67+AS67+AU67+AV67+AX67+AZ67</f>
        <v>0</v>
      </c>
      <c r="CC67">
        <f t="shared" ref="CC67:CC130" si="30">I67+J67+AK67+AB67+AT67</f>
        <v>0</v>
      </c>
    </row>
    <row r="68" spans="1:81" x14ac:dyDescent="0.3">
      <c r="A68" t="s">
        <v>65</v>
      </c>
      <c r="B68" t="s">
        <v>42</v>
      </c>
      <c r="C68">
        <v>43.516263000000002</v>
      </c>
      <c r="D68">
        <v>-79.779219999999995</v>
      </c>
      <c r="E68">
        <v>22.159305759509927</v>
      </c>
      <c r="F68" s="2">
        <v>43655</v>
      </c>
      <c r="AE68">
        <v>1</v>
      </c>
      <c r="BB68">
        <f t="shared" ref="BB68:BB131" si="31">BE68-SUM(BC68:BD68)</f>
        <v>2</v>
      </c>
      <c r="BC68">
        <v>2</v>
      </c>
      <c r="BD68">
        <v>0</v>
      </c>
      <c r="BE68">
        <v>4</v>
      </c>
      <c r="BK68">
        <f t="shared" si="16"/>
        <v>1</v>
      </c>
      <c r="BL68">
        <f t="shared" si="17"/>
        <v>0</v>
      </c>
      <c r="BM68">
        <f t="shared" si="18"/>
        <v>0</v>
      </c>
      <c r="BN68">
        <f t="shared" si="19"/>
        <v>0</v>
      </c>
      <c r="BO68">
        <f t="shared" si="20"/>
        <v>0</v>
      </c>
      <c r="BP68">
        <f t="shared" si="21"/>
        <v>0</v>
      </c>
      <c r="BQ68">
        <f t="shared" si="22"/>
        <v>0</v>
      </c>
      <c r="BS68">
        <f t="shared" si="23"/>
        <v>1</v>
      </c>
      <c r="BU68">
        <f t="shared" si="24"/>
        <v>1</v>
      </c>
      <c r="BW68">
        <f t="shared" si="25"/>
        <v>0</v>
      </c>
      <c r="BX68">
        <f t="shared" si="26"/>
        <v>0</v>
      </c>
      <c r="BY68">
        <f t="shared" si="27"/>
        <v>0</v>
      </c>
      <c r="CA68">
        <f t="shared" si="28"/>
        <v>1</v>
      </c>
      <c r="CB68">
        <f t="shared" si="29"/>
        <v>0</v>
      </c>
      <c r="CC68">
        <f t="shared" si="30"/>
        <v>0</v>
      </c>
    </row>
    <row r="69" spans="1:81" x14ac:dyDescent="0.3">
      <c r="A69" t="s">
        <v>66</v>
      </c>
      <c r="B69" t="s">
        <v>39</v>
      </c>
      <c r="C69">
        <v>43.535065000000003</v>
      </c>
      <c r="D69">
        <v>-79.721652000000006</v>
      </c>
      <c r="E69">
        <v>18.997972198905334</v>
      </c>
      <c r="F69" s="2">
        <v>43655</v>
      </c>
      <c r="H69">
        <v>2</v>
      </c>
      <c r="Y69">
        <v>1</v>
      </c>
      <c r="BB69">
        <f t="shared" si="31"/>
        <v>0</v>
      </c>
      <c r="BC69">
        <v>3</v>
      </c>
      <c r="BD69">
        <v>0</v>
      </c>
      <c r="BE69">
        <v>3</v>
      </c>
      <c r="BK69">
        <f t="shared" si="16"/>
        <v>2</v>
      </c>
      <c r="BL69">
        <f t="shared" si="17"/>
        <v>0</v>
      </c>
      <c r="BM69">
        <f t="shared" si="18"/>
        <v>0</v>
      </c>
      <c r="BN69">
        <f t="shared" si="19"/>
        <v>0</v>
      </c>
      <c r="BO69">
        <f t="shared" si="20"/>
        <v>0</v>
      </c>
      <c r="BP69">
        <f t="shared" si="21"/>
        <v>0</v>
      </c>
      <c r="BQ69">
        <f t="shared" si="22"/>
        <v>0</v>
      </c>
      <c r="BS69">
        <f t="shared" si="23"/>
        <v>3</v>
      </c>
      <c r="BU69">
        <f t="shared" si="24"/>
        <v>2</v>
      </c>
      <c r="BW69">
        <f t="shared" si="25"/>
        <v>2</v>
      </c>
      <c r="BX69">
        <f t="shared" si="26"/>
        <v>0</v>
      </c>
      <c r="BY69">
        <f t="shared" si="27"/>
        <v>0</v>
      </c>
      <c r="CA69">
        <f t="shared" si="28"/>
        <v>3</v>
      </c>
      <c r="CB69">
        <f t="shared" si="29"/>
        <v>0</v>
      </c>
      <c r="CC69">
        <f t="shared" si="30"/>
        <v>0</v>
      </c>
    </row>
    <row r="70" spans="1:81" x14ac:dyDescent="0.3">
      <c r="A70" t="s">
        <v>66</v>
      </c>
      <c r="B70" t="s">
        <v>41</v>
      </c>
      <c r="C70">
        <v>43.535065000000003</v>
      </c>
      <c r="D70">
        <v>-79.721652000000006</v>
      </c>
      <c r="E70">
        <v>18.997972198905334</v>
      </c>
      <c r="F70" s="2">
        <v>43655</v>
      </c>
      <c r="Y70">
        <v>1</v>
      </c>
      <c r="BB70">
        <f t="shared" si="31"/>
        <v>0</v>
      </c>
      <c r="BC70">
        <v>3</v>
      </c>
      <c r="BD70">
        <v>0</v>
      </c>
      <c r="BE70">
        <v>3</v>
      </c>
      <c r="BK70">
        <f t="shared" si="16"/>
        <v>0</v>
      </c>
      <c r="BL70">
        <f t="shared" si="17"/>
        <v>0</v>
      </c>
      <c r="BM70">
        <f t="shared" si="18"/>
        <v>0</v>
      </c>
      <c r="BN70">
        <f t="shared" si="19"/>
        <v>0</v>
      </c>
      <c r="BO70">
        <f t="shared" si="20"/>
        <v>0</v>
      </c>
      <c r="BP70">
        <f t="shared" si="21"/>
        <v>0</v>
      </c>
      <c r="BQ70">
        <f t="shared" si="22"/>
        <v>0</v>
      </c>
      <c r="BS70">
        <f t="shared" si="23"/>
        <v>1</v>
      </c>
      <c r="BU70">
        <f t="shared" si="24"/>
        <v>0</v>
      </c>
      <c r="BW70">
        <f t="shared" si="25"/>
        <v>0</v>
      </c>
      <c r="BX70">
        <f t="shared" si="26"/>
        <v>0</v>
      </c>
      <c r="BY70">
        <f t="shared" si="27"/>
        <v>0</v>
      </c>
      <c r="CA70">
        <f t="shared" si="28"/>
        <v>1</v>
      </c>
      <c r="CB70">
        <f t="shared" si="29"/>
        <v>0</v>
      </c>
      <c r="CC70">
        <f t="shared" si="30"/>
        <v>0</v>
      </c>
    </row>
    <row r="71" spans="1:81" x14ac:dyDescent="0.3">
      <c r="A71" t="s">
        <v>66</v>
      </c>
      <c r="B71" t="s">
        <v>42</v>
      </c>
      <c r="C71">
        <v>43.535065000000003</v>
      </c>
      <c r="D71">
        <v>-79.721652000000006</v>
      </c>
      <c r="E71">
        <v>18.997972198905334</v>
      </c>
      <c r="F71" s="2">
        <v>43655</v>
      </c>
      <c r="K71">
        <v>1</v>
      </c>
      <c r="Y71">
        <v>1</v>
      </c>
      <c r="BB71">
        <f t="shared" si="31"/>
        <v>0</v>
      </c>
      <c r="BC71">
        <v>3</v>
      </c>
      <c r="BD71">
        <v>0</v>
      </c>
      <c r="BE71">
        <v>3</v>
      </c>
      <c r="BK71">
        <f t="shared" si="16"/>
        <v>1</v>
      </c>
      <c r="BL71">
        <f t="shared" si="17"/>
        <v>0</v>
      </c>
      <c r="BM71">
        <f t="shared" si="18"/>
        <v>0</v>
      </c>
      <c r="BN71">
        <f t="shared" si="19"/>
        <v>0</v>
      </c>
      <c r="BO71">
        <f t="shared" si="20"/>
        <v>0</v>
      </c>
      <c r="BP71">
        <f t="shared" si="21"/>
        <v>0</v>
      </c>
      <c r="BQ71">
        <f t="shared" si="22"/>
        <v>0</v>
      </c>
      <c r="BS71">
        <f t="shared" si="23"/>
        <v>2</v>
      </c>
      <c r="BU71">
        <f t="shared" si="24"/>
        <v>1</v>
      </c>
      <c r="BW71">
        <f t="shared" si="25"/>
        <v>1</v>
      </c>
      <c r="BX71">
        <f t="shared" si="26"/>
        <v>0</v>
      </c>
      <c r="BY71">
        <f t="shared" si="27"/>
        <v>0</v>
      </c>
      <c r="CA71">
        <f t="shared" si="28"/>
        <v>2</v>
      </c>
      <c r="CB71">
        <f t="shared" si="29"/>
        <v>0</v>
      </c>
      <c r="CC71">
        <f t="shared" si="30"/>
        <v>0</v>
      </c>
    </row>
    <row r="72" spans="1:81" x14ac:dyDescent="0.3">
      <c r="A72" t="s">
        <v>67</v>
      </c>
      <c r="B72" t="s">
        <v>39</v>
      </c>
      <c r="C72">
        <v>43.358911999999997</v>
      </c>
      <c r="D72">
        <v>-80.043032999999994</v>
      </c>
      <c r="E72">
        <v>39.028505357466301</v>
      </c>
      <c r="F72" s="2">
        <v>43656</v>
      </c>
      <c r="I72">
        <v>2</v>
      </c>
      <c r="BB72">
        <f t="shared" si="31"/>
        <v>0</v>
      </c>
      <c r="BC72">
        <v>4</v>
      </c>
      <c r="BD72">
        <v>0</v>
      </c>
      <c r="BE72">
        <v>4</v>
      </c>
      <c r="BK72">
        <f t="shared" si="16"/>
        <v>0</v>
      </c>
      <c r="BL72">
        <f t="shared" si="17"/>
        <v>0</v>
      </c>
      <c r="BM72">
        <f t="shared" si="18"/>
        <v>0</v>
      </c>
      <c r="BN72">
        <f t="shared" si="19"/>
        <v>0</v>
      </c>
      <c r="BO72">
        <f t="shared" si="20"/>
        <v>0</v>
      </c>
      <c r="BP72">
        <f t="shared" si="21"/>
        <v>0</v>
      </c>
      <c r="BQ72">
        <f t="shared" si="22"/>
        <v>0</v>
      </c>
      <c r="BS72">
        <f t="shared" si="23"/>
        <v>2</v>
      </c>
      <c r="BU72">
        <f t="shared" si="24"/>
        <v>2</v>
      </c>
      <c r="BW72">
        <f t="shared" si="25"/>
        <v>0</v>
      </c>
      <c r="BX72">
        <f t="shared" si="26"/>
        <v>0</v>
      </c>
      <c r="BY72">
        <f t="shared" si="27"/>
        <v>2</v>
      </c>
      <c r="CA72">
        <f t="shared" si="28"/>
        <v>0</v>
      </c>
      <c r="CB72">
        <f t="shared" si="29"/>
        <v>0</v>
      </c>
      <c r="CC72">
        <f t="shared" si="30"/>
        <v>2</v>
      </c>
    </row>
    <row r="73" spans="1:81" x14ac:dyDescent="0.3">
      <c r="A73" t="s">
        <v>67</v>
      </c>
      <c r="B73" t="s">
        <v>41</v>
      </c>
      <c r="C73">
        <v>43.358911999999997</v>
      </c>
      <c r="D73">
        <v>-80.043032999999994</v>
      </c>
      <c r="E73">
        <v>39.028505357466301</v>
      </c>
      <c r="F73" s="2">
        <v>43656</v>
      </c>
      <c r="I73">
        <v>1</v>
      </c>
      <c r="BB73">
        <f t="shared" si="31"/>
        <v>2</v>
      </c>
      <c r="BC73">
        <v>2</v>
      </c>
      <c r="BD73">
        <v>0</v>
      </c>
      <c r="BE73">
        <v>4</v>
      </c>
      <c r="BG73" t="s">
        <v>218</v>
      </c>
      <c r="BK73">
        <f t="shared" si="16"/>
        <v>0</v>
      </c>
      <c r="BL73">
        <f t="shared" si="17"/>
        <v>0</v>
      </c>
      <c r="BM73">
        <f t="shared" si="18"/>
        <v>0</v>
      </c>
      <c r="BN73">
        <f t="shared" si="19"/>
        <v>0</v>
      </c>
      <c r="BO73">
        <f t="shared" si="20"/>
        <v>0</v>
      </c>
      <c r="BP73">
        <f t="shared" si="21"/>
        <v>0</v>
      </c>
      <c r="BQ73">
        <f t="shared" si="22"/>
        <v>0</v>
      </c>
      <c r="BS73">
        <f t="shared" si="23"/>
        <v>1</v>
      </c>
      <c r="BU73">
        <f t="shared" si="24"/>
        <v>1</v>
      </c>
      <c r="BW73">
        <f t="shared" si="25"/>
        <v>0</v>
      </c>
      <c r="BX73">
        <f t="shared" si="26"/>
        <v>0</v>
      </c>
      <c r="BY73">
        <f t="shared" si="27"/>
        <v>1</v>
      </c>
      <c r="CA73">
        <f t="shared" si="28"/>
        <v>0</v>
      </c>
      <c r="CB73">
        <f t="shared" si="29"/>
        <v>0</v>
      </c>
      <c r="CC73">
        <f t="shared" si="30"/>
        <v>1</v>
      </c>
    </row>
    <row r="74" spans="1:81" x14ac:dyDescent="0.3">
      <c r="A74" t="s">
        <v>67</v>
      </c>
      <c r="B74" t="s">
        <v>42</v>
      </c>
      <c r="C74">
        <v>43.358911999999997</v>
      </c>
      <c r="D74">
        <v>-80.043032999999994</v>
      </c>
      <c r="E74">
        <v>39.028505357466301</v>
      </c>
      <c r="F74" s="2">
        <v>43656</v>
      </c>
      <c r="I74">
        <v>1</v>
      </c>
      <c r="J74">
        <v>1</v>
      </c>
      <c r="BB74">
        <f t="shared" si="31"/>
        <v>2</v>
      </c>
      <c r="BC74">
        <v>4</v>
      </c>
      <c r="BD74">
        <v>0</v>
      </c>
      <c r="BE74">
        <v>6</v>
      </c>
      <c r="BK74">
        <f t="shared" si="16"/>
        <v>0</v>
      </c>
      <c r="BL74">
        <f t="shared" si="17"/>
        <v>0</v>
      </c>
      <c r="BM74">
        <f t="shared" si="18"/>
        <v>0</v>
      </c>
      <c r="BN74">
        <f t="shared" si="19"/>
        <v>0</v>
      </c>
      <c r="BO74">
        <f t="shared" si="20"/>
        <v>1</v>
      </c>
      <c r="BP74">
        <f t="shared" si="21"/>
        <v>1</v>
      </c>
      <c r="BQ74">
        <f t="shared" si="22"/>
        <v>0</v>
      </c>
      <c r="BS74">
        <f t="shared" si="23"/>
        <v>2</v>
      </c>
      <c r="BU74">
        <f t="shared" si="24"/>
        <v>1</v>
      </c>
      <c r="BW74">
        <f t="shared" si="25"/>
        <v>0</v>
      </c>
      <c r="BX74">
        <f t="shared" si="26"/>
        <v>0</v>
      </c>
      <c r="BY74">
        <f t="shared" si="27"/>
        <v>1</v>
      </c>
      <c r="CA74">
        <f t="shared" si="28"/>
        <v>0</v>
      </c>
      <c r="CB74">
        <f t="shared" si="29"/>
        <v>0</v>
      </c>
      <c r="CC74">
        <f t="shared" si="30"/>
        <v>2</v>
      </c>
    </row>
    <row r="75" spans="1:81" x14ac:dyDescent="0.3">
      <c r="A75" t="s">
        <v>68</v>
      </c>
      <c r="B75" t="s">
        <v>39</v>
      </c>
      <c r="C75">
        <v>43.349550999999998</v>
      </c>
      <c r="D75">
        <v>-80.098406999999995</v>
      </c>
      <c r="E75">
        <v>41.740484523883964</v>
      </c>
      <c r="F75" s="2">
        <v>43656</v>
      </c>
      <c r="AF75">
        <v>2</v>
      </c>
      <c r="BB75">
        <f t="shared" si="31"/>
        <v>3</v>
      </c>
      <c r="BC75">
        <v>2</v>
      </c>
      <c r="BD75">
        <v>0</v>
      </c>
      <c r="BE75">
        <v>5</v>
      </c>
      <c r="BK75">
        <f t="shared" si="16"/>
        <v>0</v>
      </c>
      <c r="BL75">
        <f t="shared" si="17"/>
        <v>0</v>
      </c>
      <c r="BM75">
        <f t="shared" si="18"/>
        <v>0</v>
      </c>
      <c r="BN75">
        <f t="shared" si="19"/>
        <v>0</v>
      </c>
      <c r="BO75">
        <f t="shared" si="20"/>
        <v>0</v>
      </c>
      <c r="BP75">
        <f t="shared" si="21"/>
        <v>0</v>
      </c>
      <c r="BQ75">
        <f t="shared" si="22"/>
        <v>0</v>
      </c>
      <c r="BS75">
        <f t="shared" si="23"/>
        <v>2</v>
      </c>
      <c r="BU75">
        <f t="shared" si="24"/>
        <v>0</v>
      </c>
      <c r="BW75">
        <f t="shared" si="25"/>
        <v>0</v>
      </c>
      <c r="BX75">
        <f t="shared" si="26"/>
        <v>0</v>
      </c>
      <c r="BY75">
        <f t="shared" si="27"/>
        <v>0</v>
      </c>
      <c r="CA75">
        <f t="shared" si="28"/>
        <v>0</v>
      </c>
      <c r="CB75">
        <f t="shared" si="29"/>
        <v>0</v>
      </c>
      <c r="CC75">
        <f t="shared" si="30"/>
        <v>0</v>
      </c>
    </row>
    <row r="76" spans="1:81" x14ac:dyDescent="0.3">
      <c r="A76" t="s">
        <v>68</v>
      </c>
      <c r="B76" t="s">
        <v>41</v>
      </c>
      <c r="C76">
        <v>43.349550999999998</v>
      </c>
      <c r="D76">
        <v>-80.098406999999995</v>
      </c>
      <c r="E76">
        <v>41.740484523883964</v>
      </c>
      <c r="F76" s="2">
        <v>43656</v>
      </c>
      <c r="Y76">
        <v>6</v>
      </c>
      <c r="AG76">
        <v>1</v>
      </c>
      <c r="BB76">
        <f t="shared" si="31"/>
        <v>4</v>
      </c>
      <c r="BC76">
        <v>2</v>
      </c>
      <c r="BD76">
        <v>0</v>
      </c>
      <c r="BE76">
        <v>6</v>
      </c>
      <c r="BK76">
        <f t="shared" si="16"/>
        <v>0</v>
      </c>
      <c r="BL76">
        <f t="shared" si="17"/>
        <v>0</v>
      </c>
      <c r="BM76">
        <f t="shared" si="18"/>
        <v>0</v>
      </c>
      <c r="BN76">
        <f t="shared" si="19"/>
        <v>0</v>
      </c>
      <c r="BO76">
        <f t="shared" si="20"/>
        <v>0</v>
      </c>
      <c r="BP76">
        <f t="shared" si="21"/>
        <v>0</v>
      </c>
      <c r="BQ76">
        <f t="shared" si="22"/>
        <v>0</v>
      </c>
      <c r="BS76">
        <f t="shared" si="23"/>
        <v>7</v>
      </c>
      <c r="BU76">
        <f t="shared" si="24"/>
        <v>1</v>
      </c>
      <c r="BW76">
        <f t="shared" si="25"/>
        <v>0</v>
      </c>
      <c r="BX76">
        <f t="shared" si="26"/>
        <v>1</v>
      </c>
      <c r="BY76">
        <f t="shared" si="27"/>
        <v>0</v>
      </c>
      <c r="CA76">
        <f t="shared" si="28"/>
        <v>6</v>
      </c>
      <c r="CB76">
        <f t="shared" si="29"/>
        <v>1</v>
      </c>
      <c r="CC76">
        <f t="shared" si="30"/>
        <v>0</v>
      </c>
    </row>
    <row r="77" spans="1:81" x14ac:dyDescent="0.3">
      <c r="A77" t="s">
        <v>69</v>
      </c>
      <c r="B77" t="s">
        <v>39</v>
      </c>
      <c r="C77">
        <v>43.357422</v>
      </c>
      <c r="D77">
        <v>-80.052571999999998</v>
      </c>
      <c r="E77">
        <v>39.489793800478559</v>
      </c>
      <c r="F77" s="2">
        <v>43656</v>
      </c>
      <c r="I77">
        <v>3</v>
      </c>
      <c r="BB77">
        <f t="shared" si="31"/>
        <v>1</v>
      </c>
      <c r="BC77">
        <v>3</v>
      </c>
      <c r="BD77">
        <v>0</v>
      </c>
      <c r="BE77">
        <v>4</v>
      </c>
      <c r="BG77" t="s">
        <v>219</v>
      </c>
      <c r="BK77">
        <f t="shared" si="16"/>
        <v>0</v>
      </c>
      <c r="BL77">
        <f t="shared" si="17"/>
        <v>0</v>
      </c>
      <c r="BM77">
        <f t="shared" si="18"/>
        <v>0</v>
      </c>
      <c r="BN77">
        <f t="shared" si="19"/>
        <v>0</v>
      </c>
      <c r="BO77">
        <f t="shared" si="20"/>
        <v>0</v>
      </c>
      <c r="BP77">
        <f t="shared" si="21"/>
        <v>0</v>
      </c>
      <c r="BQ77">
        <f t="shared" si="22"/>
        <v>0</v>
      </c>
      <c r="BS77">
        <f t="shared" si="23"/>
        <v>3</v>
      </c>
      <c r="BU77">
        <f t="shared" si="24"/>
        <v>3</v>
      </c>
      <c r="BW77">
        <f t="shared" si="25"/>
        <v>0</v>
      </c>
      <c r="BX77">
        <f t="shared" si="26"/>
        <v>0</v>
      </c>
      <c r="BY77">
        <f t="shared" si="27"/>
        <v>3</v>
      </c>
      <c r="CA77">
        <f t="shared" si="28"/>
        <v>0</v>
      </c>
      <c r="CB77">
        <f t="shared" si="29"/>
        <v>0</v>
      </c>
      <c r="CC77">
        <f t="shared" si="30"/>
        <v>3</v>
      </c>
    </row>
    <row r="78" spans="1:81" x14ac:dyDescent="0.3">
      <c r="A78" t="s">
        <v>69</v>
      </c>
      <c r="B78" t="s">
        <v>41</v>
      </c>
      <c r="C78">
        <v>43.357422</v>
      </c>
      <c r="D78">
        <v>-80.052571999999998</v>
      </c>
      <c r="E78">
        <v>39.489793800478559</v>
      </c>
      <c r="F78" s="2">
        <v>43656</v>
      </c>
      <c r="I78">
        <v>3</v>
      </c>
      <c r="BB78">
        <f t="shared" si="31"/>
        <v>4</v>
      </c>
      <c r="BC78">
        <v>2</v>
      </c>
      <c r="BD78">
        <v>0</v>
      </c>
      <c r="BE78">
        <v>6</v>
      </c>
      <c r="BG78" t="s">
        <v>220</v>
      </c>
      <c r="BK78">
        <f t="shared" si="16"/>
        <v>0</v>
      </c>
      <c r="BL78">
        <f t="shared" si="17"/>
        <v>0</v>
      </c>
      <c r="BM78">
        <f t="shared" si="18"/>
        <v>0</v>
      </c>
      <c r="BN78">
        <f t="shared" si="19"/>
        <v>0</v>
      </c>
      <c r="BO78">
        <f t="shared" si="20"/>
        <v>0</v>
      </c>
      <c r="BP78">
        <f t="shared" si="21"/>
        <v>0</v>
      </c>
      <c r="BQ78">
        <f t="shared" si="22"/>
        <v>0</v>
      </c>
      <c r="BS78">
        <f t="shared" si="23"/>
        <v>3</v>
      </c>
      <c r="BU78">
        <f t="shared" si="24"/>
        <v>3</v>
      </c>
      <c r="BW78">
        <f t="shared" si="25"/>
        <v>0</v>
      </c>
      <c r="BX78">
        <f t="shared" si="26"/>
        <v>0</v>
      </c>
      <c r="BY78">
        <f t="shared" si="27"/>
        <v>3</v>
      </c>
      <c r="CA78">
        <f t="shared" si="28"/>
        <v>0</v>
      </c>
      <c r="CB78">
        <f t="shared" si="29"/>
        <v>0</v>
      </c>
      <c r="CC78">
        <f t="shared" si="30"/>
        <v>3</v>
      </c>
    </row>
    <row r="79" spans="1:81" x14ac:dyDescent="0.3">
      <c r="A79" t="s">
        <v>69</v>
      </c>
      <c r="B79" t="s">
        <v>42</v>
      </c>
      <c r="C79">
        <v>43.357422</v>
      </c>
      <c r="D79">
        <v>-80.052571999999998</v>
      </c>
      <c r="E79">
        <v>39.489793800478559</v>
      </c>
      <c r="F79" s="2">
        <v>43656</v>
      </c>
      <c r="I79">
        <v>11</v>
      </c>
      <c r="K79">
        <v>1</v>
      </c>
      <c r="BB79">
        <f t="shared" si="31"/>
        <v>2</v>
      </c>
      <c r="BC79">
        <v>3</v>
      </c>
      <c r="BD79">
        <v>0</v>
      </c>
      <c r="BE79">
        <v>5</v>
      </c>
      <c r="BK79">
        <f t="shared" si="16"/>
        <v>1</v>
      </c>
      <c r="BL79">
        <f t="shared" si="17"/>
        <v>0</v>
      </c>
      <c r="BM79">
        <f t="shared" si="18"/>
        <v>0</v>
      </c>
      <c r="BN79">
        <f t="shared" si="19"/>
        <v>0</v>
      </c>
      <c r="BO79">
        <f t="shared" si="20"/>
        <v>0</v>
      </c>
      <c r="BP79">
        <f t="shared" si="21"/>
        <v>0</v>
      </c>
      <c r="BQ79">
        <f t="shared" si="22"/>
        <v>0</v>
      </c>
      <c r="BS79">
        <f t="shared" si="23"/>
        <v>12</v>
      </c>
      <c r="BU79">
        <f t="shared" si="24"/>
        <v>12</v>
      </c>
      <c r="BW79">
        <f t="shared" si="25"/>
        <v>1</v>
      </c>
      <c r="BX79">
        <f t="shared" si="26"/>
        <v>0</v>
      </c>
      <c r="BY79">
        <f t="shared" si="27"/>
        <v>11</v>
      </c>
      <c r="CA79">
        <f t="shared" si="28"/>
        <v>1</v>
      </c>
      <c r="CB79">
        <f t="shared" si="29"/>
        <v>0</v>
      </c>
      <c r="CC79">
        <f t="shared" si="30"/>
        <v>11</v>
      </c>
    </row>
    <row r="80" spans="1:81" x14ac:dyDescent="0.3">
      <c r="A80" t="s">
        <v>70</v>
      </c>
      <c r="B80" t="s">
        <v>39</v>
      </c>
      <c r="C80">
        <v>43.321018000000002</v>
      </c>
      <c r="D80">
        <v>-80.049312999999998</v>
      </c>
      <c r="E80">
        <v>40.735362961623842</v>
      </c>
      <c r="F80" s="2">
        <v>43656</v>
      </c>
      <c r="I80">
        <v>1</v>
      </c>
      <c r="AF80">
        <v>2</v>
      </c>
      <c r="AH80">
        <v>2</v>
      </c>
      <c r="AI80">
        <v>1</v>
      </c>
      <c r="BB80">
        <f t="shared" si="31"/>
        <v>1</v>
      </c>
      <c r="BC80">
        <v>3</v>
      </c>
      <c r="BD80">
        <v>0</v>
      </c>
      <c r="BE80">
        <v>4</v>
      </c>
      <c r="BK80">
        <f t="shared" si="16"/>
        <v>2</v>
      </c>
      <c r="BL80">
        <f t="shared" si="17"/>
        <v>0</v>
      </c>
      <c r="BM80">
        <f t="shared" si="18"/>
        <v>0</v>
      </c>
      <c r="BN80">
        <f t="shared" si="19"/>
        <v>0</v>
      </c>
      <c r="BO80">
        <f t="shared" si="20"/>
        <v>0</v>
      </c>
      <c r="BP80">
        <f t="shared" si="21"/>
        <v>0</v>
      </c>
      <c r="BQ80">
        <f t="shared" si="22"/>
        <v>0</v>
      </c>
      <c r="BS80">
        <f t="shared" si="23"/>
        <v>6</v>
      </c>
      <c r="BU80">
        <f t="shared" si="24"/>
        <v>4</v>
      </c>
      <c r="BW80">
        <f t="shared" si="25"/>
        <v>2</v>
      </c>
      <c r="BX80">
        <f t="shared" si="26"/>
        <v>1</v>
      </c>
      <c r="BY80">
        <f t="shared" si="27"/>
        <v>1</v>
      </c>
      <c r="CA80">
        <f t="shared" si="28"/>
        <v>0</v>
      </c>
      <c r="CB80">
        <f t="shared" si="29"/>
        <v>1</v>
      </c>
      <c r="CC80">
        <f t="shared" si="30"/>
        <v>1</v>
      </c>
    </row>
    <row r="81" spans="1:81" x14ac:dyDescent="0.3">
      <c r="A81" t="s">
        <v>70</v>
      </c>
      <c r="B81" t="s">
        <v>41</v>
      </c>
      <c r="C81">
        <v>43.321018000000002</v>
      </c>
      <c r="D81">
        <v>-80.049312999999998</v>
      </c>
      <c r="E81">
        <v>40.735362961623842</v>
      </c>
      <c r="F81" s="2">
        <v>43656</v>
      </c>
      <c r="I81">
        <v>1</v>
      </c>
      <c r="AF81">
        <v>1</v>
      </c>
      <c r="BB81">
        <f t="shared" si="31"/>
        <v>2</v>
      </c>
      <c r="BC81">
        <v>2</v>
      </c>
      <c r="BD81">
        <v>0</v>
      </c>
      <c r="BE81">
        <v>4</v>
      </c>
      <c r="BK81">
        <f t="shared" si="16"/>
        <v>0</v>
      </c>
      <c r="BL81">
        <f t="shared" si="17"/>
        <v>0</v>
      </c>
      <c r="BM81">
        <f t="shared" si="18"/>
        <v>0</v>
      </c>
      <c r="BN81">
        <f t="shared" si="19"/>
        <v>0</v>
      </c>
      <c r="BO81">
        <f t="shared" si="20"/>
        <v>0</v>
      </c>
      <c r="BP81">
        <f t="shared" si="21"/>
        <v>0</v>
      </c>
      <c r="BQ81">
        <f t="shared" si="22"/>
        <v>0</v>
      </c>
      <c r="BS81">
        <f t="shared" si="23"/>
        <v>2</v>
      </c>
      <c r="BU81">
        <f t="shared" si="24"/>
        <v>1</v>
      </c>
      <c r="BW81">
        <f t="shared" si="25"/>
        <v>0</v>
      </c>
      <c r="BX81">
        <f t="shared" si="26"/>
        <v>0</v>
      </c>
      <c r="BY81">
        <f t="shared" si="27"/>
        <v>1</v>
      </c>
      <c r="CA81">
        <f t="shared" si="28"/>
        <v>0</v>
      </c>
      <c r="CB81">
        <f t="shared" si="29"/>
        <v>0</v>
      </c>
      <c r="CC81">
        <f t="shared" si="30"/>
        <v>1</v>
      </c>
    </row>
    <row r="82" spans="1:81" x14ac:dyDescent="0.3">
      <c r="A82" t="s">
        <v>70</v>
      </c>
      <c r="B82" t="s">
        <v>42</v>
      </c>
      <c r="C82">
        <v>43.321018000000002</v>
      </c>
      <c r="D82">
        <v>-80.049312999999998</v>
      </c>
      <c r="E82">
        <v>40.735362961623842</v>
      </c>
      <c r="F82" s="2">
        <v>43656</v>
      </c>
      <c r="BB82">
        <f t="shared" si="31"/>
        <v>1</v>
      </c>
      <c r="BC82">
        <v>2</v>
      </c>
      <c r="BD82">
        <v>0</v>
      </c>
      <c r="BE82">
        <v>3</v>
      </c>
      <c r="BK82">
        <f t="shared" si="16"/>
        <v>0</v>
      </c>
      <c r="BL82">
        <f t="shared" si="17"/>
        <v>0</v>
      </c>
      <c r="BM82">
        <f t="shared" si="18"/>
        <v>0</v>
      </c>
      <c r="BN82">
        <f t="shared" si="19"/>
        <v>0</v>
      </c>
      <c r="BO82">
        <f t="shared" si="20"/>
        <v>0</v>
      </c>
      <c r="BP82">
        <f t="shared" si="21"/>
        <v>0</v>
      </c>
      <c r="BQ82">
        <f t="shared" si="22"/>
        <v>0</v>
      </c>
      <c r="BS82">
        <f t="shared" si="23"/>
        <v>0</v>
      </c>
      <c r="BU82">
        <f t="shared" si="24"/>
        <v>0</v>
      </c>
      <c r="BW82">
        <f t="shared" si="25"/>
        <v>0</v>
      </c>
      <c r="BX82">
        <f t="shared" si="26"/>
        <v>0</v>
      </c>
      <c r="BY82">
        <f t="shared" si="27"/>
        <v>0</v>
      </c>
      <c r="CA82">
        <f t="shared" si="28"/>
        <v>0</v>
      </c>
      <c r="CB82">
        <f t="shared" si="29"/>
        <v>0</v>
      </c>
      <c r="CC82">
        <f t="shared" si="30"/>
        <v>0</v>
      </c>
    </row>
    <row r="83" spans="1:81" x14ac:dyDescent="0.3">
      <c r="A83" t="s">
        <v>71</v>
      </c>
      <c r="B83" t="s">
        <v>39</v>
      </c>
      <c r="C83">
        <v>43.330041999999999</v>
      </c>
      <c r="D83">
        <v>-79.995565999999997</v>
      </c>
      <c r="E83">
        <v>38.176490993876349</v>
      </c>
      <c r="F83" s="2">
        <v>43656</v>
      </c>
      <c r="BB83">
        <f t="shared" si="31"/>
        <v>2</v>
      </c>
      <c r="BC83">
        <v>3</v>
      </c>
      <c r="BD83">
        <v>0</v>
      </c>
      <c r="BE83">
        <v>5</v>
      </c>
      <c r="BK83">
        <f t="shared" si="16"/>
        <v>0</v>
      </c>
      <c r="BL83">
        <f t="shared" si="17"/>
        <v>0</v>
      </c>
      <c r="BM83">
        <f t="shared" si="18"/>
        <v>0</v>
      </c>
      <c r="BN83">
        <f t="shared" si="19"/>
        <v>0</v>
      </c>
      <c r="BO83">
        <f t="shared" si="20"/>
        <v>0</v>
      </c>
      <c r="BP83">
        <f t="shared" si="21"/>
        <v>0</v>
      </c>
      <c r="BQ83">
        <f t="shared" si="22"/>
        <v>0</v>
      </c>
      <c r="BS83">
        <f t="shared" si="23"/>
        <v>0</v>
      </c>
      <c r="BU83">
        <f t="shared" si="24"/>
        <v>0</v>
      </c>
      <c r="BW83">
        <f t="shared" si="25"/>
        <v>0</v>
      </c>
      <c r="BX83">
        <f t="shared" si="26"/>
        <v>0</v>
      </c>
      <c r="BY83">
        <f t="shared" si="27"/>
        <v>0</v>
      </c>
      <c r="CA83">
        <f t="shared" si="28"/>
        <v>0</v>
      </c>
      <c r="CB83">
        <f t="shared" si="29"/>
        <v>0</v>
      </c>
      <c r="CC83">
        <f t="shared" si="30"/>
        <v>0</v>
      </c>
    </row>
    <row r="84" spans="1:81" x14ac:dyDescent="0.3">
      <c r="A84" t="s">
        <v>71</v>
      </c>
      <c r="B84" t="s">
        <v>41</v>
      </c>
      <c r="C84">
        <v>43.330041999999999</v>
      </c>
      <c r="D84">
        <v>-79.995565999999997</v>
      </c>
      <c r="E84">
        <v>38.176490993876349</v>
      </c>
      <c r="F84" s="2">
        <v>43656</v>
      </c>
      <c r="BB84">
        <f t="shared" si="31"/>
        <v>3</v>
      </c>
      <c r="BC84">
        <v>2</v>
      </c>
      <c r="BD84">
        <v>0</v>
      </c>
      <c r="BE84">
        <v>5</v>
      </c>
      <c r="BG84" t="s">
        <v>221</v>
      </c>
      <c r="BK84">
        <f t="shared" si="16"/>
        <v>0</v>
      </c>
      <c r="BL84">
        <f t="shared" si="17"/>
        <v>0</v>
      </c>
      <c r="BM84">
        <f t="shared" si="18"/>
        <v>0</v>
      </c>
      <c r="BN84">
        <f t="shared" si="19"/>
        <v>0</v>
      </c>
      <c r="BO84">
        <f t="shared" si="20"/>
        <v>0</v>
      </c>
      <c r="BP84">
        <f t="shared" si="21"/>
        <v>0</v>
      </c>
      <c r="BQ84">
        <f t="shared" si="22"/>
        <v>0</v>
      </c>
      <c r="BS84">
        <f t="shared" si="23"/>
        <v>0</v>
      </c>
      <c r="BU84">
        <f t="shared" si="24"/>
        <v>0</v>
      </c>
      <c r="BW84">
        <f t="shared" si="25"/>
        <v>0</v>
      </c>
      <c r="BX84">
        <f t="shared" si="26"/>
        <v>0</v>
      </c>
      <c r="BY84">
        <f t="shared" si="27"/>
        <v>0</v>
      </c>
      <c r="CA84">
        <f t="shared" si="28"/>
        <v>0</v>
      </c>
      <c r="CB84">
        <f t="shared" si="29"/>
        <v>0</v>
      </c>
      <c r="CC84">
        <f t="shared" si="30"/>
        <v>0</v>
      </c>
    </row>
    <row r="85" spans="1:81" x14ac:dyDescent="0.3">
      <c r="A85" t="s">
        <v>72</v>
      </c>
      <c r="B85" t="s">
        <v>39</v>
      </c>
      <c r="C85">
        <v>43.343046000000001</v>
      </c>
      <c r="D85">
        <v>-79.959704000000002</v>
      </c>
      <c r="E85">
        <v>36.194334429129185</v>
      </c>
      <c r="F85" s="2">
        <v>43656</v>
      </c>
      <c r="I85">
        <v>1</v>
      </c>
      <c r="K85">
        <v>2</v>
      </c>
      <c r="BB85">
        <f t="shared" si="31"/>
        <v>0</v>
      </c>
      <c r="BC85">
        <v>3</v>
      </c>
      <c r="BD85">
        <v>0</v>
      </c>
      <c r="BE85">
        <v>3</v>
      </c>
      <c r="BK85">
        <f t="shared" si="16"/>
        <v>2</v>
      </c>
      <c r="BL85">
        <f t="shared" si="17"/>
        <v>0</v>
      </c>
      <c r="BM85">
        <f t="shared" si="18"/>
        <v>0</v>
      </c>
      <c r="BN85">
        <f t="shared" si="19"/>
        <v>0</v>
      </c>
      <c r="BO85">
        <f t="shared" si="20"/>
        <v>0</v>
      </c>
      <c r="BP85">
        <f t="shared" si="21"/>
        <v>0</v>
      </c>
      <c r="BQ85">
        <f t="shared" si="22"/>
        <v>0</v>
      </c>
      <c r="BS85">
        <f t="shared" si="23"/>
        <v>3</v>
      </c>
      <c r="BU85">
        <f t="shared" si="24"/>
        <v>3</v>
      </c>
      <c r="BW85">
        <f t="shared" si="25"/>
        <v>2</v>
      </c>
      <c r="BX85">
        <f t="shared" si="26"/>
        <v>0</v>
      </c>
      <c r="BY85">
        <f t="shared" si="27"/>
        <v>1</v>
      </c>
      <c r="CA85">
        <f t="shared" si="28"/>
        <v>2</v>
      </c>
      <c r="CB85">
        <f t="shared" si="29"/>
        <v>0</v>
      </c>
      <c r="CC85">
        <f t="shared" si="30"/>
        <v>1</v>
      </c>
    </row>
    <row r="86" spans="1:81" x14ac:dyDescent="0.3">
      <c r="A86" t="s">
        <v>72</v>
      </c>
      <c r="B86" t="s">
        <v>41</v>
      </c>
      <c r="C86">
        <v>43.343046000000001</v>
      </c>
      <c r="D86">
        <v>-79.959704000000002</v>
      </c>
      <c r="E86">
        <v>36.194334429129185</v>
      </c>
      <c r="F86" s="2">
        <v>43656</v>
      </c>
      <c r="M86">
        <v>1</v>
      </c>
      <c r="BB86">
        <f t="shared" si="31"/>
        <v>2</v>
      </c>
      <c r="BC86">
        <v>2</v>
      </c>
      <c r="BD86">
        <v>0</v>
      </c>
      <c r="BE86">
        <v>4</v>
      </c>
      <c r="BK86">
        <f t="shared" si="16"/>
        <v>0</v>
      </c>
      <c r="BL86">
        <f t="shared" si="17"/>
        <v>1</v>
      </c>
      <c r="BM86">
        <f t="shared" si="18"/>
        <v>0</v>
      </c>
      <c r="BN86">
        <f t="shared" si="19"/>
        <v>0</v>
      </c>
      <c r="BO86">
        <f t="shared" si="20"/>
        <v>0</v>
      </c>
      <c r="BP86">
        <f t="shared" si="21"/>
        <v>0</v>
      </c>
      <c r="BQ86">
        <f t="shared" si="22"/>
        <v>0</v>
      </c>
      <c r="BS86">
        <f t="shared" si="23"/>
        <v>1</v>
      </c>
      <c r="BU86">
        <f t="shared" si="24"/>
        <v>1</v>
      </c>
      <c r="BW86">
        <f t="shared" si="25"/>
        <v>0</v>
      </c>
      <c r="BX86">
        <f t="shared" si="26"/>
        <v>0</v>
      </c>
      <c r="BY86">
        <f t="shared" si="27"/>
        <v>0</v>
      </c>
      <c r="CA86">
        <f t="shared" si="28"/>
        <v>0</v>
      </c>
      <c r="CB86">
        <f t="shared" si="29"/>
        <v>1</v>
      </c>
      <c r="CC86">
        <f t="shared" si="30"/>
        <v>0</v>
      </c>
    </row>
    <row r="87" spans="1:81" x14ac:dyDescent="0.3">
      <c r="A87" t="s">
        <v>72</v>
      </c>
      <c r="B87" t="s">
        <v>42</v>
      </c>
      <c r="C87">
        <v>43.343046000000001</v>
      </c>
      <c r="D87">
        <v>-79.959704000000002</v>
      </c>
      <c r="E87">
        <v>36.194334429129185</v>
      </c>
      <c r="F87" s="2">
        <v>43656</v>
      </c>
      <c r="BB87">
        <f t="shared" si="31"/>
        <v>3</v>
      </c>
      <c r="BC87">
        <v>2</v>
      </c>
      <c r="BD87">
        <v>0</v>
      </c>
      <c r="BE87">
        <v>5</v>
      </c>
      <c r="BG87" t="s">
        <v>222</v>
      </c>
      <c r="BK87">
        <f t="shared" si="16"/>
        <v>0</v>
      </c>
      <c r="BL87">
        <f t="shared" si="17"/>
        <v>0</v>
      </c>
      <c r="BM87">
        <f t="shared" si="18"/>
        <v>0</v>
      </c>
      <c r="BN87">
        <f t="shared" si="19"/>
        <v>0</v>
      </c>
      <c r="BO87">
        <f t="shared" si="20"/>
        <v>0</v>
      </c>
      <c r="BP87">
        <f t="shared" si="21"/>
        <v>0</v>
      </c>
      <c r="BQ87">
        <f t="shared" si="22"/>
        <v>0</v>
      </c>
      <c r="BS87">
        <f t="shared" si="23"/>
        <v>0</v>
      </c>
      <c r="BU87">
        <f t="shared" si="24"/>
        <v>0</v>
      </c>
      <c r="BW87">
        <f t="shared" si="25"/>
        <v>0</v>
      </c>
      <c r="BX87">
        <f t="shared" si="26"/>
        <v>0</v>
      </c>
      <c r="BY87">
        <f t="shared" si="27"/>
        <v>0</v>
      </c>
      <c r="CA87">
        <f t="shared" si="28"/>
        <v>0</v>
      </c>
      <c r="CB87">
        <f t="shared" si="29"/>
        <v>0</v>
      </c>
      <c r="CC87">
        <f t="shared" si="30"/>
        <v>0</v>
      </c>
    </row>
    <row r="88" spans="1:81" x14ac:dyDescent="0.3">
      <c r="A88" t="s">
        <v>73</v>
      </c>
      <c r="B88" t="s">
        <v>39</v>
      </c>
      <c r="C88">
        <v>43.589593999999998</v>
      </c>
      <c r="D88">
        <v>-79.638468000000003</v>
      </c>
      <c r="E88">
        <v>13.68268250679235</v>
      </c>
      <c r="F88" s="2">
        <v>43658</v>
      </c>
      <c r="BB88">
        <f t="shared" si="31"/>
        <v>0</v>
      </c>
      <c r="BC88">
        <v>2</v>
      </c>
      <c r="BD88">
        <v>0</v>
      </c>
      <c r="BE88">
        <v>2</v>
      </c>
      <c r="BG88" t="s">
        <v>223</v>
      </c>
      <c r="BK88">
        <f t="shared" si="16"/>
        <v>0</v>
      </c>
      <c r="BL88">
        <f t="shared" si="17"/>
        <v>0</v>
      </c>
      <c r="BM88">
        <f t="shared" si="18"/>
        <v>0</v>
      </c>
      <c r="BN88">
        <f t="shared" si="19"/>
        <v>0</v>
      </c>
      <c r="BO88">
        <f t="shared" si="20"/>
        <v>0</v>
      </c>
      <c r="BP88">
        <f t="shared" si="21"/>
        <v>0</v>
      </c>
      <c r="BQ88">
        <f t="shared" si="22"/>
        <v>0</v>
      </c>
      <c r="BS88">
        <f t="shared" si="23"/>
        <v>0</v>
      </c>
      <c r="BU88">
        <f t="shared" si="24"/>
        <v>0</v>
      </c>
      <c r="BW88">
        <f t="shared" si="25"/>
        <v>0</v>
      </c>
      <c r="BX88">
        <f t="shared" si="26"/>
        <v>0</v>
      </c>
      <c r="BY88">
        <f t="shared" si="27"/>
        <v>0</v>
      </c>
      <c r="CA88">
        <f t="shared" si="28"/>
        <v>0</v>
      </c>
      <c r="CB88">
        <f t="shared" si="29"/>
        <v>0</v>
      </c>
      <c r="CC88">
        <f t="shared" si="30"/>
        <v>0</v>
      </c>
    </row>
    <row r="89" spans="1:81" x14ac:dyDescent="0.3">
      <c r="A89" t="s">
        <v>73</v>
      </c>
      <c r="B89" t="s">
        <v>41</v>
      </c>
      <c r="C89">
        <v>43.589593999999998</v>
      </c>
      <c r="D89">
        <v>-79.638468000000003</v>
      </c>
      <c r="E89">
        <v>13.68268250679235</v>
      </c>
      <c r="F89" s="2">
        <v>43658</v>
      </c>
      <c r="BB89">
        <f t="shared" si="31"/>
        <v>0</v>
      </c>
      <c r="BC89">
        <v>3</v>
      </c>
      <c r="BD89">
        <v>0</v>
      </c>
      <c r="BE89">
        <v>3</v>
      </c>
      <c r="BG89" t="s">
        <v>224</v>
      </c>
      <c r="BK89">
        <f t="shared" si="16"/>
        <v>0</v>
      </c>
      <c r="BL89">
        <f t="shared" si="17"/>
        <v>0</v>
      </c>
      <c r="BM89">
        <f t="shared" si="18"/>
        <v>0</v>
      </c>
      <c r="BN89">
        <f t="shared" si="19"/>
        <v>0</v>
      </c>
      <c r="BO89">
        <f t="shared" si="20"/>
        <v>0</v>
      </c>
      <c r="BP89">
        <f t="shared" si="21"/>
        <v>0</v>
      </c>
      <c r="BQ89">
        <f t="shared" si="22"/>
        <v>0</v>
      </c>
      <c r="BS89">
        <f t="shared" si="23"/>
        <v>0</v>
      </c>
      <c r="BU89">
        <f t="shared" si="24"/>
        <v>0</v>
      </c>
      <c r="BW89">
        <f t="shared" si="25"/>
        <v>0</v>
      </c>
      <c r="BX89">
        <f t="shared" si="26"/>
        <v>0</v>
      </c>
      <c r="BY89">
        <f t="shared" si="27"/>
        <v>0</v>
      </c>
      <c r="CA89">
        <f t="shared" si="28"/>
        <v>0</v>
      </c>
      <c r="CB89">
        <f t="shared" si="29"/>
        <v>0</v>
      </c>
      <c r="CC89">
        <f t="shared" si="30"/>
        <v>0</v>
      </c>
    </row>
    <row r="90" spans="1:81" x14ac:dyDescent="0.3">
      <c r="A90" t="s">
        <v>73</v>
      </c>
      <c r="B90" t="s">
        <v>42</v>
      </c>
      <c r="C90">
        <v>43.589593999999998</v>
      </c>
      <c r="D90">
        <v>-79.638468000000003</v>
      </c>
      <c r="E90">
        <v>13.68268250679235</v>
      </c>
      <c r="F90" s="2">
        <v>43658</v>
      </c>
      <c r="BB90">
        <f t="shared" si="31"/>
        <v>0</v>
      </c>
      <c r="BC90">
        <v>3</v>
      </c>
      <c r="BD90">
        <v>0</v>
      </c>
      <c r="BE90">
        <v>3</v>
      </c>
      <c r="BK90">
        <f t="shared" si="16"/>
        <v>0</v>
      </c>
      <c r="BL90">
        <f t="shared" si="17"/>
        <v>0</v>
      </c>
      <c r="BM90">
        <f t="shared" si="18"/>
        <v>0</v>
      </c>
      <c r="BN90">
        <f t="shared" si="19"/>
        <v>0</v>
      </c>
      <c r="BO90">
        <f t="shared" si="20"/>
        <v>0</v>
      </c>
      <c r="BP90">
        <f t="shared" si="21"/>
        <v>0</v>
      </c>
      <c r="BQ90">
        <f t="shared" si="22"/>
        <v>0</v>
      </c>
      <c r="BS90">
        <f t="shared" si="23"/>
        <v>0</v>
      </c>
      <c r="BU90">
        <f t="shared" si="24"/>
        <v>0</v>
      </c>
      <c r="BW90">
        <f t="shared" si="25"/>
        <v>0</v>
      </c>
      <c r="BX90">
        <f t="shared" si="26"/>
        <v>0</v>
      </c>
      <c r="BY90">
        <f t="shared" si="27"/>
        <v>0</v>
      </c>
      <c r="CA90">
        <f t="shared" si="28"/>
        <v>0</v>
      </c>
      <c r="CB90">
        <f t="shared" si="29"/>
        <v>0</v>
      </c>
      <c r="CC90">
        <f t="shared" si="30"/>
        <v>0</v>
      </c>
    </row>
    <row r="91" spans="1:81" x14ac:dyDescent="0.3">
      <c r="A91" t="s">
        <v>74</v>
      </c>
      <c r="B91" t="s">
        <v>39</v>
      </c>
      <c r="C91">
        <v>43.573690999999997</v>
      </c>
      <c r="D91">
        <v>-79.636480000000006</v>
      </c>
      <c r="E91">
        <v>14.001677974802247</v>
      </c>
      <c r="F91" s="2">
        <v>43658</v>
      </c>
      <c r="BB91">
        <f t="shared" si="31"/>
        <v>0</v>
      </c>
      <c r="BC91">
        <v>3</v>
      </c>
      <c r="BD91">
        <v>0</v>
      </c>
      <c r="BE91">
        <v>3</v>
      </c>
      <c r="BK91">
        <f t="shared" si="16"/>
        <v>0</v>
      </c>
      <c r="BL91">
        <f t="shared" si="17"/>
        <v>0</v>
      </c>
      <c r="BM91">
        <f t="shared" si="18"/>
        <v>0</v>
      </c>
      <c r="BN91">
        <f t="shared" si="19"/>
        <v>0</v>
      </c>
      <c r="BO91">
        <f t="shared" si="20"/>
        <v>0</v>
      </c>
      <c r="BP91">
        <f t="shared" si="21"/>
        <v>0</v>
      </c>
      <c r="BQ91">
        <f t="shared" si="22"/>
        <v>0</v>
      </c>
      <c r="BS91">
        <f t="shared" si="23"/>
        <v>0</v>
      </c>
      <c r="BU91">
        <f t="shared" si="24"/>
        <v>0</v>
      </c>
      <c r="BW91">
        <f t="shared" si="25"/>
        <v>0</v>
      </c>
      <c r="BX91">
        <f t="shared" si="26"/>
        <v>0</v>
      </c>
      <c r="BY91">
        <f t="shared" si="27"/>
        <v>0</v>
      </c>
      <c r="CA91">
        <f t="shared" si="28"/>
        <v>0</v>
      </c>
      <c r="CB91">
        <f t="shared" si="29"/>
        <v>0</v>
      </c>
      <c r="CC91">
        <f t="shared" si="30"/>
        <v>0</v>
      </c>
    </row>
    <row r="92" spans="1:81" x14ac:dyDescent="0.3">
      <c r="A92" t="s">
        <v>74</v>
      </c>
      <c r="B92" t="s">
        <v>41</v>
      </c>
      <c r="C92">
        <v>43.573690999999997</v>
      </c>
      <c r="D92">
        <v>-79.636480000000006</v>
      </c>
      <c r="E92">
        <v>14.001677974802247</v>
      </c>
      <c r="F92" s="2">
        <v>43658</v>
      </c>
      <c r="K92">
        <v>1</v>
      </c>
      <c r="BB92">
        <f t="shared" si="31"/>
        <v>0</v>
      </c>
      <c r="BC92">
        <v>2</v>
      </c>
      <c r="BD92">
        <v>0</v>
      </c>
      <c r="BE92">
        <v>2</v>
      </c>
      <c r="BK92">
        <f t="shared" si="16"/>
        <v>1</v>
      </c>
      <c r="BL92">
        <f t="shared" si="17"/>
        <v>0</v>
      </c>
      <c r="BM92">
        <f t="shared" si="18"/>
        <v>0</v>
      </c>
      <c r="BN92">
        <f t="shared" si="19"/>
        <v>0</v>
      </c>
      <c r="BO92">
        <f t="shared" si="20"/>
        <v>0</v>
      </c>
      <c r="BP92">
        <f t="shared" si="21"/>
        <v>0</v>
      </c>
      <c r="BQ92">
        <f t="shared" si="22"/>
        <v>0</v>
      </c>
      <c r="BS92">
        <f t="shared" si="23"/>
        <v>1</v>
      </c>
      <c r="BU92">
        <f t="shared" si="24"/>
        <v>1</v>
      </c>
      <c r="BW92">
        <f t="shared" si="25"/>
        <v>1</v>
      </c>
      <c r="BX92">
        <f t="shared" si="26"/>
        <v>0</v>
      </c>
      <c r="BY92">
        <f t="shared" si="27"/>
        <v>0</v>
      </c>
      <c r="CA92">
        <f t="shared" si="28"/>
        <v>1</v>
      </c>
      <c r="CB92">
        <f t="shared" si="29"/>
        <v>0</v>
      </c>
      <c r="CC92">
        <f t="shared" si="30"/>
        <v>0</v>
      </c>
    </row>
    <row r="93" spans="1:81" x14ac:dyDescent="0.3">
      <c r="A93" t="s">
        <v>75</v>
      </c>
      <c r="B93" t="s">
        <v>39</v>
      </c>
      <c r="C93">
        <v>43.568720999999996</v>
      </c>
      <c r="D93">
        <v>-79.651831999999999</v>
      </c>
      <c r="E93">
        <v>14.843419071395408</v>
      </c>
      <c r="F93" s="2">
        <v>43658</v>
      </c>
      <c r="BB93">
        <f t="shared" si="31"/>
        <v>1</v>
      </c>
      <c r="BC93">
        <v>5</v>
      </c>
      <c r="BD93">
        <v>0</v>
      </c>
      <c r="BE93">
        <v>6</v>
      </c>
      <c r="BK93">
        <f t="shared" si="16"/>
        <v>0</v>
      </c>
      <c r="BL93">
        <f t="shared" si="17"/>
        <v>0</v>
      </c>
      <c r="BM93">
        <f t="shared" si="18"/>
        <v>0</v>
      </c>
      <c r="BN93">
        <f t="shared" si="19"/>
        <v>0</v>
      </c>
      <c r="BO93">
        <f t="shared" si="20"/>
        <v>0</v>
      </c>
      <c r="BP93">
        <f t="shared" si="21"/>
        <v>0</v>
      </c>
      <c r="BQ93">
        <f t="shared" si="22"/>
        <v>0</v>
      </c>
      <c r="BS93">
        <f t="shared" si="23"/>
        <v>0</v>
      </c>
      <c r="BU93">
        <f t="shared" si="24"/>
        <v>0</v>
      </c>
      <c r="BW93">
        <f t="shared" si="25"/>
        <v>0</v>
      </c>
      <c r="BX93">
        <f t="shared" si="26"/>
        <v>0</v>
      </c>
      <c r="BY93">
        <f t="shared" si="27"/>
        <v>0</v>
      </c>
      <c r="CA93">
        <f t="shared" si="28"/>
        <v>0</v>
      </c>
      <c r="CB93">
        <f t="shared" si="29"/>
        <v>0</v>
      </c>
      <c r="CC93">
        <f t="shared" si="30"/>
        <v>0</v>
      </c>
    </row>
    <row r="94" spans="1:81" x14ac:dyDescent="0.3">
      <c r="A94" t="s">
        <v>75</v>
      </c>
      <c r="B94" t="s">
        <v>41</v>
      </c>
      <c r="C94">
        <v>43.568720999999996</v>
      </c>
      <c r="D94">
        <v>-79.651831999999999</v>
      </c>
      <c r="E94">
        <v>14.843419071395408</v>
      </c>
      <c r="F94" s="2">
        <v>43658</v>
      </c>
      <c r="BB94">
        <f t="shared" si="31"/>
        <v>0</v>
      </c>
      <c r="BC94">
        <v>3</v>
      </c>
      <c r="BD94">
        <v>0</v>
      </c>
      <c r="BE94">
        <v>3</v>
      </c>
      <c r="BK94">
        <f t="shared" si="16"/>
        <v>0</v>
      </c>
      <c r="BL94">
        <f t="shared" si="17"/>
        <v>0</v>
      </c>
      <c r="BM94">
        <f t="shared" si="18"/>
        <v>0</v>
      </c>
      <c r="BN94">
        <f t="shared" si="19"/>
        <v>0</v>
      </c>
      <c r="BO94">
        <f t="shared" si="20"/>
        <v>0</v>
      </c>
      <c r="BP94">
        <f t="shared" si="21"/>
        <v>0</v>
      </c>
      <c r="BQ94">
        <f t="shared" si="22"/>
        <v>0</v>
      </c>
      <c r="BS94">
        <f t="shared" si="23"/>
        <v>0</v>
      </c>
      <c r="BU94">
        <f t="shared" si="24"/>
        <v>0</v>
      </c>
      <c r="BW94">
        <f t="shared" si="25"/>
        <v>0</v>
      </c>
      <c r="BX94">
        <f t="shared" si="26"/>
        <v>0</v>
      </c>
      <c r="BY94">
        <f t="shared" si="27"/>
        <v>0</v>
      </c>
      <c r="CA94">
        <f t="shared" si="28"/>
        <v>0</v>
      </c>
      <c r="CB94">
        <f t="shared" si="29"/>
        <v>0</v>
      </c>
      <c r="CC94">
        <f t="shared" si="30"/>
        <v>0</v>
      </c>
    </row>
    <row r="95" spans="1:81" x14ac:dyDescent="0.3">
      <c r="A95" t="s">
        <v>75</v>
      </c>
      <c r="B95" t="s">
        <v>42</v>
      </c>
      <c r="C95">
        <v>43.568720999999996</v>
      </c>
      <c r="D95">
        <v>-79.651831999999999</v>
      </c>
      <c r="E95">
        <v>14.843419071395408</v>
      </c>
      <c r="F95" s="2">
        <v>43658</v>
      </c>
      <c r="BB95">
        <f t="shared" si="31"/>
        <v>2</v>
      </c>
      <c r="BC95">
        <v>1</v>
      </c>
      <c r="BD95">
        <v>0</v>
      </c>
      <c r="BE95">
        <v>3</v>
      </c>
      <c r="BK95">
        <f t="shared" si="16"/>
        <v>0</v>
      </c>
      <c r="BL95">
        <f t="shared" si="17"/>
        <v>0</v>
      </c>
      <c r="BM95">
        <f t="shared" si="18"/>
        <v>0</v>
      </c>
      <c r="BN95">
        <f t="shared" si="19"/>
        <v>0</v>
      </c>
      <c r="BO95">
        <f t="shared" si="20"/>
        <v>0</v>
      </c>
      <c r="BP95">
        <f t="shared" si="21"/>
        <v>0</v>
      </c>
      <c r="BQ95">
        <f t="shared" si="22"/>
        <v>0</v>
      </c>
      <c r="BS95">
        <f t="shared" si="23"/>
        <v>0</v>
      </c>
      <c r="BU95">
        <f t="shared" si="24"/>
        <v>0</v>
      </c>
      <c r="BW95">
        <f t="shared" si="25"/>
        <v>0</v>
      </c>
      <c r="BX95">
        <f t="shared" si="26"/>
        <v>0</v>
      </c>
      <c r="BY95">
        <f t="shared" si="27"/>
        <v>0</v>
      </c>
      <c r="CA95">
        <f t="shared" si="28"/>
        <v>0</v>
      </c>
      <c r="CB95">
        <f t="shared" si="29"/>
        <v>0</v>
      </c>
      <c r="CC95">
        <f t="shared" si="30"/>
        <v>0</v>
      </c>
    </row>
    <row r="96" spans="1:81" x14ac:dyDescent="0.3">
      <c r="A96" t="s">
        <v>76</v>
      </c>
      <c r="B96" t="s">
        <v>39</v>
      </c>
      <c r="C96">
        <v>43.565106</v>
      </c>
      <c r="D96">
        <v>-79.671002000000001</v>
      </c>
      <c r="E96">
        <v>15.822132738647284</v>
      </c>
      <c r="F96" s="2">
        <v>43658</v>
      </c>
      <c r="BB96">
        <f t="shared" si="31"/>
        <v>2</v>
      </c>
      <c r="BC96">
        <v>5</v>
      </c>
      <c r="BD96">
        <v>0</v>
      </c>
      <c r="BE96">
        <v>7</v>
      </c>
      <c r="BK96">
        <f t="shared" si="16"/>
        <v>0</v>
      </c>
      <c r="BL96">
        <f t="shared" si="17"/>
        <v>0</v>
      </c>
      <c r="BM96">
        <f t="shared" si="18"/>
        <v>0</v>
      </c>
      <c r="BN96">
        <f t="shared" si="19"/>
        <v>0</v>
      </c>
      <c r="BO96">
        <f t="shared" si="20"/>
        <v>0</v>
      </c>
      <c r="BP96">
        <f t="shared" si="21"/>
        <v>0</v>
      </c>
      <c r="BQ96">
        <f t="shared" si="22"/>
        <v>0</v>
      </c>
      <c r="BS96">
        <f t="shared" si="23"/>
        <v>0</v>
      </c>
      <c r="BU96">
        <f t="shared" si="24"/>
        <v>0</v>
      </c>
      <c r="BW96">
        <f t="shared" si="25"/>
        <v>0</v>
      </c>
      <c r="BX96">
        <f t="shared" si="26"/>
        <v>0</v>
      </c>
      <c r="BY96">
        <f t="shared" si="27"/>
        <v>0</v>
      </c>
      <c r="CA96">
        <f t="shared" si="28"/>
        <v>0</v>
      </c>
      <c r="CB96">
        <f t="shared" si="29"/>
        <v>0</v>
      </c>
      <c r="CC96">
        <f t="shared" si="30"/>
        <v>0</v>
      </c>
    </row>
    <row r="97" spans="1:81" x14ac:dyDescent="0.3">
      <c r="A97" t="s">
        <v>76</v>
      </c>
      <c r="B97" t="s">
        <v>41</v>
      </c>
      <c r="C97">
        <v>43.565106</v>
      </c>
      <c r="D97">
        <v>-79.671002000000001</v>
      </c>
      <c r="E97">
        <v>15.822132738647284</v>
      </c>
      <c r="F97" s="2">
        <v>43658</v>
      </c>
      <c r="BB97">
        <f t="shared" si="31"/>
        <v>2</v>
      </c>
      <c r="BC97">
        <v>4</v>
      </c>
      <c r="BD97">
        <v>0</v>
      </c>
      <c r="BE97">
        <v>6</v>
      </c>
      <c r="BK97">
        <f t="shared" si="16"/>
        <v>0</v>
      </c>
      <c r="BL97">
        <f t="shared" si="17"/>
        <v>0</v>
      </c>
      <c r="BM97">
        <f t="shared" si="18"/>
        <v>0</v>
      </c>
      <c r="BN97">
        <f t="shared" si="19"/>
        <v>0</v>
      </c>
      <c r="BO97">
        <f t="shared" si="20"/>
        <v>0</v>
      </c>
      <c r="BP97">
        <f t="shared" si="21"/>
        <v>0</v>
      </c>
      <c r="BQ97">
        <f t="shared" si="22"/>
        <v>0</v>
      </c>
      <c r="BS97">
        <f t="shared" si="23"/>
        <v>0</v>
      </c>
      <c r="BU97">
        <f t="shared" si="24"/>
        <v>0</v>
      </c>
      <c r="BW97">
        <f t="shared" si="25"/>
        <v>0</v>
      </c>
      <c r="BX97">
        <f t="shared" si="26"/>
        <v>0</v>
      </c>
      <c r="BY97">
        <f t="shared" si="27"/>
        <v>0</v>
      </c>
      <c r="CA97">
        <f t="shared" si="28"/>
        <v>0</v>
      </c>
      <c r="CB97">
        <f t="shared" si="29"/>
        <v>0</v>
      </c>
      <c r="CC97">
        <f t="shared" si="30"/>
        <v>0</v>
      </c>
    </row>
    <row r="98" spans="1:81" x14ac:dyDescent="0.3">
      <c r="A98" t="s">
        <v>76</v>
      </c>
      <c r="B98" t="s">
        <v>42</v>
      </c>
      <c r="C98">
        <v>43.565106</v>
      </c>
      <c r="D98">
        <v>-79.671002000000001</v>
      </c>
      <c r="E98">
        <v>15.822132738647284</v>
      </c>
      <c r="F98" s="2">
        <v>43658</v>
      </c>
      <c r="I98">
        <v>1</v>
      </c>
      <c r="AD98">
        <v>1</v>
      </c>
      <c r="BB98">
        <f t="shared" si="31"/>
        <v>3</v>
      </c>
      <c r="BC98">
        <v>2</v>
      </c>
      <c r="BD98">
        <v>0</v>
      </c>
      <c r="BE98">
        <v>5</v>
      </c>
      <c r="BK98">
        <f t="shared" si="16"/>
        <v>0</v>
      </c>
      <c r="BL98">
        <f t="shared" si="17"/>
        <v>1</v>
      </c>
      <c r="BM98">
        <f t="shared" si="18"/>
        <v>0</v>
      </c>
      <c r="BN98">
        <f t="shared" si="19"/>
        <v>0</v>
      </c>
      <c r="BO98">
        <f t="shared" si="20"/>
        <v>0</v>
      </c>
      <c r="BP98">
        <f t="shared" si="21"/>
        <v>0</v>
      </c>
      <c r="BQ98">
        <f t="shared" si="22"/>
        <v>0</v>
      </c>
      <c r="BS98">
        <f t="shared" si="23"/>
        <v>2</v>
      </c>
      <c r="BU98">
        <f t="shared" si="24"/>
        <v>2</v>
      </c>
      <c r="BW98">
        <f t="shared" si="25"/>
        <v>0</v>
      </c>
      <c r="BX98">
        <f t="shared" si="26"/>
        <v>1</v>
      </c>
      <c r="BY98">
        <f t="shared" si="27"/>
        <v>1</v>
      </c>
      <c r="CA98">
        <f t="shared" si="28"/>
        <v>0</v>
      </c>
      <c r="CB98">
        <f t="shared" si="29"/>
        <v>1</v>
      </c>
      <c r="CC98">
        <f t="shared" si="30"/>
        <v>1</v>
      </c>
    </row>
    <row r="99" spans="1:81" x14ac:dyDescent="0.3">
      <c r="A99" t="s">
        <v>77</v>
      </c>
      <c r="B99" t="s">
        <v>39</v>
      </c>
      <c r="C99">
        <v>43.566504000000002</v>
      </c>
      <c r="D99">
        <v>-79.680149</v>
      </c>
      <c r="E99">
        <v>16.205476833770209</v>
      </c>
      <c r="F99" s="2">
        <v>43658</v>
      </c>
      <c r="W99">
        <v>2</v>
      </c>
      <c r="AJ99">
        <v>1</v>
      </c>
      <c r="BB99">
        <f t="shared" si="31"/>
        <v>0</v>
      </c>
      <c r="BC99">
        <v>3</v>
      </c>
      <c r="BD99">
        <v>0</v>
      </c>
      <c r="BE99">
        <v>3</v>
      </c>
      <c r="BG99" t="s">
        <v>225</v>
      </c>
      <c r="BK99">
        <f t="shared" si="16"/>
        <v>0</v>
      </c>
      <c r="BL99">
        <f t="shared" si="17"/>
        <v>0</v>
      </c>
      <c r="BM99">
        <f t="shared" si="18"/>
        <v>1</v>
      </c>
      <c r="BN99">
        <f t="shared" si="19"/>
        <v>2</v>
      </c>
      <c r="BO99">
        <f t="shared" si="20"/>
        <v>2</v>
      </c>
      <c r="BP99">
        <f t="shared" si="21"/>
        <v>5</v>
      </c>
      <c r="BQ99">
        <f t="shared" si="22"/>
        <v>0</v>
      </c>
      <c r="BS99">
        <f t="shared" si="23"/>
        <v>3</v>
      </c>
      <c r="BU99">
        <f t="shared" si="24"/>
        <v>0</v>
      </c>
      <c r="BW99">
        <f t="shared" si="25"/>
        <v>0</v>
      </c>
      <c r="BX99">
        <f t="shared" si="26"/>
        <v>0</v>
      </c>
      <c r="BY99">
        <f t="shared" si="27"/>
        <v>0</v>
      </c>
      <c r="CA99">
        <f t="shared" si="28"/>
        <v>1</v>
      </c>
      <c r="CB99">
        <f t="shared" si="29"/>
        <v>2</v>
      </c>
      <c r="CC99">
        <f t="shared" si="30"/>
        <v>0</v>
      </c>
    </row>
    <row r="100" spans="1:81" x14ac:dyDescent="0.3">
      <c r="A100" t="s">
        <v>77</v>
      </c>
      <c r="B100" t="s">
        <v>41</v>
      </c>
      <c r="C100">
        <v>43.566504000000002</v>
      </c>
      <c r="D100">
        <v>-79.680149</v>
      </c>
      <c r="E100">
        <v>16.205476833770209</v>
      </c>
      <c r="F100" s="2">
        <v>43658</v>
      </c>
      <c r="BB100">
        <f t="shared" si="31"/>
        <v>0</v>
      </c>
      <c r="BC100">
        <v>3</v>
      </c>
      <c r="BD100">
        <v>0</v>
      </c>
      <c r="BE100">
        <v>3</v>
      </c>
      <c r="BG100" t="s">
        <v>226</v>
      </c>
      <c r="BK100">
        <f t="shared" si="16"/>
        <v>0</v>
      </c>
      <c r="BL100">
        <f t="shared" si="17"/>
        <v>0</v>
      </c>
      <c r="BM100">
        <f t="shared" si="18"/>
        <v>0</v>
      </c>
      <c r="BN100">
        <f t="shared" si="19"/>
        <v>0</v>
      </c>
      <c r="BO100">
        <f t="shared" si="20"/>
        <v>0</v>
      </c>
      <c r="BP100">
        <f t="shared" si="21"/>
        <v>0</v>
      </c>
      <c r="BQ100">
        <f t="shared" si="22"/>
        <v>0</v>
      </c>
      <c r="BS100">
        <f t="shared" si="23"/>
        <v>0</v>
      </c>
      <c r="BU100">
        <f t="shared" si="24"/>
        <v>0</v>
      </c>
      <c r="BW100">
        <f t="shared" si="25"/>
        <v>0</v>
      </c>
      <c r="BX100">
        <f t="shared" si="26"/>
        <v>0</v>
      </c>
      <c r="BY100">
        <f t="shared" si="27"/>
        <v>0</v>
      </c>
      <c r="CA100">
        <f t="shared" si="28"/>
        <v>0</v>
      </c>
      <c r="CB100">
        <f t="shared" si="29"/>
        <v>0</v>
      </c>
      <c r="CC100">
        <f t="shared" si="30"/>
        <v>0</v>
      </c>
    </row>
    <row r="101" spans="1:81" x14ac:dyDescent="0.3">
      <c r="A101" t="s">
        <v>77</v>
      </c>
      <c r="B101" t="s">
        <v>42</v>
      </c>
      <c r="C101">
        <v>43.566504000000002</v>
      </c>
      <c r="D101">
        <v>-79.680149</v>
      </c>
      <c r="E101">
        <v>16.205476833770209</v>
      </c>
      <c r="F101" s="2">
        <v>43658</v>
      </c>
      <c r="K101">
        <v>14</v>
      </c>
      <c r="W101">
        <v>1</v>
      </c>
      <c r="AF101">
        <v>1</v>
      </c>
      <c r="BB101">
        <f t="shared" si="31"/>
        <v>1</v>
      </c>
      <c r="BC101">
        <v>5</v>
      </c>
      <c r="BD101">
        <v>0</v>
      </c>
      <c r="BE101">
        <v>6</v>
      </c>
      <c r="BG101" t="s">
        <v>211</v>
      </c>
      <c r="BK101">
        <f t="shared" si="16"/>
        <v>14</v>
      </c>
      <c r="BL101">
        <f t="shared" si="17"/>
        <v>0</v>
      </c>
      <c r="BM101">
        <f t="shared" si="18"/>
        <v>0</v>
      </c>
      <c r="BN101">
        <f t="shared" si="19"/>
        <v>1</v>
      </c>
      <c r="BO101">
        <f t="shared" si="20"/>
        <v>1</v>
      </c>
      <c r="BP101">
        <f t="shared" si="21"/>
        <v>2</v>
      </c>
      <c r="BQ101">
        <f t="shared" si="22"/>
        <v>0</v>
      </c>
      <c r="BS101">
        <f t="shared" si="23"/>
        <v>16</v>
      </c>
      <c r="BU101">
        <f t="shared" si="24"/>
        <v>14</v>
      </c>
      <c r="BW101">
        <f t="shared" si="25"/>
        <v>14</v>
      </c>
      <c r="BX101">
        <f t="shared" si="26"/>
        <v>0</v>
      </c>
      <c r="BY101">
        <f t="shared" si="27"/>
        <v>0</v>
      </c>
      <c r="CA101">
        <f t="shared" si="28"/>
        <v>14</v>
      </c>
      <c r="CB101">
        <f t="shared" si="29"/>
        <v>1</v>
      </c>
      <c r="CC101">
        <f t="shared" si="30"/>
        <v>0</v>
      </c>
    </row>
    <row r="102" spans="1:81" x14ac:dyDescent="0.3">
      <c r="A102" t="s">
        <v>78</v>
      </c>
      <c r="B102" t="s">
        <v>39</v>
      </c>
      <c r="C102">
        <v>43.457450999999999</v>
      </c>
      <c r="D102">
        <v>-79.866815000000003</v>
      </c>
      <c r="E102">
        <v>27.942248666842435</v>
      </c>
      <c r="F102" s="2">
        <v>43661</v>
      </c>
      <c r="I102">
        <v>1</v>
      </c>
      <c r="BB102">
        <f t="shared" si="31"/>
        <v>1</v>
      </c>
      <c r="BC102">
        <v>3</v>
      </c>
      <c r="BD102">
        <v>0</v>
      </c>
      <c r="BE102">
        <v>4</v>
      </c>
      <c r="BK102">
        <f t="shared" si="16"/>
        <v>0</v>
      </c>
      <c r="BL102">
        <f t="shared" si="17"/>
        <v>0</v>
      </c>
      <c r="BM102">
        <f t="shared" si="18"/>
        <v>0</v>
      </c>
      <c r="BN102">
        <f t="shared" si="19"/>
        <v>0</v>
      </c>
      <c r="BO102">
        <f t="shared" si="20"/>
        <v>0</v>
      </c>
      <c r="BP102">
        <f t="shared" si="21"/>
        <v>0</v>
      </c>
      <c r="BQ102">
        <f t="shared" si="22"/>
        <v>0</v>
      </c>
      <c r="BS102">
        <f t="shared" si="23"/>
        <v>1</v>
      </c>
      <c r="BU102">
        <f t="shared" si="24"/>
        <v>1</v>
      </c>
      <c r="BW102">
        <f t="shared" si="25"/>
        <v>0</v>
      </c>
      <c r="BX102">
        <f t="shared" si="26"/>
        <v>0</v>
      </c>
      <c r="BY102">
        <f t="shared" si="27"/>
        <v>1</v>
      </c>
      <c r="CA102">
        <f t="shared" si="28"/>
        <v>0</v>
      </c>
      <c r="CB102">
        <f t="shared" si="29"/>
        <v>0</v>
      </c>
      <c r="CC102">
        <f t="shared" si="30"/>
        <v>1</v>
      </c>
    </row>
    <row r="103" spans="1:81" x14ac:dyDescent="0.3">
      <c r="A103" t="s">
        <v>78</v>
      </c>
      <c r="B103" t="s">
        <v>41</v>
      </c>
      <c r="C103">
        <v>43.457450999999999</v>
      </c>
      <c r="D103">
        <v>-79.866815000000003</v>
      </c>
      <c r="E103">
        <v>27.942248666842435</v>
      </c>
      <c r="F103" s="2">
        <v>43661</v>
      </c>
      <c r="BB103">
        <f t="shared" si="31"/>
        <v>1</v>
      </c>
      <c r="BC103">
        <v>2</v>
      </c>
      <c r="BD103">
        <v>0</v>
      </c>
      <c r="BE103">
        <v>3</v>
      </c>
      <c r="BK103">
        <f t="shared" si="16"/>
        <v>0</v>
      </c>
      <c r="BL103">
        <f t="shared" si="17"/>
        <v>0</v>
      </c>
      <c r="BM103">
        <f t="shared" si="18"/>
        <v>0</v>
      </c>
      <c r="BN103">
        <f t="shared" si="19"/>
        <v>0</v>
      </c>
      <c r="BO103">
        <f t="shared" si="20"/>
        <v>0</v>
      </c>
      <c r="BP103">
        <f t="shared" si="21"/>
        <v>0</v>
      </c>
      <c r="BQ103">
        <f t="shared" si="22"/>
        <v>0</v>
      </c>
      <c r="BS103">
        <f t="shared" si="23"/>
        <v>0</v>
      </c>
      <c r="BU103">
        <f t="shared" si="24"/>
        <v>0</v>
      </c>
      <c r="BW103">
        <f t="shared" si="25"/>
        <v>0</v>
      </c>
      <c r="BX103">
        <f t="shared" si="26"/>
        <v>0</v>
      </c>
      <c r="BY103">
        <f t="shared" si="27"/>
        <v>0</v>
      </c>
      <c r="CA103">
        <f t="shared" si="28"/>
        <v>0</v>
      </c>
      <c r="CB103">
        <f t="shared" si="29"/>
        <v>0</v>
      </c>
      <c r="CC103">
        <f t="shared" si="30"/>
        <v>0</v>
      </c>
    </row>
    <row r="104" spans="1:81" x14ac:dyDescent="0.3">
      <c r="A104" t="s">
        <v>78</v>
      </c>
      <c r="B104" t="s">
        <v>42</v>
      </c>
      <c r="C104">
        <v>43.457450999999999</v>
      </c>
      <c r="D104">
        <v>-79.866815000000003</v>
      </c>
      <c r="E104">
        <v>27.942248666842435</v>
      </c>
      <c r="F104" s="2">
        <v>43661</v>
      </c>
      <c r="BB104">
        <f t="shared" si="31"/>
        <v>0</v>
      </c>
      <c r="BC104">
        <v>3</v>
      </c>
      <c r="BD104">
        <v>0</v>
      </c>
      <c r="BE104">
        <v>3</v>
      </c>
      <c r="BG104" t="s">
        <v>227</v>
      </c>
      <c r="BK104">
        <f t="shared" si="16"/>
        <v>0</v>
      </c>
      <c r="BL104">
        <f t="shared" si="17"/>
        <v>0</v>
      </c>
      <c r="BM104">
        <f t="shared" si="18"/>
        <v>0</v>
      </c>
      <c r="BN104">
        <f t="shared" si="19"/>
        <v>0</v>
      </c>
      <c r="BO104">
        <f t="shared" si="20"/>
        <v>0</v>
      </c>
      <c r="BP104">
        <f t="shared" si="21"/>
        <v>0</v>
      </c>
      <c r="BQ104">
        <f t="shared" si="22"/>
        <v>0</v>
      </c>
      <c r="BS104">
        <f t="shared" si="23"/>
        <v>0</v>
      </c>
      <c r="BU104">
        <f t="shared" si="24"/>
        <v>0</v>
      </c>
      <c r="BW104">
        <f t="shared" si="25"/>
        <v>0</v>
      </c>
      <c r="BX104">
        <f t="shared" si="26"/>
        <v>0</v>
      </c>
      <c r="BY104">
        <f t="shared" si="27"/>
        <v>0</v>
      </c>
      <c r="CA104">
        <f t="shared" si="28"/>
        <v>0</v>
      </c>
      <c r="CB104">
        <f t="shared" si="29"/>
        <v>0</v>
      </c>
      <c r="CC104">
        <f t="shared" si="30"/>
        <v>0</v>
      </c>
    </row>
    <row r="105" spans="1:81" x14ac:dyDescent="0.3">
      <c r="A105" t="s">
        <v>79</v>
      </c>
      <c r="B105" t="s">
        <v>39</v>
      </c>
      <c r="C105">
        <v>43.414009999999998</v>
      </c>
      <c r="D105">
        <v>-79.953028000000003</v>
      </c>
      <c r="E105">
        <v>33.189520440162525</v>
      </c>
      <c r="F105" s="2">
        <v>43661</v>
      </c>
      <c r="I105">
        <v>6</v>
      </c>
      <c r="O105">
        <v>2</v>
      </c>
      <c r="AD105">
        <v>1</v>
      </c>
      <c r="AK105">
        <v>1</v>
      </c>
      <c r="BB105">
        <f t="shared" si="31"/>
        <v>4</v>
      </c>
      <c r="BC105">
        <v>3</v>
      </c>
      <c r="BD105">
        <v>0</v>
      </c>
      <c r="BE105">
        <v>7</v>
      </c>
      <c r="BK105">
        <f t="shared" si="16"/>
        <v>0</v>
      </c>
      <c r="BL105">
        <f t="shared" si="17"/>
        <v>1</v>
      </c>
      <c r="BM105">
        <f t="shared" si="18"/>
        <v>0</v>
      </c>
      <c r="BN105">
        <f t="shared" si="19"/>
        <v>0</v>
      </c>
      <c r="BO105">
        <f t="shared" si="20"/>
        <v>0</v>
      </c>
      <c r="BP105">
        <f t="shared" si="21"/>
        <v>0</v>
      </c>
      <c r="BQ105">
        <f t="shared" si="22"/>
        <v>0</v>
      </c>
      <c r="BS105">
        <f t="shared" si="23"/>
        <v>10</v>
      </c>
      <c r="BU105">
        <f t="shared" si="24"/>
        <v>9</v>
      </c>
      <c r="BW105">
        <f t="shared" si="25"/>
        <v>0</v>
      </c>
      <c r="BX105">
        <f t="shared" si="26"/>
        <v>3</v>
      </c>
      <c r="BY105">
        <f t="shared" si="27"/>
        <v>6</v>
      </c>
      <c r="CA105">
        <f t="shared" si="28"/>
        <v>0</v>
      </c>
      <c r="CB105">
        <f t="shared" si="29"/>
        <v>3</v>
      </c>
      <c r="CC105">
        <f t="shared" si="30"/>
        <v>7</v>
      </c>
    </row>
    <row r="106" spans="1:81" x14ac:dyDescent="0.3">
      <c r="A106" t="s">
        <v>79</v>
      </c>
      <c r="B106" t="s">
        <v>41</v>
      </c>
      <c r="C106">
        <v>43.414009999999998</v>
      </c>
      <c r="D106">
        <v>-79.953028000000003</v>
      </c>
      <c r="E106">
        <v>33.189520440162525</v>
      </c>
      <c r="F106" s="2">
        <v>43661</v>
      </c>
      <c r="AL106">
        <v>2</v>
      </c>
      <c r="BB106">
        <f t="shared" si="31"/>
        <v>4</v>
      </c>
      <c r="BC106">
        <v>2</v>
      </c>
      <c r="BD106">
        <v>0</v>
      </c>
      <c r="BE106">
        <v>6</v>
      </c>
      <c r="BK106">
        <f t="shared" si="16"/>
        <v>0</v>
      </c>
      <c r="BL106">
        <f t="shared" si="17"/>
        <v>2</v>
      </c>
      <c r="BM106">
        <f t="shared" si="18"/>
        <v>0</v>
      </c>
      <c r="BN106">
        <f t="shared" si="19"/>
        <v>0</v>
      </c>
      <c r="BO106">
        <f t="shared" si="20"/>
        <v>0</v>
      </c>
      <c r="BP106">
        <f t="shared" si="21"/>
        <v>0</v>
      </c>
      <c r="BQ106">
        <f t="shared" si="22"/>
        <v>0</v>
      </c>
      <c r="BS106">
        <f t="shared" si="23"/>
        <v>2</v>
      </c>
      <c r="BU106">
        <f t="shared" si="24"/>
        <v>2</v>
      </c>
      <c r="BW106">
        <f t="shared" si="25"/>
        <v>0</v>
      </c>
      <c r="BX106">
        <f t="shared" si="26"/>
        <v>2</v>
      </c>
      <c r="BY106">
        <f t="shared" si="27"/>
        <v>0</v>
      </c>
      <c r="CA106">
        <f t="shared" si="28"/>
        <v>0</v>
      </c>
      <c r="CB106">
        <f t="shared" si="29"/>
        <v>2</v>
      </c>
      <c r="CC106">
        <f t="shared" si="30"/>
        <v>0</v>
      </c>
    </row>
    <row r="107" spans="1:81" x14ac:dyDescent="0.3">
      <c r="A107" t="s">
        <v>79</v>
      </c>
      <c r="B107" t="s">
        <v>42</v>
      </c>
      <c r="C107">
        <v>43.414009999999998</v>
      </c>
      <c r="D107">
        <v>-79.953028000000003</v>
      </c>
      <c r="E107">
        <v>33.189520440162525</v>
      </c>
      <c r="F107" s="2">
        <v>43661</v>
      </c>
      <c r="I107">
        <v>1</v>
      </c>
      <c r="AK107">
        <v>1</v>
      </c>
      <c r="AM107">
        <v>4</v>
      </c>
      <c r="BB107">
        <f t="shared" si="31"/>
        <v>2</v>
      </c>
      <c r="BC107">
        <v>2</v>
      </c>
      <c r="BD107">
        <v>0</v>
      </c>
      <c r="BE107">
        <v>4</v>
      </c>
      <c r="BK107">
        <f t="shared" si="16"/>
        <v>0</v>
      </c>
      <c r="BL107">
        <f t="shared" si="17"/>
        <v>0</v>
      </c>
      <c r="BM107">
        <f t="shared" si="18"/>
        <v>0</v>
      </c>
      <c r="BN107">
        <f t="shared" si="19"/>
        <v>0</v>
      </c>
      <c r="BO107">
        <f t="shared" si="20"/>
        <v>0</v>
      </c>
      <c r="BP107">
        <f t="shared" si="21"/>
        <v>0</v>
      </c>
      <c r="BQ107">
        <f t="shared" si="22"/>
        <v>0</v>
      </c>
      <c r="BS107">
        <f t="shared" si="23"/>
        <v>6</v>
      </c>
      <c r="BU107">
        <f t="shared" si="24"/>
        <v>5</v>
      </c>
      <c r="BW107">
        <f t="shared" si="25"/>
        <v>4</v>
      </c>
      <c r="BX107">
        <f t="shared" si="26"/>
        <v>0</v>
      </c>
      <c r="BY107">
        <f t="shared" si="27"/>
        <v>1</v>
      </c>
      <c r="CA107">
        <f t="shared" si="28"/>
        <v>4</v>
      </c>
      <c r="CB107">
        <f t="shared" si="29"/>
        <v>0</v>
      </c>
      <c r="CC107">
        <f t="shared" si="30"/>
        <v>2</v>
      </c>
    </row>
    <row r="108" spans="1:81" x14ac:dyDescent="0.3">
      <c r="A108" t="s">
        <v>80</v>
      </c>
      <c r="B108" t="s">
        <v>39</v>
      </c>
      <c r="C108">
        <v>43.399222000000002</v>
      </c>
      <c r="D108">
        <v>-79.930576000000002</v>
      </c>
      <c r="E108">
        <v>32.768829598808203</v>
      </c>
      <c r="F108" s="2">
        <v>43661</v>
      </c>
      <c r="W108">
        <v>1</v>
      </c>
      <c r="Y108">
        <v>3</v>
      </c>
      <c r="BB108">
        <f t="shared" si="31"/>
        <v>1</v>
      </c>
      <c r="BC108">
        <v>3</v>
      </c>
      <c r="BD108">
        <v>0</v>
      </c>
      <c r="BE108">
        <v>4</v>
      </c>
      <c r="BK108">
        <f t="shared" si="16"/>
        <v>0</v>
      </c>
      <c r="BL108">
        <f t="shared" si="17"/>
        <v>0</v>
      </c>
      <c r="BM108">
        <f t="shared" si="18"/>
        <v>0</v>
      </c>
      <c r="BN108">
        <f t="shared" si="19"/>
        <v>1</v>
      </c>
      <c r="BO108">
        <f t="shared" si="20"/>
        <v>1</v>
      </c>
      <c r="BP108">
        <f t="shared" si="21"/>
        <v>2</v>
      </c>
      <c r="BQ108">
        <f t="shared" si="22"/>
        <v>0</v>
      </c>
      <c r="BS108">
        <f t="shared" si="23"/>
        <v>4</v>
      </c>
      <c r="BU108">
        <f t="shared" si="24"/>
        <v>0</v>
      </c>
      <c r="BW108">
        <f t="shared" si="25"/>
        <v>0</v>
      </c>
      <c r="BX108">
        <f t="shared" si="26"/>
        <v>0</v>
      </c>
      <c r="BY108">
        <f t="shared" si="27"/>
        <v>0</v>
      </c>
      <c r="CA108">
        <f t="shared" si="28"/>
        <v>3</v>
      </c>
      <c r="CB108">
        <f t="shared" si="29"/>
        <v>1</v>
      </c>
      <c r="CC108">
        <f t="shared" si="30"/>
        <v>0</v>
      </c>
    </row>
    <row r="109" spans="1:81" x14ac:dyDescent="0.3">
      <c r="A109" t="s">
        <v>80</v>
      </c>
      <c r="B109" t="s">
        <v>41</v>
      </c>
      <c r="C109">
        <v>43.399222000000002</v>
      </c>
      <c r="D109">
        <v>-79.930576000000002</v>
      </c>
      <c r="E109">
        <v>32.768829598808203</v>
      </c>
      <c r="F109" s="2">
        <v>43661</v>
      </c>
      <c r="BB109">
        <f t="shared" si="31"/>
        <v>3</v>
      </c>
      <c r="BC109">
        <v>2</v>
      </c>
      <c r="BD109">
        <v>0</v>
      </c>
      <c r="BE109">
        <v>5</v>
      </c>
      <c r="BK109">
        <f t="shared" si="16"/>
        <v>0</v>
      </c>
      <c r="BL109">
        <f t="shared" si="17"/>
        <v>0</v>
      </c>
      <c r="BM109">
        <f t="shared" si="18"/>
        <v>0</v>
      </c>
      <c r="BN109">
        <f t="shared" si="19"/>
        <v>0</v>
      </c>
      <c r="BO109">
        <f t="shared" si="20"/>
        <v>0</v>
      </c>
      <c r="BP109">
        <f t="shared" si="21"/>
        <v>0</v>
      </c>
      <c r="BQ109">
        <f t="shared" si="22"/>
        <v>0</v>
      </c>
      <c r="BS109">
        <f t="shared" si="23"/>
        <v>0</v>
      </c>
      <c r="BU109">
        <f t="shared" si="24"/>
        <v>0</v>
      </c>
      <c r="BW109">
        <f t="shared" si="25"/>
        <v>0</v>
      </c>
      <c r="BX109">
        <f t="shared" si="26"/>
        <v>0</v>
      </c>
      <c r="BY109">
        <f t="shared" si="27"/>
        <v>0</v>
      </c>
      <c r="CA109">
        <f t="shared" si="28"/>
        <v>0</v>
      </c>
      <c r="CB109">
        <f t="shared" si="29"/>
        <v>0</v>
      </c>
      <c r="CC109">
        <f t="shared" si="30"/>
        <v>0</v>
      </c>
    </row>
    <row r="110" spans="1:81" x14ac:dyDescent="0.3">
      <c r="A110" t="s">
        <v>80</v>
      </c>
      <c r="B110" t="s">
        <v>42</v>
      </c>
      <c r="C110">
        <v>43.399222000000002</v>
      </c>
      <c r="D110">
        <v>-79.930576000000002</v>
      </c>
      <c r="E110">
        <v>32.768829598808203</v>
      </c>
      <c r="F110" s="2">
        <v>43661</v>
      </c>
      <c r="W110">
        <v>2</v>
      </c>
      <c r="Y110">
        <v>2</v>
      </c>
      <c r="BB110">
        <f t="shared" si="31"/>
        <v>1</v>
      </c>
      <c r="BC110">
        <v>3</v>
      </c>
      <c r="BD110">
        <v>0</v>
      </c>
      <c r="BE110">
        <v>4</v>
      </c>
      <c r="BG110" t="s">
        <v>228</v>
      </c>
      <c r="BK110">
        <f t="shared" si="16"/>
        <v>0</v>
      </c>
      <c r="BL110">
        <f t="shared" si="17"/>
        <v>0</v>
      </c>
      <c r="BM110">
        <f t="shared" si="18"/>
        <v>0</v>
      </c>
      <c r="BN110">
        <f t="shared" si="19"/>
        <v>2</v>
      </c>
      <c r="BO110">
        <f t="shared" si="20"/>
        <v>2</v>
      </c>
      <c r="BP110">
        <f t="shared" si="21"/>
        <v>4</v>
      </c>
      <c r="BQ110">
        <f t="shared" si="22"/>
        <v>0</v>
      </c>
      <c r="BS110">
        <f t="shared" si="23"/>
        <v>4</v>
      </c>
      <c r="BU110">
        <f t="shared" si="24"/>
        <v>0</v>
      </c>
      <c r="BW110">
        <f t="shared" si="25"/>
        <v>0</v>
      </c>
      <c r="BX110">
        <f t="shared" si="26"/>
        <v>0</v>
      </c>
      <c r="BY110">
        <f t="shared" si="27"/>
        <v>0</v>
      </c>
      <c r="CA110">
        <f t="shared" si="28"/>
        <v>2</v>
      </c>
      <c r="CB110">
        <f t="shared" si="29"/>
        <v>2</v>
      </c>
      <c r="CC110">
        <f t="shared" si="30"/>
        <v>0</v>
      </c>
    </row>
    <row r="111" spans="1:81" x14ac:dyDescent="0.3">
      <c r="A111" t="s">
        <v>81</v>
      </c>
      <c r="B111" t="s">
        <v>39</v>
      </c>
      <c r="C111">
        <v>43.387611999999997</v>
      </c>
      <c r="D111">
        <v>-79.959232</v>
      </c>
      <c r="E111">
        <v>34.412474938792137</v>
      </c>
      <c r="F111" s="2">
        <v>43661</v>
      </c>
      <c r="Y111">
        <v>3</v>
      </c>
      <c r="BB111">
        <f t="shared" si="31"/>
        <v>4</v>
      </c>
      <c r="BC111">
        <v>4</v>
      </c>
      <c r="BD111">
        <v>0</v>
      </c>
      <c r="BE111">
        <v>8</v>
      </c>
      <c r="BK111">
        <f t="shared" si="16"/>
        <v>0</v>
      </c>
      <c r="BL111">
        <f t="shared" si="17"/>
        <v>0</v>
      </c>
      <c r="BM111">
        <f t="shared" si="18"/>
        <v>0</v>
      </c>
      <c r="BN111">
        <f t="shared" si="19"/>
        <v>0</v>
      </c>
      <c r="BO111">
        <f t="shared" si="20"/>
        <v>0</v>
      </c>
      <c r="BP111">
        <f t="shared" si="21"/>
        <v>0</v>
      </c>
      <c r="BQ111">
        <f t="shared" si="22"/>
        <v>0</v>
      </c>
      <c r="BS111">
        <f t="shared" si="23"/>
        <v>3</v>
      </c>
      <c r="BU111">
        <f t="shared" si="24"/>
        <v>0</v>
      </c>
      <c r="BW111">
        <f t="shared" si="25"/>
        <v>0</v>
      </c>
      <c r="BX111">
        <f t="shared" si="26"/>
        <v>0</v>
      </c>
      <c r="BY111">
        <f t="shared" si="27"/>
        <v>0</v>
      </c>
      <c r="CA111">
        <f t="shared" si="28"/>
        <v>3</v>
      </c>
      <c r="CB111">
        <f t="shared" si="29"/>
        <v>0</v>
      </c>
      <c r="CC111">
        <f t="shared" si="30"/>
        <v>0</v>
      </c>
    </row>
    <row r="112" spans="1:81" x14ac:dyDescent="0.3">
      <c r="A112" t="s">
        <v>81</v>
      </c>
      <c r="B112" t="s">
        <v>41</v>
      </c>
      <c r="C112">
        <v>43.387611999999997</v>
      </c>
      <c r="D112">
        <v>-79.959232</v>
      </c>
      <c r="E112">
        <v>34.412474938792137</v>
      </c>
      <c r="F112" s="2">
        <v>43661</v>
      </c>
      <c r="I112">
        <v>1</v>
      </c>
      <c r="BB112">
        <f t="shared" si="31"/>
        <v>3</v>
      </c>
      <c r="BC112">
        <v>4</v>
      </c>
      <c r="BD112">
        <v>0</v>
      </c>
      <c r="BE112">
        <v>7</v>
      </c>
      <c r="BK112">
        <f t="shared" si="16"/>
        <v>0</v>
      </c>
      <c r="BL112">
        <f t="shared" si="17"/>
        <v>0</v>
      </c>
      <c r="BM112">
        <f t="shared" si="18"/>
        <v>0</v>
      </c>
      <c r="BN112">
        <f t="shared" si="19"/>
        <v>0</v>
      </c>
      <c r="BO112">
        <f t="shared" si="20"/>
        <v>0</v>
      </c>
      <c r="BP112">
        <f t="shared" si="21"/>
        <v>0</v>
      </c>
      <c r="BQ112">
        <f t="shared" si="22"/>
        <v>0</v>
      </c>
      <c r="BS112">
        <f t="shared" si="23"/>
        <v>1</v>
      </c>
      <c r="BU112">
        <f t="shared" si="24"/>
        <v>1</v>
      </c>
      <c r="BW112">
        <f t="shared" si="25"/>
        <v>0</v>
      </c>
      <c r="BX112">
        <f t="shared" si="26"/>
        <v>0</v>
      </c>
      <c r="BY112">
        <f t="shared" si="27"/>
        <v>1</v>
      </c>
      <c r="CA112">
        <f t="shared" si="28"/>
        <v>0</v>
      </c>
      <c r="CB112">
        <f t="shared" si="29"/>
        <v>0</v>
      </c>
      <c r="CC112">
        <f t="shared" si="30"/>
        <v>1</v>
      </c>
    </row>
    <row r="113" spans="1:81" x14ac:dyDescent="0.3">
      <c r="A113" t="s">
        <v>81</v>
      </c>
      <c r="B113" t="s">
        <v>42</v>
      </c>
      <c r="C113">
        <v>43.387611999999997</v>
      </c>
      <c r="D113">
        <v>-79.959232</v>
      </c>
      <c r="E113">
        <v>34.412474938792137</v>
      </c>
      <c r="F113" s="2">
        <v>43661</v>
      </c>
      <c r="K113">
        <v>2</v>
      </c>
      <c r="BB113">
        <f t="shared" si="31"/>
        <v>3</v>
      </c>
      <c r="BC113">
        <v>5</v>
      </c>
      <c r="BD113">
        <v>0</v>
      </c>
      <c r="BE113">
        <v>8</v>
      </c>
      <c r="BK113">
        <f t="shared" si="16"/>
        <v>2</v>
      </c>
      <c r="BL113">
        <f t="shared" si="17"/>
        <v>0</v>
      </c>
      <c r="BM113">
        <f t="shared" si="18"/>
        <v>0</v>
      </c>
      <c r="BN113">
        <f t="shared" si="19"/>
        <v>0</v>
      </c>
      <c r="BO113">
        <f t="shared" si="20"/>
        <v>0</v>
      </c>
      <c r="BP113">
        <f t="shared" si="21"/>
        <v>0</v>
      </c>
      <c r="BQ113">
        <f t="shared" si="22"/>
        <v>0</v>
      </c>
      <c r="BS113">
        <f t="shared" si="23"/>
        <v>2</v>
      </c>
      <c r="BU113">
        <f t="shared" si="24"/>
        <v>2</v>
      </c>
      <c r="BW113">
        <f t="shared" si="25"/>
        <v>2</v>
      </c>
      <c r="BX113">
        <f t="shared" si="26"/>
        <v>0</v>
      </c>
      <c r="BY113">
        <f t="shared" si="27"/>
        <v>0</v>
      </c>
      <c r="CA113">
        <f t="shared" si="28"/>
        <v>2</v>
      </c>
      <c r="CB113">
        <f t="shared" si="29"/>
        <v>0</v>
      </c>
      <c r="CC113">
        <f t="shared" si="30"/>
        <v>0</v>
      </c>
    </row>
    <row r="114" spans="1:81" x14ac:dyDescent="0.3">
      <c r="A114" t="s">
        <v>82</v>
      </c>
      <c r="B114" t="s">
        <v>39</v>
      </c>
      <c r="C114">
        <v>43.377146000000003</v>
      </c>
      <c r="D114">
        <v>-79.973860999999999</v>
      </c>
      <c r="E114">
        <v>35.422507619397869</v>
      </c>
      <c r="F114" s="2">
        <v>43661</v>
      </c>
      <c r="I114">
        <v>1</v>
      </c>
      <c r="Y114">
        <v>4</v>
      </c>
      <c r="BB114">
        <f t="shared" si="31"/>
        <v>3</v>
      </c>
      <c r="BC114">
        <v>3</v>
      </c>
      <c r="BD114">
        <v>0</v>
      </c>
      <c r="BE114">
        <v>6</v>
      </c>
      <c r="BG114" t="s">
        <v>229</v>
      </c>
      <c r="BK114">
        <f t="shared" si="16"/>
        <v>0</v>
      </c>
      <c r="BL114">
        <f t="shared" si="17"/>
        <v>0</v>
      </c>
      <c r="BM114">
        <f t="shared" si="18"/>
        <v>0</v>
      </c>
      <c r="BN114">
        <f t="shared" si="19"/>
        <v>0</v>
      </c>
      <c r="BO114">
        <f t="shared" si="20"/>
        <v>0</v>
      </c>
      <c r="BP114">
        <f t="shared" si="21"/>
        <v>0</v>
      </c>
      <c r="BQ114">
        <f t="shared" si="22"/>
        <v>0</v>
      </c>
      <c r="BS114">
        <f t="shared" si="23"/>
        <v>5</v>
      </c>
      <c r="BU114">
        <f t="shared" si="24"/>
        <v>1</v>
      </c>
      <c r="BW114">
        <f t="shared" si="25"/>
        <v>0</v>
      </c>
      <c r="BX114">
        <f t="shared" si="26"/>
        <v>0</v>
      </c>
      <c r="BY114">
        <f t="shared" si="27"/>
        <v>1</v>
      </c>
      <c r="CA114">
        <f t="shared" si="28"/>
        <v>4</v>
      </c>
      <c r="CB114">
        <f t="shared" si="29"/>
        <v>0</v>
      </c>
      <c r="CC114">
        <f t="shared" si="30"/>
        <v>1</v>
      </c>
    </row>
    <row r="115" spans="1:81" x14ac:dyDescent="0.3">
      <c r="A115" t="s">
        <v>82</v>
      </c>
      <c r="B115" t="s">
        <v>41</v>
      </c>
      <c r="C115">
        <v>43.377146000000003</v>
      </c>
      <c r="D115">
        <v>-79.973860999999999</v>
      </c>
      <c r="E115">
        <v>35.422507619397869</v>
      </c>
      <c r="F115" s="2">
        <v>43661</v>
      </c>
      <c r="AJ115">
        <v>1</v>
      </c>
      <c r="BB115">
        <f t="shared" si="31"/>
        <v>3</v>
      </c>
      <c r="BC115">
        <v>3</v>
      </c>
      <c r="BD115">
        <v>0</v>
      </c>
      <c r="BE115">
        <v>6</v>
      </c>
      <c r="BG115" t="s">
        <v>230</v>
      </c>
      <c r="BK115">
        <f t="shared" si="16"/>
        <v>0</v>
      </c>
      <c r="BL115">
        <f t="shared" si="17"/>
        <v>0</v>
      </c>
      <c r="BM115">
        <f t="shared" si="18"/>
        <v>1</v>
      </c>
      <c r="BN115">
        <f t="shared" si="19"/>
        <v>0</v>
      </c>
      <c r="BO115">
        <f t="shared" si="20"/>
        <v>0</v>
      </c>
      <c r="BP115">
        <f t="shared" si="21"/>
        <v>1</v>
      </c>
      <c r="BQ115">
        <f t="shared" si="22"/>
        <v>0</v>
      </c>
      <c r="BS115">
        <f t="shared" si="23"/>
        <v>1</v>
      </c>
      <c r="BU115">
        <f t="shared" si="24"/>
        <v>0</v>
      </c>
      <c r="BW115">
        <f t="shared" si="25"/>
        <v>0</v>
      </c>
      <c r="BX115">
        <f t="shared" si="26"/>
        <v>0</v>
      </c>
      <c r="BY115">
        <f t="shared" si="27"/>
        <v>0</v>
      </c>
      <c r="CA115">
        <f t="shared" si="28"/>
        <v>1</v>
      </c>
      <c r="CB115">
        <f t="shared" si="29"/>
        <v>0</v>
      </c>
      <c r="CC115">
        <f t="shared" si="30"/>
        <v>0</v>
      </c>
    </row>
    <row r="116" spans="1:81" x14ac:dyDescent="0.3">
      <c r="A116" t="s">
        <v>82</v>
      </c>
      <c r="B116" t="s">
        <v>42</v>
      </c>
      <c r="C116">
        <v>43.377146000000003</v>
      </c>
      <c r="D116">
        <v>-79.973860999999999</v>
      </c>
      <c r="E116">
        <v>35.422507619397869</v>
      </c>
      <c r="F116" s="2">
        <v>43661</v>
      </c>
      <c r="Y116">
        <v>1</v>
      </c>
      <c r="BB116">
        <f t="shared" si="31"/>
        <v>3</v>
      </c>
      <c r="BC116">
        <v>2</v>
      </c>
      <c r="BD116">
        <v>0</v>
      </c>
      <c r="BE116">
        <v>5</v>
      </c>
      <c r="BK116">
        <f t="shared" si="16"/>
        <v>0</v>
      </c>
      <c r="BL116">
        <f t="shared" si="17"/>
        <v>0</v>
      </c>
      <c r="BM116">
        <f t="shared" si="18"/>
        <v>0</v>
      </c>
      <c r="BN116">
        <f t="shared" si="19"/>
        <v>0</v>
      </c>
      <c r="BO116">
        <f t="shared" si="20"/>
        <v>0</v>
      </c>
      <c r="BP116">
        <f t="shared" si="21"/>
        <v>0</v>
      </c>
      <c r="BQ116">
        <f t="shared" si="22"/>
        <v>0</v>
      </c>
      <c r="BS116">
        <f t="shared" si="23"/>
        <v>1</v>
      </c>
      <c r="BU116">
        <f t="shared" si="24"/>
        <v>0</v>
      </c>
      <c r="BW116">
        <f t="shared" si="25"/>
        <v>0</v>
      </c>
      <c r="BX116">
        <f t="shared" si="26"/>
        <v>0</v>
      </c>
      <c r="BY116">
        <f t="shared" si="27"/>
        <v>0</v>
      </c>
      <c r="CA116">
        <f t="shared" si="28"/>
        <v>1</v>
      </c>
      <c r="CB116">
        <f t="shared" si="29"/>
        <v>0</v>
      </c>
      <c r="CC116">
        <f t="shared" si="30"/>
        <v>0</v>
      </c>
    </row>
    <row r="117" spans="1:81" x14ac:dyDescent="0.3">
      <c r="A117" t="s">
        <v>83</v>
      </c>
      <c r="B117" t="s">
        <v>39</v>
      </c>
      <c r="C117">
        <v>43.371307999999999</v>
      </c>
      <c r="D117">
        <v>-79.981819000000002</v>
      </c>
      <c r="E117">
        <v>35.978006045349858</v>
      </c>
      <c r="F117" s="2">
        <v>43661</v>
      </c>
      <c r="Y117">
        <v>13</v>
      </c>
      <c r="AJ117">
        <v>1</v>
      </c>
      <c r="BB117">
        <f t="shared" si="31"/>
        <v>1</v>
      </c>
      <c r="BC117">
        <v>3</v>
      </c>
      <c r="BD117">
        <v>0</v>
      </c>
      <c r="BE117">
        <v>4</v>
      </c>
      <c r="BK117">
        <f t="shared" si="16"/>
        <v>0</v>
      </c>
      <c r="BL117">
        <f t="shared" si="17"/>
        <v>0</v>
      </c>
      <c r="BM117">
        <f t="shared" si="18"/>
        <v>1</v>
      </c>
      <c r="BN117">
        <f t="shared" si="19"/>
        <v>0</v>
      </c>
      <c r="BO117">
        <f t="shared" si="20"/>
        <v>0</v>
      </c>
      <c r="BP117">
        <f t="shared" si="21"/>
        <v>1</v>
      </c>
      <c r="BQ117">
        <f t="shared" si="22"/>
        <v>0</v>
      </c>
      <c r="BS117">
        <f t="shared" si="23"/>
        <v>14</v>
      </c>
      <c r="BU117">
        <f t="shared" si="24"/>
        <v>0</v>
      </c>
      <c r="BW117">
        <f t="shared" si="25"/>
        <v>0</v>
      </c>
      <c r="BX117">
        <f t="shared" si="26"/>
        <v>0</v>
      </c>
      <c r="BY117">
        <f t="shared" si="27"/>
        <v>0</v>
      </c>
      <c r="CA117">
        <f t="shared" si="28"/>
        <v>14</v>
      </c>
      <c r="CB117">
        <f t="shared" si="29"/>
        <v>0</v>
      </c>
      <c r="CC117">
        <f t="shared" si="30"/>
        <v>0</v>
      </c>
    </row>
    <row r="118" spans="1:81" x14ac:dyDescent="0.3">
      <c r="A118" t="s">
        <v>83</v>
      </c>
      <c r="B118" t="s">
        <v>41</v>
      </c>
      <c r="C118">
        <v>43.371307999999999</v>
      </c>
      <c r="D118">
        <v>-79.981819000000002</v>
      </c>
      <c r="E118">
        <v>35.978006045349858</v>
      </c>
      <c r="F118" s="2">
        <v>43661</v>
      </c>
      <c r="BB118">
        <f t="shared" si="31"/>
        <v>2</v>
      </c>
      <c r="BC118">
        <v>1</v>
      </c>
      <c r="BD118">
        <v>0</v>
      </c>
      <c r="BE118">
        <v>3</v>
      </c>
      <c r="BK118">
        <f t="shared" si="16"/>
        <v>0</v>
      </c>
      <c r="BL118">
        <f t="shared" si="17"/>
        <v>0</v>
      </c>
      <c r="BM118">
        <f t="shared" si="18"/>
        <v>0</v>
      </c>
      <c r="BN118">
        <f t="shared" si="19"/>
        <v>0</v>
      </c>
      <c r="BO118">
        <f t="shared" si="20"/>
        <v>0</v>
      </c>
      <c r="BP118">
        <f t="shared" si="21"/>
        <v>0</v>
      </c>
      <c r="BQ118">
        <f t="shared" si="22"/>
        <v>0</v>
      </c>
      <c r="BS118">
        <f t="shared" si="23"/>
        <v>0</v>
      </c>
      <c r="BU118">
        <f t="shared" si="24"/>
        <v>0</v>
      </c>
      <c r="BW118">
        <f t="shared" si="25"/>
        <v>0</v>
      </c>
      <c r="BX118">
        <f t="shared" si="26"/>
        <v>0</v>
      </c>
      <c r="BY118">
        <f t="shared" si="27"/>
        <v>0</v>
      </c>
      <c r="CA118">
        <f t="shared" si="28"/>
        <v>0</v>
      </c>
      <c r="CB118">
        <f t="shared" si="29"/>
        <v>0</v>
      </c>
      <c r="CC118">
        <f t="shared" si="30"/>
        <v>0</v>
      </c>
    </row>
    <row r="119" spans="1:81" x14ac:dyDescent="0.3">
      <c r="A119" t="s">
        <v>83</v>
      </c>
      <c r="B119" t="s">
        <v>42</v>
      </c>
      <c r="C119">
        <v>43.371307999999999</v>
      </c>
      <c r="D119">
        <v>-79.981819000000002</v>
      </c>
      <c r="E119">
        <v>35.978006045349858</v>
      </c>
      <c r="F119" s="2">
        <v>43661</v>
      </c>
      <c r="AN119">
        <v>2</v>
      </c>
      <c r="BB119">
        <f t="shared" si="31"/>
        <v>3</v>
      </c>
      <c r="BC119">
        <v>2</v>
      </c>
      <c r="BD119">
        <v>0</v>
      </c>
      <c r="BE119">
        <v>5</v>
      </c>
      <c r="BG119" t="s">
        <v>231</v>
      </c>
      <c r="BK119">
        <f t="shared" si="16"/>
        <v>0</v>
      </c>
      <c r="BL119">
        <f t="shared" si="17"/>
        <v>0</v>
      </c>
      <c r="BM119">
        <f t="shared" si="18"/>
        <v>2</v>
      </c>
      <c r="BN119">
        <f t="shared" si="19"/>
        <v>0</v>
      </c>
      <c r="BO119">
        <f t="shared" si="20"/>
        <v>0</v>
      </c>
      <c r="BP119">
        <f t="shared" si="21"/>
        <v>2</v>
      </c>
      <c r="BQ119">
        <f t="shared" si="22"/>
        <v>0</v>
      </c>
      <c r="BS119">
        <f t="shared" si="23"/>
        <v>2</v>
      </c>
      <c r="BU119">
        <f t="shared" si="24"/>
        <v>0</v>
      </c>
      <c r="BW119">
        <f t="shared" si="25"/>
        <v>0</v>
      </c>
      <c r="BX119">
        <f t="shared" si="26"/>
        <v>0</v>
      </c>
      <c r="BY119">
        <f t="shared" si="27"/>
        <v>0</v>
      </c>
      <c r="CA119">
        <f t="shared" si="28"/>
        <v>2</v>
      </c>
      <c r="CB119">
        <f t="shared" si="29"/>
        <v>0</v>
      </c>
      <c r="CC119">
        <f t="shared" si="30"/>
        <v>0</v>
      </c>
    </row>
    <row r="120" spans="1:81" x14ac:dyDescent="0.3">
      <c r="A120" t="s">
        <v>84</v>
      </c>
      <c r="B120" t="s">
        <v>39</v>
      </c>
      <c r="C120">
        <v>43.519441</v>
      </c>
      <c r="D120">
        <v>-79.750471000000005</v>
      </c>
      <c r="E120">
        <v>20.773113766565707</v>
      </c>
      <c r="F120" s="2">
        <v>43661</v>
      </c>
      <c r="Y120">
        <v>5</v>
      </c>
      <c r="BB120">
        <f t="shared" si="31"/>
        <v>0</v>
      </c>
      <c r="BC120">
        <v>3</v>
      </c>
      <c r="BD120">
        <v>0</v>
      </c>
      <c r="BE120">
        <v>3</v>
      </c>
      <c r="BK120">
        <f t="shared" si="16"/>
        <v>0</v>
      </c>
      <c r="BL120">
        <f t="shared" si="17"/>
        <v>0</v>
      </c>
      <c r="BM120">
        <f t="shared" si="18"/>
        <v>0</v>
      </c>
      <c r="BN120">
        <f t="shared" si="19"/>
        <v>0</v>
      </c>
      <c r="BO120">
        <f t="shared" si="20"/>
        <v>0</v>
      </c>
      <c r="BP120">
        <f t="shared" si="21"/>
        <v>0</v>
      </c>
      <c r="BQ120">
        <f t="shared" si="22"/>
        <v>0</v>
      </c>
      <c r="BS120">
        <f t="shared" si="23"/>
        <v>5</v>
      </c>
      <c r="BU120">
        <f t="shared" si="24"/>
        <v>0</v>
      </c>
      <c r="BW120">
        <f t="shared" si="25"/>
        <v>0</v>
      </c>
      <c r="BX120">
        <f t="shared" si="26"/>
        <v>0</v>
      </c>
      <c r="BY120">
        <f t="shared" si="27"/>
        <v>0</v>
      </c>
      <c r="CA120">
        <f t="shared" si="28"/>
        <v>5</v>
      </c>
      <c r="CB120">
        <f t="shared" si="29"/>
        <v>0</v>
      </c>
      <c r="CC120">
        <f t="shared" si="30"/>
        <v>0</v>
      </c>
    </row>
    <row r="121" spans="1:81" x14ac:dyDescent="0.3">
      <c r="A121" t="s">
        <v>84</v>
      </c>
      <c r="B121" t="s">
        <v>41</v>
      </c>
      <c r="C121">
        <v>43.519441</v>
      </c>
      <c r="D121">
        <v>-79.750471000000005</v>
      </c>
      <c r="E121">
        <v>20.773113766565707</v>
      </c>
      <c r="F121" s="2">
        <v>43661</v>
      </c>
      <c r="I121">
        <v>1</v>
      </c>
      <c r="BB121">
        <f t="shared" si="31"/>
        <v>0</v>
      </c>
      <c r="BC121">
        <v>4</v>
      </c>
      <c r="BD121">
        <v>0</v>
      </c>
      <c r="BE121">
        <v>4</v>
      </c>
      <c r="BK121">
        <f t="shared" si="16"/>
        <v>0</v>
      </c>
      <c r="BL121">
        <f t="shared" si="17"/>
        <v>0</v>
      </c>
      <c r="BM121">
        <f t="shared" si="18"/>
        <v>0</v>
      </c>
      <c r="BN121">
        <f t="shared" si="19"/>
        <v>0</v>
      </c>
      <c r="BO121">
        <f t="shared" si="20"/>
        <v>0</v>
      </c>
      <c r="BP121">
        <f t="shared" si="21"/>
        <v>0</v>
      </c>
      <c r="BQ121">
        <f t="shared" si="22"/>
        <v>0</v>
      </c>
      <c r="BS121">
        <f t="shared" si="23"/>
        <v>1</v>
      </c>
      <c r="BU121">
        <f t="shared" si="24"/>
        <v>1</v>
      </c>
      <c r="BW121">
        <f t="shared" si="25"/>
        <v>0</v>
      </c>
      <c r="BX121">
        <f t="shared" si="26"/>
        <v>0</v>
      </c>
      <c r="BY121">
        <f t="shared" si="27"/>
        <v>1</v>
      </c>
      <c r="CA121">
        <f t="shared" si="28"/>
        <v>0</v>
      </c>
      <c r="CB121">
        <f t="shared" si="29"/>
        <v>0</v>
      </c>
      <c r="CC121">
        <f t="shared" si="30"/>
        <v>1</v>
      </c>
    </row>
    <row r="122" spans="1:81" x14ac:dyDescent="0.3">
      <c r="A122" t="s">
        <v>84</v>
      </c>
      <c r="B122" t="s">
        <v>42</v>
      </c>
      <c r="C122">
        <v>43.519441</v>
      </c>
      <c r="D122">
        <v>-79.750471000000005</v>
      </c>
      <c r="E122">
        <v>20.773113766565707</v>
      </c>
      <c r="F122" s="2">
        <v>43661</v>
      </c>
      <c r="I122">
        <v>1</v>
      </c>
      <c r="BB122">
        <f t="shared" si="31"/>
        <v>0</v>
      </c>
      <c r="BC122">
        <v>2</v>
      </c>
      <c r="BD122">
        <v>2</v>
      </c>
      <c r="BE122">
        <v>4</v>
      </c>
      <c r="BG122" t="s">
        <v>232</v>
      </c>
      <c r="BK122">
        <f t="shared" si="16"/>
        <v>0</v>
      </c>
      <c r="BL122">
        <f t="shared" si="17"/>
        <v>0</v>
      </c>
      <c r="BM122">
        <f t="shared" si="18"/>
        <v>0</v>
      </c>
      <c r="BN122">
        <f t="shared" si="19"/>
        <v>0</v>
      </c>
      <c r="BO122">
        <f t="shared" si="20"/>
        <v>0</v>
      </c>
      <c r="BP122">
        <f t="shared" si="21"/>
        <v>0</v>
      </c>
      <c r="BQ122">
        <f t="shared" si="22"/>
        <v>0</v>
      </c>
      <c r="BS122">
        <f t="shared" si="23"/>
        <v>1</v>
      </c>
      <c r="BU122">
        <f t="shared" si="24"/>
        <v>1</v>
      </c>
      <c r="BW122">
        <f t="shared" si="25"/>
        <v>0</v>
      </c>
      <c r="BX122">
        <f t="shared" si="26"/>
        <v>0</v>
      </c>
      <c r="BY122">
        <f t="shared" si="27"/>
        <v>1</v>
      </c>
      <c r="CA122">
        <f t="shared" si="28"/>
        <v>0</v>
      </c>
      <c r="CB122">
        <f t="shared" si="29"/>
        <v>0</v>
      </c>
      <c r="CC122">
        <f t="shared" si="30"/>
        <v>1</v>
      </c>
    </row>
    <row r="123" spans="1:81" x14ac:dyDescent="0.3">
      <c r="A123" t="s">
        <v>85</v>
      </c>
      <c r="B123" t="s">
        <v>39</v>
      </c>
      <c r="C123">
        <v>43.701031999999998</v>
      </c>
      <c r="D123">
        <v>-79.549473000000006</v>
      </c>
      <c r="E123">
        <v>8.9718560697484691</v>
      </c>
      <c r="F123" s="2">
        <v>43662</v>
      </c>
      <c r="K123">
        <v>1</v>
      </c>
      <c r="BB123">
        <f t="shared" si="31"/>
        <v>0</v>
      </c>
      <c r="BC123">
        <v>3</v>
      </c>
      <c r="BD123">
        <v>1</v>
      </c>
      <c r="BE123">
        <v>4</v>
      </c>
      <c r="BK123">
        <f t="shared" si="16"/>
        <v>1</v>
      </c>
      <c r="BL123">
        <f t="shared" si="17"/>
        <v>0</v>
      </c>
      <c r="BM123">
        <f t="shared" si="18"/>
        <v>0</v>
      </c>
      <c r="BN123">
        <f t="shared" si="19"/>
        <v>0</v>
      </c>
      <c r="BO123">
        <f t="shared" si="20"/>
        <v>0</v>
      </c>
      <c r="BP123">
        <f t="shared" si="21"/>
        <v>0</v>
      </c>
      <c r="BQ123">
        <f t="shared" si="22"/>
        <v>0</v>
      </c>
      <c r="BS123">
        <f t="shared" si="23"/>
        <v>1</v>
      </c>
      <c r="BU123">
        <f t="shared" si="24"/>
        <v>1</v>
      </c>
      <c r="BW123">
        <f t="shared" si="25"/>
        <v>1</v>
      </c>
      <c r="BX123">
        <f t="shared" si="26"/>
        <v>0</v>
      </c>
      <c r="BY123">
        <f t="shared" si="27"/>
        <v>0</v>
      </c>
      <c r="CA123">
        <f t="shared" si="28"/>
        <v>1</v>
      </c>
      <c r="CB123">
        <f t="shared" si="29"/>
        <v>0</v>
      </c>
      <c r="CC123">
        <f t="shared" si="30"/>
        <v>0</v>
      </c>
    </row>
    <row r="124" spans="1:81" x14ac:dyDescent="0.3">
      <c r="A124" t="s">
        <v>85</v>
      </c>
      <c r="B124" t="s">
        <v>41</v>
      </c>
      <c r="C124">
        <v>43.701031999999998</v>
      </c>
      <c r="D124">
        <v>-79.549473000000006</v>
      </c>
      <c r="E124">
        <v>8.9718560697484691</v>
      </c>
      <c r="F124" s="2">
        <v>43662</v>
      </c>
      <c r="K124">
        <v>1</v>
      </c>
      <c r="AD124">
        <v>1</v>
      </c>
      <c r="BB124">
        <f t="shared" si="31"/>
        <v>1</v>
      </c>
      <c r="BC124">
        <v>4</v>
      </c>
      <c r="BD124">
        <v>1</v>
      </c>
      <c r="BE124">
        <v>6</v>
      </c>
      <c r="BG124" t="s">
        <v>233</v>
      </c>
      <c r="BK124">
        <f t="shared" si="16"/>
        <v>1</v>
      </c>
      <c r="BL124">
        <f t="shared" si="17"/>
        <v>1</v>
      </c>
      <c r="BM124">
        <f t="shared" si="18"/>
        <v>0</v>
      </c>
      <c r="BN124">
        <f t="shared" si="19"/>
        <v>0</v>
      </c>
      <c r="BO124">
        <f t="shared" si="20"/>
        <v>0</v>
      </c>
      <c r="BP124">
        <f t="shared" si="21"/>
        <v>0</v>
      </c>
      <c r="BQ124">
        <f t="shared" si="22"/>
        <v>0</v>
      </c>
      <c r="BS124">
        <f t="shared" si="23"/>
        <v>2</v>
      </c>
      <c r="BU124">
        <f t="shared" si="24"/>
        <v>2</v>
      </c>
      <c r="BW124">
        <f t="shared" si="25"/>
        <v>1</v>
      </c>
      <c r="BX124">
        <f t="shared" si="26"/>
        <v>1</v>
      </c>
      <c r="BY124">
        <f t="shared" si="27"/>
        <v>0</v>
      </c>
      <c r="CA124">
        <f t="shared" si="28"/>
        <v>1</v>
      </c>
      <c r="CB124">
        <f t="shared" si="29"/>
        <v>1</v>
      </c>
      <c r="CC124">
        <f t="shared" si="30"/>
        <v>0</v>
      </c>
    </row>
    <row r="125" spans="1:81" x14ac:dyDescent="0.3">
      <c r="A125" t="s">
        <v>85</v>
      </c>
      <c r="B125" t="s">
        <v>42</v>
      </c>
      <c r="C125">
        <v>43.701031999999998</v>
      </c>
      <c r="D125">
        <v>-79.549473000000006</v>
      </c>
      <c r="E125">
        <v>8.9718560697484691</v>
      </c>
      <c r="F125" s="2">
        <v>43662</v>
      </c>
      <c r="K125">
        <v>3</v>
      </c>
      <c r="AD125">
        <v>1</v>
      </c>
      <c r="BB125">
        <f t="shared" si="31"/>
        <v>1</v>
      </c>
      <c r="BC125">
        <v>5</v>
      </c>
      <c r="BD125">
        <v>0</v>
      </c>
      <c r="BE125">
        <v>6</v>
      </c>
      <c r="BG125" t="s">
        <v>234</v>
      </c>
      <c r="BK125">
        <f t="shared" si="16"/>
        <v>3</v>
      </c>
      <c r="BL125">
        <f t="shared" si="17"/>
        <v>1</v>
      </c>
      <c r="BM125">
        <f t="shared" si="18"/>
        <v>0</v>
      </c>
      <c r="BN125">
        <f t="shared" si="19"/>
        <v>0</v>
      </c>
      <c r="BO125">
        <f t="shared" si="20"/>
        <v>0</v>
      </c>
      <c r="BP125">
        <f t="shared" si="21"/>
        <v>0</v>
      </c>
      <c r="BQ125">
        <f t="shared" si="22"/>
        <v>0</v>
      </c>
      <c r="BS125">
        <f t="shared" si="23"/>
        <v>4</v>
      </c>
      <c r="BU125">
        <f t="shared" si="24"/>
        <v>4</v>
      </c>
      <c r="BW125">
        <f t="shared" si="25"/>
        <v>3</v>
      </c>
      <c r="BX125">
        <f t="shared" si="26"/>
        <v>1</v>
      </c>
      <c r="BY125">
        <f t="shared" si="27"/>
        <v>0</v>
      </c>
      <c r="CA125">
        <f t="shared" si="28"/>
        <v>3</v>
      </c>
      <c r="CB125">
        <f t="shared" si="29"/>
        <v>1</v>
      </c>
      <c r="CC125">
        <f t="shared" si="30"/>
        <v>0</v>
      </c>
    </row>
    <row r="126" spans="1:81" x14ac:dyDescent="0.3">
      <c r="A126" t="s">
        <v>86</v>
      </c>
      <c r="B126" t="s">
        <v>39</v>
      </c>
      <c r="C126">
        <v>43.702157999999997</v>
      </c>
      <c r="D126">
        <v>-79.543736999999993</v>
      </c>
      <c r="E126">
        <v>8.7311529827639554</v>
      </c>
      <c r="F126" s="2">
        <v>43662</v>
      </c>
      <c r="I126">
        <v>1</v>
      </c>
      <c r="BB126">
        <f t="shared" si="31"/>
        <v>0</v>
      </c>
      <c r="BC126">
        <v>2</v>
      </c>
      <c r="BD126">
        <v>1</v>
      </c>
      <c r="BE126">
        <v>3</v>
      </c>
      <c r="BG126" t="s">
        <v>235</v>
      </c>
      <c r="BK126">
        <f t="shared" si="16"/>
        <v>0</v>
      </c>
      <c r="BL126">
        <f t="shared" si="17"/>
        <v>0</v>
      </c>
      <c r="BM126">
        <f t="shared" si="18"/>
        <v>0</v>
      </c>
      <c r="BN126">
        <f t="shared" si="19"/>
        <v>0</v>
      </c>
      <c r="BO126">
        <f t="shared" si="20"/>
        <v>0</v>
      </c>
      <c r="BP126">
        <f t="shared" si="21"/>
        <v>0</v>
      </c>
      <c r="BQ126">
        <f t="shared" si="22"/>
        <v>0</v>
      </c>
      <c r="BS126">
        <f t="shared" si="23"/>
        <v>1</v>
      </c>
      <c r="BU126">
        <f t="shared" si="24"/>
        <v>1</v>
      </c>
      <c r="BW126">
        <f t="shared" si="25"/>
        <v>0</v>
      </c>
      <c r="BX126">
        <f t="shared" si="26"/>
        <v>0</v>
      </c>
      <c r="BY126">
        <f t="shared" si="27"/>
        <v>1</v>
      </c>
      <c r="CA126">
        <f t="shared" si="28"/>
        <v>0</v>
      </c>
      <c r="CB126">
        <f t="shared" si="29"/>
        <v>0</v>
      </c>
      <c r="CC126">
        <f t="shared" si="30"/>
        <v>1</v>
      </c>
    </row>
    <row r="127" spans="1:81" x14ac:dyDescent="0.3">
      <c r="A127" t="s">
        <v>86</v>
      </c>
      <c r="B127" t="s">
        <v>41</v>
      </c>
      <c r="C127">
        <v>43.702157999999997</v>
      </c>
      <c r="D127">
        <v>-79.543736999999993</v>
      </c>
      <c r="E127">
        <v>8.7311529827639554</v>
      </c>
      <c r="F127" s="2">
        <v>43662</v>
      </c>
      <c r="AD127">
        <v>1</v>
      </c>
      <c r="BB127">
        <f t="shared" si="31"/>
        <v>0</v>
      </c>
      <c r="BC127">
        <v>3</v>
      </c>
      <c r="BD127">
        <v>1</v>
      </c>
      <c r="BE127">
        <v>4</v>
      </c>
      <c r="BK127">
        <f t="shared" si="16"/>
        <v>0</v>
      </c>
      <c r="BL127">
        <f t="shared" si="17"/>
        <v>1</v>
      </c>
      <c r="BM127">
        <f t="shared" si="18"/>
        <v>0</v>
      </c>
      <c r="BN127">
        <f t="shared" si="19"/>
        <v>0</v>
      </c>
      <c r="BO127">
        <f t="shared" si="20"/>
        <v>0</v>
      </c>
      <c r="BP127">
        <f t="shared" si="21"/>
        <v>0</v>
      </c>
      <c r="BQ127">
        <f t="shared" si="22"/>
        <v>0</v>
      </c>
      <c r="BS127">
        <f t="shared" si="23"/>
        <v>1</v>
      </c>
      <c r="BU127">
        <f t="shared" si="24"/>
        <v>1</v>
      </c>
      <c r="BW127">
        <f t="shared" si="25"/>
        <v>0</v>
      </c>
      <c r="BX127">
        <f t="shared" si="26"/>
        <v>1</v>
      </c>
      <c r="BY127">
        <f t="shared" si="27"/>
        <v>0</v>
      </c>
      <c r="CA127">
        <f t="shared" si="28"/>
        <v>0</v>
      </c>
      <c r="CB127">
        <f t="shared" si="29"/>
        <v>1</v>
      </c>
      <c r="CC127">
        <f t="shared" si="30"/>
        <v>0</v>
      </c>
    </row>
    <row r="128" spans="1:81" x14ac:dyDescent="0.3">
      <c r="A128" t="s">
        <v>86</v>
      </c>
      <c r="B128" t="s">
        <v>42</v>
      </c>
      <c r="C128">
        <v>43.702157999999997</v>
      </c>
      <c r="D128">
        <v>-79.543736999999993</v>
      </c>
      <c r="E128">
        <v>8.7311529827639554</v>
      </c>
      <c r="F128" s="2">
        <v>43662</v>
      </c>
      <c r="BB128">
        <f t="shared" si="31"/>
        <v>0</v>
      </c>
      <c r="BC128">
        <v>3</v>
      </c>
      <c r="BD128">
        <v>1</v>
      </c>
      <c r="BE128">
        <v>4</v>
      </c>
      <c r="BG128" t="s">
        <v>236</v>
      </c>
      <c r="BK128">
        <f t="shared" si="16"/>
        <v>0</v>
      </c>
      <c r="BL128">
        <f t="shared" si="17"/>
        <v>0</v>
      </c>
      <c r="BM128">
        <f t="shared" si="18"/>
        <v>0</v>
      </c>
      <c r="BN128">
        <f t="shared" si="19"/>
        <v>0</v>
      </c>
      <c r="BO128">
        <f t="shared" si="20"/>
        <v>0</v>
      </c>
      <c r="BP128">
        <f t="shared" si="21"/>
        <v>0</v>
      </c>
      <c r="BQ128">
        <f t="shared" si="22"/>
        <v>0</v>
      </c>
      <c r="BS128">
        <f t="shared" si="23"/>
        <v>0</v>
      </c>
      <c r="BU128">
        <f t="shared" si="24"/>
        <v>0</v>
      </c>
      <c r="BW128">
        <f t="shared" si="25"/>
        <v>0</v>
      </c>
      <c r="BX128">
        <f t="shared" si="26"/>
        <v>0</v>
      </c>
      <c r="BY128">
        <f t="shared" si="27"/>
        <v>0</v>
      </c>
      <c r="CA128">
        <f t="shared" si="28"/>
        <v>0</v>
      </c>
      <c r="CB128">
        <f t="shared" si="29"/>
        <v>0</v>
      </c>
      <c r="CC128">
        <f t="shared" si="30"/>
        <v>0</v>
      </c>
    </row>
    <row r="129" spans="1:81" x14ac:dyDescent="0.3">
      <c r="A129" t="s">
        <v>87</v>
      </c>
      <c r="B129" t="s">
        <v>39</v>
      </c>
      <c r="C129">
        <v>43.701431999999997</v>
      </c>
      <c r="D129">
        <v>-79.562510000000003</v>
      </c>
      <c r="E129">
        <v>9.5950252462272481</v>
      </c>
      <c r="F129" s="2">
        <v>43662</v>
      </c>
      <c r="K129">
        <v>1</v>
      </c>
      <c r="BB129">
        <f t="shared" si="31"/>
        <v>0</v>
      </c>
      <c r="BC129">
        <v>3</v>
      </c>
      <c r="BD129">
        <v>1</v>
      </c>
      <c r="BE129">
        <v>4</v>
      </c>
      <c r="BK129">
        <f t="shared" si="16"/>
        <v>1</v>
      </c>
      <c r="BL129">
        <f t="shared" si="17"/>
        <v>0</v>
      </c>
      <c r="BM129">
        <f t="shared" si="18"/>
        <v>0</v>
      </c>
      <c r="BN129">
        <f t="shared" si="19"/>
        <v>0</v>
      </c>
      <c r="BO129">
        <f t="shared" si="20"/>
        <v>0</v>
      </c>
      <c r="BP129">
        <f t="shared" si="21"/>
        <v>0</v>
      </c>
      <c r="BQ129">
        <f t="shared" si="22"/>
        <v>0</v>
      </c>
      <c r="BS129">
        <f t="shared" si="23"/>
        <v>1</v>
      </c>
      <c r="BU129">
        <f t="shared" si="24"/>
        <v>1</v>
      </c>
      <c r="BW129">
        <f t="shared" si="25"/>
        <v>1</v>
      </c>
      <c r="BX129">
        <f t="shared" si="26"/>
        <v>0</v>
      </c>
      <c r="BY129">
        <f t="shared" si="27"/>
        <v>0</v>
      </c>
      <c r="CA129">
        <f t="shared" si="28"/>
        <v>1</v>
      </c>
      <c r="CB129">
        <f t="shared" si="29"/>
        <v>0</v>
      </c>
      <c r="CC129">
        <f t="shared" si="30"/>
        <v>0</v>
      </c>
    </row>
    <row r="130" spans="1:81" x14ac:dyDescent="0.3">
      <c r="A130" t="s">
        <v>87</v>
      </c>
      <c r="B130" t="s">
        <v>41</v>
      </c>
      <c r="C130">
        <v>43.701431999999997</v>
      </c>
      <c r="D130">
        <v>-79.562510000000003</v>
      </c>
      <c r="E130">
        <v>9.5950252462272481</v>
      </c>
      <c r="F130" s="2">
        <v>43662</v>
      </c>
      <c r="BB130">
        <f t="shared" si="31"/>
        <v>0</v>
      </c>
      <c r="BC130">
        <v>2</v>
      </c>
      <c r="BD130">
        <v>3</v>
      </c>
      <c r="BE130">
        <v>5</v>
      </c>
      <c r="BK130">
        <f t="shared" si="16"/>
        <v>0</v>
      </c>
      <c r="BL130">
        <f t="shared" si="17"/>
        <v>0</v>
      </c>
      <c r="BM130">
        <f t="shared" si="18"/>
        <v>0</v>
      </c>
      <c r="BN130">
        <f t="shared" si="19"/>
        <v>0</v>
      </c>
      <c r="BO130">
        <f t="shared" si="20"/>
        <v>0</v>
      </c>
      <c r="BP130">
        <f t="shared" si="21"/>
        <v>0</v>
      </c>
      <c r="BQ130">
        <f t="shared" si="22"/>
        <v>0</v>
      </c>
      <c r="BS130">
        <f t="shared" si="23"/>
        <v>0</v>
      </c>
      <c r="BU130">
        <f t="shared" si="24"/>
        <v>0</v>
      </c>
      <c r="BW130">
        <f t="shared" si="25"/>
        <v>0</v>
      </c>
      <c r="BX130">
        <f t="shared" si="26"/>
        <v>0</v>
      </c>
      <c r="BY130">
        <f t="shared" si="27"/>
        <v>0</v>
      </c>
      <c r="CA130">
        <f t="shared" si="28"/>
        <v>0</v>
      </c>
      <c r="CB130">
        <f t="shared" si="29"/>
        <v>0</v>
      </c>
      <c r="CC130">
        <f t="shared" si="30"/>
        <v>0</v>
      </c>
    </row>
    <row r="131" spans="1:81" x14ac:dyDescent="0.3">
      <c r="A131" t="s">
        <v>87</v>
      </c>
      <c r="B131" t="s">
        <v>42</v>
      </c>
      <c r="C131">
        <v>43.701431999999997</v>
      </c>
      <c r="D131">
        <v>-79.562510000000003</v>
      </c>
      <c r="E131">
        <v>9.5950252462272481</v>
      </c>
      <c r="F131" s="2">
        <v>43662</v>
      </c>
      <c r="W131">
        <v>2</v>
      </c>
      <c r="AO131">
        <v>1</v>
      </c>
      <c r="AP131">
        <v>1</v>
      </c>
      <c r="AQ131">
        <v>1</v>
      </c>
      <c r="BB131">
        <f t="shared" si="31"/>
        <v>1</v>
      </c>
      <c r="BC131">
        <v>6</v>
      </c>
      <c r="BD131">
        <v>0</v>
      </c>
      <c r="BE131">
        <v>7</v>
      </c>
      <c r="BG131" t="s">
        <v>237</v>
      </c>
      <c r="BK131">
        <f t="shared" ref="BK131:BK193" si="32" xml:space="preserve"> G131+H131+K131+N131+S131+V131+Z131+AE131+AH131+AQ131+AY131</f>
        <v>1</v>
      </c>
      <c r="BL131">
        <f t="shared" ref="BL131:BL193" si="33" xml:space="preserve"> L131+M131+T131+AA131+AD131+AL131+AP131+AR131+AS131+AU131+AV131+AX131</f>
        <v>1</v>
      </c>
      <c r="BM131">
        <f t="shared" ref="BM131:BM193" si="34" xml:space="preserve"> AJ131+AN131+AO131</f>
        <v>1</v>
      </c>
      <c r="BN131">
        <f t="shared" ref="BN131:BN193" si="35" xml:space="preserve"> W131+AZ131</f>
        <v>2</v>
      </c>
      <c r="BO131">
        <f t="shared" ref="BO131:BO193" si="36">BN131+J131</f>
        <v>2</v>
      </c>
      <c r="BP131">
        <f t="shared" ref="BP131:BP193" si="37">BM131+BN131+BO131</f>
        <v>5</v>
      </c>
      <c r="BQ131">
        <f t="shared" ref="BQ131:BQ193" si="38">P131+Q131+R131+AC131</f>
        <v>0</v>
      </c>
      <c r="BS131">
        <f t="shared" ref="BS131:BS193" si="39">SUM(G131:AZ131)</f>
        <v>5</v>
      </c>
      <c r="BU131">
        <f t="shared" ref="BU131:BU193" si="40">G131+H131+I131+K131+L131+N131+M131+O131+P131+Q131+R131+S131+T131+U131+V131+X131+Z131+AA131+AB131+AC131+AD131+AE131+AG131+AH131+AI131+AL131+AM131+AP131+AQ131+AR131+AS131+AU131+AV131+AW131+AX131+AY131</f>
        <v>2</v>
      </c>
      <c r="BW131">
        <f t="shared" ref="BW131:BW193" si="41">G131+H131+K131+L131+N131+S131+V131+AH131+AM131+AQ131+AW131+AY131</f>
        <v>1</v>
      </c>
      <c r="BX131">
        <f t="shared" ref="BX131:BX193" si="42">L131+O131+P131+Q131+R131+T131+X131+Z131+AA131+AC131+AD131+AG131+AI131+AL131+AP131+AR131+AS131+AU131+AV131+AX131</f>
        <v>1</v>
      </c>
      <c r="BY131">
        <f t="shared" ref="BY131:BY193" si="43">I131+AB131</f>
        <v>0</v>
      </c>
      <c r="CA131">
        <f t="shared" ref="CA131:CA193" si="44">G131+H131+K131+N131+S131+V131+Y131+AE131+AJ131+AM131+AN131+AQ131+AW131+AY131</f>
        <v>1</v>
      </c>
      <c r="CB131">
        <f t="shared" ref="CB131:CB193" si="45">L131+M131+O131+P131+Q131+R131+T131+W131+X131+Z131+AA131+AC131+AD131+AG131+AI131+AL131+AO131+AP131+AR131+AS131+AU131+AV131+AX131+AZ131</f>
        <v>4</v>
      </c>
      <c r="CC131">
        <f t="shared" ref="CC131:CC193" si="46">I131+J131+AK131+AB131+AT131</f>
        <v>0</v>
      </c>
    </row>
    <row r="132" spans="1:81" x14ac:dyDescent="0.3">
      <c r="A132" t="s">
        <v>88</v>
      </c>
      <c r="B132" t="s">
        <v>39</v>
      </c>
      <c r="C132">
        <v>43.690086000000001</v>
      </c>
      <c r="D132">
        <v>-79.572325000000006</v>
      </c>
      <c r="E132">
        <v>9.8464345371816666</v>
      </c>
      <c r="F132" s="2">
        <v>43662</v>
      </c>
      <c r="BB132">
        <f t="shared" ref="BB132:BB172" si="47">BE132-SUM(BC132:BD132)</f>
        <v>0</v>
      </c>
      <c r="BC132">
        <v>3</v>
      </c>
      <c r="BD132">
        <v>4</v>
      </c>
      <c r="BE132">
        <v>7</v>
      </c>
      <c r="BG132" t="s">
        <v>238</v>
      </c>
      <c r="BK132">
        <f t="shared" si="32"/>
        <v>0</v>
      </c>
      <c r="BL132">
        <f t="shared" si="33"/>
        <v>0</v>
      </c>
      <c r="BM132">
        <f t="shared" si="34"/>
        <v>0</v>
      </c>
      <c r="BN132">
        <f t="shared" si="35"/>
        <v>0</v>
      </c>
      <c r="BO132">
        <f t="shared" si="36"/>
        <v>0</v>
      </c>
      <c r="BP132">
        <f t="shared" si="37"/>
        <v>0</v>
      </c>
      <c r="BQ132">
        <f t="shared" si="38"/>
        <v>0</v>
      </c>
      <c r="BS132">
        <f t="shared" si="39"/>
        <v>0</v>
      </c>
      <c r="BU132">
        <f t="shared" si="40"/>
        <v>0</v>
      </c>
      <c r="BW132">
        <f t="shared" si="41"/>
        <v>0</v>
      </c>
      <c r="BX132">
        <f t="shared" si="42"/>
        <v>0</v>
      </c>
      <c r="BY132">
        <f t="shared" si="43"/>
        <v>0</v>
      </c>
      <c r="CA132">
        <f t="shared" si="44"/>
        <v>0</v>
      </c>
      <c r="CB132">
        <f t="shared" si="45"/>
        <v>0</v>
      </c>
      <c r="CC132">
        <f t="shared" si="46"/>
        <v>0</v>
      </c>
    </row>
    <row r="133" spans="1:81" x14ac:dyDescent="0.3">
      <c r="A133" t="s">
        <v>88</v>
      </c>
      <c r="B133" t="s">
        <v>41</v>
      </c>
      <c r="C133">
        <v>43.690086000000001</v>
      </c>
      <c r="D133">
        <v>-79.572325000000006</v>
      </c>
      <c r="E133">
        <v>9.8464345371816666</v>
      </c>
      <c r="F133" s="2">
        <v>43662</v>
      </c>
      <c r="BB133">
        <f t="shared" si="47"/>
        <v>0</v>
      </c>
      <c r="BC133">
        <v>4</v>
      </c>
      <c r="BD133">
        <v>1</v>
      </c>
      <c r="BE133">
        <v>5</v>
      </c>
      <c r="BK133">
        <f t="shared" si="32"/>
        <v>0</v>
      </c>
      <c r="BL133">
        <f t="shared" si="33"/>
        <v>0</v>
      </c>
      <c r="BM133">
        <f t="shared" si="34"/>
        <v>0</v>
      </c>
      <c r="BN133">
        <f t="shared" si="35"/>
        <v>0</v>
      </c>
      <c r="BO133">
        <f t="shared" si="36"/>
        <v>0</v>
      </c>
      <c r="BP133">
        <f t="shared" si="37"/>
        <v>0</v>
      </c>
      <c r="BQ133">
        <f t="shared" si="38"/>
        <v>0</v>
      </c>
      <c r="BS133">
        <f t="shared" si="39"/>
        <v>0</v>
      </c>
      <c r="BU133">
        <f t="shared" si="40"/>
        <v>0</v>
      </c>
      <c r="BW133">
        <f t="shared" si="41"/>
        <v>0</v>
      </c>
      <c r="BX133">
        <f t="shared" si="42"/>
        <v>0</v>
      </c>
      <c r="BY133">
        <f t="shared" si="43"/>
        <v>0</v>
      </c>
      <c r="CA133">
        <f t="shared" si="44"/>
        <v>0</v>
      </c>
      <c r="CB133">
        <f t="shared" si="45"/>
        <v>0</v>
      </c>
      <c r="CC133">
        <f t="shared" si="46"/>
        <v>0</v>
      </c>
    </row>
    <row r="134" spans="1:81" x14ac:dyDescent="0.3">
      <c r="A134" t="s">
        <v>88</v>
      </c>
      <c r="B134" t="s">
        <v>42</v>
      </c>
      <c r="C134">
        <v>43.690086000000001</v>
      </c>
      <c r="D134">
        <v>-79.572325000000006</v>
      </c>
      <c r="E134">
        <v>9.8464345371816666</v>
      </c>
      <c r="F134" s="2">
        <v>43662</v>
      </c>
      <c r="BB134">
        <f t="shared" si="47"/>
        <v>0</v>
      </c>
      <c r="BC134">
        <v>9</v>
      </c>
      <c r="BD134">
        <v>3</v>
      </c>
      <c r="BE134">
        <v>12</v>
      </c>
      <c r="BG134" t="s">
        <v>239</v>
      </c>
      <c r="BK134">
        <f t="shared" si="32"/>
        <v>0</v>
      </c>
      <c r="BL134">
        <f t="shared" si="33"/>
        <v>0</v>
      </c>
      <c r="BM134">
        <f t="shared" si="34"/>
        <v>0</v>
      </c>
      <c r="BN134">
        <f t="shared" si="35"/>
        <v>0</v>
      </c>
      <c r="BO134">
        <f t="shared" si="36"/>
        <v>0</v>
      </c>
      <c r="BP134">
        <f t="shared" si="37"/>
        <v>0</v>
      </c>
      <c r="BQ134">
        <f t="shared" si="38"/>
        <v>0</v>
      </c>
      <c r="BS134">
        <f t="shared" si="39"/>
        <v>0</v>
      </c>
      <c r="BU134">
        <f t="shared" si="40"/>
        <v>0</v>
      </c>
      <c r="BW134">
        <f t="shared" si="41"/>
        <v>0</v>
      </c>
      <c r="BX134">
        <f t="shared" si="42"/>
        <v>0</v>
      </c>
      <c r="BY134">
        <f t="shared" si="43"/>
        <v>0</v>
      </c>
      <c r="CA134">
        <f t="shared" si="44"/>
        <v>0</v>
      </c>
      <c r="CB134">
        <f t="shared" si="45"/>
        <v>0</v>
      </c>
      <c r="CC134">
        <f t="shared" si="46"/>
        <v>0</v>
      </c>
    </row>
    <row r="135" spans="1:81" x14ac:dyDescent="0.3">
      <c r="A135" t="s">
        <v>89</v>
      </c>
      <c r="B135" t="s">
        <v>39</v>
      </c>
      <c r="C135">
        <v>43.675131</v>
      </c>
      <c r="D135">
        <v>-79.571574999999996</v>
      </c>
      <c r="E135">
        <v>9.6180329509526974</v>
      </c>
      <c r="F135" s="2">
        <v>43662</v>
      </c>
      <c r="BB135">
        <f t="shared" si="47"/>
        <v>0</v>
      </c>
      <c r="BC135">
        <v>1</v>
      </c>
      <c r="BD135">
        <v>0</v>
      </c>
      <c r="BE135">
        <v>1</v>
      </c>
      <c r="BG135" t="s">
        <v>240</v>
      </c>
      <c r="BK135">
        <f t="shared" si="32"/>
        <v>0</v>
      </c>
      <c r="BL135">
        <f t="shared" si="33"/>
        <v>0</v>
      </c>
      <c r="BM135">
        <f t="shared" si="34"/>
        <v>0</v>
      </c>
      <c r="BN135">
        <f t="shared" si="35"/>
        <v>0</v>
      </c>
      <c r="BO135">
        <f t="shared" si="36"/>
        <v>0</v>
      </c>
      <c r="BP135">
        <f t="shared" si="37"/>
        <v>0</v>
      </c>
      <c r="BQ135">
        <f t="shared" si="38"/>
        <v>0</v>
      </c>
      <c r="BS135">
        <f t="shared" si="39"/>
        <v>0</v>
      </c>
      <c r="BU135">
        <f t="shared" si="40"/>
        <v>0</v>
      </c>
      <c r="BW135">
        <f t="shared" si="41"/>
        <v>0</v>
      </c>
      <c r="BX135">
        <f t="shared" si="42"/>
        <v>0</v>
      </c>
      <c r="BY135">
        <f t="shared" si="43"/>
        <v>0</v>
      </c>
      <c r="CA135">
        <f t="shared" si="44"/>
        <v>0</v>
      </c>
      <c r="CB135">
        <f t="shared" si="45"/>
        <v>0</v>
      </c>
      <c r="CC135">
        <f t="shared" si="46"/>
        <v>0</v>
      </c>
    </row>
    <row r="136" spans="1:81" x14ac:dyDescent="0.3">
      <c r="A136" t="s">
        <v>89</v>
      </c>
      <c r="B136" t="s">
        <v>41</v>
      </c>
      <c r="C136">
        <v>43.675131</v>
      </c>
      <c r="D136">
        <v>-79.571574999999996</v>
      </c>
      <c r="E136">
        <v>9.6180329509526974</v>
      </c>
      <c r="F136" s="2">
        <v>43662</v>
      </c>
      <c r="BB136">
        <f t="shared" si="47"/>
        <v>0</v>
      </c>
      <c r="BC136">
        <v>1</v>
      </c>
      <c r="BD136">
        <v>0</v>
      </c>
      <c r="BE136">
        <v>1</v>
      </c>
      <c r="BG136" t="s">
        <v>241</v>
      </c>
      <c r="BK136">
        <f t="shared" si="32"/>
        <v>0</v>
      </c>
      <c r="BL136">
        <f t="shared" si="33"/>
        <v>0</v>
      </c>
      <c r="BM136">
        <f t="shared" si="34"/>
        <v>0</v>
      </c>
      <c r="BN136">
        <f t="shared" si="35"/>
        <v>0</v>
      </c>
      <c r="BO136">
        <f t="shared" si="36"/>
        <v>0</v>
      </c>
      <c r="BP136">
        <f t="shared" si="37"/>
        <v>0</v>
      </c>
      <c r="BQ136">
        <f t="shared" si="38"/>
        <v>0</v>
      </c>
      <c r="BS136">
        <f t="shared" si="39"/>
        <v>0</v>
      </c>
      <c r="BU136">
        <f t="shared" si="40"/>
        <v>0</v>
      </c>
      <c r="BW136">
        <f t="shared" si="41"/>
        <v>0</v>
      </c>
      <c r="BX136">
        <f t="shared" si="42"/>
        <v>0</v>
      </c>
      <c r="BY136">
        <f t="shared" si="43"/>
        <v>0</v>
      </c>
      <c r="CA136">
        <f t="shared" si="44"/>
        <v>0</v>
      </c>
      <c r="CB136">
        <f t="shared" si="45"/>
        <v>0</v>
      </c>
      <c r="CC136">
        <f t="shared" si="46"/>
        <v>0</v>
      </c>
    </row>
    <row r="137" spans="1:81" x14ac:dyDescent="0.3">
      <c r="A137" t="s">
        <v>90</v>
      </c>
      <c r="B137" t="s">
        <v>39</v>
      </c>
      <c r="C137">
        <v>43.675131</v>
      </c>
      <c r="D137">
        <v>-79.571574999999996</v>
      </c>
      <c r="E137">
        <v>9.6180329509526974</v>
      </c>
      <c r="F137" s="2">
        <v>43662</v>
      </c>
      <c r="BB137">
        <f t="shared" si="47"/>
        <v>0</v>
      </c>
      <c r="BC137">
        <v>4</v>
      </c>
      <c r="BD137">
        <v>1</v>
      </c>
      <c r="BE137">
        <v>5</v>
      </c>
      <c r="BG137" t="s">
        <v>242</v>
      </c>
      <c r="BK137">
        <f t="shared" si="32"/>
        <v>0</v>
      </c>
      <c r="BL137">
        <f t="shared" si="33"/>
        <v>0</v>
      </c>
      <c r="BM137">
        <f t="shared" si="34"/>
        <v>0</v>
      </c>
      <c r="BN137">
        <f t="shared" si="35"/>
        <v>0</v>
      </c>
      <c r="BO137">
        <f t="shared" si="36"/>
        <v>0</v>
      </c>
      <c r="BP137">
        <f t="shared" si="37"/>
        <v>0</v>
      </c>
      <c r="BQ137">
        <f t="shared" si="38"/>
        <v>0</v>
      </c>
      <c r="BS137">
        <f t="shared" si="39"/>
        <v>0</v>
      </c>
      <c r="BU137">
        <f t="shared" si="40"/>
        <v>0</v>
      </c>
      <c r="BW137">
        <f t="shared" si="41"/>
        <v>0</v>
      </c>
      <c r="BX137">
        <f t="shared" si="42"/>
        <v>0</v>
      </c>
      <c r="BY137">
        <f t="shared" si="43"/>
        <v>0</v>
      </c>
      <c r="CA137">
        <f t="shared" si="44"/>
        <v>0</v>
      </c>
      <c r="CB137">
        <f t="shared" si="45"/>
        <v>0</v>
      </c>
      <c r="CC137">
        <f t="shared" si="46"/>
        <v>0</v>
      </c>
    </row>
    <row r="138" spans="1:81" x14ac:dyDescent="0.3">
      <c r="A138" t="s">
        <v>90</v>
      </c>
      <c r="B138" t="s">
        <v>41</v>
      </c>
      <c r="C138">
        <v>43.675131</v>
      </c>
      <c r="D138">
        <v>-79.571574999999996</v>
      </c>
      <c r="E138">
        <v>9.6180329509526974</v>
      </c>
      <c r="F138" s="2">
        <v>43662</v>
      </c>
      <c r="BB138">
        <f t="shared" si="47"/>
        <v>0</v>
      </c>
      <c r="BC138">
        <v>2</v>
      </c>
      <c r="BD138">
        <v>3</v>
      </c>
      <c r="BE138">
        <v>5</v>
      </c>
      <c r="BG138" t="s">
        <v>243</v>
      </c>
      <c r="BK138">
        <f t="shared" si="32"/>
        <v>0</v>
      </c>
      <c r="BL138">
        <f t="shared" si="33"/>
        <v>0</v>
      </c>
      <c r="BM138">
        <f t="shared" si="34"/>
        <v>0</v>
      </c>
      <c r="BN138">
        <f t="shared" si="35"/>
        <v>0</v>
      </c>
      <c r="BO138">
        <f t="shared" si="36"/>
        <v>0</v>
      </c>
      <c r="BP138">
        <f t="shared" si="37"/>
        <v>0</v>
      </c>
      <c r="BQ138">
        <f t="shared" si="38"/>
        <v>0</v>
      </c>
      <c r="BS138">
        <f t="shared" si="39"/>
        <v>0</v>
      </c>
      <c r="BU138">
        <f t="shared" si="40"/>
        <v>0</v>
      </c>
      <c r="BW138">
        <f t="shared" si="41"/>
        <v>0</v>
      </c>
      <c r="BX138">
        <f t="shared" si="42"/>
        <v>0</v>
      </c>
      <c r="BY138">
        <f t="shared" si="43"/>
        <v>0</v>
      </c>
      <c r="CA138">
        <f t="shared" si="44"/>
        <v>0</v>
      </c>
      <c r="CB138">
        <f t="shared" si="45"/>
        <v>0</v>
      </c>
      <c r="CC138">
        <f t="shared" si="46"/>
        <v>0</v>
      </c>
    </row>
    <row r="139" spans="1:81" x14ac:dyDescent="0.3">
      <c r="A139" t="s">
        <v>90</v>
      </c>
      <c r="B139" t="s">
        <v>42</v>
      </c>
      <c r="C139">
        <v>43.675131</v>
      </c>
      <c r="D139">
        <v>-79.571574999999996</v>
      </c>
      <c r="E139">
        <v>9.6180329509526974</v>
      </c>
      <c r="F139" s="2">
        <v>43662</v>
      </c>
      <c r="BB139">
        <f t="shared" si="47"/>
        <v>0</v>
      </c>
      <c r="BC139">
        <v>1</v>
      </c>
      <c r="BD139">
        <v>0</v>
      </c>
      <c r="BE139">
        <v>1</v>
      </c>
      <c r="BG139" t="s">
        <v>244</v>
      </c>
      <c r="BK139">
        <f t="shared" si="32"/>
        <v>0</v>
      </c>
      <c r="BL139">
        <f t="shared" si="33"/>
        <v>0</v>
      </c>
      <c r="BM139">
        <f t="shared" si="34"/>
        <v>0</v>
      </c>
      <c r="BN139">
        <f t="shared" si="35"/>
        <v>0</v>
      </c>
      <c r="BO139">
        <f t="shared" si="36"/>
        <v>0</v>
      </c>
      <c r="BP139">
        <f t="shared" si="37"/>
        <v>0</v>
      </c>
      <c r="BQ139">
        <f t="shared" si="38"/>
        <v>0</v>
      </c>
      <c r="BS139">
        <f t="shared" si="39"/>
        <v>0</v>
      </c>
      <c r="BU139">
        <f t="shared" si="40"/>
        <v>0</v>
      </c>
      <c r="BW139">
        <f t="shared" si="41"/>
        <v>0</v>
      </c>
      <c r="BX139">
        <f t="shared" si="42"/>
        <v>0</v>
      </c>
      <c r="BY139">
        <f t="shared" si="43"/>
        <v>0</v>
      </c>
      <c r="CA139">
        <f t="shared" si="44"/>
        <v>0</v>
      </c>
      <c r="CB139">
        <f t="shared" si="45"/>
        <v>0</v>
      </c>
      <c r="CC139">
        <f t="shared" si="46"/>
        <v>0</v>
      </c>
    </row>
    <row r="140" spans="1:81" x14ac:dyDescent="0.3">
      <c r="A140" t="s">
        <v>91</v>
      </c>
      <c r="B140" t="s">
        <v>39</v>
      </c>
      <c r="C140">
        <v>43.654606999999999</v>
      </c>
      <c r="D140">
        <v>-79.607518999999996</v>
      </c>
      <c r="E140">
        <v>11.328943255042534</v>
      </c>
      <c r="F140" s="2">
        <v>43662</v>
      </c>
      <c r="BB140">
        <f t="shared" si="47"/>
        <v>1</v>
      </c>
      <c r="BC140">
        <v>4</v>
      </c>
      <c r="BD140">
        <v>0</v>
      </c>
      <c r="BE140">
        <v>5</v>
      </c>
      <c r="BK140">
        <f t="shared" si="32"/>
        <v>0</v>
      </c>
      <c r="BL140">
        <f t="shared" si="33"/>
        <v>0</v>
      </c>
      <c r="BM140">
        <f t="shared" si="34"/>
        <v>0</v>
      </c>
      <c r="BN140">
        <f t="shared" si="35"/>
        <v>0</v>
      </c>
      <c r="BO140">
        <f t="shared" si="36"/>
        <v>0</v>
      </c>
      <c r="BP140">
        <f t="shared" si="37"/>
        <v>0</v>
      </c>
      <c r="BQ140">
        <f t="shared" si="38"/>
        <v>0</v>
      </c>
      <c r="BS140">
        <f t="shared" si="39"/>
        <v>0</v>
      </c>
      <c r="BU140">
        <f t="shared" si="40"/>
        <v>0</v>
      </c>
      <c r="BW140">
        <f t="shared" si="41"/>
        <v>0</v>
      </c>
      <c r="BX140">
        <f t="shared" si="42"/>
        <v>0</v>
      </c>
      <c r="BY140">
        <f t="shared" si="43"/>
        <v>0</v>
      </c>
      <c r="CA140">
        <f t="shared" si="44"/>
        <v>0</v>
      </c>
      <c r="CB140">
        <f t="shared" si="45"/>
        <v>0</v>
      </c>
      <c r="CC140">
        <f t="shared" si="46"/>
        <v>0</v>
      </c>
    </row>
    <row r="141" spans="1:81" x14ac:dyDescent="0.3">
      <c r="A141" t="s">
        <v>91</v>
      </c>
      <c r="B141" t="s">
        <v>41</v>
      </c>
      <c r="C141">
        <v>43.654606999999999</v>
      </c>
      <c r="D141">
        <v>-79.607518999999996</v>
      </c>
      <c r="E141">
        <v>11.328943255042534</v>
      </c>
      <c r="F141" s="2">
        <v>43662</v>
      </c>
      <c r="BB141">
        <f t="shared" si="47"/>
        <v>0</v>
      </c>
      <c r="BC141">
        <v>2</v>
      </c>
      <c r="BD141">
        <v>0</v>
      </c>
      <c r="BE141">
        <v>2</v>
      </c>
      <c r="BG141" t="s">
        <v>245</v>
      </c>
      <c r="BK141">
        <f t="shared" si="32"/>
        <v>0</v>
      </c>
      <c r="BL141">
        <f t="shared" si="33"/>
        <v>0</v>
      </c>
      <c r="BM141">
        <f t="shared" si="34"/>
        <v>0</v>
      </c>
      <c r="BN141">
        <f t="shared" si="35"/>
        <v>0</v>
      </c>
      <c r="BO141">
        <f t="shared" si="36"/>
        <v>0</v>
      </c>
      <c r="BP141">
        <f t="shared" si="37"/>
        <v>0</v>
      </c>
      <c r="BQ141">
        <f t="shared" si="38"/>
        <v>0</v>
      </c>
      <c r="BS141">
        <f t="shared" si="39"/>
        <v>0</v>
      </c>
      <c r="BU141">
        <f t="shared" si="40"/>
        <v>0</v>
      </c>
      <c r="BW141">
        <f t="shared" si="41"/>
        <v>0</v>
      </c>
      <c r="BX141">
        <f t="shared" si="42"/>
        <v>0</v>
      </c>
      <c r="BY141">
        <f t="shared" si="43"/>
        <v>0</v>
      </c>
      <c r="CA141">
        <f t="shared" si="44"/>
        <v>0</v>
      </c>
      <c r="CB141">
        <f t="shared" si="45"/>
        <v>0</v>
      </c>
      <c r="CC141">
        <f t="shared" si="46"/>
        <v>0</v>
      </c>
    </row>
    <row r="142" spans="1:81" x14ac:dyDescent="0.3">
      <c r="A142" t="s">
        <v>91</v>
      </c>
      <c r="B142" t="s">
        <v>42</v>
      </c>
      <c r="C142">
        <v>43.654606999999999</v>
      </c>
      <c r="D142">
        <v>-79.607518999999996</v>
      </c>
      <c r="E142">
        <v>11.328943255042534</v>
      </c>
      <c r="F142" s="2">
        <v>43662</v>
      </c>
      <c r="BB142">
        <f t="shared" si="47"/>
        <v>0</v>
      </c>
      <c r="BC142">
        <v>4</v>
      </c>
      <c r="BD142">
        <v>1</v>
      </c>
      <c r="BE142">
        <v>5</v>
      </c>
      <c r="BK142">
        <f t="shared" si="32"/>
        <v>0</v>
      </c>
      <c r="BL142">
        <f t="shared" si="33"/>
        <v>0</v>
      </c>
      <c r="BM142">
        <f t="shared" si="34"/>
        <v>0</v>
      </c>
      <c r="BN142">
        <f t="shared" si="35"/>
        <v>0</v>
      </c>
      <c r="BO142">
        <f t="shared" si="36"/>
        <v>0</v>
      </c>
      <c r="BP142">
        <f t="shared" si="37"/>
        <v>0</v>
      </c>
      <c r="BQ142">
        <f t="shared" si="38"/>
        <v>0</v>
      </c>
      <c r="BS142">
        <f t="shared" si="39"/>
        <v>0</v>
      </c>
      <c r="BU142">
        <f t="shared" si="40"/>
        <v>0</v>
      </c>
      <c r="BW142">
        <f t="shared" si="41"/>
        <v>0</v>
      </c>
      <c r="BX142">
        <f t="shared" si="42"/>
        <v>0</v>
      </c>
      <c r="BY142">
        <f t="shared" si="43"/>
        <v>0</v>
      </c>
      <c r="CA142">
        <f t="shared" si="44"/>
        <v>0</v>
      </c>
      <c r="CB142">
        <f t="shared" si="45"/>
        <v>0</v>
      </c>
      <c r="CC142">
        <f t="shared" si="46"/>
        <v>0</v>
      </c>
    </row>
    <row r="143" spans="1:81" x14ac:dyDescent="0.3">
      <c r="A143" t="s">
        <v>92</v>
      </c>
      <c r="B143" t="s">
        <v>39</v>
      </c>
      <c r="C143">
        <v>43.646988</v>
      </c>
      <c r="D143">
        <v>-79.583586999999994</v>
      </c>
      <c r="E143">
        <v>10.153144804362919</v>
      </c>
      <c r="F143" s="2">
        <v>43662</v>
      </c>
      <c r="BB143">
        <f t="shared" si="47"/>
        <v>0</v>
      </c>
      <c r="BC143">
        <v>2</v>
      </c>
      <c r="BD143">
        <v>2</v>
      </c>
      <c r="BE143">
        <v>4</v>
      </c>
      <c r="BG143" t="s">
        <v>246</v>
      </c>
      <c r="BK143">
        <f t="shared" si="32"/>
        <v>0</v>
      </c>
      <c r="BL143">
        <f t="shared" si="33"/>
        <v>0</v>
      </c>
      <c r="BM143">
        <f t="shared" si="34"/>
        <v>0</v>
      </c>
      <c r="BN143">
        <f t="shared" si="35"/>
        <v>0</v>
      </c>
      <c r="BO143">
        <f t="shared" si="36"/>
        <v>0</v>
      </c>
      <c r="BP143">
        <f t="shared" si="37"/>
        <v>0</v>
      </c>
      <c r="BQ143">
        <f t="shared" si="38"/>
        <v>0</v>
      </c>
      <c r="BS143">
        <f t="shared" si="39"/>
        <v>0</v>
      </c>
      <c r="BU143">
        <f t="shared" si="40"/>
        <v>0</v>
      </c>
      <c r="BW143">
        <f t="shared" si="41"/>
        <v>0</v>
      </c>
      <c r="BX143">
        <f t="shared" si="42"/>
        <v>0</v>
      </c>
      <c r="BY143">
        <f t="shared" si="43"/>
        <v>0</v>
      </c>
      <c r="CA143">
        <f t="shared" si="44"/>
        <v>0</v>
      </c>
      <c r="CB143">
        <f t="shared" si="45"/>
        <v>0</v>
      </c>
      <c r="CC143">
        <f t="shared" si="46"/>
        <v>0</v>
      </c>
    </row>
    <row r="144" spans="1:81" x14ac:dyDescent="0.3">
      <c r="A144" t="s">
        <v>93</v>
      </c>
      <c r="B144" t="s">
        <v>39</v>
      </c>
      <c r="C144">
        <v>43.651476000000002</v>
      </c>
      <c r="D144">
        <v>-79.617875999999995</v>
      </c>
      <c r="E144">
        <v>11.85110791727271</v>
      </c>
      <c r="F144" s="2">
        <v>43664</v>
      </c>
      <c r="AK144">
        <v>1</v>
      </c>
      <c r="AR144">
        <v>1</v>
      </c>
      <c r="BB144">
        <f t="shared" si="47"/>
        <v>0</v>
      </c>
      <c r="BC144">
        <v>4</v>
      </c>
      <c r="BD144">
        <v>0</v>
      </c>
      <c r="BE144">
        <v>4</v>
      </c>
      <c r="BK144">
        <f t="shared" si="32"/>
        <v>0</v>
      </c>
      <c r="BL144">
        <f t="shared" si="33"/>
        <v>1</v>
      </c>
      <c r="BM144">
        <f t="shared" si="34"/>
        <v>0</v>
      </c>
      <c r="BN144">
        <f t="shared" si="35"/>
        <v>0</v>
      </c>
      <c r="BO144">
        <f t="shared" si="36"/>
        <v>0</v>
      </c>
      <c r="BP144">
        <f t="shared" si="37"/>
        <v>0</v>
      </c>
      <c r="BQ144">
        <f t="shared" si="38"/>
        <v>0</v>
      </c>
      <c r="BS144">
        <f t="shared" si="39"/>
        <v>2</v>
      </c>
      <c r="BU144">
        <f t="shared" si="40"/>
        <v>1</v>
      </c>
      <c r="BW144">
        <f t="shared" si="41"/>
        <v>0</v>
      </c>
      <c r="BX144">
        <f t="shared" si="42"/>
        <v>1</v>
      </c>
      <c r="BY144">
        <f t="shared" si="43"/>
        <v>0</v>
      </c>
      <c r="CA144">
        <f t="shared" si="44"/>
        <v>0</v>
      </c>
      <c r="CB144">
        <f t="shared" si="45"/>
        <v>1</v>
      </c>
      <c r="CC144">
        <f t="shared" si="46"/>
        <v>1</v>
      </c>
    </row>
    <row r="145" spans="1:81" x14ac:dyDescent="0.3">
      <c r="A145" t="s">
        <v>93</v>
      </c>
      <c r="B145" t="s">
        <v>41</v>
      </c>
      <c r="C145">
        <v>43.651476000000002</v>
      </c>
      <c r="D145">
        <v>-79.617875999999995</v>
      </c>
      <c r="E145">
        <v>11.85110791727271</v>
      </c>
      <c r="F145" s="2">
        <v>43664</v>
      </c>
      <c r="K145">
        <v>1</v>
      </c>
      <c r="BB145">
        <f t="shared" si="47"/>
        <v>0</v>
      </c>
      <c r="BC145">
        <v>6</v>
      </c>
      <c r="BD145">
        <v>0</v>
      </c>
      <c r="BE145">
        <v>6</v>
      </c>
      <c r="BK145">
        <f t="shared" si="32"/>
        <v>1</v>
      </c>
      <c r="BL145">
        <f t="shared" si="33"/>
        <v>0</v>
      </c>
      <c r="BM145">
        <f t="shared" si="34"/>
        <v>0</v>
      </c>
      <c r="BN145">
        <f t="shared" si="35"/>
        <v>0</v>
      </c>
      <c r="BO145">
        <f t="shared" si="36"/>
        <v>0</v>
      </c>
      <c r="BP145">
        <f t="shared" si="37"/>
        <v>0</v>
      </c>
      <c r="BQ145">
        <f t="shared" si="38"/>
        <v>0</v>
      </c>
      <c r="BS145">
        <f t="shared" si="39"/>
        <v>1</v>
      </c>
      <c r="BU145">
        <f t="shared" si="40"/>
        <v>1</v>
      </c>
      <c r="BW145">
        <f t="shared" si="41"/>
        <v>1</v>
      </c>
      <c r="BX145">
        <f t="shared" si="42"/>
        <v>0</v>
      </c>
      <c r="BY145">
        <f t="shared" si="43"/>
        <v>0</v>
      </c>
      <c r="CA145">
        <f t="shared" si="44"/>
        <v>1</v>
      </c>
      <c r="CB145">
        <f t="shared" si="45"/>
        <v>0</v>
      </c>
      <c r="CC145">
        <f t="shared" si="46"/>
        <v>0</v>
      </c>
    </row>
    <row r="146" spans="1:81" x14ac:dyDescent="0.3">
      <c r="A146" t="s">
        <v>93</v>
      </c>
      <c r="B146" t="s">
        <v>42</v>
      </c>
      <c r="C146">
        <v>43.651476000000002</v>
      </c>
      <c r="D146">
        <v>-79.617875999999995</v>
      </c>
      <c r="E146">
        <v>11.85110791727271</v>
      </c>
      <c r="F146" s="2">
        <v>43664</v>
      </c>
      <c r="Y146">
        <v>5</v>
      </c>
      <c r="AR146">
        <v>1</v>
      </c>
      <c r="BB146">
        <f t="shared" si="47"/>
        <v>0</v>
      </c>
      <c r="BC146">
        <v>4</v>
      </c>
      <c r="BD146">
        <v>0</v>
      </c>
      <c r="BE146">
        <v>4</v>
      </c>
      <c r="BG146" t="s">
        <v>247</v>
      </c>
      <c r="BK146">
        <f t="shared" si="32"/>
        <v>0</v>
      </c>
      <c r="BL146">
        <f t="shared" si="33"/>
        <v>1</v>
      </c>
      <c r="BM146">
        <f t="shared" si="34"/>
        <v>0</v>
      </c>
      <c r="BN146">
        <f t="shared" si="35"/>
        <v>0</v>
      </c>
      <c r="BO146">
        <f t="shared" si="36"/>
        <v>0</v>
      </c>
      <c r="BP146">
        <f t="shared" si="37"/>
        <v>0</v>
      </c>
      <c r="BQ146">
        <f t="shared" si="38"/>
        <v>0</v>
      </c>
      <c r="BS146">
        <f t="shared" si="39"/>
        <v>6</v>
      </c>
      <c r="BU146">
        <f t="shared" si="40"/>
        <v>1</v>
      </c>
      <c r="BW146">
        <f t="shared" si="41"/>
        <v>0</v>
      </c>
      <c r="BX146">
        <f t="shared" si="42"/>
        <v>1</v>
      </c>
      <c r="BY146">
        <f t="shared" si="43"/>
        <v>0</v>
      </c>
      <c r="CA146">
        <f t="shared" si="44"/>
        <v>5</v>
      </c>
      <c r="CB146">
        <f t="shared" si="45"/>
        <v>1</v>
      </c>
      <c r="CC146">
        <f t="shared" si="46"/>
        <v>0</v>
      </c>
    </row>
    <row r="147" spans="1:81" x14ac:dyDescent="0.3">
      <c r="A147" t="s">
        <v>94</v>
      </c>
      <c r="B147" t="s">
        <v>39</v>
      </c>
      <c r="C147">
        <v>43.628807000000002</v>
      </c>
      <c r="D147">
        <v>-79.652009000000007</v>
      </c>
      <c r="E147">
        <v>13.687963679905621</v>
      </c>
      <c r="F147" s="2">
        <v>43664</v>
      </c>
      <c r="BB147">
        <f t="shared" si="47"/>
        <v>2</v>
      </c>
      <c r="BC147">
        <v>4</v>
      </c>
      <c r="BD147">
        <v>1</v>
      </c>
      <c r="BE147">
        <v>7</v>
      </c>
      <c r="BG147" t="s">
        <v>248</v>
      </c>
      <c r="BK147">
        <f t="shared" si="32"/>
        <v>0</v>
      </c>
      <c r="BL147">
        <f t="shared" si="33"/>
        <v>0</v>
      </c>
      <c r="BM147">
        <f t="shared" si="34"/>
        <v>0</v>
      </c>
      <c r="BN147">
        <f t="shared" si="35"/>
        <v>0</v>
      </c>
      <c r="BO147">
        <f t="shared" si="36"/>
        <v>0</v>
      </c>
      <c r="BP147">
        <f t="shared" si="37"/>
        <v>0</v>
      </c>
      <c r="BQ147">
        <f t="shared" si="38"/>
        <v>0</v>
      </c>
      <c r="BS147">
        <f t="shared" si="39"/>
        <v>0</v>
      </c>
      <c r="BU147">
        <f t="shared" si="40"/>
        <v>0</v>
      </c>
      <c r="BW147">
        <f t="shared" si="41"/>
        <v>0</v>
      </c>
      <c r="BX147">
        <f t="shared" si="42"/>
        <v>0</v>
      </c>
      <c r="BY147">
        <f t="shared" si="43"/>
        <v>0</v>
      </c>
      <c r="CA147">
        <f t="shared" si="44"/>
        <v>0</v>
      </c>
      <c r="CB147">
        <f t="shared" si="45"/>
        <v>0</v>
      </c>
      <c r="CC147">
        <f t="shared" si="46"/>
        <v>0</v>
      </c>
    </row>
    <row r="148" spans="1:81" x14ac:dyDescent="0.3">
      <c r="A148" t="s">
        <v>94</v>
      </c>
      <c r="B148" t="s">
        <v>41</v>
      </c>
      <c r="C148">
        <v>43.628807000000002</v>
      </c>
      <c r="D148">
        <v>-79.652009000000007</v>
      </c>
      <c r="E148">
        <v>13.687963679905621</v>
      </c>
      <c r="F148" s="2">
        <v>43664</v>
      </c>
      <c r="BB148">
        <f t="shared" si="47"/>
        <v>1</v>
      </c>
      <c r="BC148">
        <v>7</v>
      </c>
      <c r="BD148">
        <v>0</v>
      </c>
      <c r="BE148">
        <v>8</v>
      </c>
      <c r="BG148" t="s">
        <v>249</v>
      </c>
      <c r="BK148">
        <f t="shared" si="32"/>
        <v>0</v>
      </c>
      <c r="BL148">
        <f t="shared" si="33"/>
        <v>0</v>
      </c>
      <c r="BM148">
        <f t="shared" si="34"/>
        <v>0</v>
      </c>
      <c r="BN148">
        <f t="shared" si="35"/>
        <v>0</v>
      </c>
      <c r="BO148">
        <f t="shared" si="36"/>
        <v>0</v>
      </c>
      <c r="BP148">
        <f t="shared" si="37"/>
        <v>0</v>
      </c>
      <c r="BQ148">
        <f t="shared" si="38"/>
        <v>0</v>
      </c>
      <c r="BS148">
        <f t="shared" si="39"/>
        <v>0</v>
      </c>
      <c r="BU148">
        <f t="shared" si="40"/>
        <v>0</v>
      </c>
      <c r="BW148">
        <f t="shared" si="41"/>
        <v>0</v>
      </c>
      <c r="BX148">
        <f t="shared" si="42"/>
        <v>0</v>
      </c>
      <c r="BY148">
        <f t="shared" si="43"/>
        <v>0</v>
      </c>
      <c r="CA148">
        <f t="shared" si="44"/>
        <v>0</v>
      </c>
      <c r="CB148">
        <f t="shared" si="45"/>
        <v>0</v>
      </c>
      <c r="CC148">
        <f t="shared" si="46"/>
        <v>0</v>
      </c>
    </row>
    <row r="149" spans="1:81" x14ac:dyDescent="0.3">
      <c r="A149" t="s">
        <v>94</v>
      </c>
      <c r="B149" t="s">
        <v>42</v>
      </c>
      <c r="C149">
        <v>43.628807000000002</v>
      </c>
      <c r="D149">
        <v>-79.652009000000007</v>
      </c>
      <c r="E149">
        <v>13.687963679905621</v>
      </c>
      <c r="F149" s="2">
        <v>43664</v>
      </c>
      <c r="AS149">
        <v>1</v>
      </c>
      <c r="BB149">
        <f t="shared" si="47"/>
        <v>0</v>
      </c>
      <c r="BC149">
        <v>3</v>
      </c>
      <c r="BD149">
        <v>3</v>
      </c>
      <c r="BE149">
        <v>6</v>
      </c>
      <c r="BG149" t="s">
        <v>250</v>
      </c>
      <c r="BK149">
        <f t="shared" si="32"/>
        <v>0</v>
      </c>
      <c r="BL149">
        <f t="shared" si="33"/>
        <v>1</v>
      </c>
      <c r="BM149">
        <f t="shared" si="34"/>
        <v>0</v>
      </c>
      <c r="BN149">
        <f t="shared" si="35"/>
        <v>0</v>
      </c>
      <c r="BO149">
        <f t="shared" si="36"/>
        <v>0</v>
      </c>
      <c r="BP149">
        <f t="shared" si="37"/>
        <v>0</v>
      </c>
      <c r="BQ149">
        <f t="shared" si="38"/>
        <v>0</v>
      </c>
      <c r="BS149">
        <f t="shared" si="39"/>
        <v>1</v>
      </c>
      <c r="BU149">
        <f t="shared" si="40"/>
        <v>1</v>
      </c>
      <c r="BW149">
        <f t="shared" si="41"/>
        <v>0</v>
      </c>
      <c r="BX149">
        <f t="shared" si="42"/>
        <v>1</v>
      </c>
      <c r="BY149">
        <f t="shared" si="43"/>
        <v>0</v>
      </c>
      <c r="CA149">
        <f t="shared" si="44"/>
        <v>0</v>
      </c>
      <c r="CB149">
        <f t="shared" si="45"/>
        <v>1</v>
      </c>
      <c r="CC149">
        <f t="shared" si="46"/>
        <v>0</v>
      </c>
    </row>
    <row r="150" spans="1:81" x14ac:dyDescent="0.3">
      <c r="A150" t="s">
        <v>95</v>
      </c>
      <c r="B150" t="s">
        <v>39</v>
      </c>
      <c r="C150">
        <v>43.618104000000002</v>
      </c>
      <c r="D150">
        <v>-79.701542000000003</v>
      </c>
      <c r="E150">
        <v>16.249375245243645</v>
      </c>
      <c r="F150" s="2">
        <v>43664</v>
      </c>
      <c r="BB150">
        <f t="shared" si="47"/>
        <v>1</v>
      </c>
      <c r="BC150">
        <v>5</v>
      </c>
      <c r="BD150">
        <v>0</v>
      </c>
      <c r="BE150">
        <v>6</v>
      </c>
      <c r="BG150" t="s">
        <v>251</v>
      </c>
      <c r="BK150">
        <f t="shared" si="32"/>
        <v>0</v>
      </c>
      <c r="BL150">
        <f t="shared" si="33"/>
        <v>0</v>
      </c>
      <c r="BM150">
        <f t="shared" si="34"/>
        <v>0</v>
      </c>
      <c r="BN150">
        <f t="shared" si="35"/>
        <v>0</v>
      </c>
      <c r="BO150">
        <f t="shared" si="36"/>
        <v>0</v>
      </c>
      <c r="BP150">
        <f t="shared" si="37"/>
        <v>0</v>
      </c>
      <c r="BQ150">
        <f t="shared" si="38"/>
        <v>0</v>
      </c>
      <c r="BS150">
        <f t="shared" si="39"/>
        <v>0</v>
      </c>
      <c r="BU150">
        <f t="shared" si="40"/>
        <v>0</v>
      </c>
      <c r="BW150">
        <f t="shared" si="41"/>
        <v>0</v>
      </c>
      <c r="BX150">
        <f t="shared" si="42"/>
        <v>0</v>
      </c>
      <c r="BY150">
        <f t="shared" si="43"/>
        <v>0</v>
      </c>
      <c r="CA150">
        <f t="shared" si="44"/>
        <v>0</v>
      </c>
      <c r="CB150">
        <f t="shared" si="45"/>
        <v>0</v>
      </c>
      <c r="CC150">
        <f t="shared" si="46"/>
        <v>0</v>
      </c>
    </row>
    <row r="151" spans="1:81" x14ac:dyDescent="0.3">
      <c r="A151" t="s">
        <v>95</v>
      </c>
      <c r="B151" t="s">
        <v>41</v>
      </c>
      <c r="C151">
        <v>43.618104000000002</v>
      </c>
      <c r="D151">
        <v>-79.701542000000003</v>
      </c>
      <c r="E151">
        <v>16.249375245243645</v>
      </c>
      <c r="F151" s="2">
        <v>43664</v>
      </c>
      <c r="BB151">
        <f t="shared" si="47"/>
        <v>2</v>
      </c>
      <c r="BC151">
        <v>3</v>
      </c>
      <c r="BD151">
        <v>0</v>
      </c>
      <c r="BE151">
        <v>5</v>
      </c>
      <c r="BG151" t="s">
        <v>251</v>
      </c>
      <c r="BK151">
        <f t="shared" si="32"/>
        <v>0</v>
      </c>
      <c r="BL151">
        <f t="shared" si="33"/>
        <v>0</v>
      </c>
      <c r="BM151">
        <f t="shared" si="34"/>
        <v>0</v>
      </c>
      <c r="BN151">
        <f t="shared" si="35"/>
        <v>0</v>
      </c>
      <c r="BO151">
        <f t="shared" si="36"/>
        <v>0</v>
      </c>
      <c r="BP151">
        <f t="shared" si="37"/>
        <v>0</v>
      </c>
      <c r="BQ151">
        <f t="shared" si="38"/>
        <v>0</v>
      </c>
      <c r="BS151">
        <f t="shared" si="39"/>
        <v>0</v>
      </c>
      <c r="BU151">
        <f t="shared" si="40"/>
        <v>0</v>
      </c>
      <c r="BW151">
        <f t="shared" si="41"/>
        <v>0</v>
      </c>
      <c r="BX151">
        <f t="shared" si="42"/>
        <v>0</v>
      </c>
      <c r="BY151">
        <f t="shared" si="43"/>
        <v>0</v>
      </c>
      <c r="CA151">
        <f t="shared" si="44"/>
        <v>0</v>
      </c>
      <c r="CB151">
        <f t="shared" si="45"/>
        <v>0</v>
      </c>
      <c r="CC151">
        <f t="shared" si="46"/>
        <v>0</v>
      </c>
    </row>
    <row r="152" spans="1:81" x14ac:dyDescent="0.3">
      <c r="A152" t="s">
        <v>95</v>
      </c>
      <c r="B152" t="s">
        <v>42</v>
      </c>
      <c r="C152">
        <v>43.618104000000002</v>
      </c>
      <c r="D152">
        <v>-79.701542000000003</v>
      </c>
      <c r="E152">
        <v>16.249375245243645</v>
      </c>
      <c r="F152" s="2">
        <v>43664</v>
      </c>
      <c r="AK152">
        <v>1</v>
      </c>
      <c r="AT152">
        <v>1</v>
      </c>
      <c r="BB152">
        <f t="shared" si="47"/>
        <v>1</v>
      </c>
      <c r="BC152">
        <v>2</v>
      </c>
      <c r="BD152">
        <v>0</v>
      </c>
      <c r="BE152">
        <v>3</v>
      </c>
      <c r="BG152" t="s">
        <v>252</v>
      </c>
      <c r="BK152">
        <f t="shared" si="32"/>
        <v>0</v>
      </c>
      <c r="BL152">
        <f t="shared" si="33"/>
        <v>0</v>
      </c>
      <c r="BM152">
        <f t="shared" si="34"/>
        <v>0</v>
      </c>
      <c r="BN152">
        <f t="shared" si="35"/>
        <v>0</v>
      </c>
      <c r="BO152">
        <f t="shared" si="36"/>
        <v>0</v>
      </c>
      <c r="BP152">
        <f t="shared" si="37"/>
        <v>0</v>
      </c>
      <c r="BQ152">
        <f t="shared" si="38"/>
        <v>0</v>
      </c>
      <c r="BS152">
        <f t="shared" si="39"/>
        <v>2</v>
      </c>
      <c r="BU152">
        <f t="shared" si="40"/>
        <v>0</v>
      </c>
      <c r="BW152">
        <f t="shared" si="41"/>
        <v>0</v>
      </c>
      <c r="BX152">
        <f t="shared" si="42"/>
        <v>0</v>
      </c>
      <c r="BY152">
        <f t="shared" si="43"/>
        <v>0</v>
      </c>
      <c r="CA152">
        <f t="shared" si="44"/>
        <v>0</v>
      </c>
      <c r="CB152">
        <f t="shared" si="45"/>
        <v>0</v>
      </c>
      <c r="CC152">
        <f t="shared" si="46"/>
        <v>2</v>
      </c>
    </row>
    <row r="153" spans="1:81" x14ac:dyDescent="0.3">
      <c r="A153" t="s">
        <v>96</v>
      </c>
      <c r="B153" t="s">
        <v>39</v>
      </c>
      <c r="C153">
        <v>43.613475000000001</v>
      </c>
      <c r="D153">
        <v>-79.705866999999998</v>
      </c>
      <c r="E153">
        <v>16.517746332907461</v>
      </c>
      <c r="F153" s="2">
        <v>43664</v>
      </c>
      <c r="AU153">
        <v>1</v>
      </c>
      <c r="BB153">
        <f t="shared" si="47"/>
        <v>0</v>
      </c>
      <c r="BC153">
        <v>4</v>
      </c>
      <c r="BD153">
        <v>1</v>
      </c>
      <c r="BE153">
        <v>5</v>
      </c>
      <c r="BG153" t="s">
        <v>253</v>
      </c>
      <c r="BK153">
        <f t="shared" si="32"/>
        <v>0</v>
      </c>
      <c r="BL153">
        <f t="shared" si="33"/>
        <v>1</v>
      </c>
      <c r="BM153">
        <f t="shared" si="34"/>
        <v>0</v>
      </c>
      <c r="BN153">
        <f t="shared" si="35"/>
        <v>0</v>
      </c>
      <c r="BO153">
        <f t="shared" si="36"/>
        <v>0</v>
      </c>
      <c r="BP153">
        <f t="shared" si="37"/>
        <v>0</v>
      </c>
      <c r="BQ153">
        <f t="shared" si="38"/>
        <v>0</v>
      </c>
      <c r="BS153">
        <f t="shared" si="39"/>
        <v>1</v>
      </c>
      <c r="BU153">
        <f t="shared" si="40"/>
        <v>1</v>
      </c>
      <c r="BW153">
        <f t="shared" si="41"/>
        <v>0</v>
      </c>
      <c r="BX153">
        <f t="shared" si="42"/>
        <v>1</v>
      </c>
      <c r="BY153">
        <f t="shared" si="43"/>
        <v>0</v>
      </c>
      <c r="CA153">
        <f t="shared" si="44"/>
        <v>0</v>
      </c>
      <c r="CB153">
        <f t="shared" si="45"/>
        <v>1</v>
      </c>
      <c r="CC153">
        <f t="shared" si="46"/>
        <v>0</v>
      </c>
    </row>
    <row r="154" spans="1:81" x14ac:dyDescent="0.3">
      <c r="A154" t="s">
        <v>96</v>
      </c>
      <c r="B154" t="s">
        <v>41</v>
      </c>
      <c r="C154">
        <v>43.613475000000001</v>
      </c>
      <c r="D154">
        <v>-79.705866999999998</v>
      </c>
      <c r="E154">
        <v>16.517746332907461</v>
      </c>
      <c r="F154" s="2">
        <v>43664</v>
      </c>
      <c r="K154">
        <v>1</v>
      </c>
      <c r="AR154">
        <v>1</v>
      </c>
      <c r="AV154">
        <v>1</v>
      </c>
      <c r="AW154">
        <v>1</v>
      </c>
      <c r="BB154">
        <f t="shared" si="47"/>
        <v>0</v>
      </c>
      <c r="BC154">
        <v>6</v>
      </c>
      <c r="BD154">
        <v>0</v>
      </c>
      <c r="BE154">
        <v>6</v>
      </c>
      <c r="BK154">
        <f t="shared" si="32"/>
        <v>1</v>
      </c>
      <c r="BL154">
        <f t="shared" si="33"/>
        <v>2</v>
      </c>
      <c r="BM154">
        <f t="shared" si="34"/>
        <v>0</v>
      </c>
      <c r="BN154">
        <f t="shared" si="35"/>
        <v>0</v>
      </c>
      <c r="BO154">
        <f t="shared" si="36"/>
        <v>0</v>
      </c>
      <c r="BP154">
        <f t="shared" si="37"/>
        <v>0</v>
      </c>
      <c r="BQ154">
        <f t="shared" si="38"/>
        <v>0</v>
      </c>
      <c r="BS154">
        <f>SUM(G154:AZ154)</f>
        <v>4</v>
      </c>
      <c r="BU154">
        <f t="shared" si="40"/>
        <v>4</v>
      </c>
      <c r="BW154">
        <f t="shared" si="41"/>
        <v>2</v>
      </c>
      <c r="BX154">
        <f t="shared" si="42"/>
        <v>2</v>
      </c>
      <c r="BY154">
        <f t="shared" si="43"/>
        <v>0</v>
      </c>
      <c r="CA154">
        <f t="shared" si="44"/>
        <v>2</v>
      </c>
      <c r="CB154">
        <f t="shared" si="45"/>
        <v>2</v>
      </c>
      <c r="CC154">
        <f t="shared" si="46"/>
        <v>0</v>
      </c>
    </row>
    <row r="155" spans="1:81" x14ac:dyDescent="0.3">
      <c r="A155" t="s">
        <v>96</v>
      </c>
      <c r="B155" t="s">
        <v>42</v>
      </c>
      <c r="C155">
        <v>43.613475000000001</v>
      </c>
      <c r="D155">
        <v>-79.705866999999998</v>
      </c>
      <c r="E155">
        <v>16.517746332907461</v>
      </c>
      <c r="F155" s="2">
        <v>43664</v>
      </c>
      <c r="K155">
        <v>4</v>
      </c>
      <c r="BB155">
        <f t="shared" si="47"/>
        <v>0</v>
      </c>
      <c r="BC155">
        <v>4</v>
      </c>
      <c r="BD155">
        <v>2</v>
      </c>
      <c r="BE155">
        <v>6</v>
      </c>
      <c r="BG155" t="s">
        <v>252</v>
      </c>
      <c r="BK155">
        <f t="shared" si="32"/>
        <v>4</v>
      </c>
      <c r="BL155">
        <f t="shared" si="33"/>
        <v>0</v>
      </c>
      <c r="BM155">
        <f t="shared" si="34"/>
        <v>0</v>
      </c>
      <c r="BN155">
        <f t="shared" si="35"/>
        <v>0</v>
      </c>
      <c r="BO155">
        <f t="shared" si="36"/>
        <v>0</v>
      </c>
      <c r="BP155">
        <f t="shared" si="37"/>
        <v>0</v>
      </c>
      <c r="BQ155">
        <f t="shared" si="38"/>
        <v>0</v>
      </c>
      <c r="BS155">
        <f t="shared" si="39"/>
        <v>4</v>
      </c>
      <c r="BU155">
        <f t="shared" si="40"/>
        <v>4</v>
      </c>
      <c r="BW155">
        <f t="shared" si="41"/>
        <v>4</v>
      </c>
      <c r="BX155">
        <f t="shared" si="42"/>
        <v>0</v>
      </c>
      <c r="BY155">
        <f t="shared" si="43"/>
        <v>0</v>
      </c>
      <c r="CA155">
        <f t="shared" si="44"/>
        <v>4</v>
      </c>
      <c r="CB155">
        <f t="shared" si="45"/>
        <v>0</v>
      </c>
      <c r="CC155">
        <f t="shared" si="46"/>
        <v>0</v>
      </c>
    </row>
    <row r="156" spans="1:81" x14ac:dyDescent="0.3">
      <c r="A156" t="s">
        <v>97</v>
      </c>
      <c r="B156" t="s">
        <v>39</v>
      </c>
      <c r="C156">
        <v>43.595801999999999</v>
      </c>
      <c r="D156">
        <v>-79.719547000000006</v>
      </c>
      <c r="E156">
        <v>17.445432542760066</v>
      </c>
      <c r="F156" s="2">
        <v>43664</v>
      </c>
      <c r="Y156" t="s">
        <v>254</v>
      </c>
      <c r="BB156">
        <f t="shared" si="47"/>
        <v>0</v>
      </c>
      <c r="BC156">
        <v>3</v>
      </c>
      <c r="BD156">
        <v>2</v>
      </c>
      <c r="BE156">
        <v>5</v>
      </c>
      <c r="BG156" t="s">
        <v>255</v>
      </c>
      <c r="BK156">
        <f t="shared" si="32"/>
        <v>0</v>
      </c>
      <c r="BL156">
        <f t="shared" si="33"/>
        <v>0</v>
      </c>
      <c r="BM156">
        <f t="shared" si="34"/>
        <v>0</v>
      </c>
      <c r="BN156">
        <f t="shared" si="35"/>
        <v>0</v>
      </c>
      <c r="BO156">
        <f t="shared" si="36"/>
        <v>0</v>
      </c>
      <c r="BP156">
        <f t="shared" si="37"/>
        <v>0</v>
      </c>
      <c r="BQ156">
        <f t="shared" si="38"/>
        <v>0</v>
      </c>
      <c r="BS156">
        <f t="shared" si="39"/>
        <v>0</v>
      </c>
      <c r="BU156">
        <f t="shared" si="40"/>
        <v>0</v>
      </c>
      <c r="BW156">
        <f t="shared" si="41"/>
        <v>0</v>
      </c>
      <c r="BX156">
        <f t="shared" si="42"/>
        <v>0</v>
      </c>
      <c r="BY156">
        <f t="shared" si="43"/>
        <v>0</v>
      </c>
      <c r="CA156">
        <v>2</v>
      </c>
      <c r="CB156">
        <f t="shared" si="45"/>
        <v>0</v>
      </c>
      <c r="CC156">
        <f t="shared" si="46"/>
        <v>0</v>
      </c>
    </row>
    <row r="157" spans="1:81" x14ac:dyDescent="0.3">
      <c r="A157" t="s">
        <v>97</v>
      </c>
      <c r="B157" t="s">
        <v>41</v>
      </c>
      <c r="C157">
        <v>43.595801999999999</v>
      </c>
      <c r="D157">
        <v>-79.719547000000006</v>
      </c>
      <c r="E157">
        <v>17.445432542760066</v>
      </c>
      <c r="F157" s="2">
        <v>43664</v>
      </c>
      <c r="H157">
        <v>3</v>
      </c>
      <c r="BB157">
        <f t="shared" si="47"/>
        <v>0</v>
      </c>
      <c r="BC157">
        <v>4</v>
      </c>
      <c r="BD157">
        <v>2</v>
      </c>
      <c r="BE157">
        <v>6</v>
      </c>
      <c r="BK157">
        <f t="shared" si="32"/>
        <v>3</v>
      </c>
      <c r="BL157">
        <f t="shared" si="33"/>
        <v>0</v>
      </c>
      <c r="BM157">
        <f t="shared" si="34"/>
        <v>0</v>
      </c>
      <c r="BN157">
        <f t="shared" si="35"/>
        <v>0</v>
      </c>
      <c r="BO157">
        <f t="shared" si="36"/>
        <v>0</v>
      </c>
      <c r="BP157">
        <f t="shared" si="37"/>
        <v>0</v>
      </c>
      <c r="BQ157">
        <f t="shared" si="38"/>
        <v>0</v>
      </c>
      <c r="BS157">
        <f t="shared" si="39"/>
        <v>3</v>
      </c>
      <c r="BU157">
        <f t="shared" si="40"/>
        <v>3</v>
      </c>
      <c r="BW157">
        <f t="shared" si="41"/>
        <v>3</v>
      </c>
      <c r="BX157">
        <f t="shared" si="42"/>
        <v>0</v>
      </c>
      <c r="BY157">
        <f t="shared" si="43"/>
        <v>0</v>
      </c>
      <c r="CA157">
        <f t="shared" si="44"/>
        <v>3</v>
      </c>
      <c r="CB157">
        <f t="shared" si="45"/>
        <v>0</v>
      </c>
      <c r="CC157">
        <f t="shared" si="46"/>
        <v>0</v>
      </c>
    </row>
    <row r="158" spans="1:81" x14ac:dyDescent="0.3">
      <c r="A158" t="s">
        <v>97</v>
      </c>
      <c r="B158" t="s">
        <v>42</v>
      </c>
      <c r="C158">
        <v>43.595801999999999</v>
      </c>
      <c r="D158">
        <v>-79.719547000000006</v>
      </c>
      <c r="E158">
        <v>17.445432542760066</v>
      </c>
      <c r="F158" s="2">
        <v>43664</v>
      </c>
      <c r="H158">
        <v>1</v>
      </c>
      <c r="Y158">
        <v>1</v>
      </c>
      <c r="BB158">
        <f t="shared" si="47"/>
        <v>0</v>
      </c>
      <c r="BC158">
        <v>3</v>
      </c>
      <c r="BD158">
        <v>0</v>
      </c>
      <c r="BE158">
        <v>3</v>
      </c>
      <c r="BG158" t="s">
        <v>256</v>
      </c>
      <c r="BK158">
        <f t="shared" si="32"/>
        <v>1</v>
      </c>
      <c r="BL158">
        <f t="shared" si="33"/>
        <v>0</v>
      </c>
      <c r="BM158">
        <f t="shared" si="34"/>
        <v>0</v>
      </c>
      <c r="BN158">
        <f t="shared" si="35"/>
        <v>0</v>
      </c>
      <c r="BO158">
        <f t="shared" si="36"/>
        <v>0</v>
      </c>
      <c r="BP158">
        <f t="shared" si="37"/>
        <v>0</v>
      </c>
      <c r="BQ158">
        <f t="shared" si="38"/>
        <v>0</v>
      </c>
      <c r="BS158">
        <f t="shared" si="39"/>
        <v>2</v>
      </c>
      <c r="BU158">
        <f t="shared" si="40"/>
        <v>1</v>
      </c>
      <c r="BW158">
        <f t="shared" si="41"/>
        <v>1</v>
      </c>
      <c r="BX158">
        <f t="shared" si="42"/>
        <v>0</v>
      </c>
      <c r="BY158">
        <f t="shared" si="43"/>
        <v>0</v>
      </c>
      <c r="CA158">
        <f t="shared" si="44"/>
        <v>2</v>
      </c>
      <c r="CB158">
        <f t="shared" si="45"/>
        <v>0</v>
      </c>
      <c r="CC158">
        <f t="shared" si="46"/>
        <v>0</v>
      </c>
    </row>
    <row r="159" spans="1:81" x14ac:dyDescent="0.3">
      <c r="A159" t="s">
        <v>98</v>
      </c>
      <c r="B159" t="s">
        <v>39</v>
      </c>
      <c r="C159">
        <v>43.578899999999997</v>
      </c>
      <c r="D159">
        <v>-79.713397999999998</v>
      </c>
      <c r="E159">
        <v>17.47081032053967</v>
      </c>
      <c r="F159" s="2">
        <v>43664</v>
      </c>
      <c r="K159">
        <v>1</v>
      </c>
      <c r="AX159">
        <v>1</v>
      </c>
      <c r="AY159">
        <v>1</v>
      </c>
      <c r="BB159">
        <f t="shared" si="47"/>
        <v>0</v>
      </c>
      <c r="BC159">
        <v>3</v>
      </c>
      <c r="BD159">
        <v>0</v>
      </c>
      <c r="BE159">
        <v>3</v>
      </c>
      <c r="BK159">
        <f t="shared" si="32"/>
        <v>2</v>
      </c>
      <c r="BL159">
        <f t="shared" si="33"/>
        <v>1</v>
      </c>
      <c r="BM159">
        <f t="shared" si="34"/>
        <v>0</v>
      </c>
      <c r="BN159">
        <f t="shared" si="35"/>
        <v>0</v>
      </c>
      <c r="BO159">
        <f t="shared" si="36"/>
        <v>0</v>
      </c>
      <c r="BP159">
        <f t="shared" si="37"/>
        <v>0</v>
      </c>
      <c r="BQ159">
        <f t="shared" si="38"/>
        <v>0</v>
      </c>
      <c r="BS159">
        <f t="shared" si="39"/>
        <v>3</v>
      </c>
      <c r="BU159">
        <f t="shared" si="40"/>
        <v>3</v>
      </c>
      <c r="BW159">
        <f t="shared" si="41"/>
        <v>2</v>
      </c>
      <c r="BX159">
        <f t="shared" si="42"/>
        <v>1</v>
      </c>
      <c r="BY159">
        <f t="shared" si="43"/>
        <v>0</v>
      </c>
      <c r="CA159">
        <f t="shared" si="44"/>
        <v>2</v>
      </c>
      <c r="CB159">
        <f t="shared" si="45"/>
        <v>1</v>
      </c>
      <c r="CC159">
        <f t="shared" si="46"/>
        <v>0</v>
      </c>
    </row>
    <row r="160" spans="1:81" x14ac:dyDescent="0.3">
      <c r="A160" t="s">
        <v>98</v>
      </c>
      <c r="B160" t="s">
        <v>41</v>
      </c>
      <c r="C160">
        <v>43.578899999999997</v>
      </c>
      <c r="D160">
        <v>-79.713397999999998</v>
      </c>
      <c r="E160">
        <v>17.47081032053967</v>
      </c>
      <c r="F160" s="2">
        <v>43664</v>
      </c>
      <c r="BB160">
        <f t="shared" si="47"/>
        <v>0</v>
      </c>
      <c r="BC160">
        <v>4</v>
      </c>
      <c r="BD160">
        <v>1</v>
      </c>
      <c r="BE160">
        <v>5</v>
      </c>
      <c r="BG160" t="s">
        <v>257</v>
      </c>
      <c r="BK160">
        <f t="shared" si="32"/>
        <v>0</v>
      </c>
      <c r="BL160">
        <f t="shared" si="33"/>
        <v>0</v>
      </c>
      <c r="BM160">
        <f t="shared" si="34"/>
        <v>0</v>
      </c>
      <c r="BN160">
        <f t="shared" si="35"/>
        <v>0</v>
      </c>
      <c r="BO160">
        <f t="shared" si="36"/>
        <v>0</v>
      </c>
      <c r="BP160">
        <f t="shared" si="37"/>
        <v>0</v>
      </c>
      <c r="BQ160">
        <f t="shared" si="38"/>
        <v>0</v>
      </c>
      <c r="BS160">
        <f t="shared" si="39"/>
        <v>0</v>
      </c>
      <c r="BU160">
        <f t="shared" si="40"/>
        <v>0</v>
      </c>
      <c r="BW160">
        <f t="shared" si="41"/>
        <v>0</v>
      </c>
      <c r="BX160">
        <f t="shared" si="42"/>
        <v>0</v>
      </c>
      <c r="BY160">
        <f t="shared" si="43"/>
        <v>0</v>
      </c>
      <c r="CA160">
        <f t="shared" si="44"/>
        <v>0</v>
      </c>
      <c r="CB160">
        <f t="shared" si="45"/>
        <v>0</v>
      </c>
      <c r="CC160">
        <f t="shared" si="46"/>
        <v>0</v>
      </c>
    </row>
    <row r="161" spans="1:81" x14ac:dyDescent="0.3">
      <c r="A161" t="s">
        <v>98</v>
      </c>
      <c r="B161" t="s">
        <v>42</v>
      </c>
      <c r="C161">
        <v>43.578899999999997</v>
      </c>
      <c r="D161">
        <v>-79.713397999999998</v>
      </c>
      <c r="E161">
        <v>17.47081032053967</v>
      </c>
      <c r="F161" s="2">
        <v>43664</v>
      </c>
      <c r="BB161">
        <f t="shared" si="47"/>
        <v>0</v>
      </c>
      <c r="BC161">
        <v>2</v>
      </c>
      <c r="BD161">
        <v>0</v>
      </c>
      <c r="BE161">
        <v>2</v>
      </c>
      <c r="BK161">
        <f t="shared" si="32"/>
        <v>0</v>
      </c>
      <c r="BL161">
        <f t="shared" si="33"/>
        <v>0</v>
      </c>
      <c r="BM161">
        <f t="shared" si="34"/>
        <v>0</v>
      </c>
      <c r="BN161">
        <f t="shared" si="35"/>
        <v>0</v>
      </c>
      <c r="BO161">
        <f t="shared" si="36"/>
        <v>0</v>
      </c>
      <c r="BP161">
        <f t="shared" si="37"/>
        <v>0</v>
      </c>
      <c r="BQ161">
        <f t="shared" si="38"/>
        <v>0</v>
      </c>
      <c r="BS161">
        <f t="shared" si="39"/>
        <v>0</v>
      </c>
      <c r="BU161">
        <f t="shared" si="40"/>
        <v>0</v>
      </c>
      <c r="BW161">
        <f t="shared" si="41"/>
        <v>0</v>
      </c>
      <c r="BX161">
        <f t="shared" si="42"/>
        <v>0</v>
      </c>
      <c r="BY161">
        <f t="shared" si="43"/>
        <v>0</v>
      </c>
      <c r="CA161">
        <f t="shared" si="44"/>
        <v>0</v>
      </c>
      <c r="CB161">
        <f t="shared" si="45"/>
        <v>0</v>
      </c>
      <c r="CC161">
        <f t="shared" si="46"/>
        <v>0</v>
      </c>
    </row>
    <row r="162" spans="1:81" x14ac:dyDescent="0.3">
      <c r="A162" t="s">
        <v>99</v>
      </c>
      <c r="B162" t="s">
        <v>39</v>
      </c>
      <c r="C162">
        <v>43.553597000000003</v>
      </c>
      <c r="D162">
        <v>-79.699607999999998</v>
      </c>
      <c r="E162">
        <v>17.453630525434615</v>
      </c>
      <c r="F162" s="2">
        <v>43653</v>
      </c>
      <c r="S162">
        <v>1</v>
      </c>
      <c r="BB162">
        <f t="shared" si="47"/>
        <v>1</v>
      </c>
      <c r="BC162">
        <v>1</v>
      </c>
      <c r="BD162">
        <v>0</v>
      </c>
      <c r="BE162">
        <v>2</v>
      </c>
      <c r="BG162" t="s">
        <v>258</v>
      </c>
      <c r="BK162">
        <f t="shared" si="32"/>
        <v>1</v>
      </c>
      <c r="BL162">
        <f t="shared" si="33"/>
        <v>0</v>
      </c>
      <c r="BM162">
        <f t="shared" si="34"/>
        <v>0</v>
      </c>
      <c r="BN162">
        <f t="shared" si="35"/>
        <v>0</v>
      </c>
      <c r="BO162">
        <f t="shared" si="36"/>
        <v>0</v>
      </c>
      <c r="BP162">
        <f t="shared" si="37"/>
        <v>0</v>
      </c>
      <c r="BQ162">
        <f t="shared" si="38"/>
        <v>0</v>
      </c>
      <c r="BS162">
        <f t="shared" si="39"/>
        <v>1</v>
      </c>
      <c r="BU162">
        <f t="shared" si="40"/>
        <v>1</v>
      </c>
      <c r="BW162">
        <f t="shared" si="41"/>
        <v>1</v>
      </c>
      <c r="BX162">
        <f t="shared" si="42"/>
        <v>0</v>
      </c>
      <c r="BY162">
        <f t="shared" si="43"/>
        <v>0</v>
      </c>
      <c r="CA162">
        <f t="shared" si="44"/>
        <v>1</v>
      </c>
      <c r="CB162">
        <f t="shared" si="45"/>
        <v>0</v>
      </c>
      <c r="CC162">
        <f t="shared" si="46"/>
        <v>0</v>
      </c>
    </row>
    <row r="163" spans="1:81" x14ac:dyDescent="0.3">
      <c r="A163" t="s">
        <v>259</v>
      </c>
      <c r="B163" t="s">
        <v>39</v>
      </c>
      <c r="F163" s="2">
        <v>43668</v>
      </c>
      <c r="BB163">
        <f t="shared" si="47"/>
        <v>2</v>
      </c>
      <c r="BC163">
        <v>4</v>
      </c>
      <c r="BD163">
        <v>2</v>
      </c>
      <c r="BE163">
        <v>8</v>
      </c>
      <c r="BK163">
        <f t="shared" si="32"/>
        <v>0</v>
      </c>
      <c r="BL163">
        <f t="shared" si="33"/>
        <v>0</v>
      </c>
      <c r="BM163">
        <f t="shared" si="34"/>
        <v>0</v>
      </c>
      <c r="BN163">
        <f t="shared" si="35"/>
        <v>0</v>
      </c>
      <c r="BO163">
        <f t="shared" si="36"/>
        <v>0</v>
      </c>
      <c r="BP163">
        <f t="shared" si="37"/>
        <v>0</v>
      </c>
      <c r="BQ163">
        <f t="shared" si="38"/>
        <v>0</v>
      </c>
      <c r="BS163">
        <f t="shared" si="39"/>
        <v>0</v>
      </c>
      <c r="BU163">
        <f t="shared" si="40"/>
        <v>0</v>
      </c>
      <c r="BW163">
        <f t="shared" si="41"/>
        <v>0</v>
      </c>
      <c r="BX163">
        <f t="shared" si="42"/>
        <v>0</v>
      </c>
      <c r="BY163">
        <f t="shared" si="43"/>
        <v>0</v>
      </c>
      <c r="CA163">
        <f t="shared" si="44"/>
        <v>0</v>
      </c>
      <c r="CB163">
        <f t="shared" si="45"/>
        <v>0</v>
      </c>
      <c r="CC163">
        <f t="shared" si="46"/>
        <v>0</v>
      </c>
    </row>
    <row r="164" spans="1:81" x14ac:dyDescent="0.3">
      <c r="A164" t="s">
        <v>259</v>
      </c>
      <c r="B164" t="s">
        <v>41</v>
      </c>
      <c r="F164" s="2">
        <v>43668</v>
      </c>
      <c r="BB164">
        <f t="shared" si="47"/>
        <v>0</v>
      </c>
      <c r="BC164">
        <v>3</v>
      </c>
      <c r="BD164">
        <v>3</v>
      </c>
      <c r="BE164">
        <v>6</v>
      </c>
      <c r="BK164">
        <f t="shared" si="32"/>
        <v>0</v>
      </c>
      <c r="BL164">
        <f t="shared" si="33"/>
        <v>0</v>
      </c>
      <c r="BM164">
        <f t="shared" si="34"/>
        <v>0</v>
      </c>
      <c r="BN164">
        <f t="shared" si="35"/>
        <v>0</v>
      </c>
      <c r="BO164">
        <f t="shared" si="36"/>
        <v>0</v>
      </c>
      <c r="BP164">
        <f t="shared" si="37"/>
        <v>0</v>
      </c>
      <c r="BQ164">
        <f t="shared" si="38"/>
        <v>0</v>
      </c>
      <c r="BS164">
        <f t="shared" si="39"/>
        <v>0</v>
      </c>
      <c r="BU164">
        <f t="shared" si="40"/>
        <v>0</v>
      </c>
      <c r="BW164">
        <f t="shared" si="41"/>
        <v>0</v>
      </c>
      <c r="BX164">
        <f t="shared" si="42"/>
        <v>0</v>
      </c>
      <c r="BY164">
        <f t="shared" si="43"/>
        <v>0</v>
      </c>
      <c r="CA164">
        <f t="shared" si="44"/>
        <v>0</v>
      </c>
      <c r="CB164">
        <f t="shared" si="45"/>
        <v>0</v>
      </c>
      <c r="CC164">
        <f t="shared" si="46"/>
        <v>0</v>
      </c>
    </row>
    <row r="165" spans="1:81" x14ac:dyDescent="0.3">
      <c r="A165" t="s">
        <v>259</v>
      </c>
      <c r="B165" t="s">
        <v>42</v>
      </c>
      <c r="F165" s="2">
        <v>43668</v>
      </c>
      <c r="BB165">
        <f t="shared" si="47"/>
        <v>1</v>
      </c>
      <c r="BC165">
        <v>4</v>
      </c>
      <c r="BD165">
        <v>1</v>
      </c>
      <c r="BE165">
        <v>6</v>
      </c>
      <c r="BG165" t="s">
        <v>260</v>
      </c>
      <c r="BK165">
        <f t="shared" si="32"/>
        <v>0</v>
      </c>
      <c r="BL165">
        <f t="shared" si="33"/>
        <v>0</v>
      </c>
      <c r="BM165">
        <f t="shared" si="34"/>
        <v>0</v>
      </c>
      <c r="BN165">
        <f t="shared" si="35"/>
        <v>0</v>
      </c>
      <c r="BO165">
        <f t="shared" si="36"/>
        <v>0</v>
      </c>
      <c r="BP165">
        <f t="shared" si="37"/>
        <v>0</v>
      </c>
      <c r="BQ165">
        <f t="shared" si="38"/>
        <v>0</v>
      </c>
      <c r="BS165">
        <f t="shared" si="39"/>
        <v>0</v>
      </c>
      <c r="BU165">
        <f t="shared" si="40"/>
        <v>0</v>
      </c>
      <c r="BW165">
        <f t="shared" si="41"/>
        <v>0</v>
      </c>
      <c r="BX165">
        <f t="shared" si="42"/>
        <v>0</v>
      </c>
      <c r="BY165">
        <f t="shared" si="43"/>
        <v>0</v>
      </c>
      <c r="CA165">
        <f t="shared" si="44"/>
        <v>0</v>
      </c>
      <c r="CB165">
        <f t="shared" si="45"/>
        <v>0</v>
      </c>
      <c r="CC165">
        <f t="shared" si="46"/>
        <v>0</v>
      </c>
    </row>
    <row r="166" spans="1:81" x14ac:dyDescent="0.3">
      <c r="A166" t="s">
        <v>261</v>
      </c>
      <c r="B166" t="s">
        <v>39</v>
      </c>
      <c r="F166" s="2">
        <v>43668</v>
      </c>
      <c r="Y166">
        <v>4</v>
      </c>
      <c r="BB166">
        <f t="shared" si="47"/>
        <v>0</v>
      </c>
      <c r="BC166">
        <v>2</v>
      </c>
      <c r="BD166">
        <v>0</v>
      </c>
      <c r="BE166">
        <v>2</v>
      </c>
      <c r="BG166" t="s">
        <v>262</v>
      </c>
      <c r="BK166">
        <f t="shared" si="32"/>
        <v>0</v>
      </c>
      <c r="BL166">
        <f t="shared" si="33"/>
        <v>0</v>
      </c>
      <c r="BM166">
        <f t="shared" si="34"/>
        <v>0</v>
      </c>
      <c r="BN166">
        <f t="shared" si="35"/>
        <v>0</v>
      </c>
      <c r="BO166">
        <f t="shared" si="36"/>
        <v>0</v>
      </c>
      <c r="BP166">
        <f t="shared" si="37"/>
        <v>0</v>
      </c>
      <c r="BQ166">
        <f t="shared" si="38"/>
        <v>0</v>
      </c>
      <c r="BS166">
        <f t="shared" si="39"/>
        <v>4</v>
      </c>
      <c r="BU166">
        <f t="shared" si="40"/>
        <v>0</v>
      </c>
      <c r="BW166">
        <f t="shared" si="41"/>
        <v>0</v>
      </c>
      <c r="BX166">
        <f t="shared" si="42"/>
        <v>0</v>
      </c>
      <c r="BY166">
        <f t="shared" si="43"/>
        <v>0</v>
      </c>
      <c r="CA166">
        <f t="shared" si="44"/>
        <v>4</v>
      </c>
      <c r="CB166">
        <f t="shared" si="45"/>
        <v>0</v>
      </c>
      <c r="CC166">
        <f t="shared" si="46"/>
        <v>0</v>
      </c>
    </row>
    <row r="167" spans="1:81" x14ac:dyDescent="0.3">
      <c r="A167" t="s">
        <v>263</v>
      </c>
      <c r="B167" t="s">
        <v>39</v>
      </c>
      <c r="F167" s="2">
        <v>43668</v>
      </c>
      <c r="Y167">
        <v>2</v>
      </c>
      <c r="AZ167">
        <v>1</v>
      </c>
      <c r="BB167">
        <f t="shared" si="47"/>
        <v>2</v>
      </c>
      <c r="BC167">
        <v>2</v>
      </c>
      <c r="BD167">
        <v>2</v>
      </c>
      <c r="BE167">
        <v>6</v>
      </c>
      <c r="BK167">
        <f t="shared" si="32"/>
        <v>0</v>
      </c>
      <c r="BL167">
        <f t="shared" si="33"/>
        <v>0</v>
      </c>
      <c r="BM167">
        <f t="shared" si="34"/>
        <v>0</v>
      </c>
      <c r="BN167">
        <f t="shared" si="35"/>
        <v>1</v>
      </c>
      <c r="BO167">
        <f t="shared" si="36"/>
        <v>1</v>
      </c>
      <c r="BP167">
        <f t="shared" si="37"/>
        <v>2</v>
      </c>
      <c r="BQ167">
        <f t="shared" si="38"/>
        <v>0</v>
      </c>
      <c r="BS167">
        <f t="shared" si="39"/>
        <v>3</v>
      </c>
      <c r="BU167">
        <f t="shared" si="40"/>
        <v>0</v>
      </c>
      <c r="BW167">
        <f t="shared" si="41"/>
        <v>0</v>
      </c>
      <c r="BX167">
        <f t="shared" si="42"/>
        <v>0</v>
      </c>
      <c r="BY167">
        <f t="shared" si="43"/>
        <v>0</v>
      </c>
      <c r="CA167">
        <f t="shared" si="44"/>
        <v>2</v>
      </c>
      <c r="CB167">
        <f t="shared" si="45"/>
        <v>1</v>
      </c>
      <c r="CC167">
        <f t="shared" si="46"/>
        <v>0</v>
      </c>
    </row>
    <row r="168" spans="1:81" x14ac:dyDescent="0.3">
      <c r="A168" t="s">
        <v>263</v>
      </c>
      <c r="B168" t="s">
        <v>41</v>
      </c>
      <c r="F168" s="2">
        <v>43668</v>
      </c>
      <c r="BB168">
        <f t="shared" si="47"/>
        <v>0</v>
      </c>
      <c r="BC168">
        <v>2</v>
      </c>
      <c r="BD168">
        <v>2</v>
      </c>
      <c r="BE168">
        <v>4</v>
      </c>
      <c r="BK168">
        <f t="shared" si="32"/>
        <v>0</v>
      </c>
      <c r="BL168">
        <f t="shared" si="33"/>
        <v>0</v>
      </c>
      <c r="BM168">
        <f t="shared" si="34"/>
        <v>0</v>
      </c>
      <c r="BN168">
        <f t="shared" si="35"/>
        <v>0</v>
      </c>
      <c r="BO168">
        <f t="shared" si="36"/>
        <v>0</v>
      </c>
      <c r="BP168">
        <f t="shared" si="37"/>
        <v>0</v>
      </c>
      <c r="BQ168">
        <f t="shared" si="38"/>
        <v>0</v>
      </c>
      <c r="BS168">
        <f t="shared" si="39"/>
        <v>0</v>
      </c>
      <c r="BU168">
        <f t="shared" si="40"/>
        <v>0</v>
      </c>
      <c r="BW168">
        <f t="shared" si="41"/>
        <v>0</v>
      </c>
      <c r="BX168">
        <f t="shared" si="42"/>
        <v>0</v>
      </c>
      <c r="BY168">
        <f t="shared" si="43"/>
        <v>0</v>
      </c>
      <c r="CA168">
        <f t="shared" si="44"/>
        <v>0</v>
      </c>
      <c r="CB168">
        <f t="shared" si="45"/>
        <v>0</v>
      </c>
      <c r="CC168">
        <f t="shared" si="46"/>
        <v>0</v>
      </c>
    </row>
    <row r="169" spans="1:81" x14ac:dyDescent="0.3">
      <c r="A169" t="s">
        <v>263</v>
      </c>
      <c r="B169" t="s">
        <v>42</v>
      </c>
      <c r="F169" s="2">
        <v>43668</v>
      </c>
      <c r="I169">
        <v>1</v>
      </c>
      <c r="BB169">
        <f t="shared" si="47"/>
        <v>1</v>
      </c>
      <c r="BC169">
        <v>1</v>
      </c>
      <c r="BD169">
        <v>0</v>
      </c>
      <c r="BE169">
        <v>2</v>
      </c>
      <c r="BK169">
        <f t="shared" si="32"/>
        <v>0</v>
      </c>
      <c r="BL169">
        <f t="shared" si="33"/>
        <v>0</v>
      </c>
      <c r="BM169">
        <f t="shared" si="34"/>
        <v>0</v>
      </c>
      <c r="BN169">
        <f t="shared" si="35"/>
        <v>0</v>
      </c>
      <c r="BO169">
        <f t="shared" si="36"/>
        <v>0</v>
      </c>
      <c r="BP169">
        <f t="shared" si="37"/>
        <v>0</v>
      </c>
      <c r="BQ169">
        <f t="shared" si="38"/>
        <v>0</v>
      </c>
      <c r="BS169">
        <f t="shared" si="39"/>
        <v>1</v>
      </c>
      <c r="BU169">
        <f t="shared" si="40"/>
        <v>1</v>
      </c>
      <c r="BW169">
        <f t="shared" si="41"/>
        <v>0</v>
      </c>
      <c r="BX169">
        <f t="shared" si="42"/>
        <v>0</v>
      </c>
      <c r="BY169">
        <f t="shared" si="43"/>
        <v>1</v>
      </c>
      <c r="CA169">
        <f t="shared" si="44"/>
        <v>0</v>
      </c>
      <c r="CB169">
        <f t="shared" si="45"/>
        <v>0</v>
      </c>
      <c r="CC169">
        <f t="shared" si="46"/>
        <v>1</v>
      </c>
    </row>
    <row r="170" spans="1:81" x14ac:dyDescent="0.3">
      <c r="A170" t="s">
        <v>264</v>
      </c>
      <c r="B170" t="s">
        <v>39</v>
      </c>
      <c r="F170" s="2">
        <v>43668</v>
      </c>
      <c r="H170">
        <v>2</v>
      </c>
      <c r="Y170">
        <v>1</v>
      </c>
      <c r="BB170">
        <f t="shared" si="47"/>
        <v>1</v>
      </c>
      <c r="BC170">
        <v>4</v>
      </c>
      <c r="BD170">
        <v>2</v>
      </c>
      <c r="BE170">
        <v>7</v>
      </c>
      <c r="BK170">
        <f t="shared" si="32"/>
        <v>2</v>
      </c>
      <c r="BL170">
        <f t="shared" si="33"/>
        <v>0</v>
      </c>
      <c r="BM170">
        <f t="shared" si="34"/>
        <v>0</v>
      </c>
      <c r="BN170">
        <f t="shared" si="35"/>
        <v>0</v>
      </c>
      <c r="BO170">
        <f t="shared" si="36"/>
        <v>0</v>
      </c>
      <c r="BP170">
        <f t="shared" si="37"/>
        <v>0</v>
      </c>
      <c r="BQ170">
        <f t="shared" si="38"/>
        <v>0</v>
      </c>
      <c r="BS170">
        <f t="shared" si="39"/>
        <v>3</v>
      </c>
      <c r="BU170">
        <f t="shared" si="40"/>
        <v>2</v>
      </c>
      <c r="BW170">
        <f t="shared" si="41"/>
        <v>2</v>
      </c>
      <c r="BX170">
        <f t="shared" si="42"/>
        <v>0</v>
      </c>
      <c r="BY170">
        <f t="shared" si="43"/>
        <v>0</v>
      </c>
      <c r="CA170">
        <f t="shared" si="44"/>
        <v>3</v>
      </c>
      <c r="CB170">
        <f t="shared" si="45"/>
        <v>0</v>
      </c>
      <c r="CC170">
        <f t="shared" si="46"/>
        <v>0</v>
      </c>
    </row>
    <row r="171" spans="1:81" x14ac:dyDescent="0.3">
      <c r="A171" t="s">
        <v>264</v>
      </c>
      <c r="B171" t="s">
        <v>41</v>
      </c>
      <c r="F171" s="2">
        <v>43668</v>
      </c>
      <c r="Y171">
        <v>3</v>
      </c>
      <c r="BB171">
        <f t="shared" si="47"/>
        <v>0</v>
      </c>
      <c r="BC171">
        <v>2</v>
      </c>
      <c r="BD171">
        <v>3</v>
      </c>
      <c r="BE171">
        <v>5</v>
      </c>
      <c r="BK171">
        <f t="shared" si="32"/>
        <v>0</v>
      </c>
      <c r="BL171">
        <f t="shared" si="33"/>
        <v>0</v>
      </c>
      <c r="BM171">
        <f t="shared" si="34"/>
        <v>0</v>
      </c>
      <c r="BN171">
        <f t="shared" si="35"/>
        <v>0</v>
      </c>
      <c r="BO171">
        <f t="shared" si="36"/>
        <v>0</v>
      </c>
      <c r="BP171">
        <f t="shared" si="37"/>
        <v>0</v>
      </c>
      <c r="BQ171">
        <f t="shared" si="38"/>
        <v>0</v>
      </c>
      <c r="BS171">
        <f t="shared" si="39"/>
        <v>3</v>
      </c>
      <c r="BU171">
        <f t="shared" si="40"/>
        <v>0</v>
      </c>
      <c r="BW171">
        <f t="shared" si="41"/>
        <v>0</v>
      </c>
      <c r="BX171">
        <f t="shared" si="42"/>
        <v>0</v>
      </c>
      <c r="BY171">
        <f t="shared" si="43"/>
        <v>0</v>
      </c>
      <c r="CA171">
        <f t="shared" si="44"/>
        <v>3</v>
      </c>
      <c r="CB171">
        <f t="shared" si="45"/>
        <v>0</v>
      </c>
      <c r="CC171">
        <f t="shared" si="46"/>
        <v>0</v>
      </c>
    </row>
    <row r="172" spans="1:81" x14ac:dyDescent="0.3">
      <c r="A172" t="s">
        <v>264</v>
      </c>
      <c r="B172" t="s">
        <v>42</v>
      </c>
      <c r="F172" s="2">
        <v>43668</v>
      </c>
      <c r="K172">
        <v>1</v>
      </c>
      <c r="Y172">
        <v>3</v>
      </c>
      <c r="BB172">
        <f t="shared" si="47"/>
        <v>0</v>
      </c>
      <c r="BC172">
        <v>3</v>
      </c>
      <c r="BD172">
        <v>5</v>
      </c>
      <c r="BE172">
        <v>8</v>
      </c>
      <c r="BG172" t="s">
        <v>265</v>
      </c>
      <c r="BK172">
        <f t="shared" si="32"/>
        <v>1</v>
      </c>
      <c r="BL172">
        <f t="shared" si="33"/>
        <v>0</v>
      </c>
      <c r="BM172">
        <f t="shared" si="34"/>
        <v>0</v>
      </c>
      <c r="BN172">
        <f t="shared" si="35"/>
        <v>0</v>
      </c>
      <c r="BO172">
        <f t="shared" si="36"/>
        <v>0</v>
      </c>
      <c r="BP172">
        <f t="shared" si="37"/>
        <v>0</v>
      </c>
      <c r="BQ172">
        <f t="shared" si="38"/>
        <v>0</v>
      </c>
      <c r="BS172">
        <f t="shared" si="39"/>
        <v>4</v>
      </c>
      <c r="BU172">
        <f t="shared" si="40"/>
        <v>1</v>
      </c>
      <c r="BW172">
        <f t="shared" si="41"/>
        <v>1</v>
      </c>
      <c r="BX172">
        <f t="shared" si="42"/>
        <v>0</v>
      </c>
      <c r="BY172">
        <f t="shared" si="43"/>
        <v>0</v>
      </c>
      <c r="CA172">
        <f t="shared" si="44"/>
        <v>4</v>
      </c>
      <c r="CB172">
        <f t="shared" si="45"/>
        <v>0</v>
      </c>
      <c r="CC172">
        <f t="shared" si="46"/>
        <v>0</v>
      </c>
    </row>
    <row r="173" spans="1:81" x14ac:dyDescent="0.3">
      <c r="A173" t="s">
        <v>79</v>
      </c>
      <c r="B173" t="s">
        <v>266</v>
      </c>
      <c r="C173">
        <v>43.414009999999998</v>
      </c>
      <c r="D173">
        <v>-79.953028000000003</v>
      </c>
      <c r="E173">
        <v>33.189520440162525</v>
      </c>
      <c r="F173" s="2">
        <v>43649</v>
      </c>
      <c r="BB173">
        <v>0</v>
      </c>
      <c r="BC173">
        <v>0</v>
      </c>
      <c r="BD173">
        <v>0</v>
      </c>
      <c r="BE173">
        <v>0</v>
      </c>
      <c r="BG173" t="s">
        <v>267</v>
      </c>
      <c r="BK173">
        <f t="shared" si="32"/>
        <v>0</v>
      </c>
      <c r="BL173">
        <f t="shared" si="33"/>
        <v>0</v>
      </c>
      <c r="BM173">
        <f t="shared" si="34"/>
        <v>0</v>
      </c>
      <c r="BN173">
        <f t="shared" si="35"/>
        <v>0</v>
      </c>
      <c r="BO173">
        <f t="shared" si="36"/>
        <v>0</v>
      </c>
      <c r="BP173">
        <f t="shared" si="37"/>
        <v>0</v>
      </c>
      <c r="BQ173">
        <f t="shared" si="38"/>
        <v>0</v>
      </c>
      <c r="BS173">
        <f t="shared" si="39"/>
        <v>0</v>
      </c>
      <c r="BU173">
        <f t="shared" si="40"/>
        <v>0</v>
      </c>
      <c r="BW173">
        <f t="shared" si="41"/>
        <v>0</v>
      </c>
      <c r="BX173">
        <f t="shared" si="42"/>
        <v>0</v>
      </c>
      <c r="BY173">
        <f t="shared" si="43"/>
        <v>0</v>
      </c>
      <c r="CA173">
        <f t="shared" si="44"/>
        <v>0</v>
      </c>
      <c r="CB173">
        <f t="shared" si="45"/>
        <v>0</v>
      </c>
      <c r="CC173">
        <f t="shared" si="46"/>
        <v>0</v>
      </c>
    </row>
    <row r="174" spans="1:81" x14ac:dyDescent="0.3">
      <c r="A174" t="s">
        <v>82</v>
      </c>
      <c r="B174" t="s">
        <v>266</v>
      </c>
      <c r="C174">
        <v>43.377146000000003</v>
      </c>
      <c r="D174">
        <v>-79.973860999999999</v>
      </c>
      <c r="E174">
        <v>35.422507619397869</v>
      </c>
      <c r="F174" s="2">
        <v>43649</v>
      </c>
      <c r="BB174">
        <v>0</v>
      </c>
      <c r="BC174">
        <v>0</v>
      </c>
      <c r="BD174">
        <v>0</v>
      </c>
      <c r="BE174">
        <v>0</v>
      </c>
      <c r="BG174" t="s">
        <v>268</v>
      </c>
      <c r="BK174">
        <f t="shared" si="32"/>
        <v>0</v>
      </c>
      <c r="BL174">
        <f t="shared" si="33"/>
        <v>0</v>
      </c>
      <c r="BM174">
        <f t="shared" si="34"/>
        <v>0</v>
      </c>
      <c r="BN174">
        <f t="shared" si="35"/>
        <v>0</v>
      </c>
      <c r="BO174">
        <f t="shared" si="36"/>
        <v>0</v>
      </c>
      <c r="BP174">
        <f t="shared" si="37"/>
        <v>0</v>
      </c>
      <c r="BQ174">
        <f t="shared" si="38"/>
        <v>0</v>
      </c>
      <c r="BS174">
        <f t="shared" si="39"/>
        <v>0</v>
      </c>
      <c r="BU174">
        <f t="shared" si="40"/>
        <v>0</v>
      </c>
      <c r="BW174">
        <f t="shared" si="41"/>
        <v>0</v>
      </c>
      <c r="BX174">
        <f t="shared" si="42"/>
        <v>0</v>
      </c>
      <c r="BY174">
        <f t="shared" si="43"/>
        <v>0</v>
      </c>
      <c r="CA174">
        <f t="shared" si="44"/>
        <v>0</v>
      </c>
      <c r="CB174">
        <f t="shared" si="45"/>
        <v>0</v>
      </c>
      <c r="CC174">
        <f t="shared" si="46"/>
        <v>0</v>
      </c>
    </row>
    <row r="175" spans="1:81" x14ac:dyDescent="0.3">
      <c r="A175" t="s">
        <v>83</v>
      </c>
      <c r="B175" t="s">
        <v>266</v>
      </c>
      <c r="C175">
        <v>43.371307999999999</v>
      </c>
      <c r="D175">
        <v>-79.981819000000002</v>
      </c>
      <c r="E175">
        <v>35.978006045349858</v>
      </c>
      <c r="F175" s="2">
        <v>43649</v>
      </c>
      <c r="BB175">
        <v>0</v>
      </c>
      <c r="BC175">
        <v>0</v>
      </c>
      <c r="BD175">
        <v>0</v>
      </c>
      <c r="BE175">
        <v>0</v>
      </c>
      <c r="BG175" t="s">
        <v>269</v>
      </c>
      <c r="BK175">
        <f t="shared" si="32"/>
        <v>0</v>
      </c>
      <c r="BL175">
        <f t="shared" si="33"/>
        <v>0</v>
      </c>
      <c r="BM175">
        <f t="shared" si="34"/>
        <v>0</v>
      </c>
      <c r="BN175">
        <f t="shared" si="35"/>
        <v>0</v>
      </c>
      <c r="BO175">
        <f t="shared" si="36"/>
        <v>0</v>
      </c>
      <c r="BP175">
        <f t="shared" si="37"/>
        <v>0</v>
      </c>
      <c r="BQ175">
        <f t="shared" si="38"/>
        <v>0</v>
      </c>
      <c r="BS175">
        <f t="shared" si="39"/>
        <v>0</v>
      </c>
      <c r="BU175">
        <f t="shared" si="40"/>
        <v>0</v>
      </c>
      <c r="BW175">
        <f t="shared" si="41"/>
        <v>0</v>
      </c>
      <c r="BX175">
        <f t="shared" si="42"/>
        <v>0</v>
      </c>
      <c r="BY175">
        <f t="shared" si="43"/>
        <v>0</v>
      </c>
      <c r="CA175">
        <f t="shared" si="44"/>
        <v>0</v>
      </c>
      <c r="CB175">
        <f t="shared" si="45"/>
        <v>0</v>
      </c>
      <c r="CC175">
        <f t="shared" si="46"/>
        <v>0</v>
      </c>
    </row>
    <row r="176" spans="1:81" x14ac:dyDescent="0.3">
      <c r="A176" t="s">
        <v>78</v>
      </c>
      <c r="B176" t="s">
        <v>266</v>
      </c>
      <c r="C176">
        <v>43.457450999999999</v>
      </c>
      <c r="D176">
        <v>-79.866815000000003</v>
      </c>
      <c r="E176">
        <v>27.942248666842435</v>
      </c>
      <c r="F176" s="2">
        <v>43649</v>
      </c>
      <c r="BB176">
        <v>0</v>
      </c>
      <c r="BC176">
        <v>0</v>
      </c>
      <c r="BD176">
        <v>0</v>
      </c>
      <c r="BE176">
        <v>0</v>
      </c>
      <c r="BG176" t="s">
        <v>270</v>
      </c>
      <c r="BK176">
        <f t="shared" si="32"/>
        <v>0</v>
      </c>
      <c r="BL176">
        <f t="shared" si="33"/>
        <v>0</v>
      </c>
      <c r="BM176">
        <f t="shared" si="34"/>
        <v>0</v>
      </c>
      <c r="BN176">
        <f t="shared" si="35"/>
        <v>0</v>
      </c>
      <c r="BO176">
        <f t="shared" si="36"/>
        <v>0</v>
      </c>
      <c r="BP176">
        <f t="shared" si="37"/>
        <v>0</v>
      </c>
      <c r="BQ176">
        <f t="shared" si="38"/>
        <v>0</v>
      </c>
      <c r="BS176">
        <f t="shared" si="39"/>
        <v>0</v>
      </c>
      <c r="BU176">
        <f t="shared" si="40"/>
        <v>0</v>
      </c>
      <c r="BW176">
        <f t="shared" si="41"/>
        <v>0</v>
      </c>
      <c r="BX176">
        <f t="shared" si="42"/>
        <v>0</v>
      </c>
      <c r="BY176">
        <f t="shared" si="43"/>
        <v>0</v>
      </c>
      <c r="CA176">
        <f t="shared" si="44"/>
        <v>0</v>
      </c>
      <c r="CB176">
        <f t="shared" si="45"/>
        <v>0</v>
      </c>
      <c r="CC176">
        <f t="shared" si="46"/>
        <v>0</v>
      </c>
    </row>
    <row r="177" spans="1:94" x14ac:dyDescent="0.3">
      <c r="A177" t="s">
        <v>80</v>
      </c>
      <c r="B177" t="s">
        <v>266</v>
      </c>
      <c r="C177">
        <v>43.399222000000002</v>
      </c>
      <c r="D177">
        <v>-79.930576000000002</v>
      </c>
      <c r="E177">
        <v>32.768829598808203</v>
      </c>
      <c r="F177" s="2">
        <v>43649</v>
      </c>
      <c r="BB177">
        <v>0</v>
      </c>
      <c r="BC177">
        <v>0</v>
      </c>
      <c r="BD177">
        <v>0</v>
      </c>
      <c r="BE177">
        <v>0</v>
      </c>
      <c r="BG177" t="s">
        <v>271</v>
      </c>
      <c r="BK177">
        <f t="shared" si="32"/>
        <v>0</v>
      </c>
      <c r="BL177">
        <f t="shared" si="33"/>
        <v>0</v>
      </c>
      <c r="BM177">
        <f t="shared" si="34"/>
        <v>0</v>
      </c>
      <c r="BN177">
        <f t="shared" si="35"/>
        <v>0</v>
      </c>
      <c r="BO177">
        <f t="shared" si="36"/>
        <v>0</v>
      </c>
      <c r="BP177">
        <f t="shared" si="37"/>
        <v>0</v>
      </c>
      <c r="BQ177">
        <f t="shared" si="38"/>
        <v>0</v>
      </c>
      <c r="BS177">
        <f t="shared" si="39"/>
        <v>0</v>
      </c>
      <c r="BU177">
        <f t="shared" si="40"/>
        <v>0</v>
      </c>
      <c r="BW177">
        <f t="shared" si="41"/>
        <v>0</v>
      </c>
      <c r="BX177">
        <f t="shared" si="42"/>
        <v>0</v>
      </c>
      <c r="BY177">
        <f t="shared" si="43"/>
        <v>0</v>
      </c>
      <c r="CA177">
        <f t="shared" si="44"/>
        <v>0</v>
      </c>
      <c r="CB177">
        <f t="shared" si="45"/>
        <v>0</v>
      </c>
      <c r="CC177">
        <f t="shared" si="46"/>
        <v>0</v>
      </c>
    </row>
    <row r="178" spans="1:94" x14ac:dyDescent="0.3">
      <c r="A178" t="s">
        <v>81</v>
      </c>
      <c r="B178" t="s">
        <v>266</v>
      </c>
      <c r="C178">
        <v>43.387611999999997</v>
      </c>
      <c r="D178">
        <v>-79.959232</v>
      </c>
      <c r="E178">
        <v>34.412474938792137</v>
      </c>
      <c r="F178" s="2">
        <v>43649</v>
      </c>
      <c r="BB178">
        <v>0</v>
      </c>
      <c r="BC178">
        <v>0</v>
      </c>
      <c r="BD178">
        <v>0</v>
      </c>
      <c r="BE178">
        <v>0</v>
      </c>
      <c r="BG178" t="s">
        <v>272</v>
      </c>
      <c r="BK178">
        <f t="shared" si="32"/>
        <v>0</v>
      </c>
      <c r="BL178">
        <f t="shared" si="33"/>
        <v>0</v>
      </c>
      <c r="BM178">
        <f t="shared" si="34"/>
        <v>0</v>
      </c>
      <c r="BN178">
        <f t="shared" si="35"/>
        <v>0</v>
      </c>
      <c r="BO178">
        <f t="shared" si="36"/>
        <v>0</v>
      </c>
      <c r="BP178">
        <f t="shared" si="37"/>
        <v>0</v>
      </c>
      <c r="BQ178">
        <f t="shared" si="38"/>
        <v>0</v>
      </c>
      <c r="BS178">
        <f t="shared" si="39"/>
        <v>0</v>
      </c>
      <c r="BU178">
        <f t="shared" si="40"/>
        <v>0</v>
      </c>
      <c r="BW178">
        <f t="shared" si="41"/>
        <v>0</v>
      </c>
      <c r="BX178">
        <f t="shared" si="42"/>
        <v>0</v>
      </c>
      <c r="BY178">
        <f t="shared" si="43"/>
        <v>0</v>
      </c>
      <c r="CA178">
        <f t="shared" si="44"/>
        <v>0</v>
      </c>
      <c r="CB178">
        <f t="shared" si="45"/>
        <v>0</v>
      </c>
      <c r="CC178">
        <f t="shared" si="46"/>
        <v>0</v>
      </c>
    </row>
    <row r="179" spans="1:94" x14ac:dyDescent="0.3">
      <c r="A179" t="s">
        <v>273</v>
      </c>
      <c r="B179" t="s">
        <v>266</v>
      </c>
      <c r="C179">
        <v>43.434125000000002</v>
      </c>
      <c r="D179">
        <v>-79.903893999999994</v>
      </c>
      <c r="E179">
        <v>30.359710767176391</v>
      </c>
      <c r="F179" s="2">
        <v>43649</v>
      </c>
      <c r="BB179">
        <v>0</v>
      </c>
      <c r="BC179">
        <v>0</v>
      </c>
      <c r="BD179">
        <v>0</v>
      </c>
      <c r="BE179">
        <v>0</v>
      </c>
      <c r="BG179" t="s">
        <v>274</v>
      </c>
      <c r="BK179">
        <f t="shared" si="32"/>
        <v>0</v>
      </c>
      <c r="BL179">
        <f t="shared" si="33"/>
        <v>0</v>
      </c>
      <c r="BM179">
        <f t="shared" si="34"/>
        <v>0</v>
      </c>
      <c r="BN179">
        <f t="shared" si="35"/>
        <v>0</v>
      </c>
      <c r="BO179">
        <f t="shared" si="36"/>
        <v>0</v>
      </c>
      <c r="BP179">
        <f t="shared" si="37"/>
        <v>0</v>
      </c>
      <c r="BQ179">
        <f t="shared" si="38"/>
        <v>0</v>
      </c>
      <c r="BS179">
        <f t="shared" si="39"/>
        <v>0</v>
      </c>
      <c r="BU179">
        <f t="shared" si="40"/>
        <v>0</v>
      </c>
      <c r="BW179">
        <f t="shared" si="41"/>
        <v>0</v>
      </c>
      <c r="BX179">
        <f t="shared" si="42"/>
        <v>0</v>
      </c>
      <c r="BY179">
        <f t="shared" si="43"/>
        <v>0</v>
      </c>
      <c r="CA179">
        <f t="shared" si="44"/>
        <v>0</v>
      </c>
      <c r="CB179">
        <f t="shared" si="45"/>
        <v>0</v>
      </c>
      <c r="CC179">
        <f t="shared" si="46"/>
        <v>0</v>
      </c>
    </row>
    <row r="180" spans="1:94" x14ac:dyDescent="0.3">
      <c r="A180" t="s">
        <v>275</v>
      </c>
      <c r="B180" t="s">
        <v>266</v>
      </c>
      <c r="C180">
        <v>43.691138000000002</v>
      </c>
      <c r="D180">
        <v>-79.427942999999999</v>
      </c>
      <c r="E180">
        <v>3.3631770290318577</v>
      </c>
      <c r="F180" s="2">
        <v>43650</v>
      </c>
      <c r="BB180">
        <v>0</v>
      </c>
      <c r="BC180">
        <v>0</v>
      </c>
      <c r="BD180">
        <v>0</v>
      </c>
      <c r="BE180">
        <v>0</v>
      </c>
      <c r="BG180" t="s">
        <v>276</v>
      </c>
      <c r="BK180">
        <f t="shared" si="32"/>
        <v>0</v>
      </c>
      <c r="BL180">
        <f t="shared" si="33"/>
        <v>0</v>
      </c>
      <c r="BM180">
        <f t="shared" si="34"/>
        <v>0</v>
      </c>
      <c r="BN180">
        <f t="shared" si="35"/>
        <v>0</v>
      </c>
      <c r="BO180">
        <f t="shared" si="36"/>
        <v>0</v>
      </c>
      <c r="BP180">
        <f t="shared" si="37"/>
        <v>0</v>
      </c>
      <c r="BQ180">
        <f t="shared" si="38"/>
        <v>0</v>
      </c>
      <c r="BS180">
        <f t="shared" si="39"/>
        <v>0</v>
      </c>
      <c r="BU180">
        <f t="shared" si="40"/>
        <v>0</v>
      </c>
      <c r="BW180">
        <f t="shared" si="41"/>
        <v>0</v>
      </c>
      <c r="BX180">
        <f t="shared" si="42"/>
        <v>0</v>
      </c>
      <c r="BY180">
        <f t="shared" si="43"/>
        <v>0</v>
      </c>
      <c r="CA180">
        <f t="shared" si="44"/>
        <v>0</v>
      </c>
      <c r="CB180">
        <f t="shared" si="45"/>
        <v>0</v>
      </c>
      <c r="CC180">
        <f t="shared" si="46"/>
        <v>0</v>
      </c>
    </row>
    <row r="181" spans="1:94" x14ac:dyDescent="0.3">
      <c r="A181" t="s">
        <v>277</v>
      </c>
      <c r="B181" t="s">
        <v>266</v>
      </c>
      <c r="C181">
        <v>43.678759999999997</v>
      </c>
      <c r="D181">
        <v>-79.431977000000003</v>
      </c>
      <c r="E181">
        <v>2.9863224976325689</v>
      </c>
      <c r="F181" s="2">
        <v>43650</v>
      </c>
      <c r="BB181">
        <v>0</v>
      </c>
      <c r="BC181">
        <v>0</v>
      </c>
      <c r="BD181">
        <v>0</v>
      </c>
      <c r="BE181">
        <v>0</v>
      </c>
      <c r="BG181" t="s">
        <v>278</v>
      </c>
      <c r="BK181">
        <f t="shared" si="32"/>
        <v>0</v>
      </c>
      <c r="BL181">
        <f t="shared" si="33"/>
        <v>0</v>
      </c>
      <c r="BM181">
        <f t="shared" si="34"/>
        <v>0</v>
      </c>
      <c r="BN181">
        <f t="shared" si="35"/>
        <v>0</v>
      </c>
      <c r="BO181">
        <f t="shared" si="36"/>
        <v>0</v>
      </c>
      <c r="BP181">
        <f t="shared" si="37"/>
        <v>0</v>
      </c>
      <c r="BQ181">
        <f t="shared" si="38"/>
        <v>0</v>
      </c>
      <c r="BS181">
        <f t="shared" si="39"/>
        <v>0</v>
      </c>
      <c r="BU181">
        <f t="shared" si="40"/>
        <v>0</v>
      </c>
      <c r="BW181">
        <f t="shared" si="41"/>
        <v>0</v>
      </c>
      <c r="BX181">
        <f t="shared" si="42"/>
        <v>0</v>
      </c>
      <c r="BY181">
        <f t="shared" si="43"/>
        <v>0</v>
      </c>
      <c r="CA181">
        <f t="shared" si="44"/>
        <v>0</v>
      </c>
      <c r="CB181">
        <f t="shared" si="45"/>
        <v>0</v>
      </c>
      <c r="CC181">
        <f t="shared" si="46"/>
        <v>0</v>
      </c>
    </row>
    <row r="182" spans="1:94" x14ac:dyDescent="0.3">
      <c r="A182" t="s">
        <v>279</v>
      </c>
      <c r="B182" t="s">
        <v>266</v>
      </c>
      <c r="C182">
        <v>43.671812000000003</v>
      </c>
      <c r="D182">
        <v>-79.474258000000006</v>
      </c>
      <c r="E182">
        <v>4.7871241556172333</v>
      </c>
      <c r="F182" s="2">
        <v>43650</v>
      </c>
      <c r="BB182">
        <v>0</v>
      </c>
      <c r="BC182">
        <v>0</v>
      </c>
      <c r="BD182">
        <v>0</v>
      </c>
      <c r="BE182">
        <v>0</v>
      </c>
      <c r="BG182" t="s">
        <v>280</v>
      </c>
      <c r="BK182">
        <f t="shared" si="32"/>
        <v>0</v>
      </c>
      <c r="BL182">
        <f t="shared" si="33"/>
        <v>0</v>
      </c>
      <c r="BM182">
        <f t="shared" si="34"/>
        <v>0</v>
      </c>
      <c r="BN182">
        <f t="shared" si="35"/>
        <v>0</v>
      </c>
      <c r="BO182">
        <f t="shared" si="36"/>
        <v>0</v>
      </c>
      <c r="BP182">
        <f t="shared" si="37"/>
        <v>0</v>
      </c>
      <c r="BQ182">
        <f t="shared" si="38"/>
        <v>0</v>
      </c>
      <c r="BS182">
        <f t="shared" si="39"/>
        <v>0</v>
      </c>
      <c r="BU182">
        <f t="shared" si="40"/>
        <v>0</v>
      </c>
      <c r="BW182">
        <f t="shared" si="41"/>
        <v>0</v>
      </c>
      <c r="BX182">
        <f t="shared" si="42"/>
        <v>0</v>
      </c>
      <c r="BY182">
        <f t="shared" si="43"/>
        <v>0</v>
      </c>
      <c r="CA182">
        <f t="shared" si="44"/>
        <v>0</v>
      </c>
      <c r="CB182">
        <f t="shared" si="45"/>
        <v>0</v>
      </c>
      <c r="CC182">
        <f t="shared" si="46"/>
        <v>0</v>
      </c>
    </row>
    <row r="183" spans="1:94" x14ac:dyDescent="0.3">
      <c r="A183" t="s">
        <v>281</v>
      </c>
      <c r="B183" t="s">
        <v>266</v>
      </c>
      <c r="C183">
        <v>43.633828999999999</v>
      </c>
      <c r="D183">
        <v>-79.553118999999995</v>
      </c>
      <c r="E183">
        <v>8.7495843536200351</v>
      </c>
      <c r="F183" s="2">
        <v>43651</v>
      </c>
      <c r="BB183">
        <v>0</v>
      </c>
      <c r="BC183">
        <v>0</v>
      </c>
      <c r="BD183">
        <v>0</v>
      </c>
      <c r="BE183">
        <v>0</v>
      </c>
      <c r="BG183" t="s">
        <v>282</v>
      </c>
      <c r="BK183">
        <f t="shared" si="32"/>
        <v>0</v>
      </c>
      <c r="BL183">
        <f t="shared" si="33"/>
        <v>0</v>
      </c>
      <c r="BM183">
        <f t="shared" si="34"/>
        <v>0</v>
      </c>
      <c r="BN183">
        <f t="shared" si="35"/>
        <v>0</v>
      </c>
      <c r="BO183">
        <f t="shared" si="36"/>
        <v>0</v>
      </c>
      <c r="BP183">
        <f t="shared" si="37"/>
        <v>0</v>
      </c>
      <c r="BQ183">
        <f t="shared" si="38"/>
        <v>0</v>
      </c>
      <c r="BS183">
        <f t="shared" si="39"/>
        <v>0</v>
      </c>
      <c r="BU183">
        <f t="shared" si="40"/>
        <v>0</v>
      </c>
      <c r="BW183">
        <f t="shared" si="41"/>
        <v>0</v>
      </c>
      <c r="BX183">
        <f t="shared" si="42"/>
        <v>0</v>
      </c>
      <c r="BY183">
        <f t="shared" si="43"/>
        <v>0</v>
      </c>
      <c r="CA183">
        <f t="shared" si="44"/>
        <v>0</v>
      </c>
      <c r="CB183">
        <f t="shared" si="45"/>
        <v>0</v>
      </c>
      <c r="CC183">
        <f t="shared" si="46"/>
        <v>0</v>
      </c>
    </row>
    <row r="184" spans="1:94" x14ac:dyDescent="0.3">
      <c r="A184" t="s">
        <v>52</v>
      </c>
      <c r="B184" t="s">
        <v>266</v>
      </c>
      <c r="C184">
        <v>43.534939000000001</v>
      </c>
      <c r="D184">
        <v>-79.732911999999999</v>
      </c>
      <c r="E184">
        <v>19.508997954505052</v>
      </c>
      <c r="F184" s="2">
        <v>43651</v>
      </c>
      <c r="BB184">
        <v>0</v>
      </c>
      <c r="BC184">
        <v>0</v>
      </c>
      <c r="BD184">
        <v>0</v>
      </c>
      <c r="BE184">
        <v>0</v>
      </c>
      <c r="BG184" t="s">
        <v>283</v>
      </c>
      <c r="BK184">
        <f t="shared" si="32"/>
        <v>0</v>
      </c>
      <c r="BL184">
        <f t="shared" si="33"/>
        <v>0</v>
      </c>
      <c r="BM184">
        <f t="shared" si="34"/>
        <v>0</v>
      </c>
      <c r="BN184">
        <f t="shared" si="35"/>
        <v>0</v>
      </c>
      <c r="BO184">
        <f t="shared" si="36"/>
        <v>0</v>
      </c>
      <c r="BP184">
        <f t="shared" si="37"/>
        <v>0</v>
      </c>
      <c r="BQ184">
        <f t="shared" si="38"/>
        <v>0</v>
      </c>
      <c r="BS184">
        <f t="shared" si="39"/>
        <v>0</v>
      </c>
      <c r="BU184">
        <f t="shared" si="40"/>
        <v>0</v>
      </c>
      <c r="BW184">
        <f t="shared" si="41"/>
        <v>0</v>
      </c>
      <c r="BX184">
        <f t="shared" si="42"/>
        <v>0</v>
      </c>
      <c r="BY184">
        <f t="shared" si="43"/>
        <v>0</v>
      </c>
      <c r="CA184">
        <f t="shared" si="44"/>
        <v>0</v>
      </c>
      <c r="CB184">
        <f t="shared" si="45"/>
        <v>0</v>
      </c>
      <c r="CC184">
        <f t="shared" si="46"/>
        <v>0</v>
      </c>
    </row>
    <row r="185" spans="1:94" x14ac:dyDescent="0.3">
      <c r="A185" t="s">
        <v>284</v>
      </c>
      <c r="B185" t="s">
        <v>266</v>
      </c>
      <c r="F185" s="2">
        <v>43651</v>
      </c>
      <c r="BK185">
        <f t="shared" ref="BK185" si="48" xml:space="preserve"> G185+H185+K185+N185+S185+V185+Z185+AE185+AH185+AQ185+AY185</f>
        <v>0</v>
      </c>
      <c r="BL185">
        <f t="shared" ref="BL185" si="49" xml:space="preserve"> L185+M185+T185+AA185+AD185+AL185+AP185+AR185+AS185+AU185+AV185+AX185</f>
        <v>0</v>
      </c>
      <c r="BM185">
        <f t="shared" ref="BM185" si="50" xml:space="preserve"> AJ185+AN185+AO185</f>
        <v>0</v>
      </c>
      <c r="BN185">
        <f t="shared" ref="BN185" si="51" xml:space="preserve"> W185+AZ185</f>
        <v>0</v>
      </c>
      <c r="BO185">
        <f t="shared" ref="BO185" si="52">BN185+J185</f>
        <v>0</v>
      </c>
      <c r="BP185">
        <f t="shared" ref="BP185" si="53">BM185+BN185+BO185</f>
        <v>0</v>
      </c>
      <c r="BQ185">
        <f t="shared" ref="BQ185" si="54">P185+Q185+R185+AC185</f>
        <v>0</v>
      </c>
      <c r="BS185">
        <f t="shared" ref="BS185" si="55">SUM(G185:AZ185)</f>
        <v>0</v>
      </c>
      <c r="BU185">
        <f t="shared" ref="BU185" si="56">G185+H185+I185+K185+L185+N185+M185+O185+P185+Q185+R185+S185+T185+U185+V185+X185+Z185+AA185+AB185+AC185+AD185+AE185+AG185+AH185+AI185+AL185+AM185+AP185+AQ185+AR185+AS185+AU185+AV185+AW185+AX185+AY185</f>
        <v>0</v>
      </c>
      <c r="BW185">
        <f t="shared" si="41"/>
        <v>0</v>
      </c>
      <c r="BX185">
        <f t="shared" si="42"/>
        <v>0</v>
      </c>
      <c r="BY185">
        <f t="shared" si="43"/>
        <v>0</v>
      </c>
      <c r="CA185">
        <f t="shared" si="44"/>
        <v>0</v>
      </c>
      <c r="CB185">
        <f t="shared" si="45"/>
        <v>0</v>
      </c>
      <c r="CC185">
        <f t="shared" si="46"/>
        <v>0</v>
      </c>
      <c r="CP185" t="s">
        <v>285</v>
      </c>
    </row>
    <row r="186" spans="1:94" x14ac:dyDescent="0.3">
      <c r="A186" t="s">
        <v>286</v>
      </c>
      <c r="B186" t="s">
        <v>266</v>
      </c>
      <c r="C186">
        <v>43.550556</v>
      </c>
      <c r="D186">
        <v>-79.662999999999997</v>
      </c>
      <c r="E186">
        <v>15.893779531212994</v>
      </c>
      <c r="F186" s="2">
        <v>43653</v>
      </c>
      <c r="BB186">
        <v>0</v>
      </c>
      <c r="BC186">
        <v>0</v>
      </c>
      <c r="BD186">
        <v>0</v>
      </c>
      <c r="BE186">
        <v>0</v>
      </c>
      <c r="BG186" t="s">
        <v>287</v>
      </c>
      <c r="BK186">
        <f t="shared" si="32"/>
        <v>0</v>
      </c>
      <c r="BL186">
        <f t="shared" si="33"/>
        <v>0</v>
      </c>
      <c r="BM186">
        <f t="shared" si="34"/>
        <v>0</v>
      </c>
      <c r="BN186">
        <f t="shared" si="35"/>
        <v>0</v>
      </c>
      <c r="BO186">
        <f t="shared" si="36"/>
        <v>0</v>
      </c>
      <c r="BP186">
        <f t="shared" si="37"/>
        <v>0</v>
      </c>
      <c r="BQ186">
        <f t="shared" si="38"/>
        <v>0</v>
      </c>
      <c r="BS186">
        <f t="shared" si="39"/>
        <v>0</v>
      </c>
      <c r="BU186">
        <f t="shared" si="40"/>
        <v>0</v>
      </c>
      <c r="BW186">
        <f t="shared" si="41"/>
        <v>0</v>
      </c>
      <c r="BX186">
        <f t="shared" si="42"/>
        <v>0</v>
      </c>
      <c r="BY186">
        <f t="shared" si="43"/>
        <v>0</v>
      </c>
      <c r="CA186">
        <f t="shared" si="44"/>
        <v>0</v>
      </c>
      <c r="CB186">
        <f t="shared" si="45"/>
        <v>0</v>
      </c>
      <c r="CC186">
        <f t="shared" si="46"/>
        <v>0</v>
      </c>
    </row>
    <row r="187" spans="1:94" x14ac:dyDescent="0.3">
      <c r="A187" t="s">
        <v>288</v>
      </c>
      <c r="B187" t="s">
        <v>266</v>
      </c>
      <c r="C187">
        <v>43.726466000000002</v>
      </c>
      <c r="D187">
        <v>-79.445593000000002</v>
      </c>
      <c r="E187">
        <v>5.824921385643985</v>
      </c>
      <c r="F187" s="2">
        <v>43654</v>
      </c>
      <c r="BB187">
        <v>0</v>
      </c>
      <c r="BC187">
        <v>0</v>
      </c>
      <c r="BD187">
        <v>0</v>
      </c>
      <c r="BE187">
        <v>0</v>
      </c>
      <c r="BG187" t="s">
        <v>289</v>
      </c>
      <c r="BK187">
        <f t="shared" si="32"/>
        <v>0</v>
      </c>
      <c r="BL187">
        <f t="shared" si="33"/>
        <v>0</v>
      </c>
      <c r="BM187">
        <f t="shared" si="34"/>
        <v>0</v>
      </c>
      <c r="BN187">
        <f t="shared" si="35"/>
        <v>0</v>
      </c>
      <c r="BO187">
        <f t="shared" si="36"/>
        <v>0</v>
      </c>
      <c r="BP187">
        <f t="shared" si="37"/>
        <v>0</v>
      </c>
      <c r="BQ187">
        <f t="shared" si="38"/>
        <v>0</v>
      </c>
      <c r="BS187">
        <f t="shared" si="39"/>
        <v>0</v>
      </c>
      <c r="BU187">
        <f t="shared" si="40"/>
        <v>0</v>
      </c>
      <c r="BW187">
        <f t="shared" si="41"/>
        <v>0</v>
      </c>
      <c r="BX187">
        <f t="shared" si="42"/>
        <v>0</v>
      </c>
      <c r="BY187">
        <f t="shared" si="43"/>
        <v>0</v>
      </c>
      <c r="CA187">
        <f t="shared" si="44"/>
        <v>0</v>
      </c>
      <c r="CB187">
        <f t="shared" si="45"/>
        <v>0</v>
      </c>
      <c r="CC187">
        <f t="shared" si="46"/>
        <v>0</v>
      </c>
    </row>
    <row r="188" spans="1:94" x14ac:dyDescent="0.3">
      <c r="A188" t="s">
        <v>290</v>
      </c>
      <c r="B188" t="s">
        <v>266</v>
      </c>
      <c r="C188">
        <v>43.322960000000002</v>
      </c>
      <c r="D188">
        <v>-80.038275999999996</v>
      </c>
      <c r="E188">
        <v>40.204073458140442</v>
      </c>
      <c r="F188" s="2">
        <v>43656</v>
      </c>
      <c r="BB188">
        <v>0</v>
      </c>
      <c r="BC188">
        <v>0</v>
      </c>
      <c r="BD188">
        <v>0</v>
      </c>
      <c r="BE188">
        <v>0</v>
      </c>
      <c r="BG188" t="s">
        <v>291</v>
      </c>
      <c r="BK188">
        <f t="shared" si="32"/>
        <v>0</v>
      </c>
      <c r="BL188">
        <f t="shared" si="33"/>
        <v>0</v>
      </c>
      <c r="BM188">
        <f t="shared" si="34"/>
        <v>0</v>
      </c>
      <c r="BN188">
        <f t="shared" si="35"/>
        <v>0</v>
      </c>
      <c r="BO188">
        <f t="shared" si="36"/>
        <v>0</v>
      </c>
      <c r="BP188">
        <f t="shared" si="37"/>
        <v>0</v>
      </c>
      <c r="BQ188">
        <f t="shared" si="38"/>
        <v>0</v>
      </c>
      <c r="BS188">
        <f t="shared" si="39"/>
        <v>0</v>
      </c>
      <c r="BU188">
        <f t="shared" si="40"/>
        <v>0</v>
      </c>
      <c r="BW188">
        <f t="shared" si="41"/>
        <v>0</v>
      </c>
      <c r="BX188">
        <f t="shared" si="42"/>
        <v>0</v>
      </c>
      <c r="BY188">
        <f t="shared" si="43"/>
        <v>0</v>
      </c>
      <c r="CA188">
        <f t="shared" si="44"/>
        <v>0</v>
      </c>
      <c r="CB188">
        <f t="shared" si="45"/>
        <v>0</v>
      </c>
      <c r="CC188">
        <f t="shared" si="46"/>
        <v>0</v>
      </c>
    </row>
    <row r="189" spans="1:94" x14ac:dyDescent="0.3">
      <c r="A189" t="s">
        <v>292</v>
      </c>
      <c r="B189" t="s">
        <v>266</v>
      </c>
      <c r="C189">
        <v>43.335538</v>
      </c>
      <c r="D189">
        <v>-79.962974000000003</v>
      </c>
      <c r="E189">
        <v>36.638735560395759</v>
      </c>
      <c r="F189" s="2">
        <v>43656</v>
      </c>
      <c r="BB189">
        <v>0</v>
      </c>
      <c r="BC189">
        <v>0</v>
      </c>
      <c r="BD189">
        <v>0</v>
      </c>
      <c r="BE189">
        <v>0</v>
      </c>
      <c r="BG189" t="s">
        <v>293</v>
      </c>
      <c r="BK189">
        <f t="shared" si="32"/>
        <v>0</v>
      </c>
      <c r="BL189">
        <f t="shared" si="33"/>
        <v>0</v>
      </c>
      <c r="BM189">
        <f t="shared" si="34"/>
        <v>0</v>
      </c>
      <c r="BN189">
        <f t="shared" si="35"/>
        <v>0</v>
      </c>
      <c r="BO189">
        <f t="shared" si="36"/>
        <v>0</v>
      </c>
      <c r="BP189">
        <f t="shared" si="37"/>
        <v>0</v>
      </c>
      <c r="BQ189">
        <f t="shared" si="38"/>
        <v>0</v>
      </c>
      <c r="BS189">
        <f t="shared" si="39"/>
        <v>0</v>
      </c>
      <c r="BU189">
        <f t="shared" si="40"/>
        <v>0</v>
      </c>
      <c r="BW189">
        <f t="shared" si="41"/>
        <v>0</v>
      </c>
      <c r="BX189">
        <f t="shared" si="42"/>
        <v>0</v>
      </c>
      <c r="BY189">
        <f t="shared" si="43"/>
        <v>0</v>
      </c>
      <c r="CA189">
        <f t="shared" si="44"/>
        <v>0</v>
      </c>
      <c r="CB189">
        <f t="shared" si="45"/>
        <v>0</v>
      </c>
      <c r="CC189">
        <f t="shared" si="46"/>
        <v>0</v>
      </c>
    </row>
    <row r="190" spans="1:94" x14ac:dyDescent="0.3">
      <c r="A190" t="s">
        <v>294</v>
      </c>
      <c r="B190" t="s">
        <v>266</v>
      </c>
      <c r="C190">
        <v>43.579335</v>
      </c>
      <c r="D190">
        <v>-79.630016999999995</v>
      </c>
      <c r="E190">
        <v>13.548780426119555</v>
      </c>
      <c r="F190" s="2">
        <v>43658</v>
      </c>
      <c r="BB190">
        <v>0</v>
      </c>
      <c r="BC190">
        <v>0</v>
      </c>
      <c r="BD190">
        <v>0</v>
      </c>
      <c r="BE190">
        <v>0</v>
      </c>
      <c r="BG190" t="s">
        <v>295</v>
      </c>
      <c r="BK190">
        <f t="shared" si="32"/>
        <v>0</v>
      </c>
      <c r="BL190">
        <f t="shared" si="33"/>
        <v>0</v>
      </c>
      <c r="BM190">
        <f t="shared" si="34"/>
        <v>0</v>
      </c>
      <c r="BN190">
        <f t="shared" si="35"/>
        <v>0</v>
      </c>
      <c r="BO190">
        <f t="shared" si="36"/>
        <v>0</v>
      </c>
      <c r="BP190">
        <f t="shared" si="37"/>
        <v>0</v>
      </c>
      <c r="BQ190">
        <f t="shared" si="38"/>
        <v>0</v>
      </c>
      <c r="BS190">
        <f t="shared" si="39"/>
        <v>0</v>
      </c>
      <c r="BU190">
        <f t="shared" si="40"/>
        <v>0</v>
      </c>
      <c r="BW190">
        <f t="shared" si="41"/>
        <v>0</v>
      </c>
      <c r="BX190">
        <f t="shared" si="42"/>
        <v>0</v>
      </c>
      <c r="BY190">
        <f t="shared" si="43"/>
        <v>0</v>
      </c>
      <c r="CA190">
        <f t="shared" si="44"/>
        <v>0</v>
      </c>
      <c r="CB190">
        <f t="shared" si="45"/>
        <v>0</v>
      </c>
      <c r="CC190">
        <f t="shared" si="46"/>
        <v>0</v>
      </c>
    </row>
    <row r="191" spans="1:94" x14ac:dyDescent="0.3">
      <c r="A191" t="s">
        <v>296</v>
      </c>
      <c r="B191" t="s">
        <v>266</v>
      </c>
      <c r="C191">
        <v>43.562538000000004</v>
      </c>
      <c r="D191">
        <v>-79.674057000000005</v>
      </c>
      <c r="E191">
        <v>16.033603911729781</v>
      </c>
      <c r="F191" s="2">
        <v>43658</v>
      </c>
      <c r="BB191">
        <v>0</v>
      </c>
      <c r="BC191">
        <v>0</v>
      </c>
      <c r="BD191">
        <v>0</v>
      </c>
      <c r="BE191">
        <v>0</v>
      </c>
      <c r="BG191" t="s">
        <v>297</v>
      </c>
      <c r="BK191">
        <f t="shared" si="32"/>
        <v>0</v>
      </c>
      <c r="BL191">
        <f t="shared" si="33"/>
        <v>0</v>
      </c>
      <c r="BM191">
        <f t="shared" si="34"/>
        <v>0</v>
      </c>
      <c r="BN191">
        <f t="shared" si="35"/>
        <v>0</v>
      </c>
      <c r="BO191">
        <f t="shared" si="36"/>
        <v>0</v>
      </c>
      <c r="BP191">
        <f t="shared" si="37"/>
        <v>0</v>
      </c>
      <c r="BQ191">
        <f t="shared" si="38"/>
        <v>0</v>
      </c>
      <c r="BS191">
        <f t="shared" si="39"/>
        <v>0</v>
      </c>
      <c r="BU191">
        <f t="shared" si="40"/>
        <v>0</v>
      </c>
      <c r="BW191">
        <f t="shared" si="41"/>
        <v>0</v>
      </c>
      <c r="BX191">
        <f t="shared" si="42"/>
        <v>0</v>
      </c>
      <c r="BY191">
        <f t="shared" si="43"/>
        <v>0</v>
      </c>
      <c r="CA191">
        <f t="shared" si="44"/>
        <v>0</v>
      </c>
      <c r="CB191">
        <f t="shared" si="45"/>
        <v>0</v>
      </c>
      <c r="CC191">
        <f t="shared" si="46"/>
        <v>0</v>
      </c>
    </row>
    <row r="192" spans="1:94" x14ac:dyDescent="0.3">
      <c r="A192" t="s">
        <v>298</v>
      </c>
      <c r="B192" t="s">
        <v>266</v>
      </c>
      <c r="C192">
        <v>43.363348999999999</v>
      </c>
      <c r="D192">
        <v>-80.014709999999994</v>
      </c>
      <c r="E192">
        <v>37.662610823414319</v>
      </c>
      <c r="F192" s="2">
        <v>43661</v>
      </c>
      <c r="BB192">
        <v>0</v>
      </c>
      <c r="BC192">
        <v>0</v>
      </c>
      <c r="BD192">
        <v>0</v>
      </c>
      <c r="BE192">
        <v>0</v>
      </c>
      <c r="BG192" t="s">
        <v>299</v>
      </c>
      <c r="BK192">
        <f t="shared" si="32"/>
        <v>0</v>
      </c>
      <c r="BL192">
        <f t="shared" si="33"/>
        <v>0</v>
      </c>
      <c r="BM192">
        <f t="shared" si="34"/>
        <v>0</v>
      </c>
      <c r="BN192">
        <f t="shared" si="35"/>
        <v>0</v>
      </c>
      <c r="BO192">
        <f t="shared" si="36"/>
        <v>0</v>
      </c>
      <c r="BP192">
        <f t="shared" si="37"/>
        <v>0</v>
      </c>
      <c r="BQ192">
        <f t="shared" si="38"/>
        <v>0</v>
      </c>
      <c r="BS192">
        <f t="shared" si="39"/>
        <v>0</v>
      </c>
      <c r="BU192">
        <f t="shared" si="40"/>
        <v>0</v>
      </c>
      <c r="BW192">
        <f t="shared" si="41"/>
        <v>0</v>
      </c>
      <c r="BX192">
        <f t="shared" si="42"/>
        <v>0</v>
      </c>
      <c r="BY192">
        <f t="shared" si="43"/>
        <v>0</v>
      </c>
      <c r="CA192">
        <f t="shared" si="44"/>
        <v>0</v>
      </c>
      <c r="CB192">
        <f t="shared" si="45"/>
        <v>0</v>
      </c>
      <c r="CC192">
        <f t="shared" si="46"/>
        <v>0</v>
      </c>
    </row>
    <row r="193" spans="1:81" x14ac:dyDescent="0.3">
      <c r="A193" t="s">
        <v>300</v>
      </c>
      <c r="B193" t="s">
        <v>266</v>
      </c>
      <c r="C193">
        <v>43.63776</v>
      </c>
      <c r="D193">
        <v>-79.635240999999994</v>
      </c>
      <c r="E193">
        <v>12.780451971846032</v>
      </c>
      <c r="F193" s="2">
        <v>43664</v>
      </c>
      <c r="BB193">
        <v>0</v>
      </c>
      <c r="BC193">
        <v>0</v>
      </c>
      <c r="BD193">
        <v>0</v>
      </c>
      <c r="BE193">
        <v>0</v>
      </c>
      <c r="BG193" t="s">
        <v>301</v>
      </c>
      <c r="BK193">
        <f t="shared" si="32"/>
        <v>0</v>
      </c>
      <c r="BL193">
        <f t="shared" si="33"/>
        <v>0</v>
      </c>
      <c r="BM193">
        <f t="shared" si="34"/>
        <v>0</v>
      </c>
      <c r="BN193">
        <f t="shared" si="35"/>
        <v>0</v>
      </c>
      <c r="BO193">
        <f t="shared" si="36"/>
        <v>0</v>
      </c>
      <c r="BP193">
        <f t="shared" si="37"/>
        <v>0</v>
      </c>
      <c r="BQ193">
        <f t="shared" si="38"/>
        <v>0</v>
      </c>
      <c r="BS193">
        <f t="shared" si="39"/>
        <v>0</v>
      </c>
      <c r="BU193">
        <f t="shared" si="40"/>
        <v>0</v>
      </c>
      <c r="BW193">
        <f t="shared" si="41"/>
        <v>0</v>
      </c>
      <c r="BX193">
        <f t="shared" si="42"/>
        <v>0</v>
      </c>
      <c r="BY193">
        <f t="shared" si="43"/>
        <v>0</v>
      </c>
      <c r="CA193">
        <f t="shared" si="44"/>
        <v>0</v>
      </c>
      <c r="CB193">
        <f t="shared" si="45"/>
        <v>0</v>
      </c>
      <c r="CC193">
        <f t="shared" si="46"/>
        <v>0</v>
      </c>
    </row>
    <row r="194" spans="1:81" x14ac:dyDescent="0.3">
      <c r="A194" t="s">
        <v>302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Clean Data</vt:lpstr>
      <vt:lpstr>Sheet1</vt:lpstr>
      <vt:lpstr>Sheet3</vt:lpstr>
      <vt:lpstr>Per Plant Observations</vt:lpstr>
      <vt:lpstr>Per Site Observations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Sophie Breitbart</cp:lastModifiedBy>
  <cp:revision/>
  <dcterms:created xsi:type="dcterms:W3CDTF">2019-07-17T19:30:48Z</dcterms:created>
  <dcterms:modified xsi:type="dcterms:W3CDTF">2019-12-13T17:11:43Z</dcterms:modified>
  <cp:category/>
  <cp:contentStatus/>
</cp:coreProperties>
</file>