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e987bdc2b39076/Desktop/Finance Projects/Index XMatch/"/>
    </mc:Choice>
  </mc:AlternateContent>
  <xr:revisionPtr revIDLastSave="57" documentId="8_{104462DA-5246-4D2F-B5D3-9C630F39CE73}" xr6:coauthVersionLast="47" xr6:coauthVersionMax="47" xr10:uidLastSave="{1034891E-7723-416B-BCF4-501BA4772266}"/>
  <bookViews>
    <workbookView xWindow="-120" yWindow="-120" windowWidth="29040" windowHeight="15720" tabRatio="830" xr2:uid="{D7DF0782-01D2-DC4E-82BE-7DACDDF0F9D1}"/>
  </bookViews>
  <sheets>
    <sheet name="Marketing_Expenses_2024 (Dyn)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8" i="11" l="1"/>
  <c r="N6" i="11"/>
  <c r="N42" i="11"/>
  <c r="N40" i="11"/>
  <c r="N38" i="11"/>
  <c r="N37" i="11"/>
  <c r="N36" i="11"/>
  <c r="N35" i="11"/>
  <c r="N34" i="11"/>
  <c r="N32" i="11"/>
  <c r="N31" i="11"/>
  <c r="N30" i="11"/>
  <c r="N29" i="11"/>
  <c r="N28" i="11"/>
  <c r="N26" i="11"/>
  <c r="N25" i="11"/>
  <c r="N24" i="11"/>
  <c r="N23" i="11"/>
  <c r="N22" i="11"/>
  <c r="N21" i="11"/>
  <c r="N20" i="11"/>
  <c r="N18" i="11"/>
  <c r="N17" i="11"/>
  <c r="N16" i="11"/>
  <c r="N15" i="11"/>
  <c r="N14" i="11"/>
  <c r="N13" i="11"/>
  <c r="N10" i="11"/>
  <c r="N9" i="11"/>
  <c r="P46" i="11"/>
  <c r="P45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M18" i="11"/>
  <c r="M40" i="11" s="1"/>
  <c r="L18" i="11"/>
  <c r="L40" i="11" s="1"/>
  <c r="K18" i="11"/>
  <c r="K40" i="11" s="1"/>
  <c r="J18" i="11"/>
  <c r="J40" i="11" s="1"/>
  <c r="I18" i="11"/>
  <c r="I40" i="11" s="1"/>
  <c r="H18" i="11"/>
  <c r="G18" i="11"/>
  <c r="G40" i="11" s="1"/>
  <c r="F18" i="11"/>
  <c r="E18" i="11"/>
  <c r="E40" i="11" s="1"/>
  <c r="D18" i="11"/>
  <c r="C18" i="11"/>
  <c r="C40" i="11" s="1"/>
  <c r="B18" i="11"/>
  <c r="M10" i="11"/>
  <c r="L10" i="11"/>
  <c r="K10" i="11"/>
  <c r="J10" i="11"/>
  <c r="J42" i="11" s="1"/>
  <c r="I10" i="11"/>
  <c r="H10" i="11"/>
  <c r="G10" i="11"/>
  <c r="F10" i="11"/>
  <c r="E10" i="11"/>
  <c r="D10" i="11"/>
  <c r="C10" i="11"/>
  <c r="B10" i="11"/>
  <c r="F40" i="11" l="1"/>
  <c r="F42" i="11" s="1"/>
  <c r="D40" i="11"/>
  <c r="D42" i="11" s="1"/>
  <c r="L42" i="11"/>
  <c r="H40" i="11"/>
  <c r="H42" i="11" s="1"/>
  <c r="G42" i="11"/>
  <c r="C42" i="11"/>
  <c r="M42" i="11"/>
  <c r="I42" i="11"/>
  <c r="E42" i="11"/>
  <c r="K42" i="11"/>
  <c r="B40" i="11"/>
  <c r="B42" i="11" l="1"/>
</calcChain>
</file>

<file path=xl/sharedStrings.xml><?xml version="1.0" encoding="utf-8"?>
<sst xmlns="http://schemas.openxmlformats.org/spreadsheetml/2006/main" count="42" uniqueCount="42">
  <si>
    <t>Salaries and Wages</t>
  </si>
  <si>
    <t>Other</t>
  </si>
  <si>
    <t>(US dollar, in thousands)</t>
  </si>
  <si>
    <t>Benefits</t>
  </si>
  <si>
    <t>MARKETING ACTIVITIES</t>
  </si>
  <si>
    <t>Advertising</t>
  </si>
  <si>
    <t>Sponsored Content</t>
  </si>
  <si>
    <t>Total Advertising</t>
  </si>
  <si>
    <t>Social Media</t>
  </si>
  <si>
    <t>Total Social Media</t>
  </si>
  <si>
    <t>Public Relations</t>
  </si>
  <si>
    <t>Press Releases</t>
  </si>
  <si>
    <t>Conferences</t>
  </si>
  <si>
    <t>Events</t>
  </si>
  <si>
    <t>Total Public Relations</t>
  </si>
  <si>
    <t>Market Research</t>
  </si>
  <si>
    <t>Secondary Research</t>
  </si>
  <si>
    <t>Surveys</t>
  </si>
  <si>
    <t>Focus Groups &amp; Interviews</t>
  </si>
  <si>
    <t>Total Market Research</t>
  </si>
  <si>
    <t>Total Marketing Activities</t>
  </si>
  <si>
    <t>Marketing Totals</t>
  </si>
  <si>
    <t>MARKETING LABOR</t>
  </si>
  <si>
    <t>Labor</t>
  </si>
  <si>
    <t>Total Labor</t>
  </si>
  <si>
    <t>Beginning</t>
  </si>
  <si>
    <t>End</t>
  </si>
  <si>
    <t>Total</t>
  </si>
  <si>
    <t>MATCH</t>
  </si>
  <si>
    <t>XMATCH</t>
  </si>
  <si>
    <t>SB Tech 2024 Marketing Expenses</t>
  </si>
  <si>
    <t>Online Ads (Search Engine, Display/Banner)</t>
  </si>
  <si>
    <t>TV/Radio Ads (Broadcast)</t>
  </si>
  <si>
    <t>Print Ads (Magazines, Newspapers)</t>
  </si>
  <si>
    <t>Facebook Ads</t>
  </si>
  <si>
    <t>Instagram Ads</t>
  </si>
  <si>
    <t>Twitter/X Ads</t>
  </si>
  <si>
    <t>LinkedIn Ads</t>
  </si>
  <si>
    <t>Pinterest Ads</t>
  </si>
  <si>
    <t>Other Social</t>
  </si>
  <si>
    <t>Promotions / Giveaways</t>
  </si>
  <si>
    <t>Field Trials / Pilot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</si>
</sst>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b/>
      <sz val="12"/>
      <color theme="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42" fontId="6" fillId="0" borderId="0" xfId="0" applyNumberFormat="1" applyFont="1"/>
    <xf numFmtId="42" fontId="6" fillId="0" borderId="2" xfId="0" applyNumberFormat="1" applyFont="1" applyBorder="1"/>
    <xf numFmtId="0" fontId="3" fillId="0" borderId="3" xfId="0" applyFont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5" fillId="3" borderId="0" xfId="0" applyFont="1" applyFill="1"/>
    <xf numFmtId="42" fontId="7" fillId="0" borderId="0" xfId="0" applyNumberFormat="1" applyFont="1"/>
    <xf numFmtId="42" fontId="7" fillId="0" borderId="2" xfId="0" applyNumberFormat="1" applyFont="1" applyBorder="1"/>
    <xf numFmtId="0" fontId="2" fillId="0" borderId="0" xfId="0" applyFont="1"/>
    <xf numFmtId="0" fontId="4" fillId="2" borderId="0" xfId="0" applyFont="1" applyFill="1" applyAlignment="1">
      <alignment horizontal="center"/>
    </xf>
    <xf numFmtId="17" fontId="9" fillId="4" borderId="6" xfId="0" applyNumberFormat="1" applyFont="1" applyFill="1" applyBorder="1"/>
    <xf numFmtId="42" fontId="0" fillId="0" borderId="2" xfId="0" applyNumberFormat="1" applyBorder="1"/>
    <xf numFmtId="42" fontId="10" fillId="5" borderId="6" xfId="0" applyNumberFormat="1" applyFont="1" applyFill="1" applyBorder="1"/>
    <xf numFmtId="42" fontId="10" fillId="5" borderId="7" xfId="0" applyNumberFormat="1" applyFont="1" applyFill="1" applyBorder="1"/>
    <xf numFmtId="0" fontId="12" fillId="0" borderId="0" xfId="0" applyFont="1"/>
    <xf numFmtId="0" fontId="4" fillId="2" borderId="0" xfId="0" applyFont="1" applyFill="1" applyAlignment="1">
      <alignment horizontal="left"/>
    </xf>
    <xf numFmtId="17" fontId="4" fillId="2" borderId="0" xfId="0" applyNumberFormat="1" applyFont="1" applyFill="1" applyAlignment="1">
      <alignment horizontal="left"/>
    </xf>
    <xf numFmtId="0" fontId="4" fillId="2" borderId="9" xfId="0" applyFont="1" applyFill="1" applyBorder="1" applyAlignment="1">
      <alignment horizontal="center"/>
    </xf>
    <xf numFmtId="42" fontId="0" fillId="0" borderId="0" xfId="0" applyNumberFormat="1"/>
    <xf numFmtId="0" fontId="0" fillId="0" borderId="2" xfId="0" applyBorder="1"/>
    <xf numFmtId="0" fontId="11" fillId="0" borderId="0" xfId="0" applyFont="1" applyAlignment="1">
      <alignment horizontal="left"/>
    </xf>
    <xf numFmtId="42" fontId="11" fillId="0" borderId="0" xfId="0" applyNumberFormat="1" applyFont="1"/>
    <xf numFmtId="42" fontId="11" fillId="0" borderId="2" xfId="0" applyNumberFormat="1" applyFont="1" applyBorder="1"/>
    <xf numFmtId="0" fontId="2" fillId="0" borderId="2" xfId="0" applyFont="1" applyBorder="1"/>
    <xf numFmtId="0" fontId="2" fillId="0" borderId="5" xfId="0" applyFont="1" applyBorder="1"/>
    <xf numFmtId="42" fontId="0" fillId="0" borderId="10" xfId="0" applyNumberFormat="1" applyBorder="1"/>
    <xf numFmtId="42" fontId="0" fillId="0" borderId="5" xfId="0" applyNumberFormat="1" applyBorder="1"/>
    <xf numFmtId="0" fontId="2" fillId="0" borderId="0" xfId="0" applyFont="1" applyAlignment="1">
      <alignment horizontal="center"/>
    </xf>
    <xf numFmtId="17" fontId="13" fillId="5" borderId="11" xfId="0" applyNumberFormat="1" applyFont="1" applyFill="1" applyBorder="1" applyAlignment="1">
      <alignment horizontal="center"/>
    </xf>
    <xf numFmtId="42" fontId="2" fillId="5" borderId="8" xfId="0" applyNumberFormat="1" applyFont="1" applyFill="1" applyBorder="1"/>
    <xf numFmtId="0" fontId="14" fillId="0" borderId="0" xfId="0" applyFont="1" applyAlignment="1">
      <alignment horizontal="right"/>
    </xf>
    <xf numFmtId="0" fontId="14" fillId="0" borderId="0" xfId="0" applyFont="1"/>
    <xf numFmtId="17" fontId="4" fillId="6" borderId="0" xfId="0" applyNumberFormat="1" applyFont="1" applyFill="1" applyAlignment="1">
      <alignment horizontal="center"/>
    </xf>
    <xf numFmtId="0" fontId="8" fillId="0" borderId="0" xfId="0" applyFont="1" applyAlignment="1">
      <alignment horizontal="left" vertical="top"/>
    </xf>
  </cellXfs>
  <cellStyles count="2">
    <cellStyle name="Normal" xfId="0" builtinId="0"/>
    <cellStyle name="Normal 2" xfId="1" xr:uid="{17855176-85C2-49E8-982C-E8B52EE35258}"/>
  </cellStyles>
  <dxfs count="1">
    <dxf>
      <fill>
        <patternFill>
          <bgColor theme="4" tint="-0.499984740745262"/>
        </patternFill>
      </fill>
    </dxf>
  </dxfs>
  <tableStyles count="0" defaultTableStyle="TableStyleMedium2" defaultPivotStyle="PivotStyleLight16"/>
  <colors>
    <mruColors>
      <color rgb="FF080808"/>
      <color rgb="FF333333"/>
      <color rgb="FFFFF9E7"/>
      <color rgb="FF3333FF"/>
      <color rgb="FF411012"/>
      <color rgb="FF1F847D"/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917432</xdr:colOff>
      <xdr:row>0</xdr:row>
      <xdr:rowOff>0</xdr:rowOff>
    </xdr:from>
    <xdr:to>
      <xdr:col>0</xdr:col>
      <xdr:colOff>1905000</xdr:colOff>
      <xdr:row>4</xdr:row>
      <xdr:rowOff>187468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88F74-560C-43DB-9536-1DFBF6BC1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17432" y="0"/>
          <a:ext cx="987568" cy="98756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48BC-1BD2-4892-9764-3619CAC49EC3}">
  <dimension ref="A2:P46"/>
  <sheetViews>
    <sheetView showGridLines="0" tabSelected="1" workbookViewId="0">
      <pane xSplit="1" topLeftCell="B1" activePane="topRight" state="frozen"/>
      <selection pane="topRight" activeCell="P6" sqref="P6"/>
    </sheetView>
  </sheetViews>
  <sheetFormatPr defaultColWidth="11" defaultRowHeight="15.75" x14ac:dyDescent="0.25"/>
  <cols>
    <col min="1" max="1" width="37.75" bestFit="1" customWidth="1"/>
    <col min="2" max="13" width="12.75" customWidth="1"/>
    <col min="14" max="14" width="15" bestFit="1" customWidth="1"/>
  </cols>
  <sheetData>
    <row r="2" spans="1:14" x14ac:dyDescent="0.25">
      <c r="B2" s="37" t="s">
        <v>30</v>
      </c>
      <c r="C2" s="37"/>
      <c r="D2" s="37"/>
      <c r="E2" s="37"/>
      <c r="M2" s="31" t="s">
        <v>25</v>
      </c>
      <c r="N2" s="32">
        <v>45292</v>
      </c>
    </row>
    <row r="3" spans="1:14" x14ac:dyDescent="0.25">
      <c r="A3" s="18"/>
      <c r="B3" s="37"/>
      <c r="C3" s="37"/>
      <c r="D3" s="37"/>
      <c r="E3" s="37"/>
      <c r="M3" s="31" t="s">
        <v>26</v>
      </c>
      <c r="N3" s="32">
        <v>45383</v>
      </c>
    </row>
    <row r="4" spans="1:14" x14ac:dyDescent="0.25">
      <c r="A4" s="18"/>
      <c r="B4" s="1" t="s">
        <v>2</v>
      </c>
      <c r="C4" s="12"/>
      <c r="D4" s="1"/>
      <c r="E4" s="1"/>
    </row>
    <row r="5" spans="1:14" x14ac:dyDescent="0.25">
      <c r="N5" s="13" t="s">
        <v>27</v>
      </c>
    </row>
    <row r="6" spans="1:14" x14ac:dyDescent="0.25">
      <c r="A6" s="19" t="s">
        <v>22</v>
      </c>
      <c r="B6" s="36">
        <v>45292</v>
      </c>
      <c r="C6" s="36">
        <v>45323</v>
      </c>
      <c r="D6" s="36">
        <v>45352</v>
      </c>
      <c r="E6" s="36">
        <v>45383</v>
      </c>
      <c r="F6" s="36">
        <v>45413</v>
      </c>
      <c r="G6" s="36">
        <v>45444</v>
      </c>
      <c r="H6" s="36">
        <v>45474</v>
      </c>
      <c r="I6" s="36">
        <v>45505</v>
      </c>
      <c r="J6" s="36">
        <v>45536</v>
      </c>
      <c r="K6" s="36">
        <v>45566</v>
      </c>
      <c r="L6" s="36">
        <v>45597</v>
      </c>
      <c r="M6" s="36">
        <v>45627</v>
      </c>
      <c r="N6" s="13" t="str">
        <f>TEXT(N2,"Mmm-yy")&amp;" to "&amp;TEXT(N3,"Mmm-yy")</f>
        <v>Jan-24 to Apr-24</v>
      </c>
    </row>
    <row r="7" spans="1:14" x14ac:dyDescent="0.25">
      <c r="A7" s="8" t="s">
        <v>23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4"/>
    </row>
    <row r="8" spans="1:14" x14ac:dyDescent="0.25">
      <c r="A8" s="2" t="s">
        <v>0</v>
      </c>
      <c r="B8" s="4">
        <v>2144</v>
      </c>
      <c r="C8" s="4">
        <v>2110</v>
      </c>
      <c r="D8" s="4">
        <v>2151</v>
      </c>
      <c r="E8" s="4">
        <v>2254</v>
      </c>
      <c r="F8" s="4">
        <v>2132</v>
      </c>
      <c r="G8" s="4">
        <v>2328</v>
      </c>
      <c r="H8" s="4">
        <v>2335</v>
      </c>
      <c r="I8" s="4">
        <v>2315</v>
      </c>
      <c r="J8" s="4">
        <v>2358</v>
      </c>
      <c r="K8" s="4">
        <v>2529</v>
      </c>
      <c r="L8" s="4">
        <v>2324</v>
      </c>
      <c r="M8" s="4">
        <v>2538</v>
      </c>
      <c r="N8" s="16">
        <f>SUM(INDEX(B8:M8,1,_xlfn.XMATCH($N$2,$B$6:$M$6,0,1)):INDEX(B8:M8,1,_xlfn.XMATCH($N$3,$B$6:$M$6,0,1)))</f>
        <v>8659</v>
      </c>
    </row>
    <row r="9" spans="1:14" x14ac:dyDescent="0.25">
      <c r="A9" s="3" t="s">
        <v>3</v>
      </c>
      <c r="B9" s="5">
        <v>786</v>
      </c>
      <c r="C9" s="5">
        <v>784</v>
      </c>
      <c r="D9" s="5">
        <v>751</v>
      </c>
      <c r="E9" s="5">
        <v>745</v>
      </c>
      <c r="F9" s="5">
        <v>752</v>
      </c>
      <c r="G9" s="5">
        <v>753</v>
      </c>
      <c r="H9" s="5">
        <v>780</v>
      </c>
      <c r="I9" s="5">
        <v>752</v>
      </c>
      <c r="J9" s="5">
        <v>842</v>
      </c>
      <c r="K9" s="5">
        <v>855</v>
      </c>
      <c r="L9" s="5">
        <v>869</v>
      </c>
      <c r="M9" s="5">
        <v>855</v>
      </c>
      <c r="N9" s="17">
        <f>SUM(INDEX(B9:M9,1,_xlfn.XMATCH($N$2,$B$6:$M$6,0,1)):INDEX(B9:M9,1,_xlfn.XMATCH($N$3,$B$6:$M$6,0,1)))</f>
        <v>3066</v>
      </c>
    </row>
    <row r="10" spans="1:14" x14ac:dyDescent="0.25">
      <c r="A10" s="6" t="s">
        <v>24</v>
      </c>
      <c r="B10" s="10">
        <f t="shared" ref="B10:M10" si="0">SUM(B8:B9)</f>
        <v>2930</v>
      </c>
      <c r="C10" s="10">
        <f t="shared" si="0"/>
        <v>2894</v>
      </c>
      <c r="D10" s="10">
        <f t="shared" si="0"/>
        <v>2902</v>
      </c>
      <c r="E10" s="10">
        <f t="shared" si="0"/>
        <v>2999</v>
      </c>
      <c r="F10" s="10">
        <f t="shared" si="0"/>
        <v>2884</v>
      </c>
      <c r="G10" s="10">
        <f t="shared" si="0"/>
        <v>3081</v>
      </c>
      <c r="H10" s="10">
        <f t="shared" si="0"/>
        <v>3115</v>
      </c>
      <c r="I10" s="10">
        <f t="shared" si="0"/>
        <v>3067</v>
      </c>
      <c r="J10" s="10">
        <f t="shared" si="0"/>
        <v>3200</v>
      </c>
      <c r="K10" s="10">
        <f t="shared" si="0"/>
        <v>3384</v>
      </c>
      <c r="L10" s="10">
        <f t="shared" si="0"/>
        <v>3193</v>
      </c>
      <c r="M10" s="10">
        <f t="shared" si="0"/>
        <v>3393</v>
      </c>
      <c r="N10" s="16">
        <f>SUM(INDEX(B10:M10,1,_xlfn.XMATCH($N$2,$B$6:$M$6,0,1)):INDEX(B10:M10,1,_xlfn.XMATCH($N$3,$B$6:$M$6,0,1)))</f>
        <v>11725</v>
      </c>
    </row>
    <row r="11" spans="1:14" x14ac:dyDescent="0.25">
      <c r="A11" s="20" t="s">
        <v>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21"/>
    </row>
    <row r="12" spans="1:14" x14ac:dyDescent="0.25">
      <c r="A12" s="8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4"/>
    </row>
    <row r="13" spans="1:14" x14ac:dyDescent="0.25">
      <c r="A13" t="s">
        <v>31</v>
      </c>
      <c r="B13" s="22">
        <v>425</v>
      </c>
      <c r="C13" s="22">
        <v>435</v>
      </c>
      <c r="D13" s="22">
        <v>439</v>
      </c>
      <c r="E13" s="22">
        <v>389</v>
      </c>
      <c r="F13" s="22">
        <v>425</v>
      </c>
      <c r="G13" s="22">
        <v>458</v>
      </c>
      <c r="H13" s="22">
        <v>465</v>
      </c>
      <c r="I13" s="22">
        <v>469</v>
      </c>
      <c r="J13" s="22">
        <v>475</v>
      </c>
      <c r="K13" s="22">
        <v>505</v>
      </c>
      <c r="L13" s="22">
        <v>525</v>
      </c>
      <c r="M13" s="22">
        <v>519</v>
      </c>
      <c r="N13" s="16">
        <f>SUM(INDEX(B13:M13,1,_xlfn.XMATCH($N$2,$B$6:$M$6,0,1)):INDEX(B13:M13,1,_xlfn.XMATCH($N$3,$B$6:$M$6,0,1)))</f>
        <v>1688</v>
      </c>
    </row>
    <row r="14" spans="1:14" x14ac:dyDescent="0.25">
      <c r="A14" t="s">
        <v>32</v>
      </c>
      <c r="B14" s="22">
        <v>525</v>
      </c>
      <c r="C14" s="22">
        <v>523</v>
      </c>
      <c r="D14" s="22">
        <v>525</v>
      </c>
      <c r="E14" s="22">
        <v>502</v>
      </c>
      <c r="F14" s="22">
        <v>520</v>
      </c>
      <c r="G14" s="22">
        <v>539</v>
      </c>
      <c r="H14" s="22">
        <v>578</v>
      </c>
      <c r="I14" s="22">
        <v>543</v>
      </c>
      <c r="J14" s="22">
        <v>578</v>
      </c>
      <c r="K14" s="22">
        <v>529</v>
      </c>
      <c r="L14" s="22">
        <v>548</v>
      </c>
      <c r="M14" s="22">
        <v>575</v>
      </c>
      <c r="N14" s="16">
        <f>SUM(INDEX(B14:M14,1,_xlfn.XMATCH($N$2,$B$6:$M$6,0,1)):INDEX(B14:M14,1,_xlfn.XMATCH($N$3,$B$6:$M$6,0,1)))</f>
        <v>2075</v>
      </c>
    </row>
    <row r="15" spans="1:14" x14ac:dyDescent="0.25">
      <c r="A15" t="s">
        <v>33</v>
      </c>
      <c r="B15" s="22">
        <v>352</v>
      </c>
      <c r="C15" s="22">
        <v>358</v>
      </c>
      <c r="D15" s="22">
        <v>365</v>
      </c>
      <c r="E15" s="22">
        <v>360</v>
      </c>
      <c r="F15" s="22">
        <v>320</v>
      </c>
      <c r="G15" s="22">
        <v>315</v>
      </c>
      <c r="H15" s="22">
        <v>330</v>
      </c>
      <c r="I15" s="22">
        <v>350</v>
      </c>
      <c r="J15" s="22">
        <v>349</v>
      </c>
      <c r="K15" s="22">
        <v>354</v>
      </c>
      <c r="L15" s="22">
        <v>362</v>
      </c>
      <c r="M15" s="22">
        <v>364</v>
      </c>
      <c r="N15" s="16">
        <f>SUM(INDEX(B15:M15,1,_xlfn.XMATCH($N$2,$B$6:$M$6,0,1)):INDEX(B15:M15,1,_xlfn.XMATCH($N$3,$B$6:$M$6,0,1)))</f>
        <v>1435</v>
      </c>
    </row>
    <row r="16" spans="1:14" x14ac:dyDescent="0.25">
      <c r="A16" t="s">
        <v>6</v>
      </c>
      <c r="B16" s="22">
        <v>328</v>
      </c>
      <c r="C16" s="22">
        <v>341</v>
      </c>
      <c r="D16" s="22">
        <v>340</v>
      </c>
      <c r="E16" s="22">
        <v>323</v>
      </c>
      <c r="F16" s="22">
        <v>317</v>
      </c>
      <c r="G16" s="22">
        <v>331</v>
      </c>
      <c r="H16" s="22">
        <v>365</v>
      </c>
      <c r="I16" s="22">
        <v>358</v>
      </c>
      <c r="J16" s="22">
        <v>359</v>
      </c>
      <c r="K16" s="22">
        <v>361</v>
      </c>
      <c r="L16" s="22">
        <v>365</v>
      </c>
      <c r="M16" s="22">
        <v>364</v>
      </c>
      <c r="N16" s="16">
        <f>SUM(INDEX(B16:M16,1,_xlfn.XMATCH($N$2,$B$6:$M$6,0,1)):INDEX(B16:M16,1,_xlfn.XMATCH($N$3,$B$6:$M$6,0,1)))</f>
        <v>1332</v>
      </c>
    </row>
    <row r="17" spans="1:14" x14ac:dyDescent="0.25">
      <c r="A17" t="s">
        <v>1</v>
      </c>
      <c r="B17" s="15">
        <v>215</v>
      </c>
      <c r="C17" s="15">
        <v>217</v>
      </c>
      <c r="D17" s="15">
        <v>214</v>
      </c>
      <c r="E17" s="15">
        <v>209</v>
      </c>
      <c r="F17" s="15">
        <v>215</v>
      </c>
      <c r="G17" s="15">
        <v>230</v>
      </c>
      <c r="H17" s="15">
        <v>244</v>
      </c>
      <c r="I17" s="15">
        <v>241</v>
      </c>
      <c r="J17" s="15">
        <v>231</v>
      </c>
      <c r="K17" s="15">
        <v>215</v>
      </c>
      <c r="L17" s="15">
        <v>223</v>
      </c>
      <c r="M17" s="29">
        <v>221</v>
      </c>
      <c r="N17" s="17">
        <f>SUM(INDEX(B17:M17,1,_xlfn.XMATCH($N$2,$B$6:$M$6,0,1)):INDEX(B17:M17,1,_xlfn.XMATCH($N$3,$B$6:$M$6,0,1)))</f>
        <v>855</v>
      </c>
    </row>
    <row r="18" spans="1:14" x14ac:dyDescent="0.25">
      <c r="A18" s="6" t="s">
        <v>7</v>
      </c>
      <c r="B18" s="10">
        <f>SUM(B13:B17)</f>
        <v>1845</v>
      </c>
      <c r="C18" s="10">
        <f t="shared" ref="C18:M18" si="1">SUM(C13:C17)</f>
        <v>1874</v>
      </c>
      <c r="D18" s="10">
        <f t="shared" si="1"/>
        <v>1883</v>
      </c>
      <c r="E18" s="10">
        <f t="shared" si="1"/>
        <v>1783</v>
      </c>
      <c r="F18" s="10">
        <f t="shared" si="1"/>
        <v>1797</v>
      </c>
      <c r="G18" s="10">
        <f t="shared" si="1"/>
        <v>1873</v>
      </c>
      <c r="H18" s="10">
        <f t="shared" si="1"/>
        <v>1982</v>
      </c>
      <c r="I18" s="10">
        <f t="shared" si="1"/>
        <v>1961</v>
      </c>
      <c r="J18" s="10">
        <f t="shared" si="1"/>
        <v>1992</v>
      </c>
      <c r="K18" s="10">
        <f t="shared" si="1"/>
        <v>1964</v>
      </c>
      <c r="L18" s="10">
        <f t="shared" si="1"/>
        <v>2023</v>
      </c>
      <c r="M18" s="10">
        <f t="shared" si="1"/>
        <v>2043</v>
      </c>
      <c r="N18" s="16">
        <f>SUM(INDEX(B18:M18,1,_xlfn.XMATCH($N$2,$B$6:$M$6,0,1)):INDEX(B18:M18,1,_xlfn.XMATCH($N$3,$B$6:$M$6,0,1)))</f>
        <v>7385</v>
      </c>
    </row>
    <row r="19" spans="1:14" x14ac:dyDescent="0.25">
      <c r="A19" s="8" t="s">
        <v>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4"/>
    </row>
    <row r="20" spans="1:14" x14ac:dyDescent="0.25">
      <c r="A20" t="s">
        <v>35</v>
      </c>
      <c r="B20" s="22">
        <v>254</v>
      </c>
      <c r="C20" s="22">
        <v>248</v>
      </c>
      <c r="D20" s="22">
        <v>235</v>
      </c>
      <c r="E20" s="22">
        <v>245</v>
      </c>
      <c r="F20" s="22">
        <v>250</v>
      </c>
      <c r="G20" s="22">
        <v>265</v>
      </c>
      <c r="H20" s="22">
        <v>261</v>
      </c>
      <c r="I20" s="22">
        <v>266</v>
      </c>
      <c r="J20" s="22">
        <v>267</v>
      </c>
      <c r="K20" s="22">
        <v>269</v>
      </c>
      <c r="L20" s="22">
        <v>280</v>
      </c>
      <c r="M20" s="22">
        <v>280</v>
      </c>
      <c r="N20" s="16">
        <f>SUM(INDEX(B20:M20,1,_xlfn.XMATCH($N$2,$B$6:$M$6,0,1)):INDEX(B20:M20,1,_xlfn.XMATCH($N$3,$B$6:$M$6,0,1)))</f>
        <v>982</v>
      </c>
    </row>
    <row r="21" spans="1:14" x14ac:dyDescent="0.25">
      <c r="A21" t="s">
        <v>34</v>
      </c>
      <c r="B21" s="22">
        <v>257</v>
      </c>
      <c r="C21" s="22">
        <v>261</v>
      </c>
      <c r="D21" s="22">
        <v>260</v>
      </c>
      <c r="E21" s="22">
        <v>258</v>
      </c>
      <c r="F21" s="22">
        <v>260</v>
      </c>
      <c r="G21" s="22">
        <v>261</v>
      </c>
      <c r="H21" s="22">
        <v>262</v>
      </c>
      <c r="I21" s="22">
        <v>262</v>
      </c>
      <c r="J21" s="22">
        <v>261</v>
      </c>
      <c r="K21" s="22">
        <v>258</v>
      </c>
      <c r="L21" s="22">
        <v>257</v>
      </c>
      <c r="M21" s="22">
        <v>270</v>
      </c>
      <c r="N21" s="16">
        <f>SUM(INDEX(B21:M21,1,_xlfn.XMATCH($N$2,$B$6:$M$6,0,1)):INDEX(B21:M21,1,_xlfn.XMATCH($N$3,$B$6:$M$6,0,1)))</f>
        <v>1036</v>
      </c>
    </row>
    <row r="22" spans="1:14" x14ac:dyDescent="0.25">
      <c r="A22" t="s">
        <v>36</v>
      </c>
      <c r="B22" s="22">
        <v>218</v>
      </c>
      <c r="C22" s="22">
        <v>205</v>
      </c>
      <c r="D22" s="22">
        <v>211</v>
      </c>
      <c r="E22" s="22">
        <v>208</v>
      </c>
      <c r="F22" s="22">
        <v>204</v>
      </c>
      <c r="G22" s="22">
        <v>210</v>
      </c>
      <c r="H22" s="22">
        <v>217</v>
      </c>
      <c r="I22" s="22">
        <v>220</v>
      </c>
      <c r="J22" s="22">
        <v>222</v>
      </c>
      <c r="K22" s="22">
        <v>221</v>
      </c>
      <c r="L22" s="22">
        <v>219</v>
      </c>
      <c r="M22" s="22">
        <v>230</v>
      </c>
      <c r="N22" s="16">
        <f>SUM(INDEX(B22:M22,1,_xlfn.XMATCH($N$2,$B$6:$M$6,0,1)):INDEX(B22:M22,1,_xlfn.XMATCH($N$3,$B$6:$M$6,0,1)))</f>
        <v>842</v>
      </c>
    </row>
    <row r="23" spans="1:14" x14ac:dyDescent="0.25">
      <c r="A23" t="s">
        <v>38</v>
      </c>
      <c r="B23" s="22">
        <v>186</v>
      </c>
      <c r="C23" s="22">
        <v>192</v>
      </c>
      <c r="D23" s="22">
        <v>195</v>
      </c>
      <c r="E23" s="22">
        <v>197</v>
      </c>
      <c r="F23" s="22">
        <v>196</v>
      </c>
      <c r="G23" s="22">
        <v>208</v>
      </c>
      <c r="H23" s="22">
        <v>221</v>
      </c>
      <c r="I23" s="22">
        <v>228</v>
      </c>
      <c r="J23" s="22">
        <v>227</v>
      </c>
      <c r="K23" s="22">
        <v>228</v>
      </c>
      <c r="L23" s="22">
        <v>228</v>
      </c>
      <c r="M23" s="22">
        <v>239</v>
      </c>
      <c r="N23" s="16">
        <f>SUM(INDEX(B23:M23,1,_xlfn.XMATCH($N$2,$B$6:$M$6,0,1)):INDEX(B23:M23,1,_xlfn.XMATCH($N$3,$B$6:$M$6,0,1)))</f>
        <v>770</v>
      </c>
    </row>
    <row r="24" spans="1:14" x14ac:dyDescent="0.25">
      <c r="A24" t="s">
        <v>37</v>
      </c>
      <c r="B24" s="22">
        <v>142</v>
      </c>
      <c r="C24" s="22">
        <v>151</v>
      </c>
      <c r="D24" s="22">
        <v>155</v>
      </c>
      <c r="E24" s="22">
        <v>154</v>
      </c>
      <c r="F24" s="22">
        <v>149</v>
      </c>
      <c r="G24" s="22">
        <v>148</v>
      </c>
      <c r="H24" s="22">
        <v>152</v>
      </c>
      <c r="I24" s="22">
        <v>161</v>
      </c>
      <c r="J24" s="22">
        <v>153</v>
      </c>
      <c r="K24" s="22">
        <v>155</v>
      </c>
      <c r="L24" s="22">
        <v>156</v>
      </c>
      <c r="M24" s="22">
        <v>168</v>
      </c>
      <c r="N24" s="16">
        <f>SUM(INDEX(B24:M24,1,_xlfn.XMATCH($N$2,$B$6:$M$6,0,1)):INDEX(B24:M24,1,_xlfn.XMATCH($N$3,$B$6:$M$6,0,1)))</f>
        <v>602</v>
      </c>
    </row>
    <row r="25" spans="1:14" x14ac:dyDescent="0.25">
      <c r="A25" s="23" t="s">
        <v>39</v>
      </c>
      <c r="B25" s="15">
        <v>142</v>
      </c>
      <c r="C25" s="15">
        <v>148</v>
      </c>
      <c r="D25" s="15">
        <v>145</v>
      </c>
      <c r="E25" s="15">
        <v>138</v>
      </c>
      <c r="F25" s="15">
        <v>124</v>
      </c>
      <c r="G25" s="15">
        <v>119</v>
      </c>
      <c r="H25" s="15">
        <v>117</v>
      </c>
      <c r="I25" s="15">
        <v>114</v>
      </c>
      <c r="J25" s="15">
        <v>125</v>
      </c>
      <c r="K25" s="15">
        <v>126</v>
      </c>
      <c r="L25" s="15">
        <v>122</v>
      </c>
      <c r="M25" s="15">
        <v>124</v>
      </c>
      <c r="N25" s="17">
        <f>SUM(INDEX(B25:M25,1,_xlfn.XMATCH($N$2,$B$6:$M$6,0,1)):INDEX(B25:M25,1,_xlfn.XMATCH($N$3,$B$6:$M$6,0,1)))</f>
        <v>573</v>
      </c>
    </row>
    <row r="26" spans="1:14" x14ac:dyDescent="0.25">
      <c r="A26" s="12" t="s">
        <v>9</v>
      </c>
      <c r="B26" s="10">
        <f>SUM(B20:B25)</f>
        <v>1199</v>
      </c>
      <c r="C26" s="10">
        <f t="shared" ref="C26:M26" si="2">SUM(C20:C25)</f>
        <v>1205</v>
      </c>
      <c r="D26" s="10">
        <f t="shared" si="2"/>
        <v>1201</v>
      </c>
      <c r="E26" s="10">
        <f t="shared" si="2"/>
        <v>1200</v>
      </c>
      <c r="F26" s="10">
        <f t="shared" si="2"/>
        <v>1183</v>
      </c>
      <c r="G26" s="10">
        <f t="shared" si="2"/>
        <v>1211</v>
      </c>
      <c r="H26" s="10">
        <f t="shared" si="2"/>
        <v>1230</v>
      </c>
      <c r="I26" s="10">
        <f t="shared" si="2"/>
        <v>1251</v>
      </c>
      <c r="J26" s="10">
        <f t="shared" si="2"/>
        <v>1255</v>
      </c>
      <c r="K26" s="10">
        <f t="shared" si="2"/>
        <v>1257</v>
      </c>
      <c r="L26" s="10">
        <f t="shared" si="2"/>
        <v>1262</v>
      </c>
      <c r="M26" s="10">
        <f t="shared" si="2"/>
        <v>1311</v>
      </c>
      <c r="N26" s="16">
        <f>SUM(INDEX(B26:M26,1,_xlfn.XMATCH($N$2,$B$6:$M$6,0,1)):INDEX(B26:M26,1,_xlfn.XMATCH($N$3,$B$6:$M$6,0,1)))</f>
        <v>4805</v>
      </c>
    </row>
    <row r="27" spans="1:14" x14ac:dyDescent="0.25">
      <c r="A27" s="8" t="s">
        <v>10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4"/>
    </row>
    <row r="28" spans="1:14" x14ac:dyDescent="0.25">
      <c r="A28" s="24" t="s">
        <v>11</v>
      </c>
      <c r="B28" s="25">
        <v>175</v>
      </c>
      <c r="C28" s="25">
        <v>182</v>
      </c>
      <c r="D28" s="25">
        <v>179</v>
      </c>
      <c r="E28" s="25">
        <v>182</v>
      </c>
      <c r="F28" s="25">
        <v>162</v>
      </c>
      <c r="G28" s="25">
        <v>187</v>
      </c>
      <c r="H28" s="25">
        <v>194</v>
      </c>
      <c r="I28" s="25">
        <v>201</v>
      </c>
      <c r="J28" s="25">
        <v>204</v>
      </c>
      <c r="K28" s="25">
        <v>202</v>
      </c>
      <c r="L28" s="25">
        <v>243</v>
      </c>
      <c r="M28" s="25">
        <v>233</v>
      </c>
      <c r="N28" s="16">
        <f>SUM(INDEX(B28:M28,1,_xlfn.XMATCH($N$2,$B$6:$M$6,0,1)):INDEX(B28:M28,1,_xlfn.XMATCH($N$3,$B$6:$M$6,0,1)))</f>
        <v>718</v>
      </c>
    </row>
    <row r="29" spans="1:14" x14ac:dyDescent="0.25">
      <c r="A29" t="s">
        <v>12</v>
      </c>
      <c r="B29" s="25">
        <v>0</v>
      </c>
      <c r="C29" s="25">
        <v>0</v>
      </c>
      <c r="D29" s="25">
        <v>0</v>
      </c>
      <c r="E29" s="25">
        <v>1605</v>
      </c>
      <c r="F29" s="25">
        <v>2876</v>
      </c>
      <c r="G29" s="25">
        <v>165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105</v>
      </c>
      <c r="N29" s="16">
        <f>SUM(INDEX(B29:M29,1,_xlfn.XMATCH($N$2,$B$6:$M$6,0,1)):INDEX(B29:M29,1,_xlfn.XMATCH($N$3,$B$6:$M$6,0,1)))</f>
        <v>1605</v>
      </c>
    </row>
    <row r="30" spans="1:14" x14ac:dyDescent="0.25">
      <c r="A30" t="s">
        <v>13</v>
      </c>
      <c r="B30" s="25">
        <v>33</v>
      </c>
      <c r="C30" s="25">
        <v>39</v>
      </c>
      <c r="D30" s="25">
        <v>55</v>
      </c>
      <c r="E30" s="25">
        <v>25</v>
      </c>
      <c r="F30" s="25">
        <v>7</v>
      </c>
      <c r="G30" s="25">
        <v>10</v>
      </c>
      <c r="H30" s="25">
        <v>18</v>
      </c>
      <c r="I30" s="25">
        <v>34</v>
      </c>
      <c r="J30" s="25">
        <v>40</v>
      </c>
      <c r="K30" s="25">
        <v>48</v>
      </c>
      <c r="L30" s="25">
        <v>44</v>
      </c>
      <c r="M30" s="25"/>
      <c r="N30" s="16">
        <f>SUM(INDEX(B30:M30,1,_xlfn.XMATCH($N$2,$B$6:$M$6,0,1)):INDEX(B30:M30,1,_xlfn.XMATCH($N$3,$B$6:$M$6,0,1)))</f>
        <v>152</v>
      </c>
    </row>
    <row r="31" spans="1:14" x14ac:dyDescent="0.25">
      <c r="A31" s="23" t="s">
        <v>40</v>
      </c>
      <c r="B31" s="26">
        <v>125</v>
      </c>
      <c r="C31" s="26">
        <v>120</v>
      </c>
      <c r="D31" s="26">
        <v>115</v>
      </c>
      <c r="E31" s="26">
        <v>130</v>
      </c>
      <c r="F31" s="26">
        <v>105</v>
      </c>
      <c r="G31" s="26">
        <v>110</v>
      </c>
      <c r="H31" s="26">
        <v>115</v>
      </c>
      <c r="I31" s="26">
        <v>128</v>
      </c>
      <c r="J31" s="26">
        <v>119</v>
      </c>
      <c r="K31" s="26">
        <v>126</v>
      </c>
      <c r="L31" s="26">
        <v>141</v>
      </c>
      <c r="M31" s="26">
        <v>154</v>
      </c>
      <c r="N31" s="17">
        <f>SUM(INDEX(B31:M31,1,_xlfn.XMATCH($N$2,$B$6:$M$6,0,1)):INDEX(B31:M31,1,_xlfn.XMATCH($N$3,$B$6:$M$6,0,1)))</f>
        <v>490</v>
      </c>
    </row>
    <row r="32" spans="1:14" x14ac:dyDescent="0.25">
      <c r="A32" s="12" t="s">
        <v>14</v>
      </c>
      <c r="B32" s="10">
        <f>SUM(B28:B31)</f>
        <v>333</v>
      </c>
      <c r="C32" s="10">
        <f t="shared" ref="C32:M32" si="3">SUM(C28:C31)</f>
        <v>341</v>
      </c>
      <c r="D32" s="10">
        <f t="shared" si="3"/>
        <v>349</v>
      </c>
      <c r="E32" s="10">
        <f t="shared" si="3"/>
        <v>1942</v>
      </c>
      <c r="F32" s="10">
        <f t="shared" si="3"/>
        <v>3150</v>
      </c>
      <c r="G32" s="10">
        <f t="shared" si="3"/>
        <v>472</v>
      </c>
      <c r="H32" s="10">
        <f t="shared" si="3"/>
        <v>327</v>
      </c>
      <c r="I32" s="10">
        <f t="shared" si="3"/>
        <v>363</v>
      </c>
      <c r="J32" s="10">
        <f t="shared" si="3"/>
        <v>363</v>
      </c>
      <c r="K32" s="10">
        <f t="shared" si="3"/>
        <v>376</v>
      </c>
      <c r="L32" s="10">
        <f t="shared" si="3"/>
        <v>428</v>
      </c>
      <c r="M32" s="10">
        <f t="shared" si="3"/>
        <v>492</v>
      </c>
      <c r="N32" s="16">
        <f>SUM(INDEX(B32:M32,1,_xlfn.XMATCH($N$2,$B$6:$M$6,0,1)):INDEX(B32:M32,1,_xlfn.XMATCH($N$3,$B$6:$M$6,0,1)))</f>
        <v>2965</v>
      </c>
    </row>
    <row r="33" spans="1:16" x14ac:dyDescent="0.25">
      <c r="A33" s="8" t="s">
        <v>15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4"/>
    </row>
    <row r="34" spans="1:16" x14ac:dyDescent="0.25">
      <c r="A34" t="s">
        <v>16</v>
      </c>
      <c r="B34" s="22">
        <v>215</v>
      </c>
      <c r="C34" s="22">
        <v>205</v>
      </c>
      <c r="D34" s="22">
        <v>180</v>
      </c>
      <c r="E34" s="22">
        <v>175</v>
      </c>
      <c r="F34" s="22">
        <v>125</v>
      </c>
      <c r="G34" s="22">
        <v>175</v>
      </c>
      <c r="H34" s="22">
        <v>194</v>
      </c>
      <c r="I34" s="22">
        <v>208</v>
      </c>
      <c r="J34" s="22">
        <v>210</v>
      </c>
      <c r="K34" s="22">
        <v>223</v>
      </c>
      <c r="L34" s="22">
        <v>230</v>
      </c>
      <c r="M34" s="22">
        <v>215</v>
      </c>
      <c r="N34" s="16">
        <f>SUM(INDEX(B34:M34,1,_xlfn.XMATCH($N$2,$B$6:$M$6,0,1)):INDEX(B34:M34,1,_xlfn.XMATCH($N$3,$B$6:$M$6,0,1)))</f>
        <v>775</v>
      </c>
    </row>
    <row r="35" spans="1:16" x14ac:dyDescent="0.25">
      <c r="A35" t="s">
        <v>17</v>
      </c>
      <c r="B35" s="22">
        <v>149</v>
      </c>
      <c r="C35" s="22">
        <v>150</v>
      </c>
      <c r="D35" s="22">
        <v>151</v>
      </c>
      <c r="E35" s="22">
        <v>108</v>
      </c>
      <c r="F35" s="22">
        <v>104</v>
      </c>
      <c r="G35" s="22">
        <v>116</v>
      </c>
      <c r="H35" s="22">
        <v>124</v>
      </c>
      <c r="I35" s="22">
        <v>127</v>
      </c>
      <c r="J35" s="22">
        <v>122</v>
      </c>
      <c r="K35" s="22">
        <v>134</v>
      </c>
      <c r="L35" s="22">
        <v>127</v>
      </c>
      <c r="M35" s="22">
        <v>124</v>
      </c>
      <c r="N35" s="16">
        <f>SUM(INDEX(B35:M35,1,_xlfn.XMATCH($N$2,$B$6:$M$6,0,1)):INDEX(B35:M35,1,_xlfn.XMATCH($N$3,$B$6:$M$6,0,1)))</f>
        <v>558</v>
      </c>
    </row>
    <row r="36" spans="1:16" x14ac:dyDescent="0.25">
      <c r="A36" t="s">
        <v>18</v>
      </c>
      <c r="B36" s="22">
        <v>50</v>
      </c>
      <c r="C36" s="22">
        <v>65</v>
      </c>
      <c r="D36" s="22">
        <v>66</v>
      </c>
      <c r="E36" s="22">
        <v>62</v>
      </c>
      <c r="F36" s="22">
        <v>53</v>
      </c>
      <c r="G36" s="22">
        <v>50</v>
      </c>
      <c r="H36" s="22">
        <v>75</v>
      </c>
      <c r="I36" s="22">
        <v>76</v>
      </c>
      <c r="J36" s="22">
        <v>77</v>
      </c>
      <c r="K36" s="22">
        <v>80</v>
      </c>
      <c r="L36" s="22">
        <v>79</v>
      </c>
      <c r="M36" s="22">
        <v>62</v>
      </c>
      <c r="N36" s="16">
        <f>SUM(INDEX(B36:M36,1,_xlfn.XMATCH($N$2,$B$6:$M$6,0,1)):INDEX(B36:M36,1,_xlfn.XMATCH($N$3,$B$6:$M$6,0,1)))</f>
        <v>243</v>
      </c>
    </row>
    <row r="37" spans="1:16" x14ac:dyDescent="0.25">
      <c r="A37" s="23" t="s">
        <v>41</v>
      </c>
      <c r="B37" s="15">
        <v>85</v>
      </c>
      <c r="C37" s="15">
        <v>80</v>
      </c>
      <c r="D37" s="15">
        <v>70</v>
      </c>
      <c r="E37" s="15">
        <v>55</v>
      </c>
      <c r="F37" s="15">
        <v>50</v>
      </c>
      <c r="G37" s="15">
        <v>65</v>
      </c>
      <c r="H37" s="15">
        <v>75</v>
      </c>
      <c r="I37" s="15">
        <v>80</v>
      </c>
      <c r="J37" s="15">
        <v>75</v>
      </c>
      <c r="K37" s="15">
        <v>80</v>
      </c>
      <c r="L37" s="15">
        <v>75</v>
      </c>
      <c r="M37" s="15">
        <v>85</v>
      </c>
      <c r="N37" s="17">
        <f>SUM(INDEX(B37:M37,1,_xlfn.XMATCH($N$2,$B$6:$M$6,0,1)):INDEX(B37:M37,1,_xlfn.XMATCH($N$3,$B$6:$M$6,0,1)))</f>
        <v>290</v>
      </c>
    </row>
    <row r="38" spans="1:16" x14ac:dyDescent="0.25">
      <c r="A38" s="12" t="s">
        <v>19</v>
      </c>
      <c r="B38" s="10">
        <f>SUM(B34:B37)</f>
        <v>499</v>
      </c>
      <c r="C38" s="10">
        <f t="shared" ref="C38:M38" si="4">SUM(C34:C37)</f>
        <v>500</v>
      </c>
      <c r="D38" s="10">
        <f t="shared" si="4"/>
        <v>467</v>
      </c>
      <c r="E38" s="10">
        <f t="shared" si="4"/>
        <v>400</v>
      </c>
      <c r="F38" s="10">
        <f t="shared" si="4"/>
        <v>332</v>
      </c>
      <c r="G38" s="10">
        <f t="shared" si="4"/>
        <v>406</v>
      </c>
      <c r="H38" s="10">
        <f t="shared" si="4"/>
        <v>468</v>
      </c>
      <c r="I38" s="10">
        <f t="shared" si="4"/>
        <v>491</v>
      </c>
      <c r="J38" s="10">
        <f t="shared" si="4"/>
        <v>484</v>
      </c>
      <c r="K38" s="10">
        <f t="shared" si="4"/>
        <v>517</v>
      </c>
      <c r="L38" s="10">
        <f t="shared" si="4"/>
        <v>511</v>
      </c>
      <c r="M38" s="10">
        <f t="shared" si="4"/>
        <v>486</v>
      </c>
      <c r="N38" s="16">
        <f>SUM(INDEX(B38:M38,1,_xlfn.XMATCH($N$2,$B$6:$M$6,0,1)):INDEX(B38:M38,1,_xlfn.XMATCH($N$3,$B$6:$M$6,0,1)))</f>
        <v>1866</v>
      </c>
    </row>
    <row r="39" spans="1:16" x14ac:dyDescent="0.25">
      <c r="A39" s="27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7"/>
    </row>
    <row r="40" spans="1:16" x14ac:dyDescent="0.25">
      <c r="A40" s="12" t="s">
        <v>20</v>
      </c>
      <c r="B40" s="10">
        <f>SUM(B18,B26,B32,B38)</f>
        <v>3876</v>
      </c>
      <c r="C40" s="10">
        <f t="shared" ref="C40:M40" si="5">SUM(C18,C26,C32,C38)</f>
        <v>3920</v>
      </c>
      <c r="D40" s="10">
        <f t="shared" si="5"/>
        <v>3900</v>
      </c>
      <c r="E40" s="10">
        <f t="shared" si="5"/>
        <v>5325</v>
      </c>
      <c r="F40" s="10">
        <f t="shared" si="5"/>
        <v>6462</v>
      </c>
      <c r="G40" s="10">
        <f t="shared" si="5"/>
        <v>3962</v>
      </c>
      <c r="H40" s="10">
        <f t="shared" si="5"/>
        <v>4007</v>
      </c>
      <c r="I40" s="10">
        <f t="shared" si="5"/>
        <v>4066</v>
      </c>
      <c r="J40" s="10">
        <f t="shared" si="5"/>
        <v>4094</v>
      </c>
      <c r="K40" s="10">
        <f t="shared" si="5"/>
        <v>4114</v>
      </c>
      <c r="L40" s="10">
        <f t="shared" si="5"/>
        <v>4224</v>
      </c>
      <c r="M40" s="10">
        <f t="shared" si="5"/>
        <v>4332</v>
      </c>
      <c r="N40" s="16">
        <f>SUM(INDEX(B40:M40,1,_xlfn.XMATCH($N$2,$B$6:$M$6,0,1)):INDEX(B40:M40,1,_xlfn.XMATCH($N$3,$B$6:$M$6,0,1)))</f>
        <v>17021</v>
      </c>
    </row>
    <row r="41" spans="1:16" x14ac:dyDescent="0.25">
      <c r="A41" s="27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11"/>
      <c r="N41" s="17"/>
    </row>
    <row r="42" spans="1:16" ht="16.5" thickBot="1" x14ac:dyDescent="0.3">
      <c r="A42" s="28" t="s">
        <v>21</v>
      </c>
      <c r="B42" s="30">
        <f>SUM(B10,B40)</f>
        <v>6806</v>
      </c>
      <c r="C42" s="30">
        <f t="shared" ref="C42:M42" si="6">SUM(C10,C40)</f>
        <v>6814</v>
      </c>
      <c r="D42" s="30">
        <f t="shared" si="6"/>
        <v>6802</v>
      </c>
      <c r="E42" s="30">
        <f t="shared" si="6"/>
        <v>8324</v>
      </c>
      <c r="F42" s="30">
        <f t="shared" si="6"/>
        <v>9346</v>
      </c>
      <c r="G42" s="30">
        <f t="shared" si="6"/>
        <v>7043</v>
      </c>
      <c r="H42" s="30">
        <f t="shared" si="6"/>
        <v>7122</v>
      </c>
      <c r="I42" s="30">
        <f t="shared" si="6"/>
        <v>7133</v>
      </c>
      <c r="J42" s="30">
        <f t="shared" si="6"/>
        <v>7294</v>
      </c>
      <c r="K42" s="30">
        <f t="shared" si="6"/>
        <v>7498</v>
      </c>
      <c r="L42" s="30">
        <f t="shared" si="6"/>
        <v>7417</v>
      </c>
      <c r="M42" s="30">
        <f t="shared" si="6"/>
        <v>7725</v>
      </c>
      <c r="N42" s="33">
        <f>SUM(INDEX(B42:M42,1,_xlfn.XMATCH($N$2,$B$6:$M$6,0,1)):INDEX(B42:M42,1,_xlfn.XMATCH($N$3,$B$6:$M$6,0,1)))</f>
        <v>28746</v>
      </c>
    </row>
    <row r="43" spans="1:16" ht="16.5" thickTop="1" x14ac:dyDescent="0.25"/>
    <row r="45" spans="1:16" ht="16.149999999999999" customHeight="1" x14ac:dyDescent="0.25">
      <c r="B45" s="12"/>
      <c r="O45" s="34" t="s">
        <v>28</v>
      </c>
      <c r="P45" s="35">
        <f>MATCH(N3,B6:M6,0)</f>
        <v>4</v>
      </c>
    </row>
    <row r="46" spans="1:16" x14ac:dyDescent="0.25">
      <c r="O46" s="34" t="s">
        <v>29</v>
      </c>
      <c r="P46" s="35">
        <f>_xlfn.XMATCH(N3,B6:M6,0,1)</f>
        <v>4</v>
      </c>
    </row>
  </sheetData>
  <mergeCells count="1">
    <mergeCell ref="B2:E3"/>
  </mergeCells>
  <conditionalFormatting sqref="B6:M6">
    <cfRule type="expression" dxfId="0" priority="1">
      <formula>AND(COLUMN()&gt;=_xlfn.XMATCH($N$2,$B$6:$M$6,0,1)+1, COLUMN()&lt;=_xlfn.XMATCH($N$3,$B$6:$M$6,0,1)+1)</formula>
    </cfRule>
  </conditionalFormatting>
  <dataValidations count="1">
    <dataValidation type="list" allowBlank="1" showInputMessage="1" showErrorMessage="1" sqref="N2:N3" xr:uid="{0C7FFD02-A8C4-4DAB-BC6A-010CA3B2693C}">
      <formula1>$B$6:$M$6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A4367D-9DB8-4705-97EA-2F5734310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Marketing_Expenses_2024 (Dyn)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SIR SR</cp:lastModifiedBy>
  <dcterms:created xsi:type="dcterms:W3CDTF">2019-10-31T19:12:09Z</dcterms:created>
  <dcterms:modified xsi:type="dcterms:W3CDTF">2025-07-17T08:19:58Z</dcterms:modified>
</cp:coreProperties>
</file>