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sambado/Macrosystems_filesommitted/"/>
    </mc:Choice>
  </mc:AlternateContent>
  <xr:revisionPtr revIDLastSave="0" documentId="13_ncr:1_{D4F55698-C85D-5649-BFC4-567765CBB906}" xr6:coauthVersionLast="45" xr6:coauthVersionMax="45" xr10:uidLastSave="{00000000-0000-0000-0000-000000000000}"/>
  <bookViews>
    <workbookView xWindow="1300" yWindow="1740" windowWidth="27640" windowHeight="16500" xr2:uid="{E0DE6022-3C38-DA40-9653-A15443DA91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3" i="1" l="1"/>
  <c r="I33" i="1"/>
  <c r="O32" i="1"/>
  <c r="I32" i="1"/>
  <c r="Q31" i="1"/>
  <c r="O31" i="1"/>
  <c r="G31" i="1"/>
  <c r="F31" i="1"/>
  <c r="I31" i="1" s="1"/>
  <c r="O30" i="1"/>
  <c r="I30" i="1"/>
  <c r="O29" i="1"/>
  <c r="I29" i="1"/>
  <c r="Q28" i="1"/>
  <c r="O28" i="1"/>
  <c r="I28" i="1"/>
  <c r="O27" i="1"/>
  <c r="I27" i="1"/>
  <c r="O26" i="1"/>
  <c r="I26" i="1"/>
  <c r="O25" i="1"/>
  <c r="I25" i="1"/>
  <c r="O24" i="1"/>
  <c r="I24" i="1"/>
  <c r="O23" i="1"/>
  <c r="I23" i="1"/>
  <c r="O22" i="1"/>
  <c r="I22" i="1"/>
  <c r="O21" i="1"/>
  <c r="I21" i="1"/>
  <c r="Q20" i="1"/>
  <c r="O20" i="1"/>
  <c r="I20" i="1"/>
  <c r="O19" i="1"/>
  <c r="I19" i="1"/>
  <c r="Q18" i="1"/>
  <c r="O18" i="1"/>
  <c r="I18" i="1"/>
  <c r="Q17" i="1"/>
  <c r="O17" i="1"/>
  <c r="I17" i="1"/>
  <c r="O16" i="1"/>
  <c r="I16" i="1"/>
  <c r="G16" i="1"/>
  <c r="E16" i="1"/>
  <c r="O15" i="1"/>
  <c r="I15" i="1"/>
  <c r="G15" i="1"/>
  <c r="E15" i="1"/>
  <c r="O14" i="1"/>
  <c r="G14" i="1"/>
  <c r="F14" i="1"/>
  <c r="E14" i="1" s="1"/>
  <c r="O13" i="1"/>
  <c r="I13" i="1"/>
  <c r="G13" i="1"/>
  <c r="E13" i="1"/>
  <c r="O12" i="1"/>
  <c r="G12" i="1"/>
  <c r="F12" i="1"/>
  <c r="I12" i="1" s="1"/>
  <c r="O11" i="1"/>
  <c r="G11" i="1"/>
  <c r="F11" i="1"/>
  <c r="E11" i="1" s="1"/>
  <c r="O10" i="1"/>
  <c r="I10" i="1"/>
  <c r="G10" i="1"/>
  <c r="E10" i="1"/>
  <c r="O9" i="1"/>
  <c r="I9" i="1"/>
  <c r="G9" i="1"/>
  <c r="E9" i="1"/>
  <c r="O8" i="1"/>
  <c r="G8" i="1"/>
  <c r="F8" i="1"/>
  <c r="I8" i="1" s="1"/>
  <c r="O7" i="1"/>
  <c r="G7" i="1"/>
  <c r="F7" i="1"/>
  <c r="I7" i="1" s="1"/>
  <c r="O6" i="1"/>
  <c r="G6" i="1"/>
  <c r="F6" i="1"/>
  <c r="I6" i="1" s="1"/>
  <c r="O5" i="1"/>
  <c r="I5" i="1"/>
  <c r="G5" i="1"/>
  <c r="E5" i="1"/>
  <c r="O4" i="1"/>
  <c r="I4" i="1"/>
  <c r="G4" i="1"/>
  <c r="E4" i="1"/>
  <c r="O3" i="1"/>
  <c r="I3" i="1"/>
  <c r="G3" i="1"/>
  <c r="E3" i="1"/>
  <c r="Q2" i="1"/>
  <c r="O2" i="1"/>
  <c r="H2" i="1"/>
  <c r="F2" i="1"/>
  <c r="E7" i="1" l="1"/>
  <c r="E8" i="1"/>
  <c r="I2" i="1"/>
  <c r="I14" i="1"/>
  <c r="E6" i="1"/>
  <c r="E12" i="1"/>
  <c r="I11" i="1"/>
</calcChain>
</file>

<file path=xl/sharedStrings.xml><?xml version="1.0" encoding="utf-8"?>
<sst xmlns="http://schemas.openxmlformats.org/spreadsheetml/2006/main" count="294" uniqueCount="48">
  <si>
    <t>author</t>
  </si>
  <si>
    <t>notes</t>
  </si>
  <si>
    <t>region</t>
  </si>
  <si>
    <t>state</t>
  </si>
  <si>
    <t>tot_nymph</t>
  </si>
  <si>
    <t>bm_pos</t>
  </si>
  <si>
    <t>bm_prev</t>
  </si>
  <si>
    <t>bb_pos</t>
  </si>
  <si>
    <t>bb_prev</t>
  </si>
  <si>
    <t>diff_nymph</t>
  </si>
  <si>
    <t>tot_adult</t>
  </si>
  <si>
    <t>diff_adult</t>
  </si>
  <si>
    <t>co-infection_tot</t>
  </si>
  <si>
    <t>co-infection_prev</t>
  </si>
  <si>
    <t>northeast</t>
  </si>
  <si>
    <t>CT</t>
  </si>
  <si>
    <t>NA</t>
  </si>
  <si>
    <t>NY</t>
  </si>
  <si>
    <t>PA</t>
  </si>
  <si>
    <t>IN</t>
  </si>
  <si>
    <t>westcoast</t>
  </si>
  <si>
    <t>CA</t>
  </si>
  <si>
    <t xml:space="preserve">Barbour </t>
  </si>
  <si>
    <t>MA</t>
  </si>
  <si>
    <t>midatlantic</t>
  </si>
  <si>
    <t>MD</t>
  </si>
  <si>
    <t>ME</t>
  </si>
  <si>
    <t>NJ</t>
  </si>
  <si>
    <t>RI</t>
  </si>
  <si>
    <t>VA</t>
  </si>
  <si>
    <t>midwest</t>
  </si>
  <si>
    <t>IA</t>
  </si>
  <si>
    <t>IL</t>
  </si>
  <si>
    <t>MI</t>
  </si>
  <si>
    <t>MN</t>
  </si>
  <si>
    <t>WI</t>
  </si>
  <si>
    <t>Fedorova</t>
  </si>
  <si>
    <t>2 nymphs, 1 adult coinfected</t>
  </si>
  <si>
    <t>Xu</t>
  </si>
  <si>
    <t>OR</t>
  </si>
  <si>
    <t>Padgett</t>
  </si>
  <si>
    <t>1 nymph from Marin tested postive for co-infection</t>
  </si>
  <si>
    <t>Hamer</t>
  </si>
  <si>
    <t>co-infection occurred in 0.05% of bm and bb</t>
  </si>
  <si>
    <t>Scoles</t>
  </si>
  <si>
    <t>Lynn</t>
  </si>
  <si>
    <t>Salkeld</t>
  </si>
  <si>
    <t>Ullman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</si>
</sst>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955F-A4A8-EC46-B64E-961D5BF4B6ED}">
  <dimension ref="A1:R46"/>
  <sheetViews>
    <sheetView tabSelected="1" topLeftCell="A5" workbookViewId="0">
      <selection activeCell="J32" sqref="J32:O32"/>
    </sheetView>
  </sheetViews>
  <sheetFormatPr baseColWidth="10" defaultRowHeight="16" x14ac:dyDescent="0.2"/>
  <cols>
    <col min="1" max="5" width="10.83203125" style="1"/>
    <col min="6" max="6" width="10.83203125" style="2"/>
    <col min="7" max="7" width="10.83203125" style="1"/>
    <col min="8" max="9" width="10.83203125" style="2"/>
    <col min="10" max="11" width="10.83203125" style="1"/>
    <col min="12" max="12" width="10.83203125" style="2"/>
    <col min="13" max="13" width="10.83203125" style="1"/>
    <col min="14" max="15" width="10.83203125" style="2"/>
    <col min="16" max="16" width="10.83203125" style="1"/>
    <col min="17" max="17" width="10.83203125" style="2"/>
    <col min="18" max="16384" width="10.83203125" style="1"/>
  </cols>
  <sheetData>
    <row r="1" spans="1:1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2" t="s">
        <v>8</v>
      </c>
      <c r="I1" s="2" t="s">
        <v>9</v>
      </c>
      <c r="J1" s="1" t="s">
        <v>10</v>
      </c>
      <c r="K1" s="1" t="s">
        <v>5</v>
      </c>
      <c r="L1" s="2" t="s">
        <v>6</v>
      </c>
      <c r="M1" s="1" t="s">
        <v>7</v>
      </c>
      <c r="N1" s="2" t="s">
        <v>8</v>
      </c>
      <c r="O1" s="2" t="s">
        <v>11</v>
      </c>
      <c r="P1" s="1" t="s">
        <v>12</v>
      </c>
      <c r="Q1" s="2" t="s">
        <v>13</v>
      </c>
      <c r="R1" s="1" t="s">
        <v>1</v>
      </c>
    </row>
    <row r="2" spans="1:18" x14ac:dyDescent="0.2">
      <c r="A2" s="1" t="s">
        <v>22</v>
      </c>
      <c r="B2" s="1" t="s">
        <v>14</v>
      </c>
      <c r="C2" s="1" t="s">
        <v>15</v>
      </c>
      <c r="D2" s="1">
        <v>689</v>
      </c>
      <c r="E2" s="1">
        <v>38</v>
      </c>
      <c r="F2" s="3">
        <f t="shared" ref="F2" si="0">(E2/D2)*100</f>
        <v>5.5152394775036289</v>
      </c>
      <c r="G2" s="1">
        <v>244</v>
      </c>
      <c r="H2" s="3">
        <f>(G2/D2)*100</f>
        <v>35.413642960812773</v>
      </c>
      <c r="I2" s="3">
        <f t="shared" ref="I2:I33" si="1">H2-F2</f>
        <v>29.898403483309146</v>
      </c>
      <c r="J2" s="1" t="s">
        <v>16</v>
      </c>
      <c r="K2" s="1" t="s">
        <v>16</v>
      </c>
      <c r="L2" s="2" t="s">
        <v>16</v>
      </c>
      <c r="M2" s="1" t="s">
        <v>16</v>
      </c>
      <c r="N2" s="2" t="s">
        <v>16</v>
      </c>
      <c r="O2" s="2" t="e">
        <f t="shared" ref="O2:O33" si="2">N2-L2</f>
        <v>#VALUE!</v>
      </c>
      <c r="P2" s="1">
        <v>5</v>
      </c>
      <c r="Q2" s="4">
        <f>(5/689)*100</f>
        <v>0.72568940493468792</v>
      </c>
    </row>
    <row r="3" spans="1:18" x14ac:dyDescent="0.2">
      <c r="A3" s="1" t="s">
        <v>22</v>
      </c>
      <c r="B3" s="1" t="s">
        <v>14</v>
      </c>
      <c r="C3" s="1" t="s">
        <v>23</v>
      </c>
      <c r="D3" s="1">
        <v>159</v>
      </c>
      <c r="E3" s="5">
        <f>F3*D3/100</f>
        <v>3.9750000000000001</v>
      </c>
      <c r="F3" s="3">
        <v>2.5</v>
      </c>
      <c r="G3" s="5">
        <f>H3*D3/100</f>
        <v>21.942000000000004</v>
      </c>
      <c r="H3" s="3">
        <v>13.8</v>
      </c>
      <c r="I3" s="3">
        <f t="shared" si="1"/>
        <v>11.3</v>
      </c>
      <c r="J3" s="1" t="s">
        <v>16</v>
      </c>
      <c r="K3" s="1" t="s">
        <v>16</v>
      </c>
      <c r="L3" s="2" t="s">
        <v>16</v>
      </c>
      <c r="M3" s="1" t="s">
        <v>16</v>
      </c>
      <c r="N3" s="2" t="s">
        <v>16</v>
      </c>
      <c r="O3" s="2" t="e">
        <f t="shared" si="2"/>
        <v>#VALUE!</v>
      </c>
      <c r="P3" s="1" t="s">
        <v>16</v>
      </c>
      <c r="Q3" s="2" t="s">
        <v>16</v>
      </c>
    </row>
    <row r="4" spans="1:18" x14ac:dyDescent="0.2">
      <c r="A4" s="1" t="s">
        <v>22</v>
      </c>
      <c r="B4" s="1" t="s">
        <v>24</v>
      </c>
      <c r="C4" s="1" t="s">
        <v>25</v>
      </c>
      <c r="D4" s="1">
        <v>474</v>
      </c>
      <c r="E4" s="5">
        <f t="shared" ref="E4:E16" si="3">F4*D4/100</f>
        <v>9.9540000000000006</v>
      </c>
      <c r="F4" s="3">
        <v>2.1</v>
      </c>
      <c r="G4" s="5">
        <f t="shared" ref="G4:G16" si="4">H4*D4/100</f>
        <v>83.897999999999996</v>
      </c>
      <c r="H4" s="3">
        <v>17.7</v>
      </c>
      <c r="I4" s="3">
        <f t="shared" si="1"/>
        <v>15.6</v>
      </c>
      <c r="J4" s="1" t="s">
        <v>16</v>
      </c>
      <c r="K4" s="1" t="s">
        <v>16</v>
      </c>
      <c r="L4" s="2" t="s">
        <v>16</v>
      </c>
      <c r="M4" s="1" t="s">
        <v>16</v>
      </c>
      <c r="N4" s="2" t="s">
        <v>16</v>
      </c>
      <c r="O4" s="2" t="e">
        <f t="shared" si="2"/>
        <v>#VALUE!</v>
      </c>
      <c r="P4" s="1" t="s">
        <v>16</v>
      </c>
      <c r="Q4" s="2" t="s">
        <v>16</v>
      </c>
    </row>
    <row r="5" spans="1:18" x14ac:dyDescent="0.2">
      <c r="A5" s="1" t="s">
        <v>22</v>
      </c>
      <c r="B5" s="1" t="s">
        <v>14</v>
      </c>
      <c r="C5" s="1" t="s">
        <v>26</v>
      </c>
      <c r="D5" s="1">
        <v>188</v>
      </c>
      <c r="E5" s="5">
        <f t="shared" si="3"/>
        <v>0.99639999999999995</v>
      </c>
      <c r="F5" s="3">
        <v>0.53</v>
      </c>
      <c r="G5" s="5">
        <f t="shared" si="4"/>
        <v>83.018999999999991</v>
      </c>
      <c r="H5" s="3">
        <v>44.15904255319149</v>
      </c>
      <c r="I5" s="3">
        <f t="shared" si="1"/>
        <v>43.629042553191489</v>
      </c>
      <c r="J5" s="1" t="s">
        <v>16</v>
      </c>
      <c r="K5" s="1" t="s">
        <v>16</v>
      </c>
      <c r="L5" s="2" t="s">
        <v>16</v>
      </c>
      <c r="M5" s="1" t="s">
        <v>16</v>
      </c>
      <c r="N5" s="2" t="s">
        <v>16</v>
      </c>
      <c r="O5" s="2" t="e">
        <f t="shared" si="2"/>
        <v>#VALUE!</v>
      </c>
      <c r="P5" s="1" t="s">
        <v>16</v>
      </c>
      <c r="Q5" s="2" t="s">
        <v>16</v>
      </c>
    </row>
    <row r="6" spans="1:18" x14ac:dyDescent="0.2">
      <c r="A6" s="1" t="s">
        <v>22</v>
      </c>
      <c r="B6" s="1" t="s">
        <v>14</v>
      </c>
      <c r="C6" s="1" t="s">
        <v>27</v>
      </c>
      <c r="D6" s="1">
        <v>109</v>
      </c>
      <c r="E6" s="5">
        <f t="shared" si="3"/>
        <v>2</v>
      </c>
      <c r="F6" s="3">
        <f>2/109*100</f>
        <v>1.834862385321101</v>
      </c>
      <c r="G6" s="5">
        <f t="shared" si="4"/>
        <v>18.000000000000004</v>
      </c>
      <c r="H6" s="3">
        <v>16.513761467889911</v>
      </c>
      <c r="I6" s="3">
        <f t="shared" si="1"/>
        <v>14.67889908256881</v>
      </c>
      <c r="J6" s="1" t="s">
        <v>16</v>
      </c>
      <c r="K6" s="1" t="s">
        <v>16</v>
      </c>
      <c r="L6" s="2" t="s">
        <v>16</v>
      </c>
      <c r="M6" s="1" t="s">
        <v>16</v>
      </c>
      <c r="N6" s="2" t="s">
        <v>16</v>
      </c>
      <c r="O6" s="2" t="e">
        <f t="shared" si="2"/>
        <v>#VALUE!</v>
      </c>
      <c r="P6" s="1" t="s">
        <v>16</v>
      </c>
      <c r="Q6" s="2" t="s">
        <v>16</v>
      </c>
    </row>
    <row r="7" spans="1:18" x14ac:dyDescent="0.2">
      <c r="A7" s="1" t="s">
        <v>22</v>
      </c>
      <c r="B7" s="1" t="s">
        <v>14</v>
      </c>
      <c r="C7" s="1" t="s">
        <v>17</v>
      </c>
      <c r="D7" s="1">
        <v>1320</v>
      </c>
      <c r="E7" s="5">
        <f t="shared" si="3"/>
        <v>25</v>
      </c>
      <c r="F7" s="3">
        <f>25/1320*100</f>
        <v>1.893939393939394</v>
      </c>
      <c r="G7" s="5">
        <f t="shared" si="4"/>
        <v>279.97500000000002</v>
      </c>
      <c r="H7" s="3">
        <v>21.210227272727273</v>
      </c>
      <c r="I7" s="3">
        <f t="shared" si="1"/>
        <v>19.316287878787879</v>
      </c>
      <c r="J7" s="1" t="s">
        <v>16</v>
      </c>
      <c r="K7" s="1" t="s">
        <v>16</v>
      </c>
      <c r="L7" s="2" t="s">
        <v>16</v>
      </c>
      <c r="M7" s="1" t="s">
        <v>16</v>
      </c>
      <c r="N7" s="2" t="s">
        <v>16</v>
      </c>
      <c r="O7" s="2" t="e">
        <f t="shared" si="2"/>
        <v>#VALUE!</v>
      </c>
      <c r="P7" s="1" t="s">
        <v>16</v>
      </c>
      <c r="Q7" s="2" t="s">
        <v>16</v>
      </c>
    </row>
    <row r="8" spans="1:18" x14ac:dyDescent="0.2">
      <c r="A8" s="1" t="s">
        <v>22</v>
      </c>
      <c r="B8" s="1" t="s">
        <v>14</v>
      </c>
      <c r="C8" s="1" t="s">
        <v>18</v>
      </c>
      <c r="D8" s="1">
        <v>297</v>
      </c>
      <c r="E8" s="5">
        <f t="shared" si="3"/>
        <v>7.2</v>
      </c>
      <c r="F8" s="3">
        <f>4/165*100</f>
        <v>2.4242424242424243</v>
      </c>
      <c r="G8" s="5">
        <f t="shared" si="4"/>
        <v>126.03600000000002</v>
      </c>
      <c r="H8" s="3">
        <v>42.436363636363645</v>
      </c>
      <c r="I8" s="3">
        <f t="shared" si="1"/>
        <v>40.012121212121222</v>
      </c>
      <c r="J8" s="1" t="s">
        <v>16</v>
      </c>
      <c r="K8" s="1" t="s">
        <v>16</v>
      </c>
      <c r="L8" s="2" t="s">
        <v>16</v>
      </c>
      <c r="M8" s="1" t="s">
        <v>16</v>
      </c>
      <c r="N8" s="2" t="s">
        <v>16</v>
      </c>
      <c r="O8" s="2" t="e">
        <f t="shared" si="2"/>
        <v>#VALUE!</v>
      </c>
      <c r="P8" s="1" t="s">
        <v>16</v>
      </c>
      <c r="Q8" s="2" t="s">
        <v>16</v>
      </c>
    </row>
    <row r="9" spans="1:18" x14ac:dyDescent="0.2">
      <c r="A9" s="1" t="s">
        <v>22</v>
      </c>
      <c r="B9" s="1" t="s">
        <v>14</v>
      </c>
      <c r="C9" s="1" t="s">
        <v>28</v>
      </c>
      <c r="D9" s="1">
        <v>94</v>
      </c>
      <c r="E9" s="5">
        <f t="shared" si="3"/>
        <v>1.034</v>
      </c>
      <c r="F9" s="3">
        <v>1.1000000000000001</v>
      </c>
      <c r="G9" s="5">
        <f t="shared" si="4"/>
        <v>21.995999999999999</v>
      </c>
      <c r="H9" s="3">
        <v>23.4</v>
      </c>
      <c r="I9" s="3">
        <f t="shared" si="1"/>
        <v>22.299999999999997</v>
      </c>
      <c r="J9" s="1" t="s">
        <v>16</v>
      </c>
      <c r="K9" s="1" t="s">
        <v>16</v>
      </c>
      <c r="L9" s="2" t="s">
        <v>16</v>
      </c>
      <c r="M9" s="1" t="s">
        <v>16</v>
      </c>
      <c r="N9" s="2" t="s">
        <v>16</v>
      </c>
      <c r="O9" s="2" t="e">
        <f t="shared" si="2"/>
        <v>#VALUE!</v>
      </c>
      <c r="P9" s="1" t="s">
        <v>16</v>
      </c>
      <c r="Q9" s="2" t="s">
        <v>16</v>
      </c>
    </row>
    <row r="10" spans="1:18" x14ac:dyDescent="0.2">
      <c r="A10" s="1" t="s">
        <v>22</v>
      </c>
      <c r="B10" s="1" t="s">
        <v>24</v>
      </c>
      <c r="C10" s="1" t="s">
        <v>29</v>
      </c>
      <c r="D10" s="1">
        <v>173</v>
      </c>
      <c r="E10" s="5">
        <f t="shared" si="3"/>
        <v>6.0549999999999997</v>
      </c>
      <c r="F10" s="3">
        <v>3.5</v>
      </c>
      <c r="G10" s="5">
        <f t="shared" si="4"/>
        <v>29.929000000000002</v>
      </c>
      <c r="H10" s="3">
        <v>17.3</v>
      </c>
      <c r="I10" s="3">
        <f t="shared" si="1"/>
        <v>13.8</v>
      </c>
      <c r="J10" s="1" t="s">
        <v>16</v>
      </c>
      <c r="K10" s="1" t="s">
        <v>16</v>
      </c>
      <c r="L10" s="2" t="s">
        <v>16</v>
      </c>
      <c r="M10" s="1" t="s">
        <v>16</v>
      </c>
      <c r="N10" s="2" t="s">
        <v>16</v>
      </c>
      <c r="O10" s="2" t="e">
        <f t="shared" si="2"/>
        <v>#VALUE!</v>
      </c>
      <c r="P10" s="1" t="s">
        <v>16</v>
      </c>
      <c r="Q10" s="2" t="s">
        <v>16</v>
      </c>
    </row>
    <row r="11" spans="1:18" x14ac:dyDescent="0.2">
      <c r="A11" s="1" t="s">
        <v>22</v>
      </c>
      <c r="B11" s="1" t="s">
        <v>30</v>
      </c>
      <c r="C11" s="1" t="s">
        <v>31</v>
      </c>
      <c r="D11" s="1">
        <v>89</v>
      </c>
      <c r="E11" s="5">
        <f t="shared" si="3"/>
        <v>1</v>
      </c>
      <c r="F11" s="3">
        <f>1/89*100</f>
        <v>1.1235955056179776</v>
      </c>
      <c r="G11" s="5">
        <f t="shared" si="4"/>
        <v>16.999999999999996</v>
      </c>
      <c r="H11" s="3">
        <v>19.101123595505616</v>
      </c>
      <c r="I11" s="3">
        <f t="shared" si="1"/>
        <v>17.977528089887638</v>
      </c>
      <c r="J11" s="1" t="s">
        <v>16</v>
      </c>
      <c r="K11" s="1" t="s">
        <v>16</v>
      </c>
      <c r="L11" s="2" t="s">
        <v>16</v>
      </c>
      <c r="M11" s="1" t="s">
        <v>16</v>
      </c>
      <c r="N11" s="2" t="s">
        <v>16</v>
      </c>
      <c r="O11" s="2" t="e">
        <f t="shared" si="2"/>
        <v>#VALUE!</v>
      </c>
      <c r="P11" s="1" t="s">
        <v>16</v>
      </c>
      <c r="Q11" s="2" t="s">
        <v>16</v>
      </c>
    </row>
    <row r="12" spans="1:18" x14ac:dyDescent="0.2">
      <c r="A12" s="1" t="s">
        <v>22</v>
      </c>
      <c r="B12" s="1" t="s">
        <v>30</v>
      </c>
      <c r="C12" s="1" t="s">
        <v>32</v>
      </c>
      <c r="D12" s="1">
        <v>182</v>
      </c>
      <c r="E12" s="5">
        <f t="shared" si="3"/>
        <v>3</v>
      </c>
      <c r="F12" s="3">
        <f>3/182*100</f>
        <v>1.6483516483516485</v>
      </c>
      <c r="G12" s="5">
        <f t="shared" si="4"/>
        <v>23</v>
      </c>
      <c r="H12" s="3">
        <v>12.637362637362637</v>
      </c>
      <c r="I12" s="3">
        <f t="shared" si="1"/>
        <v>10.989010989010989</v>
      </c>
      <c r="J12" s="1" t="s">
        <v>16</v>
      </c>
      <c r="K12" s="1" t="s">
        <v>16</v>
      </c>
      <c r="L12" s="2" t="s">
        <v>16</v>
      </c>
      <c r="M12" s="1" t="s">
        <v>16</v>
      </c>
      <c r="N12" s="2" t="s">
        <v>16</v>
      </c>
      <c r="O12" s="2" t="e">
        <f t="shared" si="2"/>
        <v>#VALUE!</v>
      </c>
      <c r="P12" s="1" t="s">
        <v>16</v>
      </c>
      <c r="Q12" s="2" t="s">
        <v>16</v>
      </c>
    </row>
    <row r="13" spans="1:18" x14ac:dyDescent="0.2">
      <c r="A13" s="1" t="s">
        <v>22</v>
      </c>
      <c r="B13" s="1" t="s">
        <v>30</v>
      </c>
      <c r="C13" s="1" t="s">
        <v>19</v>
      </c>
      <c r="D13" s="1">
        <v>109</v>
      </c>
      <c r="E13" s="5">
        <f t="shared" si="3"/>
        <v>5.9950000000000001</v>
      </c>
      <c r="F13" s="3">
        <v>5.5</v>
      </c>
      <c r="G13" s="5">
        <f t="shared" si="4"/>
        <v>11.008999999999999</v>
      </c>
      <c r="H13" s="3">
        <v>10.1</v>
      </c>
      <c r="I13" s="3">
        <f t="shared" si="1"/>
        <v>4.5999999999999996</v>
      </c>
      <c r="J13" s="1" t="s">
        <v>16</v>
      </c>
      <c r="K13" s="1" t="s">
        <v>16</v>
      </c>
      <c r="L13" s="2" t="s">
        <v>16</v>
      </c>
      <c r="M13" s="1" t="s">
        <v>16</v>
      </c>
      <c r="N13" s="2" t="s">
        <v>16</v>
      </c>
      <c r="O13" s="2" t="e">
        <f t="shared" si="2"/>
        <v>#VALUE!</v>
      </c>
      <c r="P13" s="1" t="s">
        <v>16</v>
      </c>
      <c r="Q13" s="2" t="s">
        <v>16</v>
      </c>
    </row>
    <row r="14" spans="1:18" x14ac:dyDescent="0.2">
      <c r="A14" s="1" t="s">
        <v>22</v>
      </c>
      <c r="B14" s="1" t="s">
        <v>30</v>
      </c>
      <c r="C14" s="1" t="s">
        <v>33</v>
      </c>
      <c r="D14" s="1">
        <v>244</v>
      </c>
      <c r="E14" s="5">
        <f t="shared" si="3"/>
        <v>1</v>
      </c>
      <c r="F14" s="3">
        <f>1/244*100</f>
        <v>0.4098360655737705</v>
      </c>
      <c r="G14" s="5">
        <f t="shared" si="4"/>
        <v>36</v>
      </c>
      <c r="H14" s="3">
        <v>14.754098360655737</v>
      </c>
      <c r="I14" s="3">
        <f t="shared" si="1"/>
        <v>14.344262295081966</v>
      </c>
      <c r="J14" s="1" t="s">
        <v>16</v>
      </c>
      <c r="K14" s="1" t="s">
        <v>16</v>
      </c>
      <c r="L14" s="2" t="s">
        <v>16</v>
      </c>
      <c r="M14" s="1" t="s">
        <v>16</v>
      </c>
      <c r="N14" s="2" t="s">
        <v>16</v>
      </c>
      <c r="O14" s="2" t="e">
        <f t="shared" si="2"/>
        <v>#VALUE!</v>
      </c>
      <c r="P14" s="1" t="s">
        <v>16</v>
      </c>
      <c r="Q14" s="2" t="s">
        <v>16</v>
      </c>
    </row>
    <row r="15" spans="1:18" x14ac:dyDescent="0.2">
      <c r="A15" s="1" t="s">
        <v>22</v>
      </c>
      <c r="B15" s="1" t="s">
        <v>30</v>
      </c>
      <c r="C15" s="1" t="s">
        <v>34</v>
      </c>
      <c r="D15" s="1">
        <v>983</v>
      </c>
      <c r="E15" s="5">
        <f t="shared" si="3"/>
        <v>20.31861</v>
      </c>
      <c r="F15" s="3">
        <v>2.0670000000000002</v>
      </c>
      <c r="G15" s="5">
        <f t="shared" si="4"/>
        <v>315.7396</v>
      </c>
      <c r="H15" s="3">
        <v>32.119999999999997</v>
      </c>
      <c r="I15" s="3">
        <f t="shared" si="1"/>
        <v>30.052999999999997</v>
      </c>
      <c r="J15" s="1" t="s">
        <v>16</v>
      </c>
      <c r="K15" s="1" t="s">
        <v>16</v>
      </c>
      <c r="L15" s="2" t="s">
        <v>16</v>
      </c>
      <c r="M15" s="1" t="s">
        <v>16</v>
      </c>
      <c r="N15" s="2" t="s">
        <v>16</v>
      </c>
      <c r="O15" s="2" t="e">
        <f t="shared" si="2"/>
        <v>#VALUE!</v>
      </c>
      <c r="P15" s="1" t="s">
        <v>16</v>
      </c>
      <c r="Q15" s="2" t="s">
        <v>16</v>
      </c>
    </row>
    <row r="16" spans="1:18" x14ac:dyDescent="0.2">
      <c r="A16" s="1" t="s">
        <v>22</v>
      </c>
      <c r="B16" s="1" t="s">
        <v>30</v>
      </c>
      <c r="C16" s="1" t="s">
        <v>35</v>
      </c>
      <c r="D16" s="1">
        <v>2529</v>
      </c>
      <c r="E16" s="5">
        <f t="shared" si="3"/>
        <v>52.856099999999998</v>
      </c>
      <c r="F16" s="3">
        <v>2.09</v>
      </c>
      <c r="G16" s="5">
        <f t="shared" si="4"/>
        <v>425.8836</v>
      </c>
      <c r="H16" s="3">
        <v>16.84</v>
      </c>
      <c r="I16" s="3">
        <f t="shared" si="1"/>
        <v>14.75</v>
      </c>
      <c r="J16" s="1" t="s">
        <v>16</v>
      </c>
      <c r="K16" s="1" t="s">
        <v>16</v>
      </c>
      <c r="L16" s="2" t="s">
        <v>16</v>
      </c>
      <c r="M16" s="1" t="s">
        <v>16</v>
      </c>
      <c r="N16" s="2" t="s">
        <v>16</v>
      </c>
      <c r="O16" s="2" t="e">
        <f t="shared" si="2"/>
        <v>#VALUE!</v>
      </c>
      <c r="P16" s="1" t="s">
        <v>16</v>
      </c>
      <c r="Q16" s="2" t="s">
        <v>16</v>
      </c>
    </row>
    <row r="17" spans="1:18" x14ac:dyDescent="0.2">
      <c r="A17" s="1" t="s">
        <v>36</v>
      </c>
      <c r="B17" s="1" t="s">
        <v>20</v>
      </c>
      <c r="C17" s="1" t="s">
        <v>21</v>
      </c>
      <c r="D17" s="1">
        <v>2890</v>
      </c>
      <c r="E17" s="6">
        <v>11</v>
      </c>
      <c r="F17" s="2">
        <v>0.4</v>
      </c>
      <c r="G17" s="6">
        <v>189</v>
      </c>
      <c r="H17" s="3">
        <v>6.54</v>
      </c>
      <c r="I17" s="3">
        <f t="shared" si="1"/>
        <v>6.14</v>
      </c>
      <c r="J17" s="1">
        <v>3070</v>
      </c>
      <c r="K17" s="1">
        <v>13</v>
      </c>
      <c r="L17" s="2">
        <v>0.4</v>
      </c>
      <c r="M17" s="1">
        <v>29</v>
      </c>
      <c r="N17" s="2">
        <v>0.9</v>
      </c>
      <c r="O17" s="2">
        <f t="shared" si="2"/>
        <v>0.5</v>
      </c>
      <c r="P17" s="1">
        <v>3</v>
      </c>
      <c r="Q17" s="4">
        <f>3/(2890+3070)*100</f>
        <v>5.0335570469798661E-2</v>
      </c>
      <c r="R17" s="1" t="s">
        <v>37</v>
      </c>
    </row>
    <row r="18" spans="1:18" x14ac:dyDescent="0.2">
      <c r="A18" s="1" t="s">
        <v>38</v>
      </c>
      <c r="B18" s="1" t="s">
        <v>20</v>
      </c>
      <c r="C18" s="1" t="s">
        <v>21</v>
      </c>
      <c r="D18" s="1">
        <v>302</v>
      </c>
      <c r="E18" s="6">
        <v>3</v>
      </c>
      <c r="F18" s="2">
        <v>0.99</v>
      </c>
      <c r="G18" s="6">
        <v>4</v>
      </c>
      <c r="H18" s="2">
        <v>1.32</v>
      </c>
      <c r="I18" s="3">
        <f t="shared" si="1"/>
        <v>0.33000000000000007</v>
      </c>
      <c r="J18" s="1" t="s">
        <v>16</v>
      </c>
      <c r="K18" s="1" t="s">
        <v>16</v>
      </c>
      <c r="L18" s="1" t="s">
        <v>16</v>
      </c>
      <c r="M18" s="1" t="s">
        <v>16</v>
      </c>
      <c r="N18" s="1" t="s">
        <v>16</v>
      </c>
      <c r="O18" s="2" t="e">
        <f t="shared" si="2"/>
        <v>#VALUE!</v>
      </c>
      <c r="P18" s="1">
        <v>1</v>
      </c>
      <c r="Q18" s="4">
        <f>1/302*100</f>
        <v>0.33112582781456956</v>
      </c>
    </row>
    <row r="19" spans="1:18" x14ac:dyDescent="0.2">
      <c r="A19" s="1" t="s">
        <v>38</v>
      </c>
      <c r="B19" s="1" t="s">
        <v>20</v>
      </c>
      <c r="C19" s="1" t="s">
        <v>39</v>
      </c>
      <c r="D19" s="1">
        <v>48</v>
      </c>
      <c r="E19" s="6">
        <v>1</v>
      </c>
      <c r="F19" s="2">
        <v>2.08</v>
      </c>
      <c r="G19" s="6">
        <v>1</v>
      </c>
      <c r="H19" s="2">
        <v>2.08</v>
      </c>
      <c r="I19" s="3">
        <f t="shared" si="1"/>
        <v>0</v>
      </c>
      <c r="J19" s="1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2" t="e">
        <f t="shared" si="2"/>
        <v>#VALUE!</v>
      </c>
      <c r="P19" s="1" t="s">
        <v>16</v>
      </c>
      <c r="Q19" s="1" t="s">
        <v>16</v>
      </c>
    </row>
    <row r="20" spans="1:18" x14ac:dyDescent="0.2">
      <c r="A20" s="1" t="s">
        <v>40</v>
      </c>
      <c r="B20" s="1" t="s">
        <v>20</v>
      </c>
      <c r="C20" s="1" t="s">
        <v>21</v>
      </c>
      <c r="D20" s="1">
        <v>1012</v>
      </c>
      <c r="E20" s="6">
        <v>14</v>
      </c>
      <c r="F20" s="2">
        <v>1.38</v>
      </c>
      <c r="G20" s="6">
        <v>14</v>
      </c>
      <c r="H20" s="2">
        <v>1.38</v>
      </c>
      <c r="I20" s="3">
        <f t="shared" si="1"/>
        <v>0</v>
      </c>
      <c r="J20" s="1">
        <v>1527</v>
      </c>
      <c r="K20" s="1">
        <v>27</v>
      </c>
      <c r="L20" s="2">
        <v>1.77</v>
      </c>
      <c r="M20" s="1">
        <v>17</v>
      </c>
      <c r="N20" s="2">
        <v>1.1100000000000001</v>
      </c>
      <c r="O20" s="2">
        <f t="shared" si="2"/>
        <v>-0.65999999999999992</v>
      </c>
      <c r="P20" s="1">
        <v>1</v>
      </c>
      <c r="Q20" s="7">
        <f>1/1012*100</f>
        <v>9.8814229249011856E-2</v>
      </c>
      <c r="R20" s="1" t="s">
        <v>41</v>
      </c>
    </row>
    <row r="21" spans="1:18" x14ac:dyDescent="0.2">
      <c r="A21" s="1" t="s">
        <v>42</v>
      </c>
      <c r="B21" s="1" t="s">
        <v>30</v>
      </c>
      <c r="C21" s="1" t="s">
        <v>34</v>
      </c>
      <c r="D21" s="1" t="s">
        <v>16</v>
      </c>
      <c r="E21" s="1" t="s">
        <v>16</v>
      </c>
      <c r="F21" s="1" t="s">
        <v>16</v>
      </c>
      <c r="G21" s="1" t="s">
        <v>16</v>
      </c>
      <c r="H21" s="1" t="s">
        <v>16</v>
      </c>
      <c r="I21" s="3" t="e">
        <f t="shared" si="1"/>
        <v>#VALUE!</v>
      </c>
      <c r="J21" s="1">
        <v>61</v>
      </c>
      <c r="K21" s="5">
        <v>0</v>
      </c>
      <c r="L21" s="3">
        <v>0</v>
      </c>
      <c r="M21" s="1">
        <v>52</v>
      </c>
      <c r="N21" s="3">
        <v>85.25</v>
      </c>
      <c r="O21" s="2">
        <f t="shared" si="2"/>
        <v>85.25</v>
      </c>
      <c r="P21" s="8"/>
      <c r="Q21" s="9"/>
      <c r="R21" s="1" t="s">
        <v>43</v>
      </c>
    </row>
    <row r="22" spans="1:18" x14ac:dyDescent="0.2">
      <c r="A22" s="1" t="s">
        <v>42</v>
      </c>
      <c r="B22" s="1" t="s">
        <v>30</v>
      </c>
      <c r="C22" s="1" t="s">
        <v>32</v>
      </c>
      <c r="D22" s="1" t="s">
        <v>16</v>
      </c>
      <c r="E22" s="1" t="s">
        <v>16</v>
      </c>
      <c r="F22" s="1" t="s">
        <v>16</v>
      </c>
      <c r="G22" s="1" t="s">
        <v>16</v>
      </c>
      <c r="H22" s="1" t="s">
        <v>16</v>
      </c>
      <c r="I22" s="3" t="e">
        <f t="shared" si="1"/>
        <v>#VALUE!</v>
      </c>
      <c r="J22" s="1">
        <v>185</v>
      </c>
      <c r="K22" s="5">
        <v>3.9960000000000004</v>
      </c>
      <c r="L22" s="3">
        <v>2.16</v>
      </c>
      <c r="M22" s="1">
        <v>86</v>
      </c>
      <c r="N22" s="3">
        <v>46.49</v>
      </c>
      <c r="O22" s="2">
        <f t="shared" si="2"/>
        <v>44.33</v>
      </c>
      <c r="P22" s="8"/>
      <c r="Q22" s="9"/>
    </row>
    <row r="23" spans="1:18" x14ac:dyDescent="0.2">
      <c r="A23" s="1" t="s">
        <v>42</v>
      </c>
      <c r="B23" s="1" t="s">
        <v>30</v>
      </c>
      <c r="C23" s="1" t="s">
        <v>35</v>
      </c>
      <c r="D23" s="1" t="s">
        <v>16</v>
      </c>
      <c r="E23" s="1" t="s">
        <v>16</v>
      </c>
      <c r="F23" s="1" t="s">
        <v>16</v>
      </c>
      <c r="G23" s="1" t="s">
        <v>16</v>
      </c>
      <c r="H23" s="1" t="s">
        <v>16</v>
      </c>
      <c r="I23" s="3" t="e">
        <f t="shared" si="1"/>
        <v>#VALUE!</v>
      </c>
      <c r="J23" s="1">
        <v>622</v>
      </c>
      <c r="K23" s="5">
        <v>25</v>
      </c>
      <c r="L23" s="3">
        <v>4.019292604501608</v>
      </c>
      <c r="M23" s="1">
        <v>309</v>
      </c>
      <c r="N23" s="3">
        <v>49.679662379421217</v>
      </c>
      <c r="O23" s="2">
        <f t="shared" si="2"/>
        <v>45.660369774919609</v>
      </c>
      <c r="P23" s="8"/>
      <c r="Q23" s="9"/>
    </row>
    <row r="24" spans="1:18" x14ac:dyDescent="0.2">
      <c r="A24" s="1" t="s">
        <v>42</v>
      </c>
      <c r="B24" s="1" t="s">
        <v>30</v>
      </c>
      <c r="C24" s="1" t="s">
        <v>33</v>
      </c>
      <c r="D24" s="1" t="s">
        <v>16</v>
      </c>
      <c r="E24" s="1" t="s">
        <v>16</v>
      </c>
      <c r="F24" s="1" t="s">
        <v>16</v>
      </c>
      <c r="G24" s="1" t="s">
        <v>16</v>
      </c>
      <c r="H24" s="1" t="s">
        <v>16</v>
      </c>
      <c r="I24" s="3" t="e">
        <f t="shared" si="1"/>
        <v>#VALUE!</v>
      </c>
      <c r="J24" s="1">
        <v>332</v>
      </c>
      <c r="K24" s="5">
        <v>1</v>
      </c>
      <c r="L24" s="3">
        <v>0.30120481927710846</v>
      </c>
      <c r="M24" s="1">
        <v>173</v>
      </c>
      <c r="N24" s="3">
        <v>52.108433734939766</v>
      </c>
      <c r="O24" s="2">
        <f t="shared" si="2"/>
        <v>51.807228915662655</v>
      </c>
      <c r="P24" s="8"/>
      <c r="Q24" s="9"/>
    </row>
    <row r="25" spans="1:18" x14ac:dyDescent="0.2">
      <c r="A25" s="1" t="s">
        <v>42</v>
      </c>
      <c r="B25" s="1" t="s">
        <v>30</v>
      </c>
      <c r="C25" s="1" t="s">
        <v>19</v>
      </c>
      <c r="D25" s="1" t="s">
        <v>16</v>
      </c>
      <c r="E25" s="1" t="s">
        <v>16</v>
      </c>
      <c r="F25" s="1" t="s">
        <v>16</v>
      </c>
      <c r="G25" s="1" t="s">
        <v>16</v>
      </c>
      <c r="H25" s="1" t="s">
        <v>16</v>
      </c>
      <c r="I25" s="3" t="e">
        <f t="shared" si="1"/>
        <v>#VALUE!</v>
      </c>
      <c r="J25" s="1">
        <v>297</v>
      </c>
      <c r="K25" s="5">
        <v>4</v>
      </c>
      <c r="L25" s="3">
        <v>1.3468013468013467</v>
      </c>
      <c r="M25" s="1">
        <v>146</v>
      </c>
      <c r="N25" s="3">
        <v>49.158249158249156</v>
      </c>
      <c r="O25" s="2">
        <f t="shared" si="2"/>
        <v>47.811447811447806</v>
      </c>
      <c r="P25" s="8"/>
      <c r="Q25" s="9"/>
    </row>
    <row r="26" spans="1:18" x14ac:dyDescent="0.2">
      <c r="A26" s="1" t="s">
        <v>42</v>
      </c>
      <c r="B26" s="1" t="s">
        <v>30</v>
      </c>
      <c r="C26" s="1" t="s">
        <v>32</v>
      </c>
      <c r="D26" s="1" t="s">
        <v>16</v>
      </c>
      <c r="E26" s="1" t="s">
        <v>16</v>
      </c>
      <c r="F26" s="1" t="s">
        <v>16</v>
      </c>
      <c r="G26" s="1" t="s">
        <v>16</v>
      </c>
      <c r="H26" s="1" t="s">
        <v>16</v>
      </c>
      <c r="I26" s="3" t="e">
        <f t="shared" si="1"/>
        <v>#VALUE!</v>
      </c>
      <c r="J26" s="1">
        <v>253</v>
      </c>
      <c r="K26" s="5">
        <v>4</v>
      </c>
      <c r="L26" s="3">
        <v>1.5810276679841897</v>
      </c>
      <c r="M26" s="1">
        <v>123</v>
      </c>
      <c r="N26" s="3">
        <v>48.616600790513836</v>
      </c>
      <c r="O26" s="2">
        <f t="shared" si="2"/>
        <v>47.035573122529648</v>
      </c>
      <c r="P26" s="8"/>
      <c r="Q26" s="9"/>
    </row>
    <row r="27" spans="1:18" x14ac:dyDescent="0.2">
      <c r="A27" s="1" t="s">
        <v>44</v>
      </c>
      <c r="B27" s="1" t="s">
        <v>14</v>
      </c>
      <c r="C27" s="1" t="s">
        <v>28</v>
      </c>
      <c r="D27" s="1">
        <v>182</v>
      </c>
      <c r="E27" s="1">
        <v>3</v>
      </c>
      <c r="F27" s="3">
        <v>1.6483516483516485</v>
      </c>
      <c r="G27" s="1">
        <v>45</v>
      </c>
      <c r="H27" s="3">
        <v>24.725274725274726</v>
      </c>
      <c r="I27" s="3">
        <f t="shared" si="1"/>
        <v>23.076923076923077</v>
      </c>
      <c r="J27" s="1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2" t="e">
        <f t="shared" si="2"/>
        <v>#VALUE!</v>
      </c>
      <c r="P27" s="1">
        <v>0</v>
      </c>
      <c r="Q27" s="2">
        <v>0</v>
      </c>
    </row>
    <row r="28" spans="1:18" x14ac:dyDescent="0.2">
      <c r="A28" s="1" t="s">
        <v>44</v>
      </c>
      <c r="B28" s="1" t="s">
        <v>14</v>
      </c>
      <c r="C28" s="1" t="s">
        <v>15</v>
      </c>
      <c r="D28" s="1">
        <v>168</v>
      </c>
      <c r="E28" s="1">
        <v>4</v>
      </c>
      <c r="F28" s="3">
        <v>2.3809523809523809</v>
      </c>
      <c r="G28" s="1">
        <v>32</v>
      </c>
      <c r="H28" s="3">
        <v>19.047619047619047</v>
      </c>
      <c r="I28" s="3">
        <f t="shared" si="1"/>
        <v>16.666666666666668</v>
      </c>
      <c r="J28" s="1" t="s">
        <v>16</v>
      </c>
      <c r="K28" s="1" t="s">
        <v>16</v>
      </c>
      <c r="L28" s="1" t="s">
        <v>16</v>
      </c>
      <c r="M28" s="1" t="s">
        <v>16</v>
      </c>
      <c r="N28" s="1" t="s">
        <v>16</v>
      </c>
      <c r="O28" s="2" t="e">
        <f t="shared" si="2"/>
        <v>#VALUE!</v>
      </c>
      <c r="P28" s="1">
        <v>1</v>
      </c>
      <c r="Q28" s="3">
        <f>1/168*100</f>
        <v>0.59523809523809523</v>
      </c>
    </row>
    <row r="29" spans="1:18" x14ac:dyDescent="0.2">
      <c r="A29" s="1" t="s">
        <v>44</v>
      </c>
      <c r="B29" s="1" t="s">
        <v>14</v>
      </c>
      <c r="C29" s="1" t="s">
        <v>17</v>
      </c>
      <c r="D29" s="1">
        <v>160</v>
      </c>
      <c r="E29" s="1">
        <v>4</v>
      </c>
      <c r="F29" s="3">
        <v>2.5</v>
      </c>
      <c r="G29" s="1">
        <v>17</v>
      </c>
      <c r="H29" s="3">
        <v>10.625</v>
      </c>
      <c r="I29" s="3">
        <f t="shared" si="1"/>
        <v>8.125</v>
      </c>
      <c r="J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2" t="e">
        <f t="shared" si="2"/>
        <v>#VALUE!</v>
      </c>
      <c r="P29" s="1">
        <v>0</v>
      </c>
      <c r="Q29" s="2">
        <v>0</v>
      </c>
    </row>
    <row r="30" spans="1:18" x14ac:dyDescent="0.2">
      <c r="A30" s="1" t="s">
        <v>44</v>
      </c>
      <c r="B30" s="1" t="s">
        <v>14</v>
      </c>
      <c r="C30" s="1" t="s">
        <v>27</v>
      </c>
      <c r="D30" s="1">
        <v>202</v>
      </c>
      <c r="E30" s="1">
        <v>4</v>
      </c>
      <c r="F30" s="3">
        <v>1.9801980198019802</v>
      </c>
      <c r="G30" s="1">
        <v>18</v>
      </c>
      <c r="H30" s="3">
        <v>8.9108910891089099</v>
      </c>
      <c r="I30" s="3">
        <f t="shared" si="1"/>
        <v>6.9306930693069297</v>
      </c>
      <c r="J30" s="1" t="s">
        <v>16</v>
      </c>
      <c r="K30" s="1" t="s">
        <v>16</v>
      </c>
      <c r="L30" s="1" t="s">
        <v>16</v>
      </c>
      <c r="M30" s="1" t="s">
        <v>16</v>
      </c>
      <c r="N30" s="1" t="s">
        <v>16</v>
      </c>
      <c r="O30" s="2" t="e">
        <f t="shared" si="2"/>
        <v>#VALUE!</v>
      </c>
      <c r="P30" s="1">
        <v>0</v>
      </c>
      <c r="Q30" s="2">
        <v>0</v>
      </c>
    </row>
    <row r="31" spans="1:18" x14ac:dyDescent="0.2">
      <c r="A31" s="1" t="s">
        <v>45</v>
      </c>
      <c r="B31" s="1" t="s">
        <v>20</v>
      </c>
      <c r="C31" s="1" t="s">
        <v>21</v>
      </c>
      <c r="D31" s="2">
        <v>3255</v>
      </c>
      <c r="E31" s="6">
        <v>44</v>
      </c>
      <c r="F31" s="3">
        <f>44/3255*100</f>
        <v>1.3517665130568357</v>
      </c>
      <c r="G31" s="5">
        <f>H31*D31/100</f>
        <v>159.495</v>
      </c>
      <c r="H31" s="2">
        <v>4.9000000000000004</v>
      </c>
      <c r="I31" s="3">
        <f t="shared" si="1"/>
        <v>3.5482334869431646</v>
      </c>
      <c r="J31" s="1" t="s">
        <v>16</v>
      </c>
      <c r="K31" s="1" t="s">
        <v>16</v>
      </c>
      <c r="L31" s="1" t="s">
        <v>16</v>
      </c>
      <c r="M31" s="1" t="s">
        <v>16</v>
      </c>
      <c r="N31" s="1" t="s">
        <v>16</v>
      </c>
      <c r="O31" s="2" t="e">
        <f t="shared" si="2"/>
        <v>#VALUE!</v>
      </c>
      <c r="P31" s="1">
        <v>1</v>
      </c>
      <c r="Q31" s="3">
        <f>1/3255*100</f>
        <v>3.0721966205837174E-2</v>
      </c>
    </row>
    <row r="32" spans="1:18" x14ac:dyDescent="0.2">
      <c r="A32" s="1" t="s">
        <v>46</v>
      </c>
      <c r="B32" s="1" t="s">
        <v>20</v>
      </c>
      <c r="C32" s="1" t="s">
        <v>21</v>
      </c>
      <c r="D32" s="1">
        <v>349</v>
      </c>
      <c r="E32" s="6">
        <v>13</v>
      </c>
      <c r="F32" s="2">
        <v>3.7</v>
      </c>
      <c r="G32" s="6">
        <v>7</v>
      </c>
      <c r="H32" s="2">
        <v>2</v>
      </c>
      <c r="I32" s="3">
        <f t="shared" si="1"/>
        <v>-1.7000000000000002</v>
      </c>
      <c r="J32" s="1">
        <v>273</v>
      </c>
      <c r="K32" s="1">
        <v>2</v>
      </c>
      <c r="L32" s="2">
        <v>0.7</v>
      </c>
      <c r="M32" s="1">
        <v>5</v>
      </c>
      <c r="N32" s="2">
        <v>1.8</v>
      </c>
      <c r="O32" s="2">
        <f t="shared" si="2"/>
        <v>1.1000000000000001</v>
      </c>
      <c r="P32" s="1">
        <v>0</v>
      </c>
      <c r="Q32" s="2">
        <v>0</v>
      </c>
    </row>
    <row r="33" spans="1:17" x14ac:dyDescent="0.2">
      <c r="A33" s="1" t="s">
        <v>47</v>
      </c>
      <c r="B33" s="1" t="s">
        <v>14</v>
      </c>
      <c r="C33" s="1" t="s">
        <v>27</v>
      </c>
      <c r="D33" s="1">
        <v>250</v>
      </c>
      <c r="E33" s="6">
        <v>7</v>
      </c>
      <c r="F33" s="2">
        <v>2.8</v>
      </c>
      <c r="G33" s="6">
        <v>35</v>
      </c>
      <c r="H33" s="2">
        <v>14</v>
      </c>
      <c r="I33" s="3">
        <f t="shared" si="1"/>
        <v>11.2</v>
      </c>
      <c r="J33" s="1" t="s">
        <v>16</v>
      </c>
      <c r="K33" s="1" t="s">
        <v>16</v>
      </c>
      <c r="L33" s="1" t="s">
        <v>16</v>
      </c>
      <c r="M33" s="1" t="s">
        <v>16</v>
      </c>
      <c r="N33" s="1" t="s">
        <v>16</v>
      </c>
      <c r="O33" s="2" t="e">
        <f t="shared" si="2"/>
        <v>#VALUE!</v>
      </c>
      <c r="P33" s="1" t="s">
        <v>16</v>
      </c>
      <c r="Q33" s="1" t="s">
        <v>16</v>
      </c>
    </row>
    <row r="34" spans="1:17" x14ac:dyDescent="0.2">
      <c r="E34" s="6"/>
      <c r="G34" s="6"/>
    </row>
    <row r="35" spans="1:17" x14ac:dyDescent="0.2">
      <c r="E35" s="6"/>
      <c r="G35" s="6"/>
    </row>
    <row r="36" spans="1:17" x14ac:dyDescent="0.2">
      <c r="E36" s="6"/>
      <c r="G36" s="6"/>
    </row>
    <row r="37" spans="1:17" x14ac:dyDescent="0.2">
      <c r="E37" s="6"/>
      <c r="G37" s="6"/>
    </row>
    <row r="38" spans="1:17" x14ac:dyDescent="0.2">
      <c r="E38" s="6"/>
      <c r="G38" s="6"/>
    </row>
    <row r="39" spans="1:17" x14ac:dyDescent="0.2">
      <c r="E39" s="6"/>
      <c r="G39" s="6"/>
    </row>
    <row r="40" spans="1:17" x14ac:dyDescent="0.2">
      <c r="E40" s="6"/>
      <c r="G40" s="6"/>
    </row>
    <row r="41" spans="1:17" x14ac:dyDescent="0.2">
      <c r="E41" s="6"/>
      <c r="G41" s="6"/>
    </row>
    <row r="42" spans="1:17" x14ac:dyDescent="0.2">
      <c r="E42" s="6"/>
      <c r="G42" s="6"/>
    </row>
    <row r="43" spans="1:17" x14ac:dyDescent="0.2">
      <c r="G43" s="6"/>
    </row>
    <row r="44" spans="1:17" x14ac:dyDescent="0.2">
      <c r="G44" s="6"/>
    </row>
    <row r="45" spans="1:17" x14ac:dyDescent="0.2">
      <c r="G45" s="6"/>
    </row>
    <row r="46" spans="1:17" x14ac:dyDescent="0.2">
      <c r="G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2020-10-10T22:05:04Z</dcterms:created>
  <dcterms:modified xsi:type="dcterms:W3CDTF">2020-10-11T17:21:49Z</dcterms:modified>
</cp:coreProperties>
</file>