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40" yWindow="375" windowWidth="20730" windowHeight="11760" tabRatio="775"/>
  </bookViews>
  <sheets>
    <sheet name="pheno freqs" sheetId="3" r:id="rId1"/>
    <sheet name="Summary" sheetId="6" r:id="rId2"/>
  </sheets>
  <definedNames>
    <definedName name="_xlnm.Print_Area" localSheetId="0">'pheno freqs'!$A$1:$CD$307</definedName>
    <definedName name="_xlnm.Print_Area" localSheetId="1">Summary!$A$1:$W$35</definedName>
    <definedName name="_xlnm.Print_Titles" localSheetId="0">'pheno freqs'!$A:$A,'pheno freqs'!$2:$2</definedName>
  </definedNames>
  <calcPr calcId="152511" fullCalcOnLoad="1"/>
</workbook>
</file>

<file path=xl/calcChain.xml><?xml version="1.0" encoding="utf-8"?>
<calcChain xmlns="http://schemas.openxmlformats.org/spreadsheetml/2006/main">
  <c r="G4" i="6"/>
  <c r="G5"/>
  <c r="G7"/>
  <c r="G8"/>
  <c r="G9"/>
  <c r="G11"/>
  <c r="G12"/>
  <c r="G13"/>
  <c r="G15"/>
  <c r="G16"/>
  <c r="G17"/>
  <c r="G19"/>
  <c r="G20"/>
  <c r="G21"/>
  <c r="G23"/>
  <c r="G24"/>
  <c r="G25"/>
  <c r="G27"/>
  <c r="G28"/>
  <c r="G29"/>
  <c r="G31"/>
  <c r="G32"/>
  <c r="G33"/>
  <c r="G35"/>
  <c r="G3"/>
  <c r="L4"/>
  <c r="L5"/>
  <c r="L7"/>
  <c r="L8"/>
  <c r="L9"/>
  <c r="L11"/>
  <c r="L12"/>
  <c r="L13"/>
  <c r="L15"/>
  <c r="L16"/>
  <c r="L17"/>
  <c r="L19"/>
  <c r="L20"/>
  <c r="L21"/>
  <c r="L23"/>
  <c r="L24"/>
  <c r="L25"/>
  <c r="L27"/>
  <c r="L28"/>
  <c r="L29"/>
  <c r="L31"/>
  <c r="L32"/>
  <c r="L33"/>
  <c r="L35"/>
  <c r="L3"/>
  <c r="M4"/>
  <c r="M5"/>
  <c r="M7"/>
  <c r="M8"/>
  <c r="M9"/>
  <c r="M11"/>
  <c r="M12"/>
  <c r="M13"/>
  <c r="M15"/>
  <c r="M16"/>
  <c r="M17"/>
  <c r="M19"/>
  <c r="M20"/>
  <c r="M21"/>
  <c r="M23"/>
  <c r="M24"/>
  <c r="M25"/>
  <c r="M27"/>
  <c r="M28"/>
  <c r="M29"/>
  <c r="M31"/>
  <c r="M32"/>
  <c r="M33"/>
  <c r="M35"/>
  <c r="M3"/>
  <c r="H4"/>
  <c r="H5"/>
  <c r="H7"/>
  <c r="H8"/>
  <c r="H9"/>
  <c r="H11"/>
  <c r="H12"/>
  <c r="H13"/>
  <c r="H15"/>
  <c r="H16"/>
  <c r="H17"/>
  <c r="H19"/>
  <c r="H20"/>
  <c r="H21"/>
  <c r="H23"/>
  <c r="H24"/>
  <c r="H25"/>
  <c r="H27"/>
  <c r="H28"/>
  <c r="H29"/>
  <c r="H31"/>
  <c r="H32"/>
  <c r="H33"/>
  <c r="H35"/>
  <c r="H3"/>
  <c r="BN301" i="3"/>
  <c r="BO301"/>
  <c r="BP301"/>
  <c r="BQ301"/>
  <c r="BR301"/>
  <c r="BS301"/>
  <c r="BT301"/>
  <c r="BU301"/>
  <c r="BV301"/>
  <c r="BW301"/>
  <c r="BX301"/>
  <c r="BF301"/>
  <c r="BG301"/>
  <c r="BH301"/>
  <c r="BI301"/>
  <c r="BJ301"/>
  <c r="BK301"/>
  <c r="BL301"/>
  <c r="AN154"/>
  <c r="AU156"/>
  <c r="AY156"/>
  <c r="AP156"/>
  <c r="AQ156"/>
  <c r="AR156"/>
  <c r="BB156"/>
  <c r="AO156"/>
  <c r="BC156"/>
  <c r="AO153"/>
  <c r="AM156"/>
  <c r="AX156"/>
  <c r="AM155"/>
  <c r="AL156"/>
  <c r="J300"/>
  <c r="J277"/>
  <c r="J268"/>
  <c r="J255"/>
  <c r="J174"/>
  <c r="J110"/>
  <c r="J45"/>
  <c r="J23"/>
  <c r="AO15"/>
  <c r="AM83"/>
  <c r="AM85"/>
  <c r="AM105"/>
  <c r="AM100"/>
  <c r="AM78"/>
  <c r="AL76"/>
  <c r="AM54"/>
  <c r="AP3"/>
  <c r="AQ3"/>
  <c r="AR3"/>
  <c r="AO16"/>
  <c r="AO17"/>
  <c r="AO7"/>
  <c r="AN9"/>
  <c r="AN6"/>
  <c r="AM5"/>
  <c r="AL6"/>
  <c r="AL7"/>
  <c r="AL4"/>
  <c r="CA45"/>
  <c r="BF110"/>
  <c r="AL50"/>
  <c r="AL51"/>
  <c r="AL52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8"/>
  <c r="AL79"/>
  <c r="AL80"/>
  <c r="AL81"/>
  <c r="AL82"/>
  <c r="AL83"/>
  <c r="AL84"/>
  <c r="AL85"/>
  <c r="AL86"/>
  <c r="AL87"/>
  <c r="AL88"/>
  <c r="AL89"/>
  <c r="AL90"/>
  <c r="AL91"/>
  <c r="AL92"/>
  <c r="AL94"/>
  <c r="AL95"/>
  <c r="AL96"/>
  <c r="AL97"/>
  <c r="AL98"/>
  <c r="AL99"/>
  <c r="AL100"/>
  <c r="AL101"/>
  <c r="AL102"/>
  <c r="AL103"/>
  <c r="AL104"/>
  <c r="AL105"/>
  <c r="AL106"/>
  <c r="AL107"/>
  <c r="AL108"/>
  <c r="AL109"/>
  <c r="R110"/>
  <c r="K302"/>
  <c r="L302"/>
  <c r="M302"/>
  <c r="Q302"/>
  <c r="R302"/>
  <c r="S302"/>
  <c r="T302"/>
  <c r="U302"/>
  <c r="W302"/>
  <c r="X302"/>
  <c r="Y302"/>
  <c r="Z302"/>
  <c r="AA302"/>
  <c r="AB302"/>
  <c r="AL282"/>
  <c r="AL283"/>
  <c r="AL284"/>
  <c r="AL285"/>
  <c r="AL286"/>
  <c r="AL287"/>
  <c r="AL288"/>
  <c r="AL289"/>
  <c r="AL290"/>
  <c r="AL291"/>
  <c r="AL292"/>
  <c r="AL293"/>
  <c r="AL294"/>
  <c r="AL295"/>
  <c r="AL296"/>
  <c r="AT296"/>
  <c r="AL297"/>
  <c r="AL298"/>
  <c r="AL299"/>
  <c r="AL302"/>
  <c r="AM282"/>
  <c r="AM283"/>
  <c r="AM284"/>
  <c r="AM286"/>
  <c r="AM287"/>
  <c r="AM288"/>
  <c r="AM289"/>
  <c r="AM290"/>
  <c r="AM291"/>
  <c r="AM293"/>
  <c r="AM294"/>
  <c r="AM295"/>
  <c r="AM296"/>
  <c r="AM298"/>
  <c r="AN282"/>
  <c r="AN283"/>
  <c r="AN286"/>
  <c r="AN287"/>
  <c r="AN288"/>
  <c r="AN289"/>
  <c r="AN290"/>
  <c r="AN291"/>
  <c r="AN293"/>
  <c r="AN298"/>
  <c r="AO283"/>
  <c r="AO302"/>
  <c r="AO290"/>
  <c r="BC290"/>
  <c r="AP283"/>
  <c r="AP284"/>
  <c r="AQ284"/>
  <c r="AR284"/>
  <c r="AP285"/>
  <c r="AP287"/>
  <c r="AP289"/>
  <c r="AP291"/>
  <c r="AP294"/>
  <c r="AQ294"/>
  <c r="AP297"/>
  <c r="AP298"/>
  <c r="AQ298"/>
  <c r="AP299"/>
  <c r="AQ283"/>
  <c r="AR283"/>
  <c r="AQ285"/>
  <c r="AR285"/>
  <c r="AQ287"/>
  <c r="AR287"/>
  <c r="AQ289"/>
  <c r="AR289"/>
  <c r="AQ291"/>
  <c r="AR291"/>
  <c r="AQ297"/>
  <c r="AR297"/>
  <c r="AQ299"/>
  <c r="AR299"/>
  <c r="AR294"/>
  <c r="AR298"/>
  <c r="AT282"/>
  <c r="AT283"/>
  <c r="AT285"/>
  <c r="AT286"/>
  <c r="AT287"/>
  <c r="AT289"/>
  <c r="AT290"/>
  <c r="AT291"/>
  <c r="AT293"/>
  <c r="AT294"/>
  <c r="AT295"/>
  <c r="AT297"/>
  <c r="AT298"/>
  <c r="AT299"/>
  <c r="AU282"/>
  <c r="AU283"/>
  <c r="AU287"/>
  <c r="AU289"/>
  <c r="AU291"/>
  <c r="AU293"/>
  <c r="AU294"/>
  <c r="AU298"/>
  <c r="AV282"/>
  <c r="AV283"/>
  <c r="AV284"/>
  <c r="AV287"/>
  <c r="AV288"/>
  <c r="AV289"/>
  <c r="AV291"/>
  <c r="AV293"/>
  <c r="AV294"/>
  <c r="AV296"/>
  <c r="AV298"/>
  <c r="AW283"/>
  <c r="AW287"/>
  <c r="AY298"/>
  <c r="AZ283"/>
  <c r="AZ302"/>
  <c r="AZ290"/>
  <c r="BA283"/>
  <c r="BC283"/>
  <c r="BC302"/>
  <c r="BF302"/>
  <c r="BG302"/>
  <c r="BH302"/>
  <c r="BI302"/>
  <c r="BJ302"/>
  <c r="BK302"/>
  <c r="BL302"/>
  <c r="BN302"/>
  <c r="BO302"/>
  <c r="BP302"/>
  <c r="BQ302"/>
  <c r="BR302"/>
  <c r="BS302"/>
  <c r="BT302"/>
  <c r="BU302"/>
  <c r="BV302"/>
  <c r="BW302"/>
  <c r="BX302"/>
  <c r="J302"/>
  <c r="K279"/>
  <c r="L279"/>
  <c r="M279"/>
  <c r="N279"/>
  <c r="Q279"/>
  <c r="R279"/>
  <c r="S279"/>
  <c r="T279"/>
  <c r="U279"/>
  <c r="X279"/>
  <c r="Y279"/>
  <c r="Z279"/>
  <c r="AA279"/>
  <c r="AB279"/>
  <c r="AC279"/>
  <c r="AD279"/>
  <c r="AE279"/>
  <c r="AG279"/>
  <c r="AH279"/>
  <c r="AL273"/>
  <c r="AT273"/>
  <c r="AL274"/>
  <c r="AL275"/>
  <c r="AT275"/>
  <c r="AL276"/>
  <c r="AL279"/>
  <c r="AM273"/>
  <c r="AM274"/>
  <c r="AM276"/>
  <c r="AM279"/>
  <c r="AN273"/>
  <c r="AN276"/>
  <c r="AN279"/>
  <c r="AO274"/>
  <c r="AO275"/>
  <c r="AO276"/>
  <c r="AP275"/>
  <c r="AQ275"/>
  <c r="AR275"/>
  <c r="AT274"/>
  <c r="AT276"/>
  <c r="AU276"/>
  <c r="AV273"/>
  <c r="AV276"/>
  <c r="AZ275"/>
  <c r="AZ276"/>
  <c r="BA276"/>
  <c r="BC275"/>
  <c r="BC276"/>
  <c r="BF279"/>
  <c r="BG279"/>
  <c r="BH279"/>
  <c r="BI279"/>
  <c r="BJ279"/>
  <c r="BK279"/>
  <c r="BL279"/>
  <c r="BN279"/>
  <c r="BO279"/>
  <c r="BP279"/>
  <c r="BQ279"/>
  <c r="BR279"/>
  <c r="BS279"/>
  <c r="BT279"/>
  <c r="BU279"/>
  <c r="BV279"/>
  <c r="BW279"/>
  <c r="BX279"/>
  <c r="J279"/>
  <c r="K270"/>
  <c r="L270"/>
  <c r="M270"/>
  <c r="N270"/>
  <c r="O270"/>
  <c r="P270"/>
  <c r="Q270"/>
  <c r="R270"/>
  <c r="S270"/>
  <c r="T270"/>
  <c r="U270"/>
  <c r="V270"/>
  <c r="W270"/>
  <c r="X270"/>
  <c r="Y270"/>
  <c r="Z270"/>
  <c r="AA270"/>
  <c r="AB270"/>
  <c r="AC270"/>
  <c r="AD270"/>
  <c r="AE270"/>
  <c r="AF270"/>
  <c r="AG270"/>
  <c r="AH270"/>
  <c r="AI270"/>
  <c r="AJ270"/>
  <c r="AL260"/>
  <c r="AL261"/>
  <c r="AL262"/>
  <c r="AL263"/>
  <c r="AP263"/>
  <c r="AQ263"/>
  <c r="AR263"/>
  <c r="AL264"/>
  <c r="AL265"/>
  <c r="AL266"/>
  <c r="AL267"/>
  <c r="AM260"/>
  <c r="AM261"/>
  <c r="AM262"/>
  <c r="AM264"/>
  <c r="AM265"/>
  <c r="AM266"/>
  <c r="AM267"/>
  <c r="AN260"/>
  <c r="AN261"/>
  <c r="AN262"/>
  <c r="AN264"/>
  <c r="AN267"/>
  <c r="AO261"/>
  <c r="AO270"/>
  <c r="AO264"/>
  <c r="AP264"/>
  <c r="AQ264"/>
  <c r="AO267"/>
  <c r="AP262"/>
  <c r="AQ262"/>
  <c r="AR262"/>
  <c r="AP266"/>
  <c r="AQ266"/>
  <c r="AR266"/>
  <c r="AR264"/>
  <c r="AT260"/>
  <c r="AT262"/>
  <c r="AT263"/>
  <c r="BD263"/>
  <c r="AT264"/>
  <c r="AT267"/>
  <c r="AU262"/>
  <c r="AU264"/>
  <c r="AU267"/>
  <c r="AV261"/>
  <c r="AV262"/>
  <c r="AV264"/>
  <c r="AV266"/>
  <c r="AV267"/>
  <c r="AW263"/>
  <c r="AW264"/>
  <c r="AY262"/>
  <c r="AY263"/>
  <c r="AZ264"/>
  <c r="AZ267"/>
  <c r="BA261"/>
  <c r="BA264"/>
  <c r="BA267"/>
  <c r="BA270"/>
  <c r="BC261"/>
  <c r="BC264"/>
  <c r="BC270"/>
  <c r="BC267"/>
  <c r="BF270"/>
  <c r="BG270"/>
  <c r="BH270"/>
  <c r="BI270"/>
  <c r="BJ270"/>
  <c r="BK270"/>
  <c r="BL270"/>
  <c r="BN270"/>
  <c r="BO270"/>
  <c r="BP270"/>
  <c r="BQ270"/>
  <c r="BR270"/>
  <c r="BS270"/>
  <c r="BT270"/>
  <c r="BU270"/>
  <c r="BV270"/>
  <c r="BW270"/>
  <c r="BX270"/>
  <c r="J270"/>
  <c r="K257"/>
  <c r="L257"/>
  <c r="M257"/>
  <c r="N257"/>
  <c r="O257"/>
  <c r="P257"/>
  <c r="Q257"/>
  <c r="R257"/>
  <c r="S257"/>
  <c r="T257"/>
  <c r="U257"/>
  <c r="V257"/>
  <c r="X257"/>
  <c r="Y257"/>
  <c r="Z257"/>
  <c r="AA257"/>
  <c r="AB257"/>
  <c r="AC257"/>
  <c r="AD257"/>
  <c r="AE257"/>
  <c r="AF257"/>
  <c r="AG257"/>
  <c r="AH257"/>
  <c r="AI257"/>
  <c r="AJ257"/>
  <c r="AL179"/>
  <c r="AL180"/>
  <c r="AL181"/>
  <c r="AU181"/>
  <c r="AL182"/>
  <c r="AL183"/>
  <c r="AL184"/>
  <c r="AL185"/>
  <c r="AT185"/>
  <c r="AL186"/>
  <c r="AL187"/>
  <c r="AL188"/>
  <c r="AL189"/>
  <c r="AP189"/>
  <c r="AQ189"/>
  <c r="AR189"/>
  <c r="AL190"/>
  <c r="AL191"/>
  <c r="AL192"/>
  <c r="AL193"/>
  <c r="AP193"/>
  <c r="AQ193"/>
  <c r="AR193"/>
  <c r="AY193"/>
  <c r="AL194"/>
  <c r="AL195"/>
  <c r="AL196"/>
  <c r="AL197"/>
  <c r="AT197"/>
  <c r="AL198"/>
  <c r="AL199"/>
  <c r="AL202"/>
  <c r="AL203"/>
  <c r="AZ203"/>
  <c r="AL204"/>
  <c r="AP204"/>
  <c r="AQ204"/>
  <c r="AL205"/>
  <c r="AL206"/>
  <c r="AL207"/>
  <c r="AL208"/>
  <c r="AP208"/>
  <c r="AL209"/>
  <c r="AL210"/>
  <c r="AL211"/>
  <c r="AL215"/>
  <c r="AP215"/>
  <c r="AQ215"/>
  <c r="AL217"/>
  <c r="AL219"/>
  <c r="AL221"/>
  <c r="AT221"/>
  <c r="AL222"/>
  <c r="AL223"/>
  <c r="AL224"/>
  <c r="AL225"/>
  <c r="AT225"/>
  <c r="AL226"/>
  <c r="AL227"/>
  <c r="AL228"/>
  <c r="AL229"/>
  <c r="AT229"/>
  <c r="AL230"/>
  <c r="AL231"/>
  <c r="AL232"/>
  <c r="AL233"/>
  <c r="AT233"/>
  <c r="AL234"/>
  <c r="AL235"/>
  <c r="AL236"/>
  <c r="AL237"/>
  <c r="AT237"/>
  <c r="AL238"/>
  <c r="AL239"/>
  <c r="AL240"/>
  <c r="AL241"/>
  <c r="AT241"/>
  <c r="AL242"/>
  <c r="AL243"/>
  <c r="AL244"/>
  <c r="AL245"/>
  <c r="AP245"/>
  <c r="AQ245"/>
  <c r="AL246"/>
  <c r="AL247"/>
  <c r="AL248"/>
  <c r="AL249"/>
  <c r="AP249"/>
  <c r="AL250"/>
  <c r="AL251"/>
  <c r="AL252"/>
  <c r="AL253"/>
  <c r="AP253"/>
  <c r="AQ253"/>
  <c r="AR253"/>
  <c r="AL254"/>
  <c r="AM179"/>
  <c r="AM181"/>
  <c r="AM183"/>
  <c r="AP183"/>
  <c r="AQ183"/>
  <c r="AM187"/>
  <c r="AM188"/>
  <c r="AM189"/>
  <c r="AM192"/>
  <c r="AP192"/>
  <c r="AM194"/>
  <c r="AM195"/>
  <c r="AM196"/>
  <c r="AP196"/>
  <c r="AM197"/>
  <c r="AM198"/>
  <c r="AM199"/>
  <c r="AM200"/>
  <c r="AM203"/>
  <c r="BA203"/>
  <c r="AM204"/>
  <c r="AM206"/>
  <c r="AM207"/>
  <c r="AM208"/>
  <c r="AM209"/>
  <c r="AM210"/>
  <c r="AM211"/>
  <c r="AM213"/>
  <c r="AM214"/>
  <c r="AM216"/>
  <c r="AM217"/>
  <c r="AM219"/>
  <c r="AP219"/>
  <c r="AQ219"/>
  <c r="AM221"/>
  <c r="AM226"/>
  <c r="AM227"/>
  <c r="AP227"/>
  <c r="AM228"/>
  <c r="AP228"/>
  <c r="AM229"/>
  <c r="AM230"/>
  <c r="AM231"/>
  <c r="AM237"/>
  <c r="AM238"/>
  <c r="AM245"/>
  <c r="AM249"/>
  <c r="AM250"/>
  <c r="BA250"/>
  <c r="AM251"/>
  <c r="AM252"/>
  <c r="AM253"/>
  <c r="AM254"/>
  <c r="AN179"/>
  <c r="AN183"/>
  <c r="AN188"/>
  <c r="AP188"/>
  <c r="AN189"/>
  <c r="AN192"/>
  <c r="AN194"/>
  <c r="AN195"/>
  <c r="AN196"/>
  <c r="AN197"/>
  <c r="AN198"/>
  <c r="AN199"/>
  <c r="AN200"/>
  <c r="AN203"/>
  <c r="AN204"/>
  <c r="AN208"/>
  <c r="AN209"/>
  <c r="AN210"/>
  <c r="AN211"/>
  <c r="AN217"/>
  <c r="AN219"/>
  <c r="AN221"/>
  <c r="AN226"/>
  <c r="AN228"/>
  <c r="AN229"/>
  <c r="AN230"/>
  <c r="AN231"/>
  <c r="AN237"/>
  <c r="AN238"/>
  <c r="AN240"/>
  <c r="AN241"/>
  <c r="AN242"/>
  <c r="AN243"/>
  <c r="AN244"/>
  <c r="AN245"/>
  <c r="AN250"/>
  <c r="AN253"/>
  <c r="AN254"/>
  <c r="AN257"/>
  <c r="AO179"/>
  <c r="AO188"/>
  <c r="AO189"/>
  <c r="AO192"/>
  <c r="AO257"/>
  <c r="AO195"/>
  <c r="AO196"/>
  <c r="AO198"/>
  <c r="AO200"/>
  <c r="AO203"/>
  <c r="AO210"/>
  <c r="AO215"/>
  <c r="AO217"/>
  <c r="AO219"/>
  <c r="AO227"/>
  <c r="AO228"/>
  <c r="AO229"/>
  <c r="AO230"/>
  <c r="AO231"/>
  <c r="AO238"/>
  <c r="AO242"/>
  <c r="AO243"/>
  <c r="AP243"/>
  <c r="AO244"/>
  <c r="AO245"/>
  <c r="AO250"/>
  <c r="AP180"/>
  <c r="AP181"/>
  <c r="AQ181"/>
  <c r="AR181"/>
  <c r="AW181"/>
  <c r="AP182"/>
  <c r="AQ182"/>
  <c r="AP184"/>
  <c r="AP185"/>
  <c r="AP186"/>
  <c r="AQ186"/>
  <c r="AR186"/>
  <c r="AW186"/>
  <c r="AP187"/>
  <c r="AP190"/>
  <c r="AQ190"/>
  <c r="AR190"/>
  <c r="AW190"/>
  <c r="AP191"/>
  <c r="AP194"/>
  <c r="AQ194"/>
  <c r="AP197"/>
  <c r="AP198"/>
  <c r="AQ198"/>
  <c r="AR198"/>
  <c r="AP201"/>
  <c r="AP202"/>
  <c r="AQ202"/>
  <c r="AP205"/>
  <c r="AP206"/>
  <c r="AQ206"/>
  <c r="AR206"/>
  <c r="AP209"/>
  <c r="AP210"/>
  <c r="AQ210"/>
  <c r="AP212"/>
  <c r="AP213"/>
  <c r="AQ213"/>
  <c r="AR213"/>
  <c r="AP214"/>
  <c r="AQ214"/>
  <c r="AP216"/>
  <c r="AP217"/>
  <c r="AQ217"/>
  <c r="AP218"/>
  <c r="AQ218"/>
  <c r="AR218"/>
  <c r="AY218"/>
  <c r="BD218"/>
  <c r="AP220"/>
  <c r="AP222"/>
  <c r="AQ222"/>
  <c r="AR222"/>
  <c r="AW222"/>
  <c r="AP223"/>
  <c r="AP224"/>
  <c r="AP226"/>
  <c r="AQ226"/>
  <c r="AP229"/>
  <c r="AQ229"/>
  <c r="AR229"/>
  <c r="AP230"/>
  <c r="AQ230"/>
  <c r="AP232"/>
  <c r="AP233"/>
  <c r="AP234"/>
  <c r="AQ234"/>
  <c r="AR234"/>
  <c r="AP235"/>
  <c r="AP236"/>
  <c r="AP237"/>
  <c r="AP238"/>
  <c r="AQ238"/>
  <c r="AR238"/>
  <c r="BB238"/>
  <c r="AP239"/>
  <c r="AP240"/>
  <c r="AP241"/>
  <c r="AQ241"/>
  <c r="AP242"/>
  <c r="AQ242"/>
  <c r="AR242"/>
  <c r="AP244"/>
  <c r="AP247"/>
  <c r="AP248"/>
  <c r="AP251"/>
  <c r="AP252"/>
  <c r="AQ180"/>
  <c r="AR180"/>
  <c r="AQ184"/>
  <c r="AQ185"/>
  <c r="AR185"/>
  <c r="AQ187"/>
  <c r="AQ188"/>
  <c r="AQ191"/>
  <c r="AQ192"/>
  <c r="AR192"/>
  <c r="AQ196"/>
  <c r="AQ197"/>
  <c r="AR197"/>
  <c r="AQ201"/>
  <c r="AR201"/>
  <c r="AQ205"/>
  <c r="AR205"/>
  <c r="AW205"/>
  <c r="AQ208"/>
  <c r="AR208"/>
  <c r="AQ209"/>
  <c r="AR209"/>
  <c r="AQ212"/>
  <c r="AQ216"/>
  <c r="AR216"/>
  <c r="AQ220"/>
  <c r="AQ223"/>
  <c r="AQ224"/>
  <c r="AQ227"/>
  <c r="AR227"/>
  <c r="AQ228"/>
  <c r="AR228"/>
  <c r="AQ232"/>
  <c r="AR232"/>
  <c r="AQ233"/>
  <c r="AR233"/>
  <c r="AY233"/>
  <c r="AQ235"/>
  <c r="AQ236"/>
  <c r="AQ237"/>
  <c r="AQ239"/>
  <c r="AR239"/>
  <c r="AY239"/>
  <c r="AQ240"/>
  <c r="AQ243"/>
  <c r="AR243"/>
  <c r="AQ244"/>
  <c r="AR244"/>
  <c r="AQ247"/>
  <c r="AQ248"/>
  <c r="AR248"/>
  <c r="AQ249"/>
  <c r="AR249"/>
  <c r="AQ251"/>
  <c r="AQ252"/>
  <c r="AR182"/>
  <c r="AW182"/>
  <c r="BD182"/>
  <c r="AR183"/>
  <c r="AR184"/>
  <c r="AR187"/>
  <c r="AW187"/>
  <c r="AR188"/>
  <c r="AR191"/>
  <c r="AR194"/>
  <c r="AR196"/>
  <c r="AR202"/>
  <c r="AR204"/>
  <c r="AY204"/>
  <c r="AR210"/>
  <c r="AR212"/>
  <c r="AR214"/>
  <c r="AW214"/>
  <c r="AR215"/>
  <c r="AR219"/>
  <c r="AW219"/>
  <c r="AR220"/>
  <c r="AY220"/>
  <c r="BD220"/>
  <c r="AR223"/>
  <c r="AR224"/>
  <c r="AY224"/>
  <c r="AR226"/>
  <c r="AR230"/>
  <c r="AX230"/>
  <c r="AR235"/>
  <c r="AY235"/>
  <c r="AR236"/>
  <c r="AR240"/>
  <c r="AY240"/>
  <c r="AR247"/>
  <c r="AY247"/>
  <c r="AR251"/>
  <c r="AY251"/>
  <c r="AR252"/>
  <c r="AT179"/>
  <c r="AT180"/>
  <c r="AT182"/>
  <c r="AT183"/>
  <c r="AT184"/>
  <c r="AT186"/>
  <c r="AT187"/>
  <c r="AT188"/>
  <c r="AT190"/>
  <c r="AT191"/>
  <c r="BD191"/>
  <c r="AT192"/>
  <c r="AT194"/>
  <c r="AT195"/>
  <c r="AT196"/>
  <c r="AT198"/>
  <c r="AT199"/>
  <c r="AT202"/>
  <c r="AT204"/>
  <c r="AT205"/>
  <c r="AT206"/>
  <c r="AT208"/>
  <c r="AT209"/>
  <c r="AT210"/>
  <c r="AT215"/>
  <c r="AT217"/>
  <c r="AT219"/>
  <c r="AT222"/>
  <c r="AT223"/>
  <c r="AT224"/>
  <c r="AT226"/>
  <c r="AT227"/>
  <c r="AT228"/>
  <c r="AT230"/>
  <c r="AT231"/>
  <c r="AT232"/>
  <c r="AT235"/>
  <c r="BD235"/>
  <c r="AT236"/>
  <c r="AT239"/>
  <c r="AT240"/>
  <c r="AT243"/>
  <c r="AT244"/>
  <c r="AT247"/>
  <c r="AT248"/>
  <c r="AT251"/>
  <c r="AT252"/>
  <c r="AU179"/>
  <c r="AU183"/>
  <c r="AU187"/>
  <c r="AU188"/>
  <c r="AU192"/>
  <c r="AU194"/>
  <c r="BD194"/>
  <c r="AU195"/>
  <c r="AU196"/>
  <c r="AU197"/>
  <c r="AU198"/>
  <c r="AU199"/>
  <c r="AU204"/>
  <c r="AU205"/>
  <c r="AU206"/>
  <c r="AU208"/>
  <c r="AU209"/>
  <c r="AU210"/>
  <c r="AU217"/>
  <c r="AU219"/>
  <c r="AU226"/>
  <c r="AU227"/>
  <c r="AU228"/>
  <c r="AU230"/>
  <c r="AU231"/>
  <c r="AU237"/>
  <c r="AU249"/>
  <c r="AU250"/>
  <c r="AU251"/>
  <c r="AU252"/>
  <c r="AU253"/>
  <c r="AU254"/>
  <c r="AV179"/>
  <c r="AV181"/>
  <c r="AV183"/>
  <c r="AV187"/>
  <c r="AV188"/>
  <c r="AV189"/>
  <c r="AV192"/>
  <c r="AV194"/>
  <c r="AV195"/>
  <c r="AV196"/>
  <c r="AV197"/>
  <c r="BD197"/>
  <c r="AV198"/>
  <c r="AV199"/>
  <c r="AV200"/>
  <c r="AV203"/>
  <c r="AV204"/>
  <c r="AV206"/>
  <c r="AV207"/>
  <c r="AV208"/>
  <c r="AV209"/>
  <c r="AV210"/>
  <c r="AV211"/>
  <c r="AV213"/>
  <c r="AV214"/>
  <c r="AV216"/>
  <c r="AV217"/>
  <c r="AV219"/>
  <c r="AV221"/>
  <c r="AV226"/>
  <c r="AV227"/>
  <c r="AV228"/>
  <c r="AV229"/>
  <c r="AV230"/>
  <c r="AV231"/>
  <c r="AV237"/>
  <c r="AV238"/>
  <c r="AV245"/>
  <c r="AV249"/>
  <c r="AV250"/>
  <c r="AV251"/>
  <c r="AV252"/>
  <c r="AV253"/>
  <c r="AV254"/>
  <c r="AW184"/>
  <c r="AW185"/>
  <c r="BD185"/>
  <c r="AW189"/>
  <c r="AW191"/>
  <c r="AW194"/>
  <c r="AW196"/>
  <c r="AW197"/>
  <c r="AW202"/>
  <c r="AW208"/>
  <c r="AW209"/>
  <c r="AW223"/>
  <c r="BD223"/>
  <c r="AW227"/>
  <c r="AW230"/>
  <c r="AW235"/>
  <c r="AW251"/>
  <c r="AX187"/>
  <c r="AX194"/>
  <c r="AX196"/>
  <c r="AX197"/>
  <c r="AX204"/>
  <c r="AX209"/>
  <c r="BD209"/>
  <c r="AX214"/>
  <c r="AX219"/>
  <c r="AX229"/>
  <c r="AX251"/>
  <c r="AY182"/>
  <c r="AY184"/>
  <c r="AY185"/>
  <c r="AY186"/>
  <c r="AY191"/>
  <c r="AY194"/>
  <c r="AY196"/>
  <c r="AY197"/>
  <c r="AY201"/>
  <c r="AY202"/>
  <c r="BD202"/>
  <c r="AY205"/>
  <c r="AY209"/>
  <c r="AY210"/>
  <c r="AY212"/>
  <c r="AY214"/>
  <c r="AY222"/>
  <c r="AY223"/>
  <c r="AY226"/>
  <c r="AY230"/>
  <c r="AY234"/>
  <c r="AY238"/>
  <c r="AZ179"/>
  <c r="AZ188"/>
  <c r="AZ189"/>
  <c r="AZ192"/>
  <c r="AZ195"/>
  <c r="AZ196"/>
  <c r="AZ198"/>
  <c r="AZ210"/>
  <c r="AZ215"/>
  <c r="AZ217"/>
  <c r="AZ219"/>
  <c r="AZ227"/>
  <c r="AZ228"/>
  <c r="AZ229"/>
  <c r="AZ230"/>
  <c r="AZ231"/>
  <c r="AZ242"/>
  <c r="AZ243"/>
  <c r="AZ244"/>
  <c r="AZ245"/>
  <c r="AZ250"/>
  <c r="BA179"/>
  <c r="BA188"/>
  <c r="BA189"/>
  <c r="BA195"/>
  <c r="BA196"/>
  <c r="BA198"/>
  <c r="BA200"/>
  <c r="BA210"/>
  <c r="BA215"/>
  <c r="BA217"/>
  <c r="BA227"/>
  <c r="BA228"/>
  <c r="BA229"/>
  <c r="BA230"/>
  <c r="BA231"/>
  <c r="BA238"/>
  <c r="BA245"/>
  <c r="BB196"/>
  <c r="BB219"/>
  <c r="BB230"/>
  <c r="BC179"/>
  <c r="BC188"/>
  <c r="BC189"/>
  <c r="BC192"/>
  <c r="BC195"/>
  <c r="BC196"/>
  <c r="BC198"/>
  <c r="BC200"/>
  <c r="BC203"/>
  <c r="BC210"/>
  <c r="BC215"/>
  <c r="BC217"/>
  <c r="BC219"/>
  <c r="BC227"/>
  <c r="BC228"/>
  <c r="BC229"/>
  <c r="BC230"/>
  <c r="BC231"/>
  <c r="BC238"/>
  <c r="BC242"/>
  <c r="BC243"/>
  <c r="BC244"/>
  <c r="BC245"/>
  <c r="BC250"/>
  <c r="BD184"/>
  <c r="BD193"/>
  <c r="BD196"/>
  <c r="BD201"/>
  <c r="BD205"/>
  <c r="BD212"/>
  <c r="BF257"/>
  <c r="BG257"/>
  <c r="BH257"/>
  <c r="BI257"/>
  <c r="BJ257"/>
  <c r="BK257"/>
  <c r="BL257"/>
  <c r="BN257"/>
  <c r="BO257"/>
  <c r="BP257"/>
  <c r="BQ257"/>
  <c r="BR257"/>
  <c r="BS257"/>
  <c r="BT257"/>
  <c r="BU257"/>
  <c r="BV257"/>
  <c r="BW257"/>
  <c r="BX257"/>
  <c r="CA257"/>
  <c r="J257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L115"/>
  <c r="AL176"/>
  <c r="AL116"/>
  <c r="AL119"/>
  <c r="AL120"/>
  <c r="AL121"/>
  <c r="AL122"/>
  <c r="AL123"/>
  <c r="AL124"/>
  <c r="AL125"/>
  <c r="AL131"/>
  <c r="AL132"/>
  <c r="AL133"/>
  <c r="AL137"/>
  <c r="AL138"/>
  <c r="AL139"/>
  <c r="AL140"/>
  <c r="AP140"/>
  <c r="AQ140"/>
  <c r="AR140"/>
  <c r="AL141"/>
  <c r="AL142"/>
  <c r="AL143"/>
  <c r="AL145"/>
  <c r="AL146"/>
  <c r="AL147"/>
  <c r="AL148"/>
  <c r="AL149"/>
  <c r="AL150"/>
  <c r="AL151"/>
  <c r="AL152"/>
  <c r="AL153"/>
  <c r="AZ153"/>
  <c r="AL154"/>
  <c r="AL155"/>
  <c r="AL157"/>
  <c r="AT157"/>
  <c r="AL158"/>
  <c r="AL159"/>
  <c r="AL160"/>
  <c r="AL161"/>
  <c r="AT161"/>
  <c r="AL162"/>
  <c r="AL163"/>
  <c r="AL164"/>
  <c r="AL165"/>
  <c r="AT165"/>
  <c r="AL166"/>
  <c r="AL167"/>
  <c r="AL168"/>
  <c r="AL169"/>
  <c r="AU169"/>
  <c r="AL170"/>
  <c r="AL171"/>
  <c r="AM115"/>
  <c r="AM116"/>
  <c r="AP116"/>
  <c r="AQ116"/>
  <c r="AR116"/>
  <c r="AM117"/>
  <c r="AM119"/>
  <c r="AM120"/>
  <c r="AM121"/>
  <c r="AM122"/>
  <c r="AM123"/>
  <c r="AM124"/>
  <c r="AM125"/>
  <c r="AM126"/>
  <c r="AM127"/>
  <c r="AM128"/>
  <c r="AM129"/>
  <c r="AM130"/>
  <c r="AM131"/>
  <c r="AM132"/>
  <c r="AM133"/>
  <c r="AU133"/>
  <c r="AM134"/>
  <c r="AM135"/>
  <c r="AM136"/>
  <c r="AM137"/>
  <c r="AM138"/>
  <c r="AM139"/>
  <c r="AM141"/>
  <c r="AM142"/>
  <c r="AM143"/>
  <c r="AM145"/>
  <c r="AM146"/>
  <c r="AM147"/>
  <c r="AM148"/>
  <c r="AM149"/>
  <c r="AM150"/>
  <c r="AM151"/>
  <c r="AM152"/>
  <c r="AM153"/>
  <c r="BA153"/>
  <c r="AM154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N119"/>
  <c r="AN120"/>
  <c r="AN121"/>
  <c r="AP121"/>
  <c r="AQ121"/>
  <c r="AN122"/>
  <c r="AN123"/>
  <c r="AN124"/>
  <c r="AN125"/>
  <c r="AN131"/>
  <c r="AP131"/>
  <c r="AQ131"/>
  <c r="AN132"/>
  <c r="AN133"/>
  <c r="AN137"/>
  <c r="AN138"/>
  <c r="AN139"/>
  <c r="AN141"/>
  <c r="AN142"/>
  <c r="AN143"/>
  <c r="AN145"/>
  <c r="AN146"/>
  <c r="AN148"/>
  <c r="AN149"/>
  <c r="AN150"/>
  <c r="AN151"/>
  <c r="AN152"/>
  <c r="AN153"/>
  <c r="AN157"/>
  <c r="AN158"/>
  <c r="AN159"/>
  <c r="AN160"/>
  <c r="AN161"/>
  <c r="AN162"/>
  <c r="AN163"/>
  <c r="AN164"/>
  <c r="AN166"/>
  <c r="AN167"/>
  <c r="AN168"/>
  <c r="AN170"/>
  <c r="AN171"/>
  <c r="AO118"/>
  <c r="AO123"/>
  <c r="AO138"/>
  <c r="AO143"/>
  <c r="AO145"/>
  <c r="BC145"/>
  <c r="AO152"/>
  <c r="BC152"/>
  <c r="AO158"/>
  <c r="AO160"/>
  <c r="AO168"/>
  <c r="AP117"/>
  <c r="AQ117"/>
  <c r="AR117"/>
  <c r="AP122"/>
  <c r="AP126"/>
  <c r="AP127"/>
  <c r="AP129"/>
  <c r="AQ129"/>
  <c r="AR129"/>
  <c r="AP130"/>
  <c r="AP133"/>
  <c r="AQ133"/>
  <c r="AR133"/>
  <c r="AP134"/>
  <c r="AP135"/>
  <c r="AP138"/>
  <c r="AP141"/>
  <c r="AQ141"/>
  <c r="AR141"/>
  <c r="AP144"/>
  <c r="AP145"/>
  <c r="AQ145"/>
  <c r="AR145"/>
  <c r="AP147"/>
  <c r="AP149"/>
  <c r="AQ149"/>
  <c r="AR149"/>
  <c r="AP151"/>
  <c r="AP153"/>
  <c r="AQ153"/>
  <c r="AR153"/>
  <c r="AP155"/>
  <c r="AP158"/>
  <c r="AQ158"/>
  <c r="AR158"/>
  <c r="AP162"/>
  <c r="AQ162"/>
  <c r="AR162"/>
  <c r="AP166"/>
  <c r="AQ166"/>
  <c r="AR166"/>
  <c r="AP167"/>
  <c r="AP170"/>
  <c r="AQ170"/>
  <c r="AR170"/>
  <c r="AP171"/>
  <c r="AP173"/>
  <c r="AQ122"/>
  <c r="AQ126"/>
  <c r="AR126"/>
  <c r="AQ127"/>
  <c r="AQ130"/>
  <c r="AR130"/>
  <c r="AQ134"/>
  <c r="AR134"/>
  <c r="AQ135"/>
  <c r="AQ138"/>
  <c r="AQ144"/>
  <c r="AQ147"/>
  <c r="AQ151"/>
  <c r="AQ155"/>
  <c r="AQ167"/>
  <c r="AR167"/>
  <c r="AQ171"/>
  <c r="AQ173"/>
  <c r="AR127"/>
  <c r="AR131"/>
  <c r="AX131"/>
  <c r="AR135"/>
  <c r="AR144"/>
  <c r="AR147"/>
  <c r="AX147"/>
  <c r="AR151"/>
  <c r="AR155"/>
  <c r="AX155"/>
  <c r="AR173"/>
  <c r="AT115"/>
  <c r="AT116"/>
  <c r="AT120"/>
  <c r="AT121"/>
  <c r="AT122"/>
  <c r="AT124"/>
  <c r="AT125"/>
  <c r="AT131"/>
  <c r="AT133"/>
  <c r="AT137"/>
  <c r="AT138"/>
  <c r="AT140"/>
  <c r="AT141"/>
  <c r="AT142"/>
  <c r="AT145"/>
  <c r="AT146"/>
  <c r="AT147"/>
  <c r="AT149"/>
  <c r="AT150"/>
  <c r="AT151"/>
  <c r="AT153"/>
  <c r="AT154"/>
  <c r="AT158"/>
  <c r="AT159"/>
  <c r="AT160"/>
  <c r="AT162"/>
  <c r="AT163"/>
  <c r="AT164"/>
  <c r="AT166"/>
  <c r="AT167"/>
  <c r="AT168"/>
  <c r="AT170"/>
  <c r="AT171"/>
  <c r="AU115"/>
  <c r="AU116"/>
  <c r="AU121"/>
  <c r="AU122"/>
  <c r="AU125"/>
  <c r="AU131"/>
  <c r="AU137"/>
  <c r="AU138"/>
  <c r="AU142"/>
  <c r="AU145"/>
  <c r="AU147"/>
  <c r="AU149"/>
  <c r="AU151"/>
  <c r="AU153"/>
  <c r="AU157"/>
  <c r="AU158"/>
  <c r="AU159"/>
  <c r="AU162"/>
  <c r="AU163"/>
  <c r="AU165"/>
  <c r="AU166"/>
  <c r="AU167"/>
  <c r="AU170"/>
  <c r="AU171"/>
  <c r="AV115"/>
  <c r="AV116"/>
  <c r="AV117"/>
  <c r="AV119"/>
  <c r="AV120"/>
  <c r="AV121"/>
  <c r="AV122"/>
  <c r="AV123"/>
  <c r="AV124"/>
  <c r="AV125"/>
  <c r="AV126"/>
  <c r="AV127"/>
  <c r="AV128"/>
  <c r="AV129"/>
  <c r="AV130"/>
  <c r="AV131"/>
  <c r="AV132"/>
  <c r="AV133"/>
  <c r="AV134"/>
  <c r="AV135"/>
  <c r="AV136"/>
  <c r="AV137"/>
  <c r="AV138"/>
  <c r="AV139"/>
  <c r="AV141"/>
  <c r="AV142"/>
  <c r="AV143"/>
  <c r="AV145"/>
  <c r="AV146"/>
  <c r="AV147"/>
  <c r="AV148"/>
  <c r="AV149"/>
  <c r="AV150"/>
  <c r="AV151"/>
  <c r="AV152"/>
  <c r="AV153"/>
  <c r="AV154"/>
  <c r="AV155"/>
  <c r="AV157"/>
  <c r="AV158"/>
  <c r="AV159"/>
  <c r="AV161"/>
  <c r="AV162"/>
  <c r="AV163"/>
  <c r="AV165"/>
  <c r="AV166"/>
  <c r="AV167"/>
  <c r="AV169"/>
  <c r="AV170"/>
  <c r="AV171"/>
  <c r="AW116"/>
  <c r="AW131"/>
  <c r="AW147"/>
  <c r="AX127"/>
  <c r="AX135"/>
  <c r="BD135"/>
  <c r="AX145"/>
  <c r="AX149"/>
  <c r="AX153"/>
  <c r="AX158"/>
  <c r="AX162"/>
  <c r="AX166"/>
  <c r="AX170"/>
  <c r="AY127"/>
  <c r="AY135"/>
  <c r="AY144"/>
  <c r="AY147"/>
  <c r="AY155"/>
  <c r="AY173"/>
  <c r="AZ138"/>
  <c r="AZ158"/>
  <c r="AZ160"/>
  <c r="BA123"/>
  <c r="BA138"/>
  <c r="BA143"/>
  <c r="BA152"/>
  <c r="BA158"/>
  <c r="BC123"/>
  <c r="BC138"/>
  <c r="BC143"/>
  <c r="BC153"/>
  <c r="BC158"/>
  <c r="BC160"/>
  <c r="BD144"/>
  <c r="BD173"/>
  <c r="BF176"/>
  <c r="BG176"/>
  <c r="BH176"/>
  <c r="BI176"/>
  <c r="BJ176"/>
  <c r="BK176"/>
  <c r="BL176"/>
  <c r="BN176"/>
  <c r="BO176"/>
  <c r="BP176"/>
  <c r="BQ176"/>
  <c r="BR176"/>
  <c r="BS176"/>
  <c r="BT176"/>
  <c r="BU176"/>
  <c r="BV176"/>
  <c r="BW176"/>
  <c r="BX176"/>
  <c r="CA176"/>
  <c r="J176"/>
  <c r="K112"/>
  <c r="L112"/>
  <c r="M112"/>
  <c r="N112"/>
  <c r="P112"/>
  <c r="Q112"/>
  <c r="R112"/>
  <c r="S112"/>
  <c r="T112"/>
  <c r="U112"/>
  <c r="X112"/>
  <c r="Y112"/>
  <c r="Z112"/>
  <c r="AA112"/>
  <c r="AB112"/>
  <c r="AC112"/>
  <c r="AD112"/>
  <c r="AE112"/>
  <c r="AF112"/>
  <c r="AG112"/>
  <c r="AH112"/>
  <c r="AI112"/>
  <c r="AJ112"/>
  <c r="AL112"/>
  <c r="AM50"/>
  <c r="AM51"/>
  <c r="AM52"/>
  <c r="AM59"/>
  <c r="AU59"/>
  <c r="AM60"/>
  <c r="AM61"/>
  <c r="AM62"/>
  <c r="AM63"/>
  <c r="AM64"/>
  <c r="AM65"/>
  <c r="AM66"/>
  <c r="AM67"/>
  <c r="AM68"/>
  <c r="AM70"/>
  <c r="AM71"/>
  <c r="AM72"/>
  <c r="AU72"/>
  <c r="AM73"/>
  <c r="AM74"/>
  <c r="AM75"/>
  <c r="AM81"/>
  <c r="AP81"/>
  <c r="AM82"/>
  <c r="AM84"/>
  <c r="AM86"/>
  <c r="AM87"/>
  <c r="AV87"/>
  <c r="AM88"/>
  <c r="AM89"/>
  <c r="AM94"/>
  <c r="AM95"/>
  <c r="AV95"/>
  <c r="AM96"/>
  <c r="AM97"/>
  <c r="AM98"/>
  <c r="AM99"/>
  <c r="AV99"/>
  <c r="AM102"/>
  <c r="AM103"/>
  <c r="AM104"/>
  <c r="AM107"/>
  <c r="AM108"/>
  <c r="AM109"/>
  <c r="AM112"/>
  <c r="AN50"/>
  <c r="AP50"/>
  <c r="AQ50"/>
  <c r="AN52"/>
  <c r="AN54"/>
  <c r="AN59"/>
  <c r="AN60"/>
  <c r="AN61"/>
  <c r="AN62"/>
  <c r="AN63"/>
  <c r="AN67"/>
  <c r="AN68"/>
  <c r="AN70"/>
  <c r="AN73"/>
  <c r="AN74"/>
  <c r="AN78"/>
  <c r="AN81"/>
  <c r="AN82"/>
  <c r="AN83"/>
  <c r="AR83"/>
  <c r="AN84"/>
  <c r="AN85"/>
  <c r="AN86"/>
  <c r="AN87"/>
  <c r="AR87"/>
  <c r="AN94"/>
  <c r="AN95"/>
  <c r="AN96"/>
  <c r="AP96"/>
  <c r="AQ96"/>
  <c r="AN97"/>
  <c r="AP97"/>
  <c r="AN98"/>
  <c r="AN99"/>
  <c r="AN100"/>
  <c r="AP100"/>
  <c r="AQ100"/>
  <c r="AN101"/>
  <c r="AP101"/>
  <c r="AQ101"/>
  <c r="AR101"/>
  <c r="AN102"/>
  <c r="AN103"/>
  <c r="AN104"/>
  <c r="AN105"/>
  <c r="AN106"/>
  <c r="AP106"/>
  <c r="AQ106"/>
  <c r="AR106"/>
  <c r="AN107"/>
  <c r="AN108"/>
  <c r="AP108"/>
  <c r="AQ108"/>
  <c r="AN109"/>
  <c r="AP109"/>
  <c r="AO52"/>
  <c r="AO59"/>
  <c r="AO60"/>
  <c r="BA60"/>
  <c r="AO61"/>
  <c r="AO63"/>
  <c r="AO67"/>
  <c r="AO73"/>
  <c r="AO74"/>
  <c r="AZ74"/>
  <c r="AO81"/>
  <c r="AO86"/>
  <c r="AO87"/>
  <c r="AO94"/>
  <c r="AZ94"/>
  <c r="AO95"/>
  <c r="AO103"/>
  <c r="AO104"/>
  <c r="AO105"/>
  <c r="AZ105"/>
  <c r="AP51"/>
  <c r="AQ51"/>
  <c r="AR51"/>
  <c r="AP53"/>
  <c r="AP54"/>
  <c r="AP55"/>
  <c r="AQ55"/>
  <c r="AR55"/>
  <c r="AP56"/>
  <c r="AQ56"/>
  <c r="AR56"/>
  <c r="AW56"/>
  <c r="AP57"/>
  <c r="AP58"/>
  <c r="AP60"/>
  <c r="AQ60"/>
  <c r="AP64"/>
  <c r="AQ64"/>
  <c r="AR64"/>
  <c r="AP65"/>
  <c r="AP68"/>
  <c r="AQ68"/>
  <c r="AP69"/>
  <c r="AP70"/>
  <c r="AP72"/>
  <c r="AQ72"/>
  <c r="AP76"/>
  <c r="AQ76"/>
  <c r="AP77"/>
  <c r="AP78"/>
  <c r="AP79"/>
  <c r="AQ79"/>
  <c r="AR79"/>
  <c r="AY79"/>
  <c r="AP80"/>
  <c r="AQ80"/>
  <c r="AP83"/>
  <c r="AP84"/>
  <c r="AQ84"/>
  <c r="AP85"/>
  <c r="AP87"/>
  <c r="AP88"/>
  <c r="AQ88"/>
  <c r="AP89"/>
  <c r="AP90"/>
  <c r="AQ90"/>
  <c r="AR90"/>
  <c r="AP91"/>
  <c r="AP92"/>
  <c r="AQ92"/>
  <c r="AP93"/>
  <c r="AP95"/>
  <c r="AQ95"/>
  <c r="AR95"/>
  <c r="AY95"/>
  <c r="AP99"/>
  <c r="AQ99"/>
  <c r="AR99"/>
  <c r="AY99"/>
  <c r="AP102"/>
  <c r="AP107"/>
  <c r="AQ53"/>
  <c r="AQ54"/>
  <c r="AR54"/>
  <c r="AQ57"/>
  <c r="AQ58"/>
  <c r="AQ65"/>
  <c r="AR65"/>
  <c r="AQ69"/>
  <c r="AQ70"/>
  <c r="AR70"/>
  <c r="AQ77"/>
  <c r="AQ78"/>
  <c r="AQ81"/>
  <c r="AR81"/>
  <c r="AQ83"/>
  <c r="AQ85"/>
  <c r="AQ87"/>
  <c r="AQ89"/>
  <c r="AR89"/>
  <c r="AQ91"/>
  <c r="AR91"/>
  <c r="AY91"/>
  <c r="AQ93"/>
  <c r="AQ97"/>
  <c r="AR97"/>
  <c r="AQ102"/>
  <c r="AR102"/>
  <c r="AQ107"/>
  <c r="AR107"/>
  <c r="AQ109"/>
  <c r="AR53"/>
  <c r="AR57"/>
  <c r="AR58"/>
  <c r="AR60"/>
  <c r="AX60"/>
  <c r="AR68"/>
  <c r="AR69"/>
  <c r="AW69"/>
  <c r="BD69"/>
  <c r="AR72"/>
  <c r="AW72"/>
  <c r="AR76"/>
  <c r="AW76"/>
  <c r="AR77"/>
  <c r="AR78"/>
  <c r="AW78"/>
  <c r="AR80"/>
  <c r="AW80"/>
  <c r="AR84"/>
  <c r="AW84"/>
  <c r="AR85"/>
  <c r="AR88"/>
  <c r="AW88"/>
  <c r="AR92"/>
  <c r="AW92"/>
  <c r="AR93"/>
  <c r="AR10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8"/>
  <c r="AT79"/>
  <c r="AT80"/>
  <c r="AT81"/>
  <c r="AT82"/>
  <c r="AT83"/>
  <c r="AT84"/>
  <c r="AT85"/>
  <c r="AT86"/>
  <c r="AT87"/>
  <c r="AT88"/>
  <c r="AT89"/>
  <c r="AT90"/>
  <c r="AT91"/>
  <c r="AT92"/>
  <c r="AT93"/>
  <c r="AT94"/>
  <c r="AT95"/>
  <c r="AT96"/>
  <c r="AT97"/>
  <c r="AT98"/>
  <c r="AT99"/>
  <c r="AT100"/>
  <c r="AT101"/>
  <c r="AT102"/>
  <c r="AT103"/>
  <c r="AT104"/>
  <c r="AT105"/>
  <c r="AT106"/>
  <c r="AT107"/>
  <c r="AT108"/>
  <c r="AT109"/>
  <c r="AU50"/>
  <c r="AU51"/>
  <c r="AU54"/>
  <c r="AU60"/>
  <c r="AU61"/>
  <c r="AU64"/>
  <c r="AU65"/>
  <c r="AU68"/>
  <c r="AU70"/>
  <c r="AU73"/>
  <c r="AU74"/>
  <c r="AU78"/>
  <c r="AU81"/>
  <c r="AU82"/>
  <c r="AU83"/>
  <c r="AU84"/>
  <c r="AU85"/>
  <c r="BD85"/>
  <c r="AU87"/>
  <c r="AU88"/>
  <c r="AU89"/>
  <c r="AU95"/>
  <c r="AU96"/>
  <c r="AU97"/>
  <c r="AU99"/>
  <c r="AU100"/>
  <c r="AU102"/>
  <c r="AU103"/>
  <c r="AU105"/>
  <c r="AU107"/>
  <c r="AU108"/>
  <c r="AU109"/>
  <c r="AV50"/>
  <c r="AV51"/>
  <c r="AV54"/>
  <c r="AV59"/>
  <c r="AV60"/>
  <c r="AV61"/>
  <c r="AV63"/>
  <c r="AV64"/>
  <c r="AV65"/>
  <c r="AV67"/>
  <c r="AV68"/>
  <c r="AV70"/>
  <c r="AV72"/>
  <c r="AV73"/>
  <c r="AV74"/>
  <c r="AV78"/>
  <c r="AV81"/>
  <c r="AV82"/>
  <c r="AV83"/>
  <c r="AV84"/>
  <c r="AV85"/>
  <c r="AV88"/>
  <c r="AV89"/>
  <c r="AV96"/>
  <c r="AV97"/>
  <c r="AV100"/>
  <c r="AV102"/>
  <c r="AV103"/>
  <c r="AV105"/>
  <c r="AV107"/>
  <c r="AV108"/>
  <c r="AV109"/>
  <c r="AW54"/>
  <c r="AW58"/>
  <c r="BD58"/>
  <c r="AW60"/>
  <c r="AW83"/>
  <c r="AW85"/>
  <c r="AW87"/>
  <c r="AW91"/>
  <c r="AW93"/>
  <c r="AW95"/>
  <c r="AW99"/>
  <c r="AW107"/>
  <c r="AW109"/>
  <c r="AX72"/>
  <c r="AX78"/>
  <c r="AX84"/>
  <c r="AX85"/>
  <c r="AX88"/>
  <c r="AX109"/>
  <c r="BD109"/>
  <c r="AY53"/>
  <c r="AY56"/>
  <c r="AY58"/>
  <c r="AY60"/>
  <c r="AY64"/>
  <c r="AY68"/>
  <c r="AY69"/>
  <c r="AY76"/>
  <c r="AY77"/>
  <c r="AY78"/>
  <c r="AY84"/>
  <c r="AY85"/>
  <c r="AY88"/>
  <c r="AY93"/>
  <c r="AY109"/>
  <c r="AZ52"/>
  <c r="AZ59"/>
  <c r="AZ60"/>
  <c r="AZ61"/>
  <c r="AZ62"/>
  <c r="AZ63"/>
  <c r="AZ73"/>
  <c r="AZ81"/>
  <c r="AZ87"/>
  <c r="AZ95"/>
  <c r="AZ104"/>
  <c r="BA61"/>
  <c r="BA63"/>
  <c r="BA73"/>
  <c r="BA74"/>
  <c r="BA81"/>
  <c r="BA87"/>
  <c r="BA95"/>
  <c r="BA105"/>
  <c r="BB95"/>
  <c r="BC52"/>
  <c r="BC61"/>
  <c r="BC62"/>
  <c r="BC63"/>
  <c r="BC73"/>
  <c r="BC74"/>
  <c r="BC81"/>
  <c r="BC87"/>
  <c r="BC94"/>
  <c r="BC95"/>
  <c r="BC104"/>
  <c r="BC105"/>
  <c r="BD53"/>
  <c r="BD77"/>
  <c r="BD91"/>
  <c r="BD93"/>
  <c r="BF112"/>
  <c r="BG112"/>
  <c r="BH112"/>
  <c r="BI112"/>
  <c r="BJ112"/>
  <c r="BK112"/>
  <c r="BL112"/>
  <c r="BN112"/>
  <c r="BO112"/>
  <c r="BP112"/>
  <c r="BQ112"/>
  <c r="BR112"/>
  <c r="BS112"/>
  <c r="BT112"/>
  <c r="BU112"/>
  <c r="BV112"/>
  <c r="BW112"/>
  <c r="BX112"/>
  <c r="CA112"/>
  <c r="J112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L28"/>
  <c r="AT28"/>
  <c r="AL29"/>
  <c r="AL30"/>
  <c r="AL31"/>
  <c r="AL32"/>
  <c r="AT32"/>
  <c r="AL33"/>
  <c r="AL34"/>
  <c r="AL35"/>
  <c r="AL36"/>
  <c r="AT36"/>
  <c r="AL37"/>
  <c r="AL38"/>
  <c r="AP38"/>
  <c r="AQ38"/>
  <c r="AR38"/>
  <c r="AY38"/>
  <c r="AL39"/>
  <c r="AP39"/>
  <c r="AQ39"/>
  <c r="AL40"/>
  <c r="AT40"/>
  <c r="AL41"/>
  <c r="AL42"/>
  <c r="AL44"/>
  <c r="AM28"/>
  <c r="AM29"/>
  <c r="AM30"/>
  <c r="AM31"/>
  <c r="AM32"/>
  <c r="AM33"/>
  <c r="AM34"/>
  <c r="AM35"/>
  <c r="AM37"/>
  <c r="AM38"/>
  <c r="AM39"/>
  <c r="AM40"/>
  <c r="AM41"/>
  <c r="AM42"/>
  <c r="AM43"/>
  <c r="AP43"/>
  <c r="AQ43"/>
  <c r="AR43"/>
  <c r="AM44"/>
  <c r="AU44"/>
  <c r="AN28"/>
  <c r="AN29"/>
  <c r="AN31"/>
  <c r="AN32"/>
  <c r="AN33"/>
  <c r="AN34"/>
  <c r="AN35"/>
  <c r="AN37"/>
  <c r="AN38"/>
  <c r="AN39"/>
  <c r="AR39"/>
  <c r="AN40"/>
  <c r="AN41"/>
  <c r="AN42"/>
  <c r="AN44"/>
  <c r="AN47"/>
  <c r="AO28"/>
  <c r="AO29"/>
  <c r="AO34"/>
  <c r="AO35"/>
  <c r="BC35"/>
  <c r="AP28"/>
  <c r="AP32"/>
  <c r="AQ32"/>
  <c r="AP36"/>
  <c r="AQ36"/>
  <c r="AR36"/>
  <c r="AY36"/>
  <c r="AP37"/>
  <c r="AQ37"/>
  <c r="AR37"/>
  <c r="AP41"/>
  <c r="AQ41"/>
  <c r="AR41"/>
  <c r="AW41"/>
  <c r="AP44"/>
  <c r="AQ44"/>
  <c r="AR44"/>
  <c r="AY44"/>
  <c r="AR32"/>
  <c r="AT29"/>
  <c r="AT31"/>
  <c r="AT33"/>
  <c r="AT35"/>
  <c r="AT37"/>
  <c r="AT39"/>
  <c r="AT41"/>
  <c r="AT43"/>
  <c r="AT44"/>
  <c r="AU28"/>
  <c r="AU32"/>
  <c r="AU37"/>
  <c r="BD37"/>
  <c r="AU39"/>
  <c r="AU41"/>
  <c r="AV28"/>
  <c r="AV30"/>
  <c r="AV32"/>
  <c r="AV34"/>
  <c r="AV37"/>
  <c r="AV39"/>
  <c r="AV41"/>
  <c r="AV43"/>
  <c r="AW37"/>
  <c r="AW44"/>
  <c r="AX37"/>
  <c r="AX43"/>
  <c r="AY37"/>
  <c r="AY41"/>
  <c r="AY43"/>
  <c r="AZ29"/>
  <c r="AZ35"/>
  <c r="BA28"/>
  <c r="BA34"/>
  <c r="BC28"/>
  <c r="BC34"/>
  <c r="BD43"/>
  <c r="BF47"/>
  <c r="BG47"/>
  <c r="BH47"/>
  <c r="BI47"/>
  <c r="BJ47"/>
  <c r="BK47"/>
  <c r="BL47"/>
  <c r="BN47"/>
  <c r="BO47"/>
  <c r="BP47"/>
  <c r="BQ47"/>
  <c r="BR47"/>
  <c r="BS47"/>
  <c r="BT47"/>
  <c r="BU47"/>
  <c r="BV47"/>
  <c r="BW47"/>
  <c r="BX47"/>
  <c r="CA47"/>
  <c r="J47"/>
  <c r="K45"/>
  <c r="J46"/>
  <c r="J24"/>
  <c r="CA25"/>
  <c r="BF25"/>
  <c r="BG25"/>
  <c r="BH25"/>
  <c r="BI25"/>
  <c r="BJ25"/>
  <c r="BK25"/>
  <c r="BL25"/>
  <c r="BN25"/>
  <c r="BO25"/>
  <c r="BP25"/>
  <c r="BQ25"/>
  <c r="BR25"/>
  <c r="BS25"/>
  <c r="BT25"/>
  <c r="BU25"/>
  <c r="BV25"/>
  <c r="BW25"/>
  <c r="BX25"/>
  <c r="BF24"/>
  <c r="BC7"/>
  <c r="AO11"/>
  <c r="BC11"/>
  <c r="AO12"/>
  <c r="AZ12"/>
  <c r="AO13"/>
  <c r="BC13"/>
  <c r="BC15"/>
  <c r="BC16"/>
  <c r="BC17"/>
  <c r="AO19"/>
  <c r="BC19"/>
  <c r="AO20"/>
  <c r="BC20"/>
  <c r="BD3"/>
  <c r="AT4"/>
  <c r="AP4"/>
  <c r="AQ4"/>
  <c r="AR4"/>
  <c r="AY4"/>
  <c r="AW4"/>
  <c r="AV5"/>
  <c r="AP5"/>
  <c r="AQ5"/>
  <c r="AR5"/>
  <c r="AT6"/>
  <c r="AM6"/>
  <c r="AT7"/>
  <c r="AM7"/>
  <c r="BA7"/>
  <c r="AN7"/>
  <c r="AP7"/>
  <c r="AQ7"/>
  <c r="AR7"/>
  <c r="AX7"/>
  <c r="AZ7"/>
  <c r="AT8"/>
  <c r="AP8"/>
  <c r="AQ8"/>
  <c r="AR8"/>
  <c r="AP9"/>
  <c r="AQ9"/>
  <c r="AR9"/>
  <c r="AY9"/>
  <c r="BD9"/>
  <c r="AM10"/>
  <c r="AP10"/>
  <c r="AQ10"/>
  <c r="AR10"/>
  <c r="AY10"/>
  <c r="AL11"/>
  <c r="AP11"/>
  <c r="AQ11"/>
  <c r="AM11"/>
  <c r="BA11"/>
  <c r="AV11"/>
  <c r="AN11"/>
  <c r="AR11"/>
  <c r="AL12"/>
  <c r="AM12"/>
  <c r="AU12"/>
  <c r="AV12"/>
  <c r="AN12"/>
  <c r="AL13"/>
  <c r="AM13"/>
  <c r="AN13"/>
  <c r="AP13"/>
  <c r="AQ13"/>
  <c r="AR13"/>
  <c r="BB13"/>
  <c r="AZ13"/>
  <c r="AL14"/>
  <c r="AM14"/>
  <c r="AV14"/>
  <c r="AL15"/>
  <c r="AP15"/>
  <c r="AQ15"/>
  <c r="AR15"/>
  <c r="AL16"/>
  <c r="AL17"/>
  <c r="AL18"/>
  <c r="AT18"/>
  <c r="AM18"/>
  <c r="AV18"/>
  <c r="AP18"/>
  <c r="AQ18"/>
  <c r="AR18"/>
  <c r="AL19"/>
  <c r="AM19"/>
  <c r="AV19"/>
  <c r="AN19"/>
  <c r="BA19"/>
  <c r="AL20"/>
  <c r="AM20"/>
  <c r="AV20"/>
  <c r="AN20"/>
  <c r="AN25"/>
  <c r="BA20"/>
  <c r="BD21"/>
  <c r="AL22"/>
  <c r="AT22"/>
  <c r="AM22"/>
  <c r="AV22"/>
  <c r="AN22"/>
  <c r="BG24"/>
  <c r="BH24"/>
  <c r="BI24"/>
  <c r="BJ24"/>
  <c r="BK24"/>
  <c r="BL24"/>
  <c r="BN24"/>
  <c r="BO24"/>
  <c r="BP24"/>
  <c r="BQ24"/>
  <c r="BR24"/>
  <c r="BS24"/>
  <c r="BT24"/>
  <c r="BU24"/>
  <c r="BV24"/>
  <c r="BW24"/>
  <c r="BX24"/>
  <c r="K25"/>
  <c r="L25"/>
  <c r="M25"/>
  <c r="N25"/>
  <c r="O25"/>
  <c r="P25"/>
  <c r="Q25"/>
  <c r="R25"/>
  <c r="S25"/>
  <c r="T25"/>
  <c r="U25"/>
  <c r="X25"/>
  <c r="Y25"/>
  <c r="Z25"/>
  <c r="AA25"/>
  <c r="AB25"/>
  <c r="AC25"/>
  <c r="AD25"/>
  <c r="AE25"/>
  <c r="AF25"/>
  <c r="AG25"/>
  <c r="AH25"/>
  <c r="AI25"/>
  <c r="AJ25"/>
  <c r="AP21"/>
  <c r="AQ21"/>
  <c r="AR21"/>
  <c r="J25"/>
  <c r="U4" i="6"/>
  <c r="V4"/>
  <c r="U5"/>
  <c r="V5"/>
  <c r="U7"/>
  <c r="V7"/>
  <c r="U8"/>
  <c r="V8"/>
  <c r="U9"/>
  <c r="V9"/>
  <c r="U11"/>
  <c r="V11"/>
  <c r="U12"/>
  <c r="V12"/>
  <c r="U13"/>
  <c r="V13"/>
  <c r="U15"/>
  <c r="V15"/>
  <c r="U16"/>
  <c r="V16"/>
  <c r="U17"/>
  <c r="V17"/>
  <c r="U19"/>
  <c r="V19"/>
  <c r="U20"/>
  <c r="V20"/>
  <c r="U21"/>
  <c r="V21"/>
  <c r="U23"/>
  <c r="V23"/>
  <c r="U24"/>
  <c r="V24"/>
  <c r="U25"/>
  <c r="V25"/>
  <c r="U27"/>
  <c r="V27"/>
  <c r="U28"/>
  <c r="V28"/>
  <c r="U29"/>
  <c r="V29"/>
  <c r="U31"/>
  <c r="V31"/>
  <c r="U32"/>
  <c r="V32"/>
  <c r="U33"/>
  <c r="V33"/>
  <c r="U35"/>
  <c r="V35"/>
  <c r="U3"/>
  <c r="V3"/>
  <c r="CA256" i="3"/>
  <c r="CA175"/>
  <c r="CA111"/>
  <c r="CA46"/>
  <c r="CA24"/>
  <c r="I23"/>
  <c r="I45"/>
  <c r="I110"/>
  <c r="I174"/>
  <c r="I255"/>
  <c r="I268"/>
  <c r="I277"/>
  <c r="I300"/>
  <c r="J301"/>
  <c r="K301"/>
  <c r="L301"/>
  <c r="M301"/>
  <c r="Q301"/>
  <c r="R301"/>
  <c r="S301"/>
  <c r="T301"/>
  <c r="U301"/>
  <c r="X301"/>
  <c r="Y301"/>
  <c r="Z301"/>
  <c r="AA301"/>
  <c r="AB301"/>
  <c r="AL301"/>
  <c r="AM301"/>
  <c r="AN301"/>
  <c r="AO301"/>
  <c r="AZ301"/>
  <c r="BC301"/>
  <c r="K278"/>
  <c r="M278"/>
  <c r="N278"/>
  <c r="Q278"/>
  <c r="R278"/>
  <c r="S278"/>
  <c r="T278"/>
  <c r="U278"/>
  <c r="X278"/>
  <c r="Y278"/>
  <c r="AA278"/>
  <c r="AB278"/>
  <c r="AC278"/>
  <c r="AD278"/>
  <c r="AE278"/>
  <c r="AG278"/>
  <c r="AH278"/>
  <c r="AL278"/>
  <c r="AM278"/>
  <c r="AN278"/>
  <c r="AO278"/>
  <c r="AT278"/>
  <c r="K269"/>
  <c r="L269"/>
  <c r="M269"/>
  <c r="Q269"/>
  <c r="R269"/>
  <c r="S269"/>
  <c r="T269"/>
  <c r="U269"/>
  <c r="X269"/>
  <c r="Y269"/>
  <c r="Z269"/>
  <c r="AA269"/>
  <c r="AB269"/>
  <c r="AL269"/>
  <c r="AM269"/>
  <c r="AN269"/>
  <c r="AO269"/>
  <c r="BA269"/>
  <c r="BC269"/>
  <c r="K256"/>
  <c r="L256"/>
  <c r="M256"/>
  <c r="N256"/>
  <c r="P256"/>
  <c r="Q256"/>
  <c r="R256"/>
  <c r="S256"/>
  <c r="T256"/>
  <c r="U256"/>
  <c r="X256"/>
  <c r="Y256"/>
  <c r="Z256"/>
  <c r="AA256"/>
  <c r="AB256"/>
  <c r="AC256"/>
  <c r="AD256"/>
  <c r="AE256"/>
  <c r="AF256"/>
  <c r="AG256"/>
  <c r="AH256"/>
  <c r="AI256"/>
  <c r="AJ256"/>
  <c r="AL256"/>
  <c r="AM256"/>
  <c r="AN256"/>
  <c r="AO256"/>
  <c r="AV256"/>
  <c r="BC256"/>
  <c r="K277"/>
  <c r="J278"/>
  <c r="J269"/>
  <c r="J256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L175"/>
  <c r="AM175"/>
  <c r="AN175"/>
  <c r="AO175"/>
  <c r="J175"/>
  <c r="J111"/>
  <c r="K111"/>
  <c r="L111"/>
  <c r="M111"/>
  <c r="N111"/>
  <c r="P111"/>
  <c r="Q111"/>
  <c r="R111"/>
  <c r="S111"/>
  <c r="T111"/>
  <c r="U111"/>
  <c r="X111"/>
  <c r="Y111"/>
  <c r="Z111"/>
  <c r="AA111"/>
  <c r="AB111"/>
  <c r="AC111"/>
  <c r="AD111"/>
  <c r="AE111"/>
  <c r="AG111"/>
  <c r="AH111"/>
  <c r="AI111"/>
  <c r="AJ111"/>
  <c r="AL111"/>
  <c r="AM111"/>
  <c r="AN111"/>
  <c r="AO111"/>
  <c r="AT111"/>
  <c r="AL46"/>
  <c r="AM46"/>
  <c r="AN46"/>
  <c r="AO46"/>
  <c r="AE46"/>
  <c r="AF45"/>
  <c r="V45"/>
  <c r="N45"/>
  <c r="K46"/>
  <c r="L46"/>
  <c r="M46"/>
  <c r="O46"/>
  <c r="Q46"/>
  <c r="R46"/>
  <c r="S46"/>
  <c r="T46"/>
  <c r="U46"/>
  <c r="W46"/>
  <c r="X46"/>
  <c r="Y46"/>
  <c r="Z46"/>
  <c r="AA46"/>
  <c r="AB46"/>
  <c r="AC46"/>
  <c r="AD46"/>
  <c r="AG46"/>
  <c r="AH46"/>
  <c r="AI46"/>
  <c r="AJ46"/>
  <c r="M24"/>
  <c r="AL24"/>
  <c r="AM24"/>
  <c r="AN24"/>
  <c r="AO24"/>
  <c r="X24"/>
  <c r="Y24"/>
  <c r="Z24"/>
  <c r="AA24"/>
  <c r="AB24"/>
  <c r="AC24"/>
  <c r="AD24"/>
  <c r="AE24"/>
  <c r="AF24"/>
  <c r="AG24"/>
  <c r="AH24"/>
  <c r="AI24"/>
  <c r="AJ24"/>
  <c r="U24"/>
  <c r="L24"/>
  <c r="N24"/>
  <c r="O24"/>
  <c r="P24"/>
  <c r="Q24"/>
  <c r="R24"/>
  <c r="S24"/>
  <c r="T24"/>
  <c r="K24"/>
  <c r="BP174"/>
  <c r="CB23"/>
  <c r="CB45"/>
  <c r="CB307"/>
  <c r="CB110"/>
  <c r="CB174"/>
  <c r="CB255"/>
  <c r="CB268"/>
  <c r="CB277"/>
  <c r="CB300"/>
  <c r="H23"/>
  <c r="H45"/>
  <c r="H110"/>
  <c r="H174"/>
  <c r="H255"/>
  <c r="H268"/>
  <c r="H277"/>
  <c r="H300"/>
  <c r="H307"/>
  <c r="BX305"/>
  <c r="AM305"/>
  <c r="AN305"/>
  <c r="AL305"/>
  <c r="AP305"/>
  <c r="AQ305"/>
  <c r="AR305"/>
  <c r="AO305"/>
  <c r="AV305"/>
  <c r="BA305"/>
  <c r="BC305"/>
  <c r="BN304"/>
  <c r="BX304"/>
  <c r="BO304"/>
  <c r="BP304"/>
  <c r="BQ304"/>
  <c r="BR304"/>
  <c r="BS304"/>
  <c r="BT304"/>
  <c r="BU304"/>
  <c r="BV304"/>
  <c r="BW304"/>
  <c r="BL304"/>
  <c r="BK304"/>
  <c r="BJ304"/>
  <c r="BI304"/>
  <c r="BH304"/>
  <c r="BG304"/>
  <c r="BF304"/>
  <c r="AZ304"/>
  <c r="BC304"/>
  <c r="AO304"/>
  <c r="AN304"/>
  <c r="AM304"/>
  <c r="AL304"/>
  <c r="AB304"/>
  <c r="AA304"/>
  <c r="Z304"/>
  <c r="Y304"/>
  <c r="X304"/>
  <c r="W304"/>
  <c r="U304"/>
  <c r="T304"/>
  <c r="S304"/>
  <c r="R304"/>
  <c r="Q304"/>
  <c r="M304"/>
  <c r="L304"/>
  <c r="K304"/>
  <c r="BN303"/>
  <c r="BO303"/>
  <c r="BP303"/>
  <c r="BQ303"/>
  <c r="BR303"/>
  <c r="BS303"/>
  <c r="BT303"/>
  <c r="BU303"/>
  <c r="BV303"/>
  <c r="BW303"/>
  <c r="BX303"/>
  <c r="BL303"/>
  <c r="BK303"/>
  <c r="BJ303"/>
  <c r="BI303"/>
  <c r="BH303"/>
  <c r="BG303"/>
  <c r="BF303"/>
  <c r="AZ303"/>
  <c r="BC303"/>
  <c r="AO303"/>
  <c r="AN303"/>
  <c r="AM303"/>
  <c r="AL303"/>
  <c r="AB303"/>
  <c r="AA303"/>
  <c r="Z303"/>
  <c r="Y303"/>
  <c r="X303"/>
  <c r="W303"/>
  <c r="U303"/>
  <c r="T303"/>
  <c r="S303"/>
  <c r="R303"/>
  <c r="Q303"/>
  <c r="M303"/>
  <c r="L303"/>
  <c r="K303"/>
  <c r="BN300"/>
  <c r="BX300"/>
  <c r="BO300"/>
  <c r="BP300"/>
  <c r="BQ300"/>
  <c r="BR300"/>
  <c r="BS300"/>
  <c r="BT300"/>
  <c r="BU300"/>
  <c r="BV300"/>
  <c r="BW300"/>
  <c r="BL300"/>
  <c r="BK300"/>
  <c r="BJ300"/>
  <c r="BI300"/>
  <c r="BH300"/>
  <c r="BG300"/>
  <c r="BF300"/>
  <c r="AZ300"/>
  <c r="BC300"/>
  <c r="AO300"/>
  <c r="AN300"/>
  <c r="AM300"/>
  <c r="AL300"/>
  <c r="AB300"/>
  <c r="AA300"/>
  <c r="Z300"/>
  <c r="Y300"/>
  <c r="X300"/>
  <c r="W300"/>
  <c r="U300"/>
  <c r="T300"/>
  <c r="S300"/>
  <c r="R300"/>
  <c r="Q300"/>
  <c r="M300"/>
  <c r="L300"/>
  <c r="K300"/>
  <c r="BN281"/>
  <c r="BO281"/>
  <c r="BP281"/>
  <c r="BQ281"/>
  <c r="BR281"/>
  <c r="BS281"/>
  <c r="BT281"/>
  <c r="BU281"/>
  <c r="BV281"/>
  <c r="BW281"/>
  <c r="BX281"/>
  <c r="BL281"/>
  <c r="BK281"/>
  <c r="BJ281"/>
  <c r="BI281"/>
  <c r="BH281"/>
  <c r="BG281"/>
  <c r="BF281"/>
  <c r="AT281"/>
  <c r="AO281"/>
  <c r="AN281"/>
  <c r="AM281"/>
  <c r="AL281"/>
  <c r="AH281"/>
  <c r="AG281"/>
  <c r="AE281"/>
  <c r="AD281"/>
  <c r="AC281"/>
  <c r="AB281"/>
  <c r="AA281"/>
  <c r="Z281"/>
  <c r="Y281"/>
  <c r="X281"/>
  <c r="U281"/>
  <c r="T281"/>
  <c r="S281"/>
  <c r="R281"/>
  <c r="Q281"/>
  <c r="N281"/>
  <c r="M281"/>
  <c r="L281"/>
  <c r="K281"/>
  <c r="BN280"/>
  <c r="BO280"/>
  <c r="BP280"/>
  <c r="BQ280"/>
  <c r="BX280"/>
  <c r="BR280"/>
  <c r="BS280"/>
  <c r="BT280"/>
  <c r="BU280"/>
  <c r="BV280"/>
  <c r="BW280"/>
  <c r="BL280"/>
  <c r="BK280"/>
  <c r="BJ280"/>
  <c r="BI280"/>
  <c r="BH280"/>
  <c r="BG280"/>
  <c r="BF280"/>
  <c r="AT280"/>
  <c r="AO280"/>
  <c r="AN280"/>
  <c r="AM280"/>
  <c r="AL280"/>
  <c r="AH280"/>
  <c r="AG280"/>
  <c r="AE280"/>
  <c r="AD280"/>
  <c r="AC280"/>
  <c r="AB280"/>
  <c r="AA280"/>
  <c r="Z280"/>
  <c r="Y280"/>
  <c r="X280"/>
  <c r="U280"/>
  <c r="T280"/>
  <c r="S280"/>
  <c r="R280"/>
  <c r="Q280"/>
  <c r="N280"/>
  <c r="M280"/>
  <c r="L280"/>
  <c r="K280"/>
  <c r="BN277"/>
  <c r="BX277"/>
  <c r="BO277"/>
  <c r="BP277"/>
  <c r="BQ277"/>
  <c r="BR277"/>
  <c r="BS277"/>
  <c r="BT277"/>
  <c r="BU277"/>
  <c r="BV277"/>
  <c r="BW277"/>
  <c r="BL277"/>
  <c r="BK277"/>
  <c r="BJ277"/>
  <c r="BI277"/>
  <c r="BH277"/>
  <c r="BG277"/>
  <c r="BF277"/>
  <c r="AT277"/>
  <c r="AO277"/>
  <c r="AN277"/>
  <c r="AM277"/>
  <c r="AL277"/>
  <c r="AH277"/>
  <c r="AG277"/>
  <c r="AE277"/>
  <c r="AD277"/>
  <c r="AC277"/>
  <c r="AB277"/>
  <c r="AA277"/>
  <c r="Z277"/>
  <c r="Y277"/>
  <c r="X277"/>
  <c r="U277"/>
  <c r="T277"/>
  <c r="S277"/>
  <c r="R277"/>
  <c r="Q277"/>
  <c r="N277"/>
  <c r="M277"/>
  <c r="L277"/>
  <c r="BN272"/>
  <c r="BO272"/>
  <c r="BP272"/>
  <c r="BQ272"/>
  <c r="BR272"/>
  <c r="BS272"/>
  <c r="BT272"/>
  <c r="BX272"/>
  <c r="BU272"/>
  <c r="BV272"/>
  <c r="BW272"/>
  <c r="BL272"/>
  <c r="BK272"/>
  <c r="BJ272"/>
  <c r="BI272"/>
  <c r="BH272"/>
  <c r="BG272"/>
  <c r="BF272"/>
  <c r="BA272"/>
  <c r="BC272"/>
  <c r="AO272"/>
  <c r="AN272"/>
  <c r="AM272"/>
  <c r="AL272"/>
  <c r="AB272"/>
  <c r="AA272"/>
  <c r="Z272"/>
  <c r="Y272"/>
  <c r="X272"/>
  <c r="U272"/>
  <c r="T272"/>
  <c r="S272"/>
  <c r="R272"/>
  <c r="Q272"/>
  <c r="M272"/>
  <c r="L272"/>
  <c r="K272"/>
  <c r="BN271"/>
  <c r="BX271"/>
  <c r="BO271"/>
  <c r="BP271"/>
  <c r="BQ271"/>
  <c r="BR271"/>
  <c r="BS271"/>
  <c r="BT271"/>
  <c r="BU271"/>
  <c r="BV271"/>
  <c r="BW271"/>
  <c r="BL271"/>
  <c r="BK271"/>
  <c r="BJ271"/>
  <c r="BI271"/>
  <c r="BH271"/>
  <c r="BG271"/>
  <c r="BF271"/>
  <c r="BA271"/>
  <c r="BC271"/>
  <c r="AO271"/>
  <c r="AN271"/>
  <c r="AM271"/>
  <c r="AL271"/>
  <c r="AB271"/>
  <c r="AA271"/>
  <c r="Z271"/>
  <c r="Y271"/>
  <c r="X271"/>
  <c r="U271"/>
  <c r="T271"/>
  <c r="S271"/>
  <c r="R271"/>
  <c r="Q271"/>
  <c r="M271"/>
  <c r="L271"/>
  <c r="K271"/>
  <c r="BN268"/>
  <c r="BX268"/>
  <c r="BO268"/>
  <c r="BP268"/>
  <c r="BQ268"/>
  <c r="BR268"/>
  <c r="BS268"/>
  <c r="BT268"/>
  <c r="BU268"/>
  <c r="BV268"/>
  <c r="BW268"/>
  <c r="BL268"/>
  <c r="BK268"/>
  <c r="BJ268"/>
  <c r="BI268"/>
  <c r="BH268"/>
  <c r="BG268"/>
  <c r="BF268"/>
  <c r="BA268"/>
  <c r="BC268"/>
  <c r="AO268"/>
  <c r="AN268"/>
  <c r="AM268"/>
  <c r="AL268"/>
  <c r="AJ268"/>
  <c r="AI268"/>
  <c r="AH268"/>
  <c r="AG268"/>
  <c r="AF268"/>
  <c r="AE268"/>
  <c r="AD268"/>
  <c r="AC268"/>
  <c r="AB268"/>
  <c r="AA268"/>
  <c r="Z268"/>
  <c r="Y268"/>
  <c r="X268"/>
  <c r="W268"/>
  <c r="V268"/>
  <c r="U268"/>
  <c r="T268"/>
  <c r="S268"/>
  <c r="R268"/>
  <c r="Q268"/>
  <c r="O268"/>
  <c r="N268"/>
  <c r="M268"/>
  <c r="L268"/>
  <c r="K268"/>
  <c r="CA259"/>
  <c r="BN259"/>
  <c r="BO259"/>
  <c r="BP259"/>
  <c r="BQ259"/>
  <c r="BR259"/>
  <c r="BS259"/>
  <c r="BT259"/>
  <c r="BU259"/>
  <c r="BV259"/>
  <c r="BW259"/>
  <c r="BX259"/>
  <c r="BL259"/>
  <c r="BK259"/>
  <c r="BJ259"/>
  <c r="BI259"/>
  <c r="BH259"/>
  <c r="BG259"/>
  <c r="BF259"/>
  <c r="AV259"/>
  <c r="BC259"/>
  <c r="AO259"/>
  <c r="AN259"/>
  <c r="AM259"/>
  <c r="AL259"/>
  <c r="AJ259"/>
  <c r="AI259"/>
  <c r="AH259"/>
  <c r="AG259"/>
  <c r="AF259"/>
  <c r="AE259"/>
  <c r="AD259"/>
  <c r="AC259"/>
  <c r="AB259"/>
  <c r="AA259"/>
  <c r="Z259"/>
  <c r="Y259"/>
  <c r="X259"/>
  <c r="U259"/>
  <c r="T259"/>
  <c r="S259"/>
  <c r="R259"/>
  <c r="Q259"/>
  <c r="N259"/>
  <c r="M259"/>
  <c r="L259"/>
  <c r="K259"/>
  <c r="CA258"/>
  <c r="BN258"/>
  <c r="BO258"/>
  <c r="BP258"/>
  <c r="BQ258"/>
  <c r="BX258"/>
  <c r="BR258"/>
  <c r="BS258"/>
  <c r="BT258"/>
  <c r="BU258"/>
  <c r="BV258"/>
  <c r="BW258"/>
  <c r="BL258"/>
  <c r="BK258"/>
  <c r="BJ258"/>
  <c r="BI258"/>
  <c r="BH258"/>
  <c r="BG258"/>
  <c r="BF258"/>
  <c r="AV258"/>
  <c r="BC258"/>
  <c r="AO258"/>
  <c r="AN258"/>
  <c r="AM258"/>
  <c r="AL258"/>
  <c r="AJ258"/>
  <c r="AI258"/>
  <c r="AH258"/>
  <c r="AG258"/>
  <c r="AF258"/>
  <c r="AE258"/>
  <c r="AD258"/>
  <c r="AC258"/>
  <c r="AB258"/>
  <c r="AA258"/>
  <c r="Z258"/>
  <c r="Y258"/>
  <c r="X258"/>
  <c r="U258"/>
  <c r="T258"/>
  <c r="S258"/>
  <c r="R258"/>
  <c r="Q258"/>
  <c r="N258"/>
  <c r="M258"/>
  <c r="L258"/>
  <c r="K258"/>
  <c r="CA255"/>
  <c r="BN255"/>
  <c r="BX255"/>
  <c r="BO255"/>
  <c r="BP255"/>
  <c r="BQ255"/>
  <c r="BR255"/>
  <c r="BS255"/>
  <c r="BT255"/>
  <c r="BU255"/>
  <c r="BV255"/>
  <c r="BW255"/>
  <c r="BL255"/>
  <c r="BK255"/>
  <c r="BJ255"/>
  <c r="BI255"/>
  <c r="BH255"/>
  <c r="BG255"/>
  <c r="BF255"/>
  <c r="AV255"/>
  <c r="BC255"/>
  <c r="AO255"/>
  <c r="AN255"/>
  <c r="AM255"/>
  <c r="AL255"/>
  <c r="AJ255"/>
  <c r="AI255"/>
  <c r="AH255"/>
  <c r="AG255"/>
  <c r="AF255"/>
  <c r="AE255"/>
  <c r="AD255"/>
  <c r="AC255"/>
  <c r="AB255"/>
  <c r="AA255"/>
  <c r="Z255"/>
  <c r="Y255"/>
  <c r="X255"/>
  <c r="V255"/>
  <c r="U255"/>
  <c r="T255"/>
  <c r="S255"/>
  <c r="R255"/>
  <c r="Q255"/>
  <c r="P255"/>
  <c r="O255"/>
  <c r="N255"/>
  <c r="M255"/>
  <c r="L255"/>
  <c r="K255"/>
  <c r="CA178"/>
  <c r="BN178"/>
  <c r="BO178"/>
  <c r="BP178"/>
  <c r="BQ178"/>
  <c r="BR178"/>
  <c r="BS178"/>
  <c r="BT178"/>
  <c r="BX178"/>
  <c r="BU178"/>
  <c r="BV178"/>
  <c r="BW178"/>
  <c r="BL178"/>
  <c r="BK178"/>
  <c r="BJ178"/>
  <c r="BI178"/>
  <c r="BH178"/>
  <c r="BG178"/>
  <c r="BF178"/>
  <c r="AO178"/>
  <c r="AN178"/>
  <c r="AM178"/>
  <c r="AL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CA177"/>
  <c r="BN177"/>
  <c r="BO177"/>
  <c r="BP177"/>
  <c r="BQ177"/>
  <c r="BX177"/>
  <c r="BR177"/>
  <c r="BS177"/>
  <c r="BT177"/>
  <c r="BU177"/>
  <c r="BV177"/>
  <c r="BW177"/>
  <c r="BL177"/>
  <c r="BK177"/>
  <c r="BJ177"/>
  <c r="BI177"/>
  <c r="BH177"/>
  <c r="BG177"/>
  <c r="BF177"/>
  <c r="AO177"/>
  <c r="AN177"/>
  <c r="AM177"/>
  <c r="AL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CA174"/>
  <c r="BN174"/>
  <c r="BX174"/>
  <c r="BO174"/>
  <c r="BQ174"/>
  <c r="BR174"/>
  <c r="BS174"/>
  <c r="BT174"/>
  <c r="BU174"/>
  <c r="BV174"/>
  <c r="BW174"/>
  <c r="BL174"/>
  <c r="BK174"/>
  <c r="BJ174"/>
  <c r="BI174"/>
  <c r="BH174"/>
  <c r="BG174"/>
  <c r="BF174"/>
  <c r="AO174"/>
  <c r="AN174"/>
  <c r="AM174"/>
  <c r="AL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CA114"/>
  <c r="BN114"/>
  <c r="BO114"/>
  <c r="BP114"/>
  <c r="BQ114"/>
  <c r="BR114"/>
  <c r="BS114"/>
  <c r="BT114"/>
  <c r="BU114"/>
  <c r="BV114"/>
  <c r="BW114"/>
  <c r="BX114"/>
  <c r="BL114"/>
  <c r="BK114"/>
  <c r="BJ114"/>
  <c r="BI114"/>
  <c r="BH114"/>
  <c r="BG114"/>
  <c r="BF114"/>
  <c r="AT114"/>
  <c r="BD114"/>
  <c r="AO114"/>
  <c r="AN114"/>
  <c r="AM114"/>
  <c r="AL114"/>
  <c r="AJ114"/>
  <c r="AI114"/>
  <c r="AH114"/>
  <c r="AG114"/>
  <c r="AF114"/>
  <c r="AE114"/>
  <c r="AD114"/>
  <c r="AC114"/>
  <c r="AB114"/>
  <c r="AA114"/>
  <c r="Z114"/>
  <c r="Y114"/>
  <c r="X114"/>
  <c r="U114"/>
  <c r="T114"/>
  <c r="S114"/>
  <c r="R114"/>
  <c r="Q114"/>
  <c r="P114"/>
  <c r="N114"/>
  <c r="M114"/>
  <c r="L114"/>
  <c r="K114"/>
  <c r="CA113"/>
  <c r="BN113"/>
  <c r="BO113"/>
  <c r="BP113"/>
  <c r="BQ113"/>
  <c r="BR113"/>
  <c r="BS113"/>
  <c r="BT113"/>
  <c r="BX113"/>
  <c r="BU113"/>
  <c r="BV113"/>
  <c r="BW113"/>
  <c r="BL113"/>
  <c r="BK113"/>
  <c r="BJ113"/>
  <c r="BI113"/>
  <c r="BH113"/>
  <c r="BG113"/>
  <c r="BF113"/>
  <c r="AT113"/>
  <c r="BD113"/>
  <c r="AO113"/>
  <c r="AN113"/>
  <c r="AM113"/>
  <c r="AL113"/>
  <c r="AJ113"/>
  <c r="AI113"/>
  <c r="AH113"/>
  <c r="AG113"/>
  <c r="AF113"/>
  <c r="AE113"/>
  <c r="AD113"/>
  <c r="AC113"/>
  <c r="AB113"/>
  <c r="AA113"/>
  <c r="Z113"/>
  <c r="Y113"/>
  <c r="X113"/>
  <c r="U113"/>
  <c r="T113"/>
  <c r="S113"/>
  <c r="R113"/>
  <c r="Q113"/>
  <c r="P113"/>
  <c r="N113"/>
  <c r="M113"/>
  <c r="L113"/>
  <c r="K113"/>
  <c r="CA110"/>
  <c r="BN110"/>
  <c r="BO110"/>
  <c r="BP110"/>
  <c r="BQ110"/>
  <c r="BR110"/>
  <c r="BS110"/>
  <c r="BT110"/>
  <c r="BX110"/>
  <c r="BU110"/>
  <c r="BV110"/>
  <c r="BW110"/>
  <c r="BL110"/>
  <c r="BK110"/>
  <c r="BJ110"/>
  <c r="BI110"/>
  <c r="BH110"/>
  <c r="BG110"/>
  <c r="AT110"/>
  <c r="BD110"/>
  <c r="AO110"/>
  <c r="AN110"/>
  <c r="AM110"/>
  <c r="AJ110"/>
  <c r="AI110"/>
  <c r="AH110"/>
  <c r="AG110"/>
  <c r="AF110"/>
  <c r="AE110"/>
  <c r="AD110"/>
  <c r="AC110"/>
  <c r="AB110"/>
  <c r="AA110"/>
  <c r="Z110"/>
  <c r="Y110"/>
  <c r="X110"/>
  <c r="U110"/>
  <c r="T110"/>
  <c r="S110"/>
  <c r="Q110"/>
  <c r="P110"/>
  <c r="N110"/>
  <c r="M110"/>
  <c r="L110"/>
  <c r="K110"/>
  <c r="CA49"/>
  <c r="BN49"/>
  <c r="BX49"/>
  <c r="BO49"/>
  <c r="BP49"/>
  <c r="BQ49"/>
  <c r="BR49"/>
  <c r="BS49"/>
  <c r="BT49"/>
  <c r="BU49"/>
  <c r="BV49"/>
  <c r="BW49"/>
  <c r="BL49"/>
  <c r="BK49"/>
  <c r="BJ49"/>
  <c r="BI49"/>
  <c r="BH49"/>
  <c r="BG49"/>
  <c r="BF49"/>
  <c r="AO49"/>
  <c r="AN49"/>
  <c r="AM49"/>
  <c r="AL49"/>
  <c r="AJ49"/>
  <c r="AI49"/>
  <c r="AH49"/>
  <c r="AG49"/>
  <c r="AE49"/>
  <c r="AD49"/>
  <c r="AC49"/>
  <c r="AB49"/>
  <c r="AA49"/>
  <c r="Z49"/>
  <c r="Y49"/>
  <c r="X49"/>
  <c r="W49"/>
  <c r="U49"/>
  <c r="T49"/>
  <c r="S49"/>
  <c r="R49"/>
  <c r="Q49"/>
  <c r="P49"/>
  <c r="O49"/>
  <c r="M49"/>
  <c r="L49"/>
  <c r="K49"/>
  <c r="CA48"/>
  <c r="BN48"/>
  <c r="BX48"/>
  <c r="BO48"/>
  <c r="BP48"/>
  <c r="BQ48"/>
  <c r="BR48"/>
  <c r="BS48"/>
  <c r="BT48"/>
  <c r="BU48"/>
  <c r="BV48"/>
  <c r="BW48"/>
  <c r="BL48"/>
  <c r="BK48"/>
  <c r="BJ48"/>
  <c r="BI48"/>
  <c r="BH48"/>
  <c r="BG48"/>
  <c r="BF48"/>
  <c r="AO48"/>
  <c r="AN48"/>
  <c r="AM48"/>
  <c r="AL48"/>
  <c r="AJ48"/>
  <c r="AI48"/>
  <c r="AH48"/>
  <c r="AG48"/>
  <c r="AE48"/>
  <c r="AD48"/>
  <c r="AC48"/>
  <c r="AB48"/>
  <c r="AA48"/>
  <c r="Z48"/>
  <c r="Y48"/>
  <c r="X48"/>
  <c r="W48"/>
  <c r="U48"/>
  <c r="T48"/>
  <c r="S48"/>
  <c r="R48"/>
  <c r="Q48"/>
  <c r="P48"/>
  <c r="O48"/>
  <c r="M48"/>
  <c r="L48"/>
  <c r="K48"/>
  <c r="BN45"/>
  <c r="BO45"/>
  <c r="BP45"/>
  <c r="BQ45"/>
  <c r="BR45"/>
  <c r="BS45"/>
  <c r="BT45"/>
  <c r="BX45"/>
  <c r="BU45"/>
  <c r="BV45"/>
  <c r="BW45"/>
  <c r="BL45"/>
  <c r="BK45"/>
  <c r="BJ45"/>
  <c r="BI45"/>
  <c r="BH45"/>
  <c r="BG45"/>
  <c r="BF45"/>
  <c r="AO45"/>
  <c r="AN45"/>
  <c r="AM45"/>
  <c r="AL45"/>
  <c r="AJ45"/>
  <c r="AI45"/>
  <c r="AH45"/>
  <c r="AG45"/>
  <c r="AE45"/>
  <c r="AD45"/>
  <c r="AC45"/>
  <c r="AB45"/>
  <c r="AA45"/>
  <c r="Z45"/>
  <c r="Y45"/>
  <c r="X45"/>
  <c r="W45"/>
  <c r="U45"/>
  <c r="T45"/>
  <c r="S45"/>
  <c r="R45"/>
  <c r="Q45"/>
  <c r="P45"/>
  <c r="O45"/>
  <c r="M45"/>
  <c r="L45"/>
  <c r="CA27"/>
  <c r="BN27"/>
  <c r="BO27"/>
  <c r="BP27"/>
  <c r="BQ27"/>
  <c r="BX27"/>
  <c r="BR27"/>
  <c r="BS27"/>
  <c r="BT27"/>
  <c r="BU27"/>
  <c r="BV27"/>
  <c r="BW27"/>
  <c r="BL27"/>
  <c r="BK27"/>
  <c r="BJ27"/>
  <c r="BI27"/>
  <c r="BH27"/>
  <c r="BG27"/>
  <c r="BF27"/>
  <c r="AO27"/>
  <c r="AN27"/>
  <c r="AM27"/>
  <c r="AL27"/>
  <c r="AJ27"/>
  <c r="AI27"/>
  <c r="AH27"/>
  <c r="AG27"/>
  <c r="AF27"/>
  <c r="AE27"/>
  <c r="AD27"/>
  <c r="AC27"/>
  <c r="AB27"/>
  <c r="AA27"/>
  <c r="Z27"/>
  <c r="Y27"/>
  <c r="X27"/>
  <c r="U27"/>
  <c r="T27"/>
  <c r="S27"/>
  <c r="R27"/>
  <c r="Q27"/>
  <c r="P27"/>
  <c r="O27"/>
  <c r="N27"/>
  <c r="M27"/>
  <c r="L27"/>
  <c r="K27"/>
  <c r="CA26"/>
  <c r="BN26"/>
  <c r="BO26"/>
  <c r="BP26"/>
  <c r="BQ26"/>
  <c r="BR26"/>
  <c r="BS26"/>
  <c r="BT26"/>
  <c r="BX26"/>
  <c r="BU26"/>
  <c r="BV26"/>
  <c r="BW26"/>
  <c r="BL26"/>
  <c r="BK26"/>
  <c r="BJ26"/>
  <c r="BI26"/>
  <c r="BH26"/>
  <c r="BG26"/>
  <c r="BF26"/>
  <c r="AO26"/>
  <c r="AN26"/>
  <c r="AM26"/>
  <c r="AL26"/>
  <c r="AJ26"/>
  <c r="AI26"/>
  <c r="AH26"/>
  <c r="AG26"/>
  <c r="AF26"/>
  <c r="AE26"/>
  <c r="AD26"/>
  <c r="AC26"/>
  <c r="AB26"/>
  <c r="AA26"/>
  <c r="Z26"/>
  <c r="Y26"/>
  <c r="X26"/>
  <c r="U26"/>
  <c r="T26"/>
  <c r="S26"/>
  <c r="R26"/>
  <c r="Q26"/>
  <c r="P26"/>
  <c r="O26"/>
  <c r="N26"/>
  <c r="M26"/>
  <c r="L26"/>
  <c r="K26"/>
  <c r="CA23"/>
  <c r="BN23"/>
  <c r="BX23"/>
  <c r="BO23"/>
  <c r="BP23"/>
  <c r="BQ23"/>
  <c r="BR23"/>
  <c r="BS23"/>
  <c r="BT23"/>
  <c r="BU23"/>
  <c r="BV23"/>
  <c r="BW23"/>
  <c r="BL23"/>
  <c r="BK23"/>
  <c r="BJ23"/>
  <c r="BI23"/>
  <c r="BH23"/>
  <c r="BG23"/>
  <c r="BF23"/>
  <c r="AO23"/>
  <c r="AN23"/>
  <c r="AM23"/>
  <c r="AL23"/>
  <c r="AJ23"/>
  <c r="AI23"/>
  <c r="AH23"/>
  <c r="AG23"/>
  <c r="AF23"/>
  <c r="AE23"/>
  <c r="AD23"/>
  <c r="AC23"/>
  <c r="AB23"/>
  <c r="AA23"/>
  <c r="Z23"/>
  <c r="Y23"/>
  <c r="X23"/>
  <c r="U23"/>
  <c r="T23"/>
  <c r="S23"/>
  <c r="R23"/>
  <c r="Q23"/>
  <c r="P23"/>
  <c r="O23"/>
  <c r="N23"/>
  <c r="M23"/>
  <c r="L23"/>
  <c r="K23"/>
  <c r="AY305"/>
  <c r="BB305"/>
  <c r="AY15"/>
  <c r="BB15"/>
  <c r="AX305"/>
  <c r="AW305"/>
  <c r="AP22"/>
  <c r="AQ22"/>
  <c r="AR22"/>
  <c r="AU20"/>
  <c r="AT20"/>
  <c r="AP20"/>
  <c r="AQ20"/>
  <c r="AZ20"/>
  <c r="AX11"/>
  <c r="AY11"/>
  <c r="AX5"/>
  <c r="AY5"/>
  <c r="AY32"/>
  <c r="AX32"/>
  <c r="AR20"/>
  <c r="AW20"/>
  <c r="AT17"/>
  <c r="AP17"/>
  <c r="AQ17"/>
  <c r="AR17"/>
  <c r="AW17"/>
  <c r="AZ17"/>
  <c r="AT14"/>
  <c r="BD14"/>
  <c r="AP14"/>
  <c r="AQ14"/>
  <c r="AR14"/>
  <c r="AY14"/>
  <c r="AU14"/>
  <c r="AW14"/>
  <c r="AL25"/>
  <c r="AW7"/>
  <c r="AY7"/>
  <c r="BB7"/>
  <c r="BC12"/>
  <c r="AO25"/>
  <c r="AP12"/>
  <c r="AQ12"/>
  <c r="AR12"/>
  <c r="BD41"/>
  <c r="AU305"/>
  <c r="AZ305"/>
  <c r="I307"/>
  <c r="AU19"/>
  <c r="AT19"/>
  <c r="AP19"/>
  <c r="AQ19"/>
  <c r="AZ19"/>
  <c r="BA13"/>
  <c r="AU13"/>
  <c r="AV13"/>
  <c r="AX13"/>
  <c r="AY8"/>
  <c r="AW8"/>
  <c r="BD8"/>
  <c r="AV6"/>
  <c r="AU6"/>
  <c r="AP6"/>
  <c r="AM25"/>
  <c r="AU42"/>
  <c r="AT42"/>
  <c r="AP42"/>
  <c r="AQ42"/>
  <c r="AR42"/>
  <c r="AY42"/>
  <c r="AW38"/>
  <c r="AU38"/>
  <c r="AT38"/>
  <c r="AZ34"/>
  <c r="AP34"/>
  <c r="AQ34"/>
  <c r="AR34"/>
  <c r="AT34"/>
  <c r="AU34"/>
  <c r="AT30"/>
  <c r="AT47"/>
  <c r="AU30"/>
  <c r="AL47"/>
  <c r="AP30"/>
  <c r="AQ30"/>
  <c r="AR30"/>
  <c r="BD99"/>
  <c r="AT305"/>
  <c r="AR19"/>
  <c r="AW18"/>
  <c r="AY18"/>
  <c r="AZ16"/>
  <c r="AT16"/>
  <c r="AP16"/>
  <c r="AQ16"/>
  <c r="AR16"/>
  <c r="AY13"/>
  <c r="BB11"/>
  <c r="BD4"/>
  <c r="AW39"/>
  <c r="AX39"/>
  <c r="AY39"/>
  <c r="AX42"/>
  <c r="AV42"/>
  <c r="AX38"/>
  <c r="AV38"/>
  <c r="AP33"/>
  <c r="AQ33"/>
  <c r="AU33"/>
  <c r="AV33"/>
  <c r="AM47"/>
  <c r="BA29"/>
  <c r="AP29"/>
  <c r="AU29"/>
  <c r="AU47"/>
  <c r="AV29"/>
  <c r="BD88"/>
  <c r="BD84"/>
  <c r="AT112"/>
  <c r="AW97"/>
  <c r="BD97"/>
  <c r="AX97"/>
  <c r="AY97"/>
  <c r="AW81"/>
  <c r="AX81"/>
  <c r="AY81"/>
  <c r="AX70"/>
  <c r="AY70"/>
  <c r="AR86"/>
  <c r="AR59"/>
  <c r="AN112"/>
  <c r="AU104"/>
  <c r="AV104"/>
  <c r="AV98"/>
  <c r="AP98"/>
  <c r="AQ98"/>
  <c r="AR98"/>
  <c r="AX98"/>
  <c r="AU98"/>
  <c r="AV94"/>
  <c r="AU94"/>
  <c r="BA94"/>
  <c r="AV86"/>
  <c r="BA86"/>
  <c r="AU86"/>
  <c r="AP75"/>
  <c r="AQ75"/>
  <c r="AR75"/>
  <c r="AU75"/>
  <c r="AV75"/>
  <c r="AU71"/>
  <c r="AP71"/>
  <c r="AQ71"/>
  <c r="AR71"/>
  <c r="AV71"/>
  <c r="AP66"/>
  <c r="AQ66"/>
  <c r="AR66"/>
  <c r="AU66"/>
  <c r="AV66"/>
  <c r="AP62"/>
  <c r="AQ62"/>
  <c r="AR62"/>
  <c r="AU62"/>
  <c r="AV62"/>
  <c r="BA62"/>
  <c r="AV52"/>
  <c r="AP52"/>
  <c r="AU52"/>
  <c r="BA52"/>
  <c r="AU18"/>
  <c r="BD18"/>
  <c r="AT13"/>
  <c r="AW13"/>
  <c r="BA12"/>
  <c r="AZ11"/>
  <c r="AU11"/>
  <c r="AV10"/>
  <c r="BD10"/>
  <c r="AX10"/>
  <c r="AV7"/>
  <c r="AV23"/>
  <c r="AX41"/>
  <c r="AO47"/>
  <c r="BC29"/>
  <c r="AR33"/>
  <c r="BB81"/>
  <c r="BA104"/>
  <c r="AX104"/>
  <c r="AW70"/>
  <c r="AU112"/>
  <c r="AR100"/>
  <c r="AW64"/>
  <c r="BD64"/>
  <c r="AX64"/>
  <c r="AP103"/>
  <c r="AQ103"/>
  <c r="AR103"/>
  <c r="BA103"/>
  <c r="BC103"/>
  <c r="AZ103"/>
  <c r="BC86"/>
  <c r="AZ86"/>
  <c r="BA67"/>
  <c r="BC67"/>
  <c r="AZ67"/>
  <c r="AO112"/>
  <c r="BA59"/>
  <c r="BC59"/>
  <c r="AX151"/>
  <c r="BD151"/>
  <c r="AW151"/>
  <c r="AY151"/>
  <c r="AU22"/>
  <c r="AX18"/>
  <c r="AZ15"/>
  <c r="AX12"/>
  <c r="AT12"/>
  <c r="AW12"/>
  <c r="AU7"/>
  <c r="BD7"/>
  <c r="AV44"/>
  <c r="BD44"/>
  <c r="AX44"/>
  <c r="AV40"/>
  <c r="AV35"/>
  <c r="BA35"/>
  <c r="AV31"/>
  <c r="AU40"/>
  <c r="AW36"/>
  <c r="BD36"/>
  <c r="AW32"/>
  <c r="BD32"/>
  <c r="AZ28"/>
  <c r="BD81"/>
  <c r="BD70"/>
  <c r="BD78"/>
  <c r="AR96"/>
  <c r="AW68"/>
  <c r="AX68"/>
  <c r="BD68"/>
  <c r="AW57"/>
  <c r="BD57"/>
  <c r="AY57"/>
  <c r="AX107"/>
  <c r="AY107"/>
  <c r="AX65"/>
  <c r="AW65"/>
  <c r="AY65"/>
  <c r="AY54"/>
  <c r="AX54"/>
  <c r="BD54"/>
  <c r="AP104"/>
  <c r="AQ104"/>
  <c r="AR104"/>
  <c r="AP94"/>
  <c r="AQ94"/>
  <c r="AR94"/>
  <c r="AX94"/>
  <c r="AY90"/>
  <c r="AW90"/>
  <c r="BD90"/>
  <c r="AP86"/>
  <c r="AQ86"/>
  <c r="AP82"/>
  <c r="AQ82"/>
  <c r="AR82"/>
  <c r="BD56"/>
  <c r="AW51"/>
  <c r="BD51"/>
  <c r="AY51"/>
  <c r="AX51"/>
  <c r="AY106"/>
  <c r="AW106"/>
  <c r="BD106"/>
  <c r="AT15"/>
  <c r="AW15"/>
  <c r="AX14"/>
  <c r="AT11"/>
  <c r="AW11"/>
  <c r="AQ28"/>
  <c r="AP40"/>
  <c r="AQ40"/>
  <c r="AR40"/>
  <c r="AY40"/>
  <c r="AP35"/>
  <c r="AQ35"/>
  <c r="AR35"/>
  <c r="AP31"/>
  <c r="AQ31"/>
  <c r="AR31"/>
  <c r="AY92"/>
  <c r="BD92"/>
  <c r="AY80"/>
  <c r="BD80"/>
  <c r="AY72"/>
  <c r="BD72"/>
  <c r="AW79"/>
  <c r="BD79"/>
  <c r="AR108"/>
  <c r="BD76"/>
  <c r="AX102"/>
  <c r="AY102"/>
  <c r="AW102"/>
  <c r="BD102"/>
  <c r="AW89"/>
  <c r="BD89"/>
  <c r="AX89"/>
  <c r="AY89"/>
  <c r="AP59"/>
  <c r="AQ59"/>
  <c r="AY55"/>
  <c r="AW55"/>
  <c r="AW101"/>
  <c r="AX101"/>
  <c r="AY101"/>
  <c r="BB87"/>
  <c r="AY87"/>
  <c r="AX83"/>
  <c r="AY83"/>
  <c r="AP67"/>
  <c r="AQ67"/>
  <c r="AP63"/>
  <c r="AQ63"/>
  <c r="AR63"/>
  <c r="BB60"/>
  <c r="BD60"/>
  <c r="AP74"/>
  <c r="AQ74"/>
  <c r="AR74"/>
  <c r="AP105"/>
  <c r="AQ105"/>
  <c r="AR105"/>
  <c r="AR67"/>
  <c r="AY131"/>
  <c r="AU161"/>
  <c r="AT169"/>
  <c r="AX130"/>
  <c r="BD130"/>
  <c r="AY130"/>
  <c r="AW170"/>
  <c r="BD170"/>
  <c r="AY170"/>
  <c r="AW158"/>
  <c r="AY158"/>
  <c r="BB158"/>
  <c r="AW149"/>
  <c r="BD149"/>
  <c r="AY149"/>
  <c r="AY141"/>
  <c r="AW141"/>
  <c r="AR138"/>
  <c r="AR122"/>
  <c r="AP172"/>
  <c r="AQ172"/>
  <c r="AR172"/>
  <c r="AY172"/>
  <c r="AX172"/>
  <c r="AV172"/>
  <c r="AP168"/>
  <c r="AQ168"/>
  <c r="AR168"/>
  <c r="AX168"/>
  <c r="AU168"/>
  <c r="AV168"/>
  <c r="AP164"/>
  <c r="AQ164"/>
  <c r="AR164"/>
  <c r="AX164"/>
  <c r="AU164"/>
  <c r="AV164"/>
  <c r="AP160"/>
  <c r="AQ160"/>
  <c r="AR160"/>
  <c r="AX160"/>
  <c r="AU160"/>
  <c r="BA160"/>
  <c r="AV160"/>
  <c r="AU154"/>
  <c r="AP154"/>
  <c r="AQ154"/>
  <c r="AR154"/>
  <c r="AX154"/>
  <c r="AU150"/>
  <c r="AP150"/>
  <c r="AQ150"/>
  <c r="AU146"/>
  <c r="AP146"/>
  <c r="AQ146"/>
  <c r="AR146"/>
  <c r="AX146"/>
  <c r="AU141"/>
  <c r="BD141"/>
  <c r="AX141"/>
  <c r="AP136"/>
  <c r="AQ136"/>
  <c r="AR136"/>
  <c r="AY136"/>
  <c r="AP128"/>
  <c r="AQ128"/>
  <c r="AR128"/>
  <c r="AY128"/>
  <c r="AU124"/>
  <c r="AX124"/>
  <c r="AU120"/>
  <c r="AP115"/>
  <c r="AM176"/>
  <c r="AX249"/>
  <c r="AY249"/>
  <c r="AY243"/>
  <c r="AW243"/>
  <c r="BB243"/>
  <c r="AY228"/>
  <c r="BB228"/>
  <c r="AX228"/>
  <c r="BD228"/>
  <c r="AW228"/>
  <c r="AY208"/>
  <c r="BD208"/>
  <c r="AX208"/>
  <c r="AW133"/>
  <c r="AX133"/>
  <c r="AY133"/>
  <c r="BD133"/>
  <c r="AY117"/>
  <c r="AX117"/>
  <c r="BD117"/>
  <c r="AP163"/>
  <c r="AQ163"/>
  <c r="AR163"/>
  <c r="AP159"/>
  <c r="AQ159"/>
  <c r="AR159"/>
  <c r="AR148"/>
  <c r="AW148"/>
  <c r="AP142"/>
  <c r="AQ142"/>
  <c r="AR142"/>
  <c r="AR125"/>
  <c r="AR121"/>
  <c r="AY188"/>
  <c r="AW188"/>
  <c r="AX188"/>
  <c r="BB188"/>
  <c r="BB242"/>
  <c r="AY242"/>
  <c r="AU35"/>
  <c r="AU31"/>
  <c r="BC60"/>
  <c r="AX99"/>
  <c r="AX95"/>
  <c r="BD95"/>
  <c r="AX87"/>
  <c r="BD87"/>
  <c r="AU67"/>
  <c r="AU63"/>
  <c r="AR50"/>
  <c r="AW155"/>
  <c r="BD147"/>
  <c r="AW167"/>
  <c r="BD167"/>
  <c r="AY167"/>
  <c r="AX167"/>
  <c r="AX126"/>
  <c r="BD126"/>
  <c r="AY126"/>
  <c r="AW166"/>
  <c r="BD166"/>
  <c r="AY166"/>
  <c r="AW153"/>
  <c r="BD153"/>
  <c r="AY153"/>
  <c r="BB153"/>
  <c r="AW145"/>
  <c r="AY145"/>
  <c r="BB145"/>
  <c r="AP137"/>
  <c r="AQ137"/>
  <c r="AR137"/>
  <c r="AP125"/>
  <c r="AQ125"/>
  <c r="BC118"/>
  <c r="AO176"/>
  <c r="AP118"/>
  <c r="AQ118"/>
  <c r="AR118"/>
  <c r="AW140"/>
  <c r="AY140"/>
  <c r="AP124"/>
  <c r="AQ124"/>
  <c r="AR124"/>
  <c r="AP120"/>
  <c r="AQ120"/>
  <c r="AR120"/>
  <c r="AY190"/>
  <c r="AP61"/>
  <c r="AQ61"/>
  <c r="AR61"/>
  <c r="AP73"/>
  <c r="AQ73"/>
  <c r="AR73"/>
  <c r="BD127"/>
  <c r="AV176"/>
  <c r="BD131"/>
  <c r="AX134"/>
  <c r="BD134"/>
  <c r="AY134"/>
  <c r="AW162"/>
  <c r="AY162"/>
  <c r="AX129"/>
  <c r="BD129"/>
  <c r="AY129"/>
  <c r="AR171"/>
  <c r="AR150"/>
  <c r="AN176"/>
  <c r="AX116"/>
  <c r="BD116"/>
  <c r="AY116"/>
  <c r="AP169"/>
  <c r="AQ169"/>
  <c r="AR169"/>
  <c r="AP165"/>
  <c r="AQ165"/>
  <c r="AR165"/>
  <c r="AW165"/>
  <c r="AP161"/>
  <c r="AQ161"/>
  <c r="AR161"/>
  <c r="AP157"/>
  <c r="AQ157"/>
  <c r="AR157"/>
  <c r="AW157"/>
  <c r="AZ152"/>
  <c r="AP152"/>
  <c r="AQ152"/>
  <c r="AR152"/>
  <c r="AT152"/>
  <c r="AU152"/>
  <c r="AP148"/>
  <c r="AQ148"/>
  <c r="AT148"/>
  <c r="AU148"/>
  <c r="AP143"/>
  <c r="AQ143"/>
  <c r="AR143"/>
  <c r="AT143"/>
  <c r="AU143"/>
  <c r="AW143"/>
  <c r="AZ143"/>
  <c r="AP139"/>
  <c r="AQ139"/>
  <c r="AR139"/>
  <c r="AU139"/>
  <c r="AT139"/>
  <c r="AW139"/>
  <c r="AU132"/>
  <c r="AP132"/>
  <c r="AQ132"/>
  <c r="AR132"/>
  <c r="AY132"/>
  <c r="AT132"/>
  <c r="AP123"/>
  <c r="AQ123"/>
  <c r="AR123"/>
  <c r="AU123"/>
  <c r="AZ123"/>
  <c r="AT123"/>
  <c r="AW123"/>
  <c r="AP119"/>
  <c r="AQ119"/>
  <c r="AR119"/>
  <c r="AU119"/>
  <c r="AT119"/>
  <c r="BD251"/>
  <c r="BD243"/>
  <c r="AY252"/>
  <c r="AW252"/>
  <c r="BD252"/>
  <c r="AX252"/>
  <c r="AY180"/>
  <c r="AW180"/>
  <c r="AX213"/>
  <c r="AY213"/>
  <c r="AW213"/>
  <c r="BD213"/>
  <c r="AW206"/>
  <c r="AX206"/>
  <c r="AY206"/>
  <c r="BB198"/>
  <c r="AX198"/>
  <c r="AW198"/>
  <c r="BD198"/>
  <c r="AY198"/>
  <c r="BD190"/>
  <c r="AZ145"/>
  <c r="BC257"/>
  <c r="AX238"/>
  <c r="AW239"/>
  <c r="BD230"/>
  <c r="BD214"/>
  <c r="AW183"/>
  <c r="BD183"/>
  <c r="AX183"/>
  <c r="AY183"/>
  <c r="AY244"/>
  <c r="AW244"/>
  <c r="BB244"/>
  <c r="AY232"/>
  <c r="AW232"/>
  <c r="BA145"/>
  <c r="AT155"/>
  <c r="AU155"/>
  <c r="AW247"/>
  <c r="AW204"/>
  <c r="BD204"/>
  <c r="AV257"/>
  <c r="BD222"/>
  <c r="BD187"/>
  <c r="AY236"/>
  <c r="AW236"/>
  <c r="AW226"/>
  <c r="AX226"/>
  <c r="BD226"/>
  <c r="AW210"/>
  <c r="BD210"/>
  <c r="AX210"/>
  <c r="BB210"/>
  <c r="AY248"/>
  <c r="AW248"/>
  <c r="AX227"/>
  <c r="AY227"/>
  <c r="BB227"/>
  <c r="BD227"/>
  <c r="AY216"/>
  <c r="AW216"/>
  <c r="AX216"/>
  <c r="AP254"/>
  <c r="AQ254"/>
  <c r="AR254"/>
  <c r="AT254"/>
  <c r="AP250"/>
  <c r="AQ250"/>
  <c r="AR250"/>
  <c r="AT250"/>
  <c r="AW250"/>
  <c r="AP246"/>
  <c r="AQ246"/>
  <c r="AR246"/>
  <c r="AY246"/>
  <c r="AT246"/>
  <c r="AW246"/>
  <c r="AT242"/>
  <c r="BD242"/>
  <c r="AW242"/>
  <c r="AT238"/>
  <c r="AW238"/>
  <c r="AZ238"/>
  <c r="AU238"/>
  <c r="AT234"/>
  <c r="AW234"/>
  <c r="AZ274"/>
  <c r="BA274"/>
  <c r="AO279"/>
  <c r="BC274"/>
  <c r="BD247"/>
  <c r="BD239"/>
  <c r="AW215"/>
  <c r="BD215"/>
  <c r="BB215"/>
  <c r="AY215"/>
  <c r="AY192"/>
  <c r="AW192"/>
  <c r="BD192"/>
  <c r="AX192"/>
  <c r="BB192"/>
  <c r="AY229"/>
  <c r="BB229"/>
  <c r="BD186"/>
  <c r="AX181"/>
  <c r="AY181"/>
  <c r="AX253"/>
  <c r="AY253"/>
  <c r="AX189"/>
  <c r="BB189"/>
  <c r="AY189"/>
  <c r="AX266"/>
  <c r="AY266"/>
  <c r="AV265"/>
  <c r="AP260"/>
  <c r="AM270"/>
  <c r="AU260"/>
  <c r="AV260"/>
  <c r="AW299"/>
  <c r="AY299"/>
  <c r="BD299"/>
  <c r="BA192"/>
  <c r="AY219"/>
  <c r="BD219"/>
  <c r="AY187"/>
  <c r="AW240"/>
  <c r="BD240"/>
  <c r="AW224"/>
  <c r="BD224"/>
  <c r="AU229"/>
  <c r="AU221"/>
  <c r="AT189"/>
  <c r="BD189"/>
  <c r="AT181"/>
  <c r="AR245"/>
  <c r="AR241"/>
  <c r="AY241"/>
  <c r="AP199"/>
  <c r="AQ199"/>
  <c r="AR199"/>
  <c r="AP195"/>
  <c r="AQ195"/>
  <c r="AR195"/>
  <c r="AM257"/>
  <c r="AY264"/>
  <c r="AX264"/>
  <c r="BB264"/>
  <c r="AW294"/>
  <c r="BD294"/>
  <c r="AX294"/>
  <c r="AY294"/>
  <c r="AW289"/>
  <c r="AX289"/>
  <c r="BD289"/>
  <c r="AY289"/>
  <c r="AP296"/>
  <c r="AQ296"/>
  <c r="AR296"/>
  <c r="AP211"/>
  <c r="AQ211"/>
  <c r="AR211"/>
  <c r="AT211"/>
  <c r="AP207"/>
  <c r="AQ207"/>
  <c r="AR207"/>
  <c r="AT207"/>
  <c r="AP203"/>
  <c r="AQ203"/>
  <c r="AR203"/>
  <c r="AT203"/>
  <c r="AW275"/>
  <c r="BB275"/>
  <c r="AY275"/>
  <c r="BD275"/>
  <c r="AY284"/>
  <c r="AX284"/>
  <c r="AP295"/>
  <c r="AQ295"/>
  <c r="AR295"/>
  <c r="AV295"/>
  <c r="AU295"/>
  <c r="AX295"/>
  <c r="AP290"/>
  <c r="AQ290"/>
  <c r="AR290"/>
  <c r="AV290"/>
  <c r="AV302"/>
  <c r="BA290"/>
  <c r="AU290"/>
  <c r="AX290"/>
  <c r="AP286"/>
  <c r="AQ286"/>
  <c r="AR286"/>
  <c r="AV286"/>
  <c r="AU286"/>
  <c r="AT292"/>
  <c r="AW292"/>
  <c r="AP292"/>
  <c r="AQ292"/>
  <c r="AR292"/>
  <c r="AY292"/>
  <c r="AU288"/>
  <c r="AT288"/>
  <c r="AP288"/>
  <c r="AQ288"/>
  <c r="AT284"/>
  <c r="AW284"/>
  <c r="AU284"/>
  <c r="BA219"/>
  <c r="AW253"/>
  <c r="AW249"/>
  <c r="AW245"/>
  <c r="AW241"/>
  <c r="BD241"/>
  <c r="AW237"/>
  <c r="AW233"/>
  <c r="BD233"/>
  <c r="AW229"/>
  <c r="AW221"/>
  <c r="AU245"/>
  <c r="AU211"/>
  <c r="AU207"/>
  <c r="AU203"/>
  <c r="AU189"/>
  <c r="AT253"/>
  <c r="AT249"/>
  <c r="AT245"/>
  <c r="AP225"/>
  <c r="AQ225"/>
  <c r="AR225"/>
  <c r="AY225"/>
  <c r="AP221"/>
  <c r="AQ221"/>
  <c r="AR221"/>
  <c r="AR237"/>
  <c r="AR217"/>
  <c r="AP231"/>
  <c r="AQ231"/>
  <c r="AR231"/>
  <c r="AP200"/>
  <c r="AQ200"/>
  <c r="AR200"/>
  <c r="AL257"/>
  <c r="BD264"/>
  <c r="AT265"/>
  <c r="AP265"/>
  <c r="AQ265"/>
  <c r="AR265"/>
  <c r="AY265"/>
  <c r="AU265"/>
  <c r="AW265"/>
  <c r="AT261"/>
  <c r="AU261"/>
  <c r="AL270"/>
  <c r="AP261"/>
  <c r="AQ261"/>
  <c r="AR261"/>
  <c r="AW261"/>
  <c r="AZ261"/>
  <c r="AT279"/>
  <c r="AW298"/>
  <c r="AX298"/>
  <c r="AX291"/>
  <c r="AY291"/>
  <c r="AX283"/>
  <c r="BD283"/>
  <c r="AY283"/>
  <c r="BB283"/>
  <c r="AL110"/>
  <c r="AW262"/>
  <c r="AX262"/>
  <c r="AN270"/>
  <c r="AP267"/>
  <c r="AQ267"/>
  <c r="AR267"/>
  <c r="AP273"/>
  <c r="AP274"/>
  <c r="AQ274"/>
  <c r="AR274"/>
  <c r="AY297"/>
  <c r="AW297"/>
  <c r="AX287"/>
  <c r="BD287"/>
  <c r="AY287"/>
  <c r="AR293"/>
  <c r="AR288"/>
  <c r="AN302"/>
  <c r="AP282"/>
  <c r="AP179"/>
  <c r="AU273"/>
  <c r="AW291"/>
  <c r="BD291"/>
  <c r="AT302"/>
  <c r="AW285"/>
  <c r="AY285"/>
  <c r="AP293"/>
  <c r="AQ293"/>
  <c r="AM302"/>
  <c r="AW156"/>
  <c r="AV274"/>
  <c r="AV279"/>
  <c r="AU274"/>
  <c r="AV156"/>
  <c r="AZ156"/>
  <c r="BA156"/>
  <c r="AP276"/>
  <c r="AQ276"/>
  <c r="AR276"/>
  <c r="AT156"/>
  <c r="AW159"/>
  <c r="AY159"/>
  <c r="AX159"/>
  <c r="AY35"/>
  <c r="BB35"/>
  <c r="BD35"/>
  <c r="AW35"/>
  <c r="AX35"/>
  <c r="AW267"/>
  <c r="BB267"/>
  <c r="AX267"/>
  <c r="AY267"/>
  <c r="AX137"/>
  <c r="AY137"/>
  <c r="AW137"/>
  <c r="AW163"/>
  <c r="AY163"/>
  <c r="AX163"/>
  <c r="AX82"/>
  <c r="AY82"/>
  <c r="AW82"/>
  <c r="BD82"/>
  <c r="AW276"/>
  <c r="AX276"/>
  <c r="BB276"/>
  <c r="AY276"/>
  <c r="AX152"/>
  <c r="AY152"/>
  <c r="BD152"/>
  <c r="BB152"/>
  <c r="AW152"/>
  <c r="AX22"/>
  <c r="AY22"/>
  <c r="BD22"/>
  <c r="AW22"/>
  <c r="BB73"/>
  <c r="AW73"/>
  <c r="BD73"/>
  <c r="AX73"/>
  <c r="AY73"/>
  <c r="AX142"/>
  <c r="AY142"/>
  <c r="AW142"/>
  <c r="AY63"/>
  <c r="AW63"/>
  <c r="BD63"/>
  <c r="AX63"/>
  <c r="BB63"/>
  <c r="AW31"/>
  <c r="AY31"/>
  <c r="BD31"/>
  <c r="AX31"/>
  <c r="BD284"/>
  <c r="AT301"/>
  <c r="AT304"/>
  <c r="AT300"/>
  <c r="AT303"/>
  <c r="AW286"/>
  <c r="AY286"/>
  <c r="BD286"/>
  <c r="AU270"/>
  <c r="AU269"/>
  <c r="AU268"/>
  <c r="AU271"/>
  <c r="AU272"/>
  <c r="AY119"/>
  <c r="AX119"/>
  <c r="BD119"/>
  <c r="AW150"/>
  <c r="AY150"/>
  <c r="AX61"/>
  <c r="BB61"/>
  <c r="AW61"/>
  <c r="AY61"/>
  <c r="AY50"/>
  <c r="AW50"/>
  <c r="AX50"/>
  <c r="BC49"/>
  <c r="BC48"/>
  <c r="BC47"/>
  <c r="BC45"/>
  <c r="BC46"/>
  <c r="AU111"/>
  <c r="AU110"/>
  <c r="AU114"/>
  <c r="AU113"/>
  <c r="AY66"/>
  <c r="AW66"/>
  <c r="AY86"/>
  <c r="AW86"/>
  <c r="BB86"/>
  <c r="BD86"/>
  <c r="BA46"/>
  <c r="BA45"/>
  <c r="BA48"/>
  <c r="BA49"/>
  <c r="AY19"/>
  <c r="BB19"/>
  <c r="AX19"/>
  <c r="BD262"/>
  <c r="BD298"/>
  <c r="AV174"/>
  <c r="AV178"/>
  <c r="AV175"/>
  <c r="AV177"/>
  <c r="BD285"/>
  <c r="AX288"/>
  <c r="AY288"/>
  <c r="BD297"/>
  <c r="AX274"/>
  <c r="AY274"/>
  <c r="AW274"/>
  <c r="BD274"/>
  <c r="BB274"/>
  <c r="BB302"/>
  <c r="BB303"/>
  <c r="AT270"/>
  <c r="AT269"/>
  <c r="AT272"/>
  <c r="AT268"/>
  <c r="AT271"/>
  <c r="AX231"/>
  <c r="AY231"/>
  <c r="BB231"/>
  <c r="AW231"/>
  <c r="AU256"/>
  <c r="AU255"/>
  <c r="AU259"/>
  <c r="AU258"/>
  <c r="BD292"/>
  <c r="AV301"/>
  <c r="AV303"/>
  <c r="AV304"/>
  <c r="AV300"/>
  <c r="BA302"/>
  <c r="BA301"/>
  <c r="BA303"/>
  <c r="BA304"/>
  <c r="BA300"/>
  <c r="AX207"/>
  <c r="AW207"/>
  <c r="BD207"/>
  <c r="AY207"/>
  <c r="AW195"/>
  <c r="AX195"/>
  <c r="AY195"/>
  <c r="BB195"/>
  <c r="AT257"/>
  <c r="BD181"/>
  <c r="AT256"/>
  <c r="AT255"/>
  <c r="AT259"/>
  <c r="AT258"/>
  <c r="BA258"/>
  <c r="BA259"/>
  <c r="BA256"/>
  <c r="BA255"/>
  <c r="AX265"/>
  <c r="BD265"/>
  <c r="AU257"/>
  <c r="BC279"/>
  <c r="BC278"/>
  <c r="BC277"/>
  <c r="BC281"/>
  <c r="BC280"/>
  <c r="AZ259"/>
  <c r="AZ256"/>
  <c r="AZ258"/>
  <c r="AZ255"/>
  <c r="BD248"/>
  <c r="BD232"/>
  <c r="AU178"/>
  <c r="AU175"/>
  <c r="AU177"/>
  <c r="AU174"/>
  <c r="AZ176"/>
  <c r="AZ178"/>
  <c r="AZ177"/>
  <c r="AZ174"/>
  <c r="AZ175"/>
  <c r="BD139"/>
  <c r="AX161"/>
  <c r="AY161"/>
  <c r="AX169"/>
  <c r="AY169"/>
  <c r="AW124"/>
  <c r="AY124"/>
  <c r="AX121"/>
  <c r="AY121"/>
  <c r="AW121"/>
  <c r="BD146"/>
  <c r="BD172"/>
  <c r="AX138"/>
  <c r="AY138"/>
  <c r="BB138"/>
  <c r="AW138"/>
  <c r="BD55"/>
  <c r="AW100"/>
  <c r="AX100"/>
  <c r="AY100"/>
  <c r="AW33"/>
  <c r="AY33"/>
  <c r="BD13"/>
  <c r="BA112"/>
  <c r="BA110"/>
  <c r="BA114"/>
  <c r="BA113"/>
  <c r="BA111"/>
  <c r="AV112"/>
  <c r="AV114"/>
  <c r="AV113"/>
  <c r="AV110"/>
  <c r="AV111"/>
  <c r="AY71"/>
  <c r="AW71"/>
  <c r="AX86"/>
  <c r="AQ29"/>
  <c r="AR29"/>
  <c r="AP49"/>
  <c r="AP48"/>
  <c r="AP45"/>
  <c r="AP46"/>
  <c r="AY16"/>
  <c r="BB16"/>
  <c r="BD38"/>
  <c r="AQ6"/>
  <c r="AP25"/>
  <c r="AP27"/>
  <c r="AP26"/>
  <c r="AP23"/>
  <c r="AP24"/>
  <c r="BC25"/>
  <c r="BC26"/>
  <c r="BC23"/>
  <c r="BC27"/>
  <c r="AP257"/>
  <c r="AQ179"/>
  <c r="AP256"/>
  <c r="AP255"/>
  <c r="AP259"/>
  <c r="AP258"/>
  <c r="AX261"/>
  <c r="BD261"/>
  <c r="AY261"/>
  <c r="BB261"/>
  <c r="AX217"/>
  <c r="AY217"/>
  <c r="BB217"/>
  <c r="AW217"/>
  <c r="BD237"/>
  <c r="BC176"/>
  <c r="BC174"/>
  <c r="BC175"/>
  <c r="BC178"/>
  <c r="BC177"/>
  <c r="AX125"/>
  <c r="AY125"/>
  <c r="AW125"/>
  <c r="AX148"/>
  <c r="AY148"/>
  <c r="BD148"/>
  <c r="AW154"/>
  <c r="AY154"/>
  <c r="BD169"/>
  <c r="AR28"/>
  <c r="AQ49"/>
  <c r="AX103"/>
  <c r="AY103"/>
  <c r="BB103"/>
  <c r="AW103"/>
  <c r="AY62"/>
  <c r="BB62"/>
  <c r="AW62"/>
  <c r="BD62"/>
  <c r="AY75"/>
  <c r="AW75"/>
  <c r="BD75"/>
  <c r="AY59"/>
  <c r="AW59"/>
  <c r="AX59"/>
  <c r="BB59"/>
  <c r="BD33"/>
  <c r="AY34"/>
  <c r="BB34"/>
  <c r="AX34"/>
  <c r="AX237"/>
  <c r="AY237"/>
  <c r="BD249"/>
  <c r="AW225"/>
  <c r="BD225"/>
  <c r="AX286"/>
  <c r="BB290"/>
  <c r="BB304"/>
  <c r="AW290"/>
  <c r="BD290"/>
  <c r="AY290"/>
  <c r="AY295"/>
  <c r="AW295"/>
  <c r="BD295"/>
  <c r="AW203"/>
  <c r="AX203"/>
  <c r="AY203"/>
  <c r="BB203"/>
  <c r="AX211"/>
  <c r="AW211"/>
  <c r="BD211"/>
  <c r="AY211"/>
  <c r="BA279"/>
  <c r="BA278"/>
  <c r="BA280"/>
  <c r="BA281"/>
  <c r="BA277"/>
  <c r="BD234"/>
  <c r="BD238"/>
  <c r="BD246"/>
  <c r="AX250"/>
  <c r="BB250"/>
  <c r="AY250"/>
  <c r="BD155"/>
  <c r="BD206"/>
  <c r="BD180"/>
  <c r="AW119"/>
  <c r="BB123"/>
  <c r="AY123"/>
  <c r="BD123"/>
  <c r="AX123"/>
  <c r="AY139"/>
  <c r="AX139"/>
  <c r="BD143"/>
  <c r="AX157"/>
  <c r="BD157"/>
  <c r="AY157"/>
  <c r="AX165"/>
  <c r="BD165"/>
  <c r="AY165"/>
  <c r="AW171"/>
  <c r="AY171"/>
  <c r="AX171"/>
  <c r="BD162"/>
  <c r="BD140"/>
  <c r="BD145"/>
  <c r="BD188"/>
  <c r="AQ115"/>
  <c r="AP176"/>
  <c r="AP175"/>
  <c r="BD124"/>
  <c r="AX136"/>
  <c r="BD136"/>
  <c r="BD154"/>
  <c r="AW105"/>
  <c r="BD105"/>
  <c r="BB105"/>
  <c r="AX105"/>
  <c r="AY105"/>
  <c r="BD83"/>
  <c r="AX108"/>
  <c r="AW108"/>
  <c r="BD108"/>
  <c r="AY108"/>
  <c r="BD15"/>
  <c r="AY94"/>
  <c r="AW94"/>
  <c r="BD94"/>
  <c r="BB94"/>
  <c r="BD107"/>
  <c r="AX40"/>
  <c r="AP47"/>
  <c r="BC112"/>
  <c r="BC111"/>
  <c r="BC110"/>
  <c r="BC114"/>
  <c r="BC113"/>
  <c r="BA25"/>
  <c r="BA24"/>
  <c r="BA27"/>
  <c r="BA26"/>
  <c r="BA23"/>
  <c r="AU176"/>
  <c r="AQ52"/>
  <c r="AP112"/>
  <c r="AP174"/>
  <c r="AP177"/>
  <c r="AP111"/>
  <c r="AP178"/>
  <c r="AP114"/>
  <c r="AP113"/>
  <c r="AP110"/>
  <c r="AX62"/>
  <c r="AX66"/>
  <c r="BD66"/>
  <c r="AX71"/>
  <c r="AX75"/>
  <c r="AV45"/>
  <c r="AV49"/>
  <c r="AV48"/>
  <c r="AV47"/>
  <c r="AV46"/>
  <c r="BD39"/>
  <c r="AY30"/>
  <c r="AX30"/>
  <c r="AW30"/>
  <c r="BD30"/>
  <c r="AW42"/>
  <c r="BD42"/>
  <c r="AU25"/>
  <c r="AU23"/>
  <c r="AU26"/>
  <c r="AU24"/>
  <c r="AU27"/>
  <c r="BB12"/>
  <c r="BB24"/>
  <c r="AY12"/>
  <c r="AY20"/>
  <c r="BB20"/>
  <c r="AX20"/>
  <c r="BD20"/>
  <c r="BC24"/>
  <c r="AW16"/>
  <c r="BD16"/>
  <c r="AW293"/>
  <c r="AX293"/>
  <c r="AY293"/>
  <c r="AQ273"/>
  <c r="AP279"/>
  <c r="AP278"/>
  <c r="AP277"/>
  <c r="AP281"/>
  <c r="AP280"/>
  <c r="BD203"/>
  <c r="AW199"/>
  <c r="AX199"/>
  <c r="AY199"/>
  <c r="BD250"/>
  <c r="AX254"/>
  <c r="AY254"/>
  <c r="AX132"/>
  <c r="AX150"/>
  <c r="BD150"/>
  <c r="AY67"/>
  <c r="AW67"/>
  <c r="BD67"/>
  <c r="BB67"/>
  <c r="AX67"/>
  <c r="AZ114"/>
  <c r="AZ113"/>
  <c r="AZ110"/>
  <c r="AZ111"/>
  <c r="AZ25"/>
  <c r="AZ26"/>
  <c r="AZ23"/>
  <c r="AZ24"/>
  <c r="AZ27"/>
  <c r="BD71"/>
  <c r="AT46"/>
  <c r="AT45"/>
  <c r="AT49"/>
  <c r="AT48"/>
  <c r="AQ282"/>
  <c r="AP302"/>
  <c r="AP301"/>
  <c r="AP304"/>
  <c r="AP300"/>
  <c r="AP303"/>
  <c r="AV278"/>
  <c r="AV281"/>
  <c r="AV280"/>
  <c r="AV277"/>
  <c r="AU279"/>
  <c r="AU277"/>
  <c r="AU278"/>
  <c r="AU281"/>
  <c r="AU280"/>
  <c r="AZ270"/>
  <c r="AZ268"/>
  <c r="AZ272"/>
  <c r="AZ269"/>
  <c r="AZ271"/>
  <c r="AX200"/>
  <c r="AY200"/>
  <c r="BB200"/>
  <c r="AY221"/>
  <c r="AX221"/>
  <c r="BD221"/>
  <c r="BD253"/>
  <c r="AU301"/>
  <c r="AU304"/>
  <c r="AU300"/>
  <c r="AU303"/>
  <c r="AW288"/>
  <c r="BD288"/>
  <c r="AY296"/>
  <c r="AX296"/>
  <c r="AU302"/>
  <c r="BB245"/>
  <c r="AY245"/>
  <c r="AX245"/>
  <c r="BD245"/>
  <c r="BD229"/>
  <c r="AV270"/>
  <c r="AV271"/>
  <c r="AV269"/>
  <c r="AV268"/>
  <c r="AV272"/>
  <c r="AP270"/>
  <c r="AQ260"/>
  <c r="AP269"/>
  <c r="AP271"/>
  <c r="AP268"/>
  <c r="AP272"/>
  <c r="BD266"/>
  <c r="AZ257"/>
  <c r="AZ279"/>
  <c r="AZ278"/>
  <c r="AZ281"/>
  <c r="AZ277"/>
  <c r="AZ280"/>
  <c r="AW254"/>
  <c r="BD254"/>
  <c r="BD216"/>
  <c r="BD236"/>
  <c r="BA176"/>
  <c r="BA174"/>
  <c r="BA177"/>
  <c r="BA175"/>
  <c r="BA178"/>
  <c r="BD244"/>
  <c r="AT175"/>
  <c r="AT177"/>
  <c r="AT178"/>
  <c r="AT174"/>
  <c r="AW132"/>
  <c r="BD132"/>
  <c r="AX143"/>
  <c r="BB143"/>
  <c r="AY143"/>
  <c r="AW161"/>
  <c r="BD161"/>
  <c r="AW169"/>
  <c r="AW120"/>
  <c r="BD120"/>
  <c r="AY120"/>
  <c r="AY118"/>
  <c r="BD118"/>
  <c r="BB118"/>
  <c r="BA257"/>
  <c r="AX120"/>
  <c r="AX128"/>
  <c r="BD128"/>
  <c r="AW146"/>
  <c r="AY146"/>
  <c r="AY160"/>
  <c r="BB160"/>
  <c r="AW160"/>
  <c r="BD160"/>
  <c r="AY164"/>
  <c r="AW164"/>
  <c r="BD164"/>
  <c r="AW168"/>
  <c r="BD168"/>
  <c r="AY168"/>
  <c r="AX122"/>
  <c r="AY122"/>
  <c r="AW122"/>
  <c r="BD158"/>
  <c r="AX74"/>
  <c r="AY74"/>
  <c r="BB74"/>
  <c r="AW74"/>
  <c r="BD101"/>
  <c r="BD11"/>
  <c r="AT24"/>
  <c r="AT27"/>
  <c r="AT25"/>
  <c r="AT26"/>
  <c r="AT23"/>
  <c r="BB104"/>
  <c r="AW104"/>
  <c r="AY104"/>
  <c r="BD65"/>
  <c r="AW96"/>
  <c r="AX96"/>
  <c r="AY96"/>
  <c r="AZ47"/>
  <c r="AZ45"/>
  <c r="AZ49"/>
  <c r="AZ48"/>
  <c r="AZ46"/>
  <c r="AW40"/>
  <c r="BD40"/>
  <c r="BD5"/>
  <c r="BD12"/>
  <c r="AT176"/>
  <c r="AY98"/>
  <c r="AW98"/>
  <c r="BD98"/>
  <c r="AU49"/>
  <c r="AU48"/>
  <c r="AU45"/>
  <c r="AU46"/>
  <c r="AX33"/>
  <c r="BA47"/>
  <c r="BD305"/>
  <c r="AW34"/>
  <c r="BD34"/>
  <c r="AV25"/>
  <c r="AV26"/>
  <c r="AV24"/>
  <c r="AV27"/>
  <c r="AW19"/>
  <c r="BD19"/>
  <c r="AZ112"/>
  <c r="BB17"/>
  <c r="AY17"/>
  <c r="BD17"/>
  <c r="BB23"/>
  <c r="AR179"/>
  <c r="AQ257"/>
  <c r="AQ255"/>
  <c r="AQ258"/>
  <c r="AQ256"/>
  <c r="AQ259"/>
  <c r="BD122"/>
  <c r="BB176"/>
  <c r="BB175"/>
  <c r="BB178"/>
  <c r="BB174"/>
  <c r="BB177"/>
  <c r="AQ270"/>
  <c r="AR260"/>
  <c r="AQ268"/>
  <c r="AQ269"/>
  <c r="AQ271"/>
  <c r="AQ272"/>
  <c r="BD296"/>
  <c r="BD199"/>
  <c r="BB26"/>
  <c r="BB25"/>
  <c r="BD59"/>
  <c r="AQ48"/>
  <c r="AQ47"/>
  <c r="BD138"/>
  <c r="BB301"/>
  <c r="BD50"/>
  <c r="BD61"/>
  <c r="BD104"/>
  <c r="BD293"/>
  <c r="BD171"/>
  <c r="BB27"/>
  <c r="AQ46"/>
  <c r="BD217"/>
  <c r="BB270"/>
  <c r="BB269"/>
  <c r="BB272"/>
  <c r="BB268"/>
  <c r="BB271"/>
  <c r="BD100"/>
  <c r="BD231"/>
  <c r="BB300"/>
  <c r="BB279"/>
  <c r="BB278"/>
  <c r="BB277"/>
  <c r="BB280"/>
  <c r="BB281"/>
  <c r="BD276"/>
  <c r="BD163"/>
  <c r="BD267"/>
  <c r="BD159"/>
  <c r="AQ25"/>
  <c r="AQ27"/>
  <c r="AR6"/>
  <c r="AQ26"/>
  <c r="AQ24"/>
  <c r="AQ23"/>
  <c r="AW29"/>
  <c r="AY29"/>
  <c r="BB29"/>
  <c r="AX29"/>
  <c r="BD96"/>
  <c r="BD74"/>
  <c r="BD200"/>
  <c r="AQ302"/>
  <c r="AR282"/>
  <c r="AQ301"/>
  <c r="AQ304"/>
  <c r="AQ300"/>
  <c r="AQ303"/>
  <c r="AR273"/>
  <c r="AQ279"/>
  <c r="AQ278"/>
  <c r="AQ277"/>
  <c r="AQ280"/>
  <c r="AQ281"/>
  <c r="AR52"/>
  <c r="AQ177"/>
  <c r="AQ110"/>
  <c r="AQ174"/>
  <c r="AQ111"/>
  <c r="AQ178"/>
  <c r="AQ114"/>
  <c r="AQ113"/>
  <c r="AQ112"/>
  <c r="AQ176"/>
  <c r="AR115"/>
  <c r="AQ175"/>
  <c r="BD103"/>
  <c r="AQ45"/>
  <c r="AY28"/>
  <c r="BB28"/>
  <c r="AR47"/>
  <c r="AX28"/>
  <c r="AR46"/>
  <c r="AR45"/>
  <c r="AR49"/>
  <c r="AR48"/>
  <c r="AW28"/>
  <c r="BD125"/>
  <c r="BD121"/>
  <c r="BD195"/>
  <c r="BD142"/>
  <c r="BD137"/>
  <c r="AR176"/>
  <c r="AW115"/>
  <c r="AY115"/>
  <c r="AR175"/>
  <c r="AX115"/>
  <c r="AR279"/>
  <c r="AX273"/>
  <c r="AY273"/>
  <c r="AR278"/>
  <c r="AR280"/>
  <c r="AR281"/>
  <c r="AR277"/>
  <c r="AW273"/>
  <c r="BB47"/>
  <c r="BB46"/>
  <c r="BB45"/>
  <c r="BB49"/>
  <c r="BB48"/>
  <c r="BD29"/>
  <c r="AW6"/>
  <c r="AY6"/>
  <c r="AR24"/>
  <c r="AR27"/>
  <c r="AR26"/>
  <c r="AR23"/>
  <c r="AR25"/>
  <c r="AX6"/>
  <c r="AR257"/>
  <c r="AW179"/>
  <c r="AX179"/>
  <c r="AY179"/>
  <c r="BB179"/>
  <c r="AR258"/>
  <c r="AR259"/>
  <c r="AR256"/>
  <c r="AR255"/>
  <c r="AR302"/>
  <c r="AW282"/>
  <c r="AX282"/>
  <c r="AY282"/>
  <c r="AR303"/>
  <c r="AR301"/>
  <c r="AR304"/>
  <c r="AR300"/>
  <c r="AW47"/>
  <c r="AW46"/>
  <c r="AW45"/>
  <c r="AW48"/>
  <c r="AW49"/>
  <c r="BD49"/>
  <c r="BD28"/>
  <c r="BD47"/>
  <c r="AY47"/>
  <c r="AY49"/>
  <c r="AY48"/>
  <c r="AY45"/>
  <c r="AY46"/>
  <c r="AX47"/>
  <c r="AX46"/>
  <c r="AX49"/>
  <c r="AX48"/>
  <c r="AX45"/>
  <c r="AW52"/>
  <c r="BB52"/>
  <c r="AY52"/>
  <c r="AX52"/>
  <c r="AR114"/>
  <c r="AR110"/>
  <c r="AR174"/>
  <c r="AR112"/>
  <c r="AR177"/>
  <c r="AR113"/>
  <c r="AR178"/>
  <c r="AR111"/>
  <c r="AW260"/>
  <c r="AY260"/>
  <c r="AR270"/>
  <c r="AR269"/>
  <c r="AR271"/>
  <c r="AR272"/>
  <c r="AR268"/>
  <c r="AX260"/>
  <c r="BD52"/>
  <c r="BD112"/>
  <c r="AW110"/>
  <c r="AW114"/>
  <c r="AW113"/>
  <c r="AW112"/>
  <c r="AW111"/>
  <c r="AW24"/>
  <c r="AW27"/>
  <c r="AW26"/>
  <c r="AW23"/>
  <c r="AW25"/>
  <c r="BD6"/>
  <c r="AY279"/>
  <c r="AY277"/>
  <c r="AY278"/>
  <c r="AY281"/>
  <c r="AY280"/>
  <c r="AX270"/>
  <c r="AX269"/>
  <c r="AX271"/>
  <c r="AX272"/>
  <c r="AX268"/>
  <c r="BD48"/>
  <c r="AY302"/>
  <c r="AY301"/>
  <c r="AY304"/>
  <c r="AY300"/>
  <c r="AY303"/>
  <c r="BB257"/>
  <c r="BB256"/>
  <c r="BB255"/>
  <c r="BB259"/>
  <c r="BB258"/>
  <c r="AY270"/>
  <c r="AY269"/>
  <c r="AY268"/>
  <c r="AY271"/>
  <c r="AY272"/>
  <c r="AY114"/>
  <c r="AY112"/>
  <c r="AY113"/>
  <c r="AY111"/>
  <c r="AY110"/>
  <c r="BD45"/>
  <c r="AX302"/>
  <c r="AX301"/>
  <c r="AX304"/>
  <c r="AX300"/>
  <c r="AX303"/>
  <c r="AY257"/>
  <c r="AY256"/>
  <c r="AY255"/>
  <c r="AY259"/>
  <c r="AY258"/>
  <c r="AX27"/>
  <c r="AX23"/>
  <c r="AX24"/>
  <c r="AX26"/>
  <c r="AX25"/>
  <c r="AX279"/>
  <c r="AX278"/>
  <c r="AX277"/>
  <c r="AX280"/>
  <c r="AX281"/>
  <c r="AY176"/>
  <c r="AY175"/>
  <c r="AY177"/>
  <c r="AY174"/>
  <c r="AY178"/>
  <c r="AX112"/>
  <c r="AX113"/>
  <c r="AX111"/>
  <c r="AX114"/>
  <c r="AX110"/>
  <c r="AW270"/>
  <c r="AW272"/>
  <c r="BD272"/>
  <c r="AW271"/>
  <c r="BD271"/>
  <c r="AW269"/>
  <c r="AW268"/>
  <c r="BD268"/>
  <c r="BD260"/>
  <c r="BD270"/>
  <c r="BB112"/>
  <c r="BB111"/>
  <c r="BB110"/>
  <c r="BB113"/>
  <c r="BB114"/>
  <c r="AW302"/>
  <c r="AW303"/>
  <c r="BD303"/>
  <c r="AW301"/>
  <c r="AW304"/>
  <c r="BD304"/>
  <c r="AW300"/>
  <c r="BD300"/>
  <c r="BD282"/>
  <c r="BD302"/>
  <c r="AX257"/>
  <c r="AX256"/>
  <c r="AX255"/>
  <c r="AX259"/>
  <c r="AX258"/>
  <c r="AW176"/>
  <c r="AW178"/>
  <c r="AW174"/>
  <c r="AW175"/>
  <c r="AW177"/>
  <c r="BD177"/>
  <c r="BD115"/>
  <c r="BD176"/>
  <c r="AW257"/>
  <c r="AW258"/>
  <c r="BD258"/>
  <c r="AW259"/>
  <c r="BD259"/>
  <c r="AW256"/>
  <c r="AW255"/>
  <c r="BD179"/>
  <c r="BD257"/>
  <c r="AY25"/>
  <c r="AY24"/>
  <c r="AY26"/>
  <c r="AY27"/>
  <c r="AY23"/>
  <c r="AW279"/>
  <c r="AW278"/>
  <c r="AW280"/>
  <c r="BD280"/>
  <c r="AW281"/>
  <c r="BD281"/>
  <c r="AW277"/>
  <c r="BD277"/>
  <c r="BD273"/>
  <c r="BD279"/>
  <c r="AX176"/>
  <c r="AX175"/>
  <c r="AX177"/>
  <c r="AX178"/>
  <c r="AX174"/>
  <c r="BD24"/>
  <c r="BD25"/>
  <c r="BD27"/>
  <c r="BD255"/>
  <c r="BD174"/>
  <c r="BD178"/>
  <c r="BD23"/>
  <c r="BD26"/>
</calcChain>
</file>

<file path=xl/sharedStrings.xml><?xml version="1.0" encoding="utf-8"?>
<sst xmlns="http://schemas.openxmlformats.org/spreadsheetml/2006/main" count="6292" uniqueCount="547">
  <si>
    <t>Authors</t>
  </si>
  <si>
    <t>Year</t>
  </si>
  <si>
    <t>PMID</t>
  </si>
  <si>
    <t>Major ethnicity</t>
  </si>
  <si>
    <t>Population</t>
  </si>
  <si>
    <t>Add'l population info</t>
  </si>
  <si>
    <t>Subject type</t>
  </si>
  <si>
    <t>N               Subjects genotyped</t>
  </si>
  <si>
    <t>*2</t>
  </si>
  <si>
    <t>*3</t>
  </si>
  <si>
    <t>*4</t>
  </si>
  <si>
    <t>*5</t>
  </si>
  <si>
    <t>*6</t>
  </si>
  <si>
    <t>*7</t>
  </si>
  <si>
    <t>*8</t>
  </si>
  <si>
    <t>*9</t>
  </si>
  <si>
    <t>*10</t>
  </si>
  <si>
    <t>*11</t>
  </si>
  <si>
    <t>*12</t>
  </si>
  <si>
    <t>*17</t>
  </si>
  <si>
    <t>*29</t>
  </si>
  <si>
    <t>*35</t>
  </si>
  <si>
    <t>*36</t>
  </si>
  <si>
    <t>*40</t>
  </si>
  <si>
    <t>*41</t>
  </si>
  <si>
    <t>*42</t>
  </si>
  <si>
    <t>*43</t>
  </si>
  <si>
    <t>*44</t>
  </si>
  <si>
    <t>*49</t>
  </si>
  <si>
    <t>*56A/B</t>
  </si>
  <si>
    <t>*1xN</t>
  </si>
  <si>
    <t>*2xN</t>
  </si>
  <si>
    <t>*4xN</t>
  </si>
  <si>
    <t>Daly et al</t>
  </si>
  <si>
    <t>Africa</t>
  </si>
  <si>
    <t>African Americans</t>
  </si>
  <si>
    <t>healthy subjects</t>
  </si>
  <si>
    <t>-</t>
  </si>
  <si>
    <t>Leathart et al</t>
  </si>
  <si>
    <t>healthy subjects+cases</t>
  </si>
  <si>
    <t>var</t>
  </si>
  <si>
    <t xml:space="preserve">Wan et al </t>
  </si>
  <si>
    <t xml:space="preserve"> Southern CA</t>
  </si>
  <si>
    <t>Gaedigk et al</t>
  </si>
  <si>
    <t>Atlanta</t>
  </si>
  <si>
    <t>Cai et al</t>
  </si>
  <si>
    <t>controls</t>
  </si>
  <si>
    <t>psychiatric</t>
  </si>
  <si>
    <t>controls+psychiatric patients</t>
  </si>
  <si>
    <t>healthy subjects+sickle cell patients</t>
  </si>
  <si>
    <t xml:space="preserve"> Kansas City</t>
  </si>
  <si>
    <t>sickle cell patients</t>
  </si>
  <si>
    <t xml:space="preserve"> Atlanta</t>
  </si>
  <si>
    <t xml:space="preserve"> Milwaukee</t>
  </si>
  <si>
    <t>healthy subjects, or with unrelated disease</t>
  </si>
  <si>
    <t>[0.37]</t>
  </si>
  <si>
    <t>de Leon et al</t>
  </si>
  <si>
    <t>Kentucky</t>
  </si>
  <si>
    <t>mentally ill patients</t>
  </si>
  <si>
    <t>Yee et al</t>
  </si>
  <si>
    <t>African</t>
  </si>
  <si>
    <t>Average</t>
  </si>
  <si>
    <t>n/a</t>
  </si>
  <si>
    <t>Min</t>
  </si>
  <si>
    <t>Max</t>
  </si>
  <si>
    <t>Wright el al</t>
  </si>
  <si>
    <t xml:space="preserve"> South Africa</t>
  </si>
  <si>
    <t>Xhosa</t>
  </si>
  <si>
    <t>healthy and schizophrenia patients</t>
  </si>
  <si>
    <t>Aklillu et al</t>
  </si>
  <si>
    <t>Ethiopians</t>
  </si>
  <si>
    <t>living in Ethopia</t>
  </si>
  <si>
    <t xml:space="preserve"> living in Sweden</t>
  </si>
  <si>
    <t>Griese et al</t>
  </si>
  <si>
    <t>Ghanaians</t>
  </si>
  <si>
    <t>South African</t>
  </si>
  <si>
    <t>Coloureds</t>
  </si>
  <si>
    <t>Sistonen et al</t>
  </si>
  <si>
    <t>Sub-Saharan Africans</t>
  </si>
  <si>
    <t>Human Genome Diversity Panels</t>
  </si>
  <si>
    <t>Bathum et al</t>
  </si>
  <si>
    <t>Tanzanians</t>
  </si>
  <si>
    <t>Dandara et al</t>
  </si>
  <si>
    <t>psychiatric patients</t>
  </si>
  <si>
    <t>healthy controls</t>
  </si>
  <si>
    <t>Wennerholm et al</t>
  </si>
  <si>
    <t xml:space="preserve">Tanzanians </t>
  </si>
  <si>
    <t>Bantu</t>
  </si>
  <si>
    <t>Man et al</t>
  </si>
  <si>
    <t>unspecified</t>
  </si>
  <si>
    <t>Venda</t>
  </si>
  <si>
    <t>Masimirembwa et al</t>
  </si>
  <si>
    <t>Zimbabwean</t>
  </si>
  <si>
    <t>Shona</t>
  </si>
  <si>
    <t>Mendoza et al</t>
  </si>
  <si>
    <t>Americas</t>
  </si>
  <si>
    <t>American</t>
  </si>
  <si>
    <t>Mexican American, Southern CA</t>
  </si>
  <si>
    <t>Casner</t>
  </si>
  <si>
    <t>Mexican American, El Paso, TX</t>
  </si>
  <si>
    <t>Luo et al</t>
  </si>
  <si>
    <t>Hispanics, Kansas City</t>
  </si>
  <si>
    <t>anonymous subjects</t>
  </si>
  <si>
    <t>Bailliet et al</t>
  </si>
  <si>
    <t>Argentinian+Paraguayan</t>
  </si>
  <si>
    <t xml:space="preserve">Native Americans </t>
  </si>
  <si>
    <t>da Silva Silveira et al</t>
  </si>
  <si>
    <t>Brazilian</t>
  </si>
  <si>
    <t>Sao Paulo</t>
  </si>
  <si>
    <t>ALL pediatric patients</t>
  </si>
  <si>
    <t>da SilvaSilveira et al</t>
  </si>
  <si>
    <t>African descent, Sao Paulo</t>
  </si>
  <si>
    <t>general population treated at hospital</t>
  </si>
  <si>
    <t>European descen, Sao Paulo</t>
  </si>
  <si>
    <t>Mulatto, Sao Paulo</t>
  </si>
  <si>
    <t>Kohlrausch et al</t>
  </si>
  <si>
    <t>African descent</t>
  </si>
  <si>
    <t>European descent</t>
  </si>
  <si>
    <t>schizophrenia patients</t>
  </si>
  <si>
    <t>Antunes et al</t>
  </si>
  <si>
    <t>Porto Allegre</t>
  </si>
  <si>
    <t>breast cancer patients</t>
  </si>
  <si>
    <t>Friedrich et al</t>
  </si>
  <si>
    <t>North, Northeast, Southeast, South</t>
  </si>
  <si>
    <t>Jurima-Romet et al</t>
  </si>
  <si>
    <t>Canadian</t>
  </si>
  <si>
    <t>Inuit</t>
  </si>
  <si>
    <t>healthy, unrelated in first degree</t>
  </si>
  <si>
    <t>Nowak et al</t>
  </si>
  <si>
    <t>Native Indians, Toronto, mixed ancestry</t>
  </si>
  <si>
    <t>Native Indians, Toronto</t>
  </si>
  <si>
    <t>Central/South American</t>
  </si>
  <si>
    <t>Munoz et al</t>
  </si>
  <si>
    <t>Chilean</t>
  </si>
  <si>
    <t>Mapuches, Southern Chile</t>
  </si>
  <si>
    <t>Roco et al</t>
  </si>
  <si>
    <t>Santiago de Chile,  (37% Amerindian/Caucasian)</t>
  </si>
  <si>
    <t>Isaza et al</t>
  </si>
  <si>
    <t>Columbian</t>
  </si>
  <si>
    <t>Mestizo-prevalent</t>
  </si>
  <si>
    <t>Llerena et al</t>
  </si>
  <si>
    <t>Cuban</t>
  </si>
  <si>
    <t>Mestizos</t>
  </si>
  <si>
    <t>Dorado et al</t>
  </si>
  <si>
    <t>Ecuadorian</t>
  </si>
  <si>
    <t>Mestizo</t>
  </si>
  <si>
    <t>Lopez et al</t>
  </si>
  <si>
    <t>Mexican</t>
  </si>
  <si>
    <t xml:space="preserve"> Mestizos</t>
  </si>
  <si>
    <t>Sosa-Macias et al</t>
  </si>
  <si>
    <t xml:space="preserve">Mexican </t>
  </si>
  <si>
    <t>Mestizos, Nuevo Ideal</t>
  </si>
  <si>
    <t>Tepehuano, Guajolota Community</t>
  </si>
  <si>
    <t>Contreras et al</t>
  </si>
  <si>
    <t>Amerindian (Mixtecos, Tepehuanos, Maysa, Zapotecos)</t>
  </si>
  <si>
    <t>6 different Mestizo subpopulations</t>
  </si>
  <si>
    <t>Salazar-Flores</t>
  </si>
  <si>
    <t>5 Amerindian subpopulations</t>
  </si>
  <si>
    <t>Western Mestizos</t>
  </si>
  <si>
    <t>Alcazar-Gonzalez et al</t>
  </si>
  <si>
    <t>northeastern Mexico</t>
  </si>
  <si>
    <t>Lazalde-Ramos et al</t>
  </si>
  <si>
    <t>Tepehuanos</t>
  </si>
  <si>
    <t>healthy</t>
  </si>
  <si>
    <t>Huicholes</t>
  </si>
  <si>
    <t>Tarahumaras</t>
  </si>
  <si>
    <t>Coras</t>
  </si>
  <si>
    <t>López-López et al</t>
  </si>
  <si>
    <t>Mestizos, Chiapas</t>
  </si>
  <si>
    <t>Lacandones</t>
  </si>
  <si>
    <t>Agundez et al</t>
  </si>
  <si>
    <t>Nicaraguan</t>
  </si>
  <si>
    <t>Jorge et al</t>
  </si>
  <si>
    <t>Panama</t>
  </si>
  <si>
    <t>Embera</t>
  </si>
  <si>
    <t>Panamanian</t>
  </si>
  <si>
    <t>Ngawbe</t>
  </si>
  <si>
    <t>Ruaño et al</t>
  </si>
  <si>
    <t>Puerto Rican</t>
  </si>
  <si>
    <t>random newborns</t>
  </si>
  <si>
    <t>Montane et al</t>
  </si>
  <si>
    <t>Trinidadians</t>
  </si>
  <si>
    <t>Afro-trinidadians</t>
  </si>
  <si>
    <t>Indo-Trinidadians</t>
  </si>
  <si>
    <t>Griman et al</t>
  </si>
  <si>
    <t>Venezuelan</t>
  </si>
  <si>
    <t>Bari, Panare, Pemon, Warao, Wayuu</t>
  </si>
  <si>
    <t>Bari</t>
  </si>
  <si>
    <t>Panare</t>
  </si>
  <si>
    <t>Pemon</t>
  </si>
  <si>
    <t>Warao</t>
  </si>
  <si>
    <t>Wayuu</t>
  </si>
  <si>
    <t>urban admixed, city of Barquisimeto</t>
  </si>
  <si>
    <t>Ji et al</t>
  </si>
  <si>
    <t>East Asia</t>
  </si>
  <si>
    <t>Chinese</t>
  </si>
  <si>
    <t>Ismail et al</t>
  </si>
  <si>
    <t xml:space="preserve"> living in Malaysia</t>
  </si>
  <si>
    <t>healthy subjects+patients</t>
  </si>
  <si>
    <t>Sheng et al</t>
  </si>
  <si>
    <t xml:space="preserve"> Eastern Han</t>
  </si>
  <si>
    <t>Myrand et al</t>
  </si>
  <si>
    <t xml:space="preserve"> Singapore</t>
  </si>
  <si>
    <t>Qin et al</t>
  </si>
  <si>
    <t>Han, Xi'an</t>
  </si>
  <si>
    <t>Han,  Shenyang</t>
  </si>
  <si>
    <t>Han, Shantou</t>
  </si>
  <si>
    <t>Zhou et al</t>
  </si>
  <si>
    <t>Han, Beijing</t>
  </si>
  <si>
    <t xml:space="preserve">HapMap and healthy subjects </t>
  </si>
  <si>
    <t>Kim et al</t>
  </si>
  <si>
    <t>Han</t>
  </si>
  <si>
    <t>DNA Repository of the PGRC</t>
  </si>
  <si>
    <t>Zuo et al</t>
  </si>
  <si>
    <t xml:space="preserve">Han </t>
  </si>
  <si>
    <t xml:space="preserve">Uyghur </t>
  </si>
  <si>
    <t xml:space="preserve">Hui </t>
  </si>
  <si>
    <t xml:space="preserve">Mongolian </t>
  </si>
  <si>
    <t>Li et al</t>
  </si>
  <si>
    <t>residing in Ningxia</t>
  </si>
  <si>
    <t>healthy and hyperlipidemia patients</t>
  </si>
  <si>
    <t>Yi et al</t>
  </si>
  <si>
    <t>residing in Seoul</t>
  </si>
  <si>
    <t>all male, healthy subjects</t>
  </si>
  <si>
    <t xml:space="preserve">Chinese </t>
  </si>
  <si>
    <t xml:space="preserve">Han, Shanghai </t>
  </si>
  <si>
    <t xml:space="preserve">Qian et al </t>
  </si>
  <si>
    <t>Chinese Han</t>
  </si>
  <si>
    <t>northern and southern regions</t>
  </si>
  <si>
    <t>Yin et al</t>
  </si>
  <si>
    <t>Chinese-Han</t>
  </si>
  <si>
    <t>from across China</t>
  </si>
  <si>
    <t>Chinese-Hui</t>
  </si>
  <si>
    <t>Ningxia Hui Autonomous Region</t>
  </si>
  <si>
    <t>Chinese-Mongolian</t>
  </si>
  <si>
    <t>Inner Mongolia Autonomous Region</t>
  </si>
  <si>
    <t>Jin et al</t>
  </si>
  <si>
    <t>Chinese-Tibetan</t>
  </si>
  <si>
    <t>East Asians</t>
  </si>
  <si>
    <t>Love et al</t>
  </si>
  <si>
    <t>Filipino</t>
  </si>
  <si>
    <t>Chida et al</t>
  </si>
  <si>
    <t>Japanese</t>
  </si>
  <si>
    <t>Tateishi et al</t>
  </si>
  <si>
    <t>Kubota et al</t>
  </si>
  <si>
    <t>Nishida et al</t>
  </si>
  <si>
    <t>Ishiguro et al</t>
  </si>
  <si>
    <t>Yamazaki et al</t>
  </si>
  <si>
    <t>Soyama et al</t>
  </si>
  <si>
    <t>subjects on antiarrythmic drugs and/or beta-blockers</t>
  </si>
  <si>
    <t>Ebisawa et al</t>
  </si>
  <si>
    <t xml:space="preserve"> Native Japanese</t>
  </si>
  <si>
    <t xml:space="preserve"> 1st generation Japanese</t>
  </si>
  <si>
    <t xml:space="preserve"> 3rd generation Japanese</t>
  </si>
  <si>
    <t>Hosono et al</t>
  </si>
  <si>
    <t>Kiyotani et al</t>
  </si>
  <si>
    <t>Fukuoka</t>
  </si>
  <si>
    <t>healthy subjects, 81% male</t>
  </si>
  <si>
    <t>Lee et al</t>
  </si>
  <si>
    <t>Korean</t>
  </si>
  <si>
    <t>anonymized subjects</t>
  </si>
  <si>
    <t>Koreans</t>
  </si>
  <si>
    <t>seoul or Gyeonggi-do</t>
  </si>
  <si>
    <t>Asian</t>
  </si>
  <si>
    <t>not specified</t>
  </si>
  <si>
    <t>Suwannasri et al</t>
  </si>
  <si>
    <t>Thai</t>
  </si>
  <si>
    <t>Chamnanphon et al</t>
  </si>
  <si>
    <t>Veiga et al</t>
  </si>
  <si>
    <t>Vietnamese</t>
  </si>
  <si>
    <t>Kinh origin</t>
  </si>
  <si>
    <t xml:space="preserve"> Viet Kinh</t>
  </si>
  <si>
    <t>Beer et al</t>
  </si>
  <si>
    <t>Europe</t>
  </si>
  <si>
    <t>Austrian</t>
  </si>
  <si>
    <t>Caucasians</t>
  </si>
  <si>
    <t>hepatocytes</t>
  </si>
  <si>
    <t>Bozina et al</t>
  </si>
  <si>
    <t>Croatian</t>
  </si>
  <si>
    <t>Buzková</t>
  </si>
  <si>
    <t>Czech</t>
  </si>
  <si>
    <t>Slanar et al</t>
  </si>
  <si>
    <t>orthopedic patients (knee arthroscopy)</t>
  </si>
  <si>
    <t>Pedersen et al</t>
  </si>
  <si>
    <t>Danish</t>
  </si>
  <si>
    <t>Rasmussen et al</t>
  </si>
  <si>
    <t>Vangsted</t>
  </si>
  <si>
    <t>multiple myeloma patients</t>
  </si>
  <si>
    <t>Tamminga et al</t>
  </si>
  <si>
    <t>Dutch</t>
  </si>
  <si>
    <t>Europeans</t>
  </si>
  <si>
    <t>Europeans+North Americans</t>
  </si>
  <si>
    <t>Halling et al</t>
  </si>
  <si>
    <t>Faroese</t>
  </si>
  <si>
    <t>Marez et al</t>
  </si>
  <si>
    <t xml:space="preserve">French </t>
  </si>
  <si>
    <t>healthy(n=144); various diseases (n=528)</t>
  </si>
  <si>
    <t>Sachse et al</t>
  </si>
  <si>
    <t>Germans</t>
  </si>
  <si>
    <t>Raimundo et al</t>
  </si>
  <si>
    <t>Toscano et al</t>
  </si>
  <si>
    <t>Arvanitidis et al</t>
  </si>
  <si>
    <t>Greek</t>
  </si>
  <si>
    <t>Rideg et al</t>
  </si>
  <si>
    <t>Hungarian</t>
  </si>
  <si>
    <t>Háber et al</t>
  </si>
  <si>
    <t>Hungarians</t>
  </si>
  <si>
    <t>recurrent unipolar depression patients</t>
  </si>
  <si>
    <t xml:space="preserve">Scordo et al </t>
  </si>
  <si>
    <t>Italian</t>
  </si>
  <si>
    <t>De Luca et al</t>
  </si>
  <si>
    <t>multiple chemical sensitivity patients</t>
  </si>
  <si>
    <t>Serrano et al.</t>
  </si>
  <si>
    <t>breast cancer, controls</t>
  </si>
  <si>
    <t>Wesmiller et al</t>
  </si>
  <si>
    <t xml:space="preserve">North American </t>
  </si>
  <si>
    <t>orthopedic trauma patients</t>
  </si>
  <si>
    <t>North Americans</t>
  </si>
  <si>
    <t>healthy subjects+patients with unrelated disease</t>
  </si>
  <si>
    <t xml:space="preserve">North Americans </t>
  </si>
  <si>
    <t>North Americans+Europeans</t>
  </si>
  <si>
    <t>Molden et al</t>
  </si>
  <si>
    <t>Norwegian</t>
  </si>
  <si>
    <t>Gjerde et al</t>
  </si>
  <si>
    <t>Niewinski et al</t>
  </si>
  <si>
    <t>Polish</t>
  </si>
  <si>
    <t>Correia et al</t>
  </si>
  <si>
    <t>Portugese</t>
  </si>
  <si>
    <t>Albuquerque et al</t>
  </si>
  <si>
    <t>10.2217/pme.13.56</t>
  </si>
  <si>
    <t>Portuguese</t>
  </si>
  <si>
    <t>Gaikovitch et al</t>
  </si>
  <si>
    <t>Russian</t>
  </si>
  <si>
    <t>Voronezh Region</t>
  </si>
  <si>
    <t>71 healthy+other misc patients</t>
  </si>
  <si>
    <t>Fuselli et al</t>
  </si>
  <si>
    <t>Sardinians</t>
  </si>
  <si>
    <t>Spanish</t>
  </si>
  <si>
    <t xml:space="preserve"> Southern Spain</t>
  </si>
  <si>
    <t>Menoyo et al</t>
  </si>
  <si>
    <t>Crescenti et al</t>
  </si>
  <si>
    <t>Barcelona</t>
  </si>
  <si>
    <t>Trauma service patients</t>
  </si>
  <si>
    <t>psychiatric patients (no extrapyramidal symptoms)</t>
  </si>
  <si>
    <t>psychiatric patients (with extrapyramidal symptoms)</t>
  </si>
  <si>
    <t>Fernandez-Santander et al</t>
  </si>
  <si>
    <t xml:space="preserve"> La Alpujarra region</t>
  </si>
  <si>
    <t>healthy subjects+psychiatric patients</t>
  </si>
  <si>
    <t>Fernández_Santander et al</t>
  </si>
  <si>
    <t xml:space="preserve">breast cancer </t>
  </si>
  <si>
    <t>Zafra-Ceres et al</t>
  </si>
  <si>
    <t xml:space="preserve">Spanish </t>
  </si>
  <si>
    <t>Zachrisson et al</t>
  </si>
  <si>
    <t>Swedish</t>
  </si>
  <si>
    <t>blood donors</t>
  </si>
  <si>
    <t>fatal intoxication cases</t>
  </si>
  <si>
    <t>suicide cases</t>
  </si>
  <si>
    <t>natural death cases</t>
  </si>
  <si>
    <t>Rebsamen et al</t>
  </si>
  <si>
    <t>Swiss</t>
  </si>
  <si>
    <t>Aydin et al</t>
  </si>
  <si>
    <t>Turkish</t>
  </si>
  <si>
    <t>Koseler et al</t>
  </si>
  <si>
    <t>Bursa</t>
  </si>
  <si>
    <t>Sahin et al</t>
  </si>
  <si>
    <t>Middle Black Seas area</t>
  </si>
  <si>
    <t>patients with arthritis, joint/back pain</t>
  </si>
  <si>
    <t>Serin et al</t>
  </si>
  <si>
    <t>Aynacioglu et al</t>
  </si>
  <si>
    <t xml:space="preserve">Turkish </t>
  </si>
  <si>
    <t>SE Anatolia</t>
  </si>
  <si>
    <t>Middle East</t>
  </si>
  <si>
    <t xml:space="preserve">Bedouins </t>
  </si>
  <si>
    <t>Israel</t>
  </si>
  <si>
    <t>Qumsieh et al</t>
  </si>
  <si>
    <t>Emiratis</t>
  </si>
  <si>
    <t>United Arab Emirates</t>
  </si>
  <si>
    <t>majority psychiatric patients</t>
  </si>
  <si>
    <t>Kouhi et al</t>
  </si>
  <si>
    <t>Iranian</t>
  </si>
  <si>
    <t xml:space="preserve"> Eastern Azerbaijan</t>
  </si>
  <si>
    <t>Hashemi-Soteh et al</t>
  </si>
  <si>
    <t xml:space="preserve"> Mazandaran</t>
  </si>
  <si>
    <t>Middle-Easterns</t>
  </si>
  <si>
    <t>McLellan et al</t>
  </si>
  <si>
    <t>Saudi Arabians</t>
  </si>
  <si>
    <t>Al-Dosari et al</t>
  </si>
  <si>
    <t>different geographic regions</t>
  </si>
  <si>
    <t>Syrians</t>
  </si>
  <si>
    <t>Oceania</t>
  </si>
  <si>
    <t>Australian Aborigines</t>
  </si>
  <si>
    <t xml:space="preserve"> NW Australia</t>
  </si>
  <si>
    <t>Oceanians</t>
  </si>
  <si>
    <t>von Ahsen et al</t>
  </si>
  <si>
    <t xml:space="preserve">Papua New Guineans </t>
  </si>
  <si>
    <t>Kunjingini</t>
  </si>
  <si>
    <t xml:space="preserve"> Alexishafen</t>
  </si>
  <si>
    <t>Naveen et al</t>
  </si>
  <si>
    <t>South/Central Asia</t>
  </si>
  <si>
    <t xml:space="preserve"> Southern Indians</t>
  </si>
  <si>
    <t>Four Southern States</t>
  </si>
  <si>
    <t>Central/South Asians</t>
  </si>
  <si>
    <t>Ismail &amp; The</t>
  </si>
  <si>
    <t>Indians</t>
  </si>
  <si>
    <t>living in Malaysia</t>
  </si>
  <si>
    <t>Teh et al</t>
  </si>
  <si>
    <t>Malays</t>
  </si>
  <si>
    <t>Kuala Lumpur</t>
  </si>
  <si>
    <t>Adithan et al</t>
  </si>
  <si>
    <t>Tamil</t>
  </si>
  <si>
    <t>African American</t>
  </si>
  <si>
    <t>Scott et al</t>
  </si>
  <si>
    <t>Ashkenazi Jews</t>
  </si>
  <si>
    <t xml:space="preserve"> New York</t>
  </si>
  <si>
    <t>Total</t>
  </si>
  <si>
    <t>Brazilians</t>
  </si>
  <si>
    <t>Céspedes et al</t>
  </si>
  <si>
    <t>Costa Rica</t>
  </si>
  <si>
    <t>Amerindian</t>
  </si>
  <si>
    <t>Afro-Caribbean</t>
  </si>
  <si>
    <t>Varela et al</t>
  </si>
  <si>
    <t>Mestizos (general population, Santiago)</t>
  </si>
  <si>
    <t>Perez-Paramo et al</t>
  </si>
  <si>
    <t>Mexican Mestizo</t>
  </si>
  <si>
    <t>San Critobal de las Casas</t>
  </si>
  <si>
    <t>Mexivan Mestizo</t>
  </si>
  <si>
    <t>Nuevo Léon, NE Mexico</t>
  </si>
  <si>
    <t>Mexivan Native</t>
  </si>
  <si>
    <t>Tzotzil, Tzeltal</t>
  </si>
  <si>
    <t>Ota et al</t>
  </si>
  <si>
    <t>Finnish</t>
  </si>
  <si>
    <t>Kankaanpää. West Finnish</t>
  </si>
  <si>
    <t>Suomussalami, Est Finnish</t>
  </si>
  <si>
    <t>Bank et al</t>
  </si>
  <si>
    <t>Dutch + Belgian</t>
  </si>
  <si>
    <t>breast cancer</t>
  </si>
  <si>
    <t>Weber et al</t>
  </si>
  <si>
    <t>Nestorovska et al</t>
  </si>
  <si>
    <t>Macedonia</t>
  </si>
  <si>
    <t>Roma</t>
  </si>
  <si>
    <t>Buch et al</t>
  </si>
  <si>
    <t>West and central India</t>
  </si>
  <si>
    <t xml:space="preserve">Naveen et al </t>
  </si>
  <si>
    <t xml:space="preserve">Tamildadu, South India </t>
  </si>
  <si>
    <t>Kerala, South India</t>
  </si>
  <si>
    <t>Karanatka, South India</t>
  </si>
  <si>
    <t xml:space="preserve">Andhra Pradesh, South India </t>
  </si>
  <si>
    <t>Ahmedabad, Gujarat, West India</t>
  </si>
  <si>
    <t xml:space="preserve">Singh et al </t>
  </si>
  <si>
    <t>North Indians</t>
  </si>
  <si>
    <t>Parveen et al</t>
  </si>
  <si>
    <t>Uttar Pradash, North India</t>
  </si>
  <si>
    <t>Damodaran et al</t>
  </si>
  <si>
    <t>Jawaharlal, South Indians</t>
  </si>
  <si>
    <t>Breast cancer</t>
  </si>
  <si>
    <t>Dong et al</t>
  </si>
  <si>
    <t>nephrectomy patients</t>
  </si>
  <si>
    <t>Ayyappadhias et al</t>
  </si>
  <si>
    <t xml:space="preserve">Indian </t>
  </si>
  <si>
    <t>Madras</t>
  </si>
  <si>
    <t>hypertensive patients and controls</t>
  </si>
  <si>
    <t>Nazir et al</t>
  </si>
  <si>
    <t>http://jpmi.org.pk/index.php/jpmi/article/viewFile/1691/1611</t>
  </si>
  <si>
    <t>Pakistani</t>
  </si>
  <si>
    <t>Rawalpindi</t>
  </si>
  <si>
    <t>DM</t>
  </si>
  <si>
    <t>Ris</t>
  </si>
  <si>
    <t>DQ</t>
  </si>
  <si>
    <t>DM, BUF</t>
  </si>
  <si>
    <t>SP</t>
  </si>
  <si>
    <t>SP, DQ</t>
  </si>
  <si>
    <t>DM,DQ</t>
  </si>
  <si>
    <t>Tram</t>
  </si>
  <si>
    <t>RIS</t>
  </si>
  <si>
    <t>TAM</t>
  </si>
  <si>
    <t>Dodgen et al</t>
  </si>
  <si>
    <t>South Africa</t>
  </si>
  <si>
    <t>ethnically diverse representative population</t>
  </si>
  <si>
    <t>Tiili et al</t>
  </si>
  <si>
    <t>St Petersburg</t>
  </si>
  <si>
    <t>Chin et al.</t>
  </si>
  <si>
    <t xml:space="preserve">Breat cancer </t>
  </si>
  <si>
    <t>AS=0</t>
  </si>
  <si>
    <t>AS=0.5</t>
  </si>
  <si>
    <t>AS=1</t>
  </si>
  <si>
    <t xml:space="preserve">AS=1.5 </t>
  </si>
  <si>
    <t>AS=2</t>
  </si>
  <si>
    <t>AS=2.5</t>
  </si>
  <si>
    <t>AS=3</t>
  </si>
  <si>
    <t>AS=4</t>
  </si>
  <si>
    <t>PM*PM</t>
  </si>
  <si>
    <t>2*PM*IM</t>
  </si>
  <si>
    <t>IM*IM</t>
  </si>
  <si>
    <t>2*IM*EM</t>
  </si>
  <si>
    <t>EM*EM</t>
  </si>
  <si>
    <t>2*PM*UM</t>
  </si>
  <si>
    <t>2*IM*UM</t>
  </si>
  <si>
    <t>2*EM*UM</t>
  </si>
  <si>
    <t>UM*UM</t>
  </si>
  <si>
    <t>Avg</t>
  </si>
  <si>
    <t>Jewish</t>
  </si>
  <si>
    <t>AS1.5+2</t>
  </si>
  <si>
    <t>AS&gt;2</t>
  </si>
  <si>
    <t>AS1+1.5+2</t>
  </si>
  <si>
    <t>2*PM*EM</t>
  </si>
  <si>
    <t>South Central Asia</t>
  </si>
  <si>
    <t>AS=0.5 2*(0)*(0.5)</t>
  </si>
  <si>
    <t>AS=1 (0.5)*(0.5)</t>
  </si>
  <si>
    <t>AS=1 2*(0)*(1)</t>
  </si>
  <si>
    <t>AS=1.5 2*(0.5)*(1)</t>
  </si>
  <si>
    <t>AS=2 2*(0)*(2)</t>
  </si>
  <si>
    <t>AS=2.5 2*(0.5)*(2)</t>
  </si>
  <si>
    <t>AS=3 2*(1)*(2)</t>
  </si>
  <si>
    <t>Average SD</t>
  </si>
  <si>
    <t>phenotype probe</t>
  </si>
  <si>
    <t>% mPM</t>
  </si>
  <si>
    <t>subjects phenotyped n</t>
  </si>
  <si>
    <t>Median</t>
  </si>
  <si>
    <t>Total number of subjects</t>
  </si>
  <si>
    <t>Sum           (0.5) alleles</t>
  </si>
  <si>
    <t xml:space="preserve">Sum alleles  </t>
  </si>
  <si>
    <t>*1=100-sum alleles</t>
  </si>
  <si>
    <t>SP/DQ</t>
  </si>
  <si>
    <t>gPM</t>
  </si>
  <si>
    <t>gIM</t>
  </si>
  <si>
    <t>gNM-S</t>
  </si>
  <si>
    <t>gNM-F</t>
  </si>
  <si>
    <t>gNM</t>
  </si>
  <si>
    <t>gUM</t>
  </si>
  <si>
    <t>no function                                                                                                                                (value = 0)</t>
  </si>
  <si>
    <t>decreased function                                                                                                    ( value = 0.5)</t>
  </si>
  <si>
    <t>normal function                                                 (value = 1)</t>
  </si>
  <si>
    <t>increased function          (value = 2)</t>
  </si>
  <si>
    <t>AS=0        (0)*(0)</t>
  </si>
  <si>
    <t>AS=2        (1)*(1)</t>
  </si>
  <si>
    <t>AS=4       (2)*(2)</t>
  </si>
  <si>
    <t>Sum                     (0) alleles</t>
  </si>
  <si>
    <t>Sum                (1) alleles    w/o *1</t>
  </si>
  <si>
    <t>Sum                  (2) alleles</t>
  </si>
  <si>
    <t>Sum               (1) alleles        with *1</t>
  </si>
  <si>
    <r>
      <t xml:space="preserve">*1                    </t>
    </r>
    <r>
      <rPr>
        <sz val="10"/>
        <rFont val="Arial"/>
        <family val="2"/>
      </rPr>
      <t>(100-other alleles)</t>
    </r>
  </si>
  <si>
    <r>
      <t>*45/</t>
    </r>
    <r>
      <rPr>
        <b/>
        <sz val="10"/>
        <rFont val="Arial"/>
        <family val="2"/>
      </rPr>
      <t xml:space="preserve"> *46</t>
    </r>
  </si>
  <si>
    <t>Ethnic Group</t>
  </si>
  <si>
    <t>AS=0.5+1</t>
  </si>
  <si>
    <t>AS=1+1.5+2</t>
  </si>
  <si>
    <t>AS=1.5+2</t>
  </si>
  <si>
    <t>AS=1 (sum)</t>
  </si>
</sst>
</file>

<file path=xl/styles.xml><?xml version="1.0" encoding="utf-8"?>
<styleSheet xmlns="http://schemas.openxmlformats.org/spreadsheetml/2006/main">
  <numFmts count="1">
    <numFmt numFmtId="164" formatCode="0.0000"/>
  </numFmts>
  <fonts count="2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53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9"/>
      <color indexed="53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name val="Arial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4"/>
      <name val="Arial"/>
      <family val="2"/>
    </font>
    <font>
      <b/>
      <sz val="14"/>
      <color indexed="53"/>
      <name val="Calibri"/>
      <family val="2"/>
    </font>
    <font>
      <b/>
      <sz val="11"/>
      <name val="Arial"/>
      <family val="2"/>
    </font>
    <font>
      <b/>
      <sz val="14"/>
      <color indexed="5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0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/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Font="1" applyBorder="1"/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5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" fontId="5" fillId="0" borderId="1" xfId="0" applyNumberFormat="1" applyFont="1" applyBorder="1" applyAlignment="1">
      <alignment horizontal="center"/>
    </xf>
    <xf numFmtId="0" fontId="5" fillId="0" borderId="1" xfId="0" applyFont="1" applyFill="1" applyBorder="1"/>
    <xf numFmtId="0" fontId="1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2" fontId="5" fillId="2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2" fontId="1" fillId="3" borderId="1" xfId="0" applyNumberFormat="1" applyFont="1" applyFill="1" applyBorder="1"/>
    <xf numFmtId="0" fontId="6" fillId="2" borderId="1" xfId="0" applyFont="1" applyFill="1" applyBorder="1"/>
    <xf numFmtId="2" fontId="1" fillId="0" borderId="1" xfId="0" applyNumberFormat="1" applyFont="1" applyFill="1" applyBorder="1" applyAlignment="1">
      <alignment horizontal="right"/>
    </xf>
    <xf numFmtId="1" fontId="1" fillId="3" borderId="1" xfId="0" applyNumberFormat="1" applyFont="1" applyFill="1" applyBorder="1" applyAlignment="1">
      <alignment horizontal="center"/>
    </xf>
    <xf numFmtId="2" fontId="0" fillId="3" borderId="1" xfId="0" applyNumberFormat="1" applyFill="1" applyBorder="1"/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/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8" fillId="6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/>
    <xf numFmtId="0" fontId="15" fillId="0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2" fontId="17" fillId="2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 wrapText="1"/>
    </xf>
    <xf numFmtId="2" fontId="2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9" borderId="1" xfId="0" applyNumberFormat="1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2" fontId="2" fillId="10" borderId="1" xfId="0" applyNumberFormat="1" applyFont="1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horizontal="center" vertical="center" wrapText="1"/>
    </xf>
    <xf numFmtId="2" fontId="0" fillId="5" borderId="1" xfId="0" applyNumberFormat="1" applyFon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2" fontId="0" fillId="9" borderId="1" xfId="0" applyNumberForma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2" fontId="0" fillId="7" borderId="1" xfId="0" applyNumberFormat="1" applyFill="1" applyBorder="1" applyAlignment="1">
      <alignment horizontal="center" vertical="center" wrapText="1"/>
    </xf>
    <xf numFmtId="2" fontId="0" fillId="7" borderId="1" xfId="0" applyNumberFormat="1" applyFont="1" applyFill="1" applyBorder="1" applyAlignment="1">
      <alignment horizontal="center" vertical="center" wrapText="1"/>
    </xf>
    <xf numFmtId="2" fontId="0" fillId="8" borderId="1" xfId="0" applyNumberFormat="1" applyFont="1" applyFill="1" applyBorder="1" applyAlignment="1">
      <alignment horizontal="center" vertical="center" wrapText="1"/>
    </xf>
    <xf numFmtId="2" fontId="0" fillId="8" borderId="1" xfId="0" applyNumberFormat="1" applyFill="1" applyBorder="1" applyAlignment="1">
      <alignment horizontal="center" vertical="center" wrapText="1"/>
    </xf>
    <xf numFmtId="2" fontId="0" fillId="9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 vertical="center" wrapText="1"/>
    </xf>
    <xf numFmtId="2" fontId="20" fillId="0" borderId="2" xfId="0" applyNumberFormat="1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12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2" fontId="14" fillId="0" borderId="3" xfId="0" applyNumberFormat="1" applyFont="1" applyFill="1" applyBorder="1" applyAlignment="1">
      <alignment horizontal="center"/>
    </xf>
    <xf numFmtId="2" fontId="13" fillId="0" borderId="3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 vertical="center" wrapText="1"/>
    </xf>
    <xf numFmtId="2" fontId="13" fillId="0" borderId="6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 wrapText="1"/>
    </xf>
    <xf numFmtId="2" fontId="13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4" borderId="0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5" fillId="0" borderId="0" xfId="0" applyFont="1" applyFill="1" applyBorder="1"/>
    <xf numFmtId="2" fontId="0" fillId="4" borderId="0" xfId="0" applyNumberFormat="1" applyFill="1" applyBorder="1"/>
    <xf numFmtId="2" fontId="0" fillId="3" borderId="0" xfId="0" applyNumberFormat="1" applyFill="1" applyBorder="1"/>
    <xf numFmtId="0" fontId="1" fillId="0" borderId="0" xfId="0" applyFont="1" applyFill="1" applyBorder="1"/>
    <xf numFmtId="0" fontId="1" fillId="0" borderId="0" xfId="0" applyFont="1" applyBorder="1"/>
    <xf numFmtId="0" fontId="5" fillId="2" borderId="0" xfId="0" applyFont="1" applyFill="1" applyBorder="1"/>
    <xf numFmtId="0" fontId="5" fillId="0" borderId="0" xfId="0" applyFont="1" applyBorder="1"/>
    <xf numFmtId="0" fontId="0" fillId="0" borderId="0" xfId="0" applyFont="1" applyBorder="1"/>
    <xf numFmtId="0" fontId="1" fillId="3" borderId="0" xfId="0" applyFont="1" applyFill="1" applyBorder="1"/>
    <xf numFmtId="2" fontId="1" fillId="4" borderId="0" xfId="0" applyNumberFormat="1" applyFont="1" applyFill="1" applyBorder="1"/>
    <xf numFmtId="2" fontId="1" fillId="3" borderId="0" xfId="0" applyNumberFormat="1" applyFont="1" applyFill="1" applyBorder="1"/>
    <xf numFmtId="0" fontId="1" fillId="4" borderId="0" xfId="0" applyFont="1" applyFill="1" applyBorder="1"/>
    <xf numFmtId="0" fontId="0" fillId="6" borderId="0" xfId="0" applyFill="1" applyBorder="1"/>
    <xf numFmtId="0" fontId="0" fillId="0" borderId="0" xfId="0" applyBorder="1" applyAlignment="1">
      <alignment horizontal="center"/>
    </xf>
    <xf numFmtId="0" fontId="0" fillId="6" borderId="3" xfId="0" applyFill="1" applyBorder="1"/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 vertical="center" wrapText="1"/>
    </xf>
    <xf numFmtId="2" fontId="21" fillId="9" borderId="5" xfId="0" applyNumberFormat="1" applyFont="1" applyFill="1" applyBorder="1" applyAlignment="1">
      <alignment horizontal="center" vertical="center" wrapText="1"/>
    </xf>
    <xf numFmtId="2" fontId="21" fillId="7" borderId="2" xfId="0" applyNumberFormat="1" applyFont="1" applyFill="1" applyBorder="1" applyAlignment="1">
      <alignment horizontal="center" vertical="center" wrapText="1"/>
    </xf>
    <xf numFmtId="2" fontId="21" fillId="7" borderId="4" xfId="0" applyNumberFormat="1" applyFont="1" applyFill="1" applyBorder="1" applyAlignment="1">
      <alignment horizontal="center" vertical="center" wrapText="1"/>
    </xf>
    <xf numFmtId="2" fontId="21" fillId="7" borderId="5" xfId="0" applyNumberFormat="1" applyFont="1" applyFill="1" applyBorder="1" applyAlignment="1">
      <alignment horizontal="center" vertical="center" wrapText="1"/>
    </xf>
    <xf numFmtId="2" fontId="21" fillId="5" borderId="2" xfId="0" applyNumberFormat="1" applyFont="1" applyFill="1" applyBorder="1" applyAlignment="1">
      <alignment horizontal="center" vertical="center" wrapText="1"/>
    </xf>
    <xf numFmtId="2" fontId="21" fillId="5" borderId="4" xfId="0" applyNumberFormat="1" applyFont="1" applyFill="1" applyBorder="1" applyAlignment="1">
      <alignment horizontal="center" vertical="center" wrapText="1"/>
    </xf>
    <xf numFmtId="2" fontId="21" fillId="5" borderId="5" xfId="0" applyNumberFormat="1" applyFont="1" applyFill="1" applyBorder="1" applyAlignment="1">
      <alignment horizontal="center" vertical="center" wrapText="1"/>
    </xf>
    <xf numFmtId="2" fontId="21" fillId="10" borderId="2" xfId="0" applyNumberFormat="1" applyFont="1" applyFill="1" applyBorder="1" applyAlignment="1">
      <alignment horizontal="center" vertical="center" wrapText="1"/>
    </xf>
    <xf numFmtId="2" fontId="21" fillId="10" borderId="4" xfId="0" applyNumberFormat="1" applyFont="1" applyFill="1" applyBorder="1" applyAlignment="1">
      <alignment horizontal="center" vertical="center" wrapText="1"/>
    </xf>
    <xf numFmtId="2" fontId="21" fillId="10" borderId="5" xfId="0" applyNumberFormat="1" applyFont="1" applyFill="1" applyBorder="1" applyAlignment="1">
      <alignment horizontal="center" vertical="center" wrapText="1"/>
    </xf>
  </cellXfs>
  <cellStyles count="2">
    <cellStyle name="Hyperlink 2" xfId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DI431"/>
  <sheetViews>
    <sheetView tabSelected="1" view="pageBreakPreview" zoomScale="60" zoomScaleNormal="70" workbookViewId="0">
      <pane xSplit="6615" ySplit="1485" topLeftCell="A208" activePane="bottomRight"/>
      <selection activeCell="AL23" sqref="AL23"/>
      <selection pane="topRight" activeCell="F1" sqref="F1"/>
      <selection pane="bottomLeft"/>
      <selection pane="bottomRight" activeCell="AL277" sqref="AL277"/>
    </sheetView>
  </sheetViews>
  <sheetFormatPr defaultColWidth="8.85546875" defaultRowHeight="12.75"/>
  <cols>
    <col min="1" max="1" width="23.5703125" style="16" customWidth="1"/>
    <col min="2" max="2" width="10" style="15" customWidth="1"/>
    <col min="3" max="3" width="15.5703125" style="16" customWidth="1"/>
    <col min="4" max="4" width="16.42578125" style="16" customWidth="1"/>
    <col min="5" max="5" width="33.85546875" style="16" bestFit="1" customWidth="1"/>
    <col min="6" max="6" width="40.28515625" style="16" customWidth="1"/>
    <col min="7" max="7" width="47.7109375" style="16" customWidth="1"/>
    <col min="8" max="9" width="13.85546875" style="15" customWidth="1"/>
    <col min="10" max="10" width="10.140625" style="16" bestFit="1" customWidth="1"/>
    <col min="11" max="35" width="7.7109375" style="45" customWidth="1"/>
    <col min="36" max="36" width="8.5703125" style="45" customWidth="1"/>
    <col min="37" max="37" width="10.7109375" style="82" customWidth="1"/>
    <col min="38" max="44" width="12.7109375" style="45" customWidth="1"/>
    <col min="45" max="45" width="3.140625" style="14" customWidth="1"/>
    <col min="46" max="56" width="12.7109375" style="45" customWidth="1"/>
    <col min="57" max="57" width="10.7109375" style="14" customWidth="1"/>
    <col min="58" max="64" width="12.7109375" style="45" customWidth="1"/>
    <col min="65" max="65" width="3.42578125" style="14" customWidth="1"/>
    <col min="66" max="76" width="12.7109375" style="45" customWidth="1"/>
    <col min="77" max="77" width="12.7109375" style="14" customWidth="1"/>
    <col min="78" max="79" width="12.7109375" style="45" customWidth="1"/>
    <col min="80" max="80" width="12.7109375" style="15" customWidth="1"/>
    <col min="81" max="81" width="12.7109375" style="44" customWidth="1"/>
    <col min="82" max="82" width="12.7109375" style="162" customWidth="1"/>
    <col min="83" max="113" width="8.85546875" style="53"/>
    <col min="114" max="16384" width="8.85546875" style="6"/>
  </cols>
  <sheetData>
    <row r="1" spans="1:113" s="54" customFormat="1" ht="56.25" customHeight="1">
      <c r="B1" s="105"/>
      <c r="H1" s="105"/>
      <c r="I1" s="105"/>
      <c r="K1" s="189" t="s">
        <v>532</v>
      </c>
      <c r="L1" s="190"/>
      <c r="M1" s="191" t="s">
        <v>531</v>
      </c>
      <c r="N1" s="192"/>
      <c r="O1" s="192"/>
      <c r="P1" s="193"/>
      <c r="Q1" s="194" t="s">
        <v>530</v>
      </c>
      <c r="R1" s="195"/>
      <c r="S1" s="195"/>
      <c r="T1" s="195"/>
      <c r="U1" s="195"/>
      <c r="V1" s="195"/>
      <c r="W1" s="196"/>
      <c r="X1" s="197" t="s">
        <v>529</v>
      </c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9"/>
      <c r="AK1" s="106"/>
      <c r="AL1" s="55"/>
      <c r="AM1" s="55"/>
      <c r="AN1" s="55"/>
      <c r="AO1" s="55"/>
      <c r="AP1" s="55"/>
      <c r="AQ1" s="55"/>
      <c r="AR1" s="55"/>
      <c r="AS1" s="107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107"/>
      <c r="BF1" s="55"/>
      <c r="BG1" s="55"/>
      <c r="BH1" s="55"/>
      <c r="BI1" s="55"/>
      <c r="BJ1" s="55"/>
      <c r="BK1" s="55"/>
      <c r="BL1" s="55"/>
      <c r="BM1" s="107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107"/>
      <c r="BZ1" s="55"/>
      <c r="CA1" s="55"/>
      <c r="CB1" s="105"/>
      <c r="CC1" s="88"/>
      <c r="CD1" s="88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3"/>
      <c r="DH1" s="163"/>
      <c r="DI1" s="163"/>
    </row>
    <row r="2" spans="1:113" s="68" customFormat="1" ht="54" customHeight="1">
      <c r="A2" s="108" t="s">
        <v>0</v>
      </c>
      <c r="B2" s="109" t="s">
        <v>1</v>
      </c>
      <c r="C2" s="108" t="s">
        <v>2</v>
      </c>
      <c r="D2" s="108" t="s">
        <v>3</v>
      </c>
      <c r="E2" s="110" t="s">
        <v>4</v>
      </c>
      <c r="F2" s="110" t="s">
        <v>5</v>
      </c>
      <c r="G2" s="108" t="s">
        <v>6</v>
      </c>
      <c r="H2" s="111" t="s">
        <v>7</v>
      </c>
      <c r="I2" s="111" t="s">
        <v>7</v>
      </c>
      <c r="J2" s="112" t="s">
        <v>540</v>
      </c>
      <c r="K2" s="113" t="s">
        <v>30</v>
      </c>
      <c r="L2" s="113" t="s">
        <v>31</v>
      </c>
      <c r="M2" s="114" t="s">
        <v>8</v>
      </c>
      <c r="N2" s="114" t="s">
        <v>21</v>
      </c>
      <c r="O2" s="114" t="s">
        <v>26</v>
      </c>
      <c r="P2" s="114" t="s">
        <v>541</v>
      </c>
      <c r="Q2" s="115" t="s">
        <v>15</v>
      </c>
      <c r="R2" s="115" t="s">
        <v>16</v>
      </c>
      <c r="S2" s="115" t="s">
        <v>19</v>
      </c>
      <c r="T2" s="115" t="s">
        <v>20</v>
      </c>
      <c r="U2" s="115" t="s">
        <v>24</v>
      </c>
      <c r="V2" s="115" t="s">
        <v>27</v>
      </c>
      <c r="W2" s="115" t="s">
        <v>28</v>
      </c>
      <c r="X2" s="116" t="s">
        <v>9</v>
      </c>
      <c r="Y2" s="116" t="s">
        <v>10</v>
      </c>
      <c r="Z2" s="116" t="s">
        <v>32</v>
      </c>
      <c r="AA2" s="116" t="s">
        <v>11</v>
      </c>
      <c r="AB2" s="116" t="s">
        <v>12</v>
      </c>
      <c r="AC2" s="116" t="s">
        <v>13</v>
      </c>
      <c r="AD2" s="116" t="s">
        <v>14</v>
      </c>
      <c r="AE2" s="116" t="s">
        <v>17</v>
      </c>
      <c r="AF2" s="116" t="s">
        <v>18</v>
      </c>
      <c r="AG2" s="116" t="s">
        <v>22</v>
      </c>
      <c r="AH2" s="116" t="s">
        <v>23</v>
      </c>
      <c r="AI2" s="116" t="s">
        <v>25</v>
      </c>
      <c r="AJ2" s="116" t="s">
        <v>29</v>
      </c>
      <c r="AK2" s="89"/>
      <c r="AL2" s="117" t="s">
        <v>536</v>
      </c>
      <c r="AM2" s="118" t="s">
        <v>519</v>
      </c>
      <c r="AN2" s="119" t="s">
        <v>537</v>
      </c>
      <c r="AO2" s="120" t="s">
        <v>538</v>
      </c>
      <c r="AP2" s="121" t="s">
        <v>520</v>
      </c>
      <c r="AQ2" s="122" t="s">
        <v>521</v>
      </c>
      <c r="AR2" s="123" t="s">
        <v>539</v>
      </c>
      <c r="AS2" s="121"/>
      <c r="AT2" s="117" t="s">
        <v>533</v>
      </c>
      <c r="AU2" s="118" t="s">
        <v>506</v>
      </c>
      <c r="AV2" s="124" t="s">
        <v>507</v>
      </c>
      <c r="AW2" s="124" t="s">
        <v>508</v>
      </c>
      <c r="AX2" s="125" t="s">
        <v>509</v>
      </c>
      <c r="AY2" s="126" t="s">
        <v>534</v>
      </c>
      <c r="AZ2" s="125" t="s">
        <v>510</v>
      </c>
      <c r="BA2" s="127" t="s">
        <v>511</v>
      </c>
      <c r="BB2" s="127" t="s">
        <v>512</v>
      </c>
      <c r="BC2" s="120" t="s">
        <v>535</v>
      </c>
      <c r="BD2" s="128" t="s">
        <v>414</v>
      </c>
      <c r="BE2" s="129"/>
      <c r="BF2" s="117" t="s">
        <v>536</v>
      </c>
      <c r="BG2" s="118" t="s">
        <v>519</v>
      </c>
      <c r="BH2" s="119" t="s">
        <v>537</v>
      </c>
      <c r="BI2" s="120" t="s">
        <v>538</v>
      </c>
      <c r="BJ2" s="121" t="s">
        <v>520</v>
      </c>
      <c r="BK2" s="122" t="s">
        <v>521</v>
      </c>
      <c r="BL2" s="123" t="s">
        <v>539</v>
      </c>
      <c r="BM2" s="129"/>
      <c r="BN2" s="117" t="s">
        <v>533</v>
      </c>
      <c r="BO2" s="118" t="s">
        <v>506</v>
      </c>
      <c r="BP2" s="124" t="s">
        <v>507</v>
      </c>
      <c r="BQ2" s="124" t="s">
        <v>508</v>
      </c>
      <c r="BR2" s="125" t="s">
        <v>509</v>
      </c>
      <c r="BS2" s="126" t="s">
        <v>534</v>
      </c>
      <c r="BT2" s="125" t="s">
        <v>510</v>
      </c>
      <c r="BU2" s="127" t="s">
        <v>511</v>
      </c>
      <c r="BV2" s="127" t="s">
        <v>512</v>
      </c>
      <c r="BW2" s="120" t="s">
        <v>535</v>
      </c>
      <c r="BX2" s="128" t="s">
        <v>414</v>
      </c>
      <c r="BY2" s="129"/>
      <c r="BZ2" s="128" t="s">
        <v>514</v>
      </c>
      <c r="CA2" s="128" t="s">
        <v>515</v>
      </c>
      <c r="CB2" s="130" t="s">
        <v>516</v>
      </c>
      <c r="CC2" s="128" t="s">
        <v>514</v>
      </c>
      <c r="CD2" s="128" t="s">
        <v>515</v>
      </c>
      <c r="CE2" s="164"/>
      <c r="CF2" s="164"/>
      <c r="CG2" s="164"/>
      <c r="CH2" s="164"/>
      <c r="CI2" s="164"/>
      <c r="CJ2" s="164"/>
      <c r="CK2" s="164"/>
      <c r="CL2" s="164"/>
      <c r="CM2" s="164"/>
      <c r="CN2" s="164"/>
      <c r="CO2" s="164"/>
      <c r="CP2" s="164"/>
      <c r="CQ2" s="164"/>
      <c r="CR2" s="164"/>
      <c r="CS2" s="164"/>
      <c r="CT2" s="164"/>
      <c r="CU2" s="164"/>
      <c r="CV2" s="164"/>
      <c r="CW2" s="164"/>
      <c r="CX2" s="164"/>
      <c r="CY2" s="164"/>
      <c r="CZ2" s="164"/>
      <c r="DA2" s="164"/>
      <c r="DB2" s="164"/>
      <c r="DC2" s="164"/>
      <c r="DD2" s="164"/>
      <c r="DE2" s="164"/>
      <c r="DF2" s="164"/>
      <c r="DG2" s="164"/>
      <c r="DH2" s="164"/>
      <c r="DI2" s="164"/>
    </row>
    <row r="3" spans="1:113" ht="15" customHeight="1">
      <c r="A3" s="1" t="s">
        <v>33</v>
      </c>
      <c r="B3" s="2">
        <v>1996</v>
      </c>
      <c r="C3" s="1">
        <v>8873218</v>
      </c>
      <c r="D3" s="1" t="s">
        <v>34</v>
      </c>
      <c r="E3" s="1" t="s">
        <v>35</v>
      </c>
      <c r="F3" s="1"/>
      <c r="G3" s="1" t="s">
        <v>36</v>
      </c>
      <c r="H3" s="2">
        <v>408</v>
      </c>
      <c r="I3" s="2"/>
      <c r="J3" s="16">
        <v>100</v>
      </c>
      <c r="K3" s="3" t="s">
        <v>37</v>
      </c>
      <c r="L3" s="3" t="s">
        <v>37</v>
      </c>
      <c r="M3" s="3" t="s">
        <v>37</v>
      </c>
      <c r="N3" s="3" t="s">
        <v>37</v>
      </c>
      <c r="O3" s="3" t="s">
        <v>37</v>
      </c>
      <c r="P3" s="3" t="s">
        <v>37</v>
      </c>
      <c r="Q3" s="3" t="s">
        <v>37</v>
      </c>
      <c r="R3" s="3" t="s">
        <v>37</v>
      </c>
      <c r="S3" s="3" t="s">
        <v>37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37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37</v>
      </c>
      <c r="AF3" s="3" t="s">
        <v>37</v>
      </c>
      <c r="AG3" s="3" t="s">
        <v>37</v>
      </c>
      <c r="AH3" s="3" t="s">
        <v>37</v>
      </c>
      <c r="AI3" s="3" t="s">
        <v>37</v>
      </c>
      <c r="AJ3" s="3" t="s">
        <v>37</v>
      </c>
      <c r="AK3" s="5"/>
      <c r="AP3" s="45">
        <f>SUM(AL3:AO3)</f>
        <v>0</v>
      </c>
      <c r="AQ3" s="45">
        <f>100-AP3</f>
        <v>100</v>
      </c>
      <c r="AR3" s="45">
        <f>AN3+AQ3</f>
        <v>100</v>
      </c>
      <c r="BD3" s="45">
        <f t="shared" ref="BD3:BD23" si="0">SUM(AT3:BC3)</f>
        <v>0</v>
      </c>
      <c r="CD3" s="44"/>
    </row>
    <row r="4" spans="1:113" ht="15" customHeight="1">
      <c r="A4" s="7" t="s">
        <v>38</v>
      </c>
      <c r="B4" s="2">
        <v>1998</v>
      </c>
      <c r="C4" s="7">
        <v>9918137</v>
      </c>
      <c r="D4" s="7" t="s">
        <v>34</v>
      </c>
      <c r="E4" s="7" t="s">
        <v>35</v>
      </c>
      <c r="F4" s="7"/>
      <c r="G4" s="7" t="s">
        <v>36</v>
      </c>
      <c r="H4" s="2">
        <v>246</v>
      </c>
      <c r="I4" s="2"/>
      <c r="J4" s="16">
        <v>85.2</v>
      </c>
      <c r="K4" s="3" t="s">
        <v>37</v>
      </c>
      <c r="L4" s="3" t="s">
        <v>37</v>
      </c>
      <c r="M4" s="3" t="s">
        <v>37</v>
      </c>
      <c r="N4" s="3" t="s">
        <v>37</v>
      </c>
      <c r="O4" s="3" t="s">
        <v>37</v>
      </c>
      <c r="P4" s="3" t="s">
        <v>37</v>
      </c>
      <c r="Q4" s="3" t="s">
        <v>37</v>
      </c>
      <c r="R4" s="3" t="s">
        <v>37</v>
      </c>
      <c r="S4" s="3" t="s">
        <v>37</v>
      </c>
      <c r="T4" s="3" t="s">
        <v>37</v>
      </c>
      <c r="U4" s="3" t="s">
        <v>37</v>
      </c>
      <c r="V4" s="3" t="s">
        <v>37</v>
      </c>
      <c r="W4" s="3" t="s">
        <v>37</v>
      </c>
      <c r="X4" s="3">
        <v>0.6</v>
      </c>
      <c r="Y4" s="3">
        <v>7.3</v>
      </c>
      <c r="Z4" s="3" t="s">
        <v>37</v>
      </c>
      <c r="AA4" s="3">
        <v>6.9</v>
      </c>
      <c r="AB4" s="3" t="s">
        <v>37</v>
      </c>
      <c r="AC4" s="3" t="s">
        <v>37</v>
      </c>
      <c r="AD4" s="3" t="s">
        <v>37</v>
      </c>
      <c r="AE4" s="3" t="s">
        <v>37</v>
      </c>
      <c r="AF4" s="3" t="s">
        <v>37</v>
      </c>
      <c r="AG4" s="3" t="s">
        <v>37</v>
      </c>
      <c r="AH4" s="3" t="s">
        <v>37</v>
      </c>
      <c r="AI4" s="3" t="s">
        <v>37</v>
      </c>
      <c r="AJ4" s="3" t="s">
        <v>37</v>
      </c>
      <c r="AK4" s="5"/>
      <c r="AL4" s="45">
        <f>SUM(X4:AJ4)</f>
        <v>14.8</v>
      </c>
      <c r="AP4" s="45">
        <f t="shared" ref="AP4:AP28" si="1">SUM(AL4:AO4)</f>
        <v>14.8</v>
      </c>
      <c r="AQ4" s="45">
        <f t="shared" ref="AQ4:AQ71" si="2">100-AP4</f>
        <v>85.2</v>
      </c>
      <c r="AR4" s="45">
        <f t="shared" ref="AR4:AR22" si="3">AN4+AQ4</f>
        <v>85.2</v>
      </c>
      <c r="AT4" s="45">
        <f t="shared" ref="AT4:AT29" si="4">AL4*AL4/100</f>
        <v>2.1904000000000003</v>
      </c>
      <c r="AW4" s="45">
        <f>2*AL4*AR4/100</f>
        <v>25.219200000000001</v>
      </c>
      <c r="AY4" s="45">
        <f t="shared" ref="AY4:AY20" si="5">AR4*AR4/100</f>
        <v>72.590400000000002</v>
      </c>
      <c r="BD4" s="45">
        <f t="shared" si="0"/>
        <v>100</v>
      </c>
      <c r="BZ4" s="45" t="s">
        <v>467</v>
      </c>
      <c r="CA4" s="45">
        <v>8.6999999999999993</v>
      </c>
      <c r="CB4" s="15">
        <v>104</v>
      </c>
      <c r="CD4" s="44"/>
    </row>
    <row r="5" spans="1:113" ht="15" customHeight="1">
      <c r="A5" s="7" t="s">
        <v>38</v>
      </c>
      <c r="B5" s="2">
        <v>1998</v>
      </c>
      <c r="C5" s="7">
        <v>9918137</v>
      </c>
      <c r="D5" s="7" t="s">
        <v>34</v>
      </c>
      <c r="E5" s="7" t="s">
        <v>35</v>
      </c>
      <c r="F5" s="7"/>
      <c r="G5" s="7" t="s">
        <v>39</v>
      </c>
      <c r="H5" s="2" t="s">
        <v>40</v>
      </c>
      <c r="I5" s="2"/>
      <c r="J5" s="16">
        <v>68.3</v>
      </c>
      <c r="K5" s="3" t="s">
        <v>37</v>
      </c>
      <c r="L5" s="3" t="s">
        <v>37</v>
      </c>
      <c r="M5" s="3" t="s">
        <v>37</v>
      </c>
      <c r="N5" s="3" t="s">
        <v>37</v>
      </c>
      <c r="O5" s="3" t="s">
        <v>37</v>
      </c>
      <c r="P5" s="3" t="s">
        <v>37</v>
      </c>
      <c r="Q5" s="3">
        <v>0.7</v>
      </c>
      <c r="R5" s="3">
        <v>5</v>
      </c>
      <c r="S5" s="3">
        <v>26</v>
      </c>
      <c r="T5" s="3" t="s">
        <v>37</v>
      </c>
      <c r="U5" s="3" t="s">
        <v>37</v>
      </c>
      <c r="V5" s="3" t="s">
        <v>37</v>
      </c>
      <c r="W5" s="3" t="s">
        <v>37</v>
      </c>
      <c r="X5" s="3" t="s">
        <v>37</v>
      </c>
      <c r="Y5" s="3" t="s">
        <v>37</v>
      </c>
      <c r="Z5" s="3" t="s">
        <v>37</v>
      </c>
      <c r="AA5" s="3" t="s">
        <v>37</v>
      </c>
      <c r="AB5" s="3">
        <v>0</v>
      </c>
      <c r="AC5" s="3" t="s">
        <v>37</v>
      </c>
      <c r="AD5" s="3" t="s">
        <v>37</v>
      </c>
      <c r="AE5" s="3" t="s">
        <v>37</v>
      </c>
      <c r="AF5" s="3" t="s">
        <v>37</v>
      </c>
      <c r="AG5" s="3" t="s">
        <v>37</v>
      </c>
      <c r="AH5" s="3" t="s">
        <v>37</v>
      </c>
      <c r="AI5" s="3" t="s">
        <v>37</v>
      </c>
      <c r="AJ5" s="3" t="s">
        <v>37</v>
      </c>
      <c r="AK5" s="5"/>
      <c r="AM5" s="45">
        <f t="shared" ref="AM5:AM29" si="6">SUM(Q5:W5)</f>
        <v>31.7</v>
      </c>
      <c r="AP5" s="45">
        <f t="shared" si="1"/>
        <v>31.7</v>
      </c>
      <c r="AQ5" s="45">
        <f t="shared" si="2"/>
        <v>68.3</v>
      </c>
      <c r="AR5" s="45">
        <f t="shared" si="3"/>
        <v>68.3</v>
      </c>
      <c r="AV5" s="45">
        <f>AM5*AM5/100</f>
        <v>10.0489</v>
      </c>
      <c r="AX5" s="45">
        <f>2*AM5*AR5/100</f>
        <v>43.302199999999992</v>
      </c>
      <c r="AY5" s="45">
        <f t="shared" si="5"/>
        <v>46.648899999999998</v>
      </c>
      <c r="BD5" s="45">
        <f t="shared" si="0"/>
        <v>99.999999999999986</v>
      </c>
      <c r="CD5" s="44"/>
    </row>
    <row r="6" spans="1:113" s="5" customFormat="1" ht="15" customHeight="1">
      <c r="A6" s="8" t="s">
        <v>41</v>
      </c>
      <c r="B6" s="12">
        <v>2001</v>
      </c>
      <c r="C6" s="8">
        <v>11505219</v>
      </c>
      <c r="D6" s="8" t="s">
        <v>34</v>
      </c>
      <c r="E6" s="8" t="s">
        <v>35</v>
      </c>
      <c r="F6" s="8" t="s">
        <v>42</v>
      </c>
      <c r="G6" s="8" t="s">
        <v>36</v>
      </c>
      <c r="H6" s="12">
        <v>154</v>
      </c>
      <c r="I6" s="12"/>
      <c r="J6" s="44">
        <v>36.699999999999996</v>
      </c>
      <c r="K6" s="46" t="s">
        <v>37</v>
      </c>
      <c r="L6" s="46" t="s">
        <v>37</v>
      </c>
      <c r="M6" s="46">
        <v>26.9</v>
      </c>
      <c r="N6" s="46" t="s">
        <v>37</v>
      </c>
      <c r="O6" s="46" t="s">
        <v>37</v>
      </c>
      <c r="P6" s="46" t="s">
        <v>37</v>
      </c>
      <c r="Q6" s="46" t="s">
        <v>37</v>
      </c>
      <c r="R6" s="46">
        <v>7.5</v>
      </c>
      <c r="S6" s="46">
        <v>14.6</v>
      </c>
      <c r="T6" s="46" t="s">
        <v>37</v>
      </c>
      <c r="U6" s="46" t="s">
        <v>37</v>
      </c>
      <c r="V6" s="46" t="s">
        <v>37</v>
      </c>
      <c r="W6" s="46" t="s">
        <v>37</v>
      </c>
      <c r="X6" s="46">
        <v>0.3</v>
      </c>
      <c r="Y6" s="46">
        <v>7.8</v>
      </c>
      <c r="Z6" s="46" t="s">
        <v>37</v>
      </c>
      <c r="AA6" s="46">
        <v>6.2</v>
      </c>
      <c r="AB6" s="46" t="s">
        <v>37</v>
      </c>
      <c r="AC6" s="46" t="s">
        <v>37</v>
      </c>
      <c r="AD6" s="46" t="s">
        <v>37</v>
      </c>
      <c r="AE6" s="46" t="s">
        <v>37</v>
      </c>
      <c r="AF6" s="46" t="s">
        <v>37</v>
      </c>
      <c r="AG6" s="46" t="s">
        <v>37</v>
      </c>
      <c r="AH6" s="46" t="s">
        <v>37</v>
      </c>
      <c r="AI6" s="46" t="s">
        <v>37</v>
      </c>
      <c r="AJ6" s="46" t="s">
        <v>37</v>
      </c>
      <c r="AL6" s="45">
        <f>SUM(X6:AJ6)</f>
        <v>14.3</v>
      </c>
      <c r="AM6" s="14">
        <f t="shared" si="6"/>
        <v>22.1</v>
      </c>
      <c r="AN6" s="14">
        <f>SUM(M6:P6)</f>
        <v>26.9</v>
      </c>
      <c r="AO6" s="45"/>
      <c r="AP6" s="14">
        <f t="shared" si="1"/>
        <v>63.300000000000004</v>
      </c>
      <c r="AQ6" s="14">
        <f t="shared" si="2"/>
        <v>36.699999999999996</v>
      </c>
      <c r="AR6" s="14">
        <f t="shared" si="3"/>
        <v>63.599999999999994</v>
      </c>
      <c r="AS6" s="14"/>
      <c r="AT6" s="14">
        <f t="shared" si="4"/>
        <v>2.0449000000000002</v>
      </c>
      <c r="AU6" s="14">
        <f>2*AL6*AM6/100</f>
        <v>6.3206000000000007</v>
      </c>
      <c r="AV6" s="14">
        <f>AM6*AM6/100</f>
        <v>4.884100000000001</v>
      </c>
      <c r="AW6" s="14">
        <f>2*AL6*AR6/100</f>
        <v>18.189599999999999</v>
      </c>
      <c r="AX6" s="14">
        <f>2*AM6*AR6/100</f>
        <v>28.1112</v>
      </c>
      <c r="AY6" s="14">
        <f t="shared" si="5"/>
        <v>40.44959999999999</v>
      </c>
      <c r="AZ6" s="14"/>
      <c r="BA6" s="14"/>
      <c r="BB6" s="14"/>
      <c r="BC6" s="14"/>
      <c r="BD6" s="14">
        <f t="shared" si="0"/>
        <v>99.999999999999986</v>
      </c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 t="s">
        <v>465</v>
      </c>
      <c r="CA6" s="14">
        <v>2.7</v>
      </c>
      <c r="CB6" s="13">
        <v>147</v>
      </c>
      <c r="CC6" s="44"/>
      <c r="CD6" s="44"/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/>
      <c r="CR6" s="143"/>
      <c r="CS6" s="143"/>
      <c r="CT6" s="143"/>
      <c r="CU6" s="143"/>
      <c r="CV6" s="143"/>
      <c r="CW6" s="143"/>
      <c r="CX6" s="143"/>
      <c r="CY6" s="143"/>
      <c r="CZ6" s="143"/>
      <c r="DA6" s="143"/>
      <c r="DB6" s="143"/>
      <c r="DC6" s="143"/>
      <c r="DD6" s="143"/>
      <c r="DE6" s="143"/>
      <c r="DF6" s="143"/>
      <c r="DG6" s="143"/>
      <c r="DH6" s="143"/>
      <c r="DI6" s="143"/>
    </row>
    <row r="7" spans="1:113" s="5" customFormat="1" ht="15" customHeight="1">
      <c r="A7" s="8" t="s">
        <v>43</v>
      </c>
      <c r="B7" s="12">
        <v>2002</v>
      </c>
      <c r="C7" s="8">
        <v>12152006</v>
      </c>
      <c r="D7" s="8" t="s">
        <v>34</v>
      </c>
      <c r="E7" s="8" t="s">
        <v>35</v>
      </c>
      <c r="F7" s="8" t="s">
        <v>44</v>
      </c>
      <c r="G7" s="8" t="s">
        <v>36</v>
      </c>
      <c r="H7" s="12">
        <v>251</v>
      </c>
      <c r="I7" s="12"/>
      <c r="J7" s="44">
        <v>32.100000000000009</v>
      </c>
      <c r="K7" s="46">
        <v>1.2</v>
      </c>
      <c r="L7" s="46">
        <v>1.6</v>
      </c>
      <c r="M7" s="46">
        <v>19.100000000000001</v>
      </c>
      <c r="N7" s="46" t="s">
        <v>37</v>
      </c>
      <c r="O7" s="46" t="s">
        <v>37</v>
      </c>
      <c r="P7" s="46" t="s">
        <v>37</v>
      </c>
      <c r="Q7" s="46">
        <v>0.2</v>
      </c>
      <c r="R7" s="46">
        <v>3.6</v>
      </c>
      <c r="S7" s="46">
        <v>21.3</v>
      </c>
      <c r="T7" s="46">
        <v>7.2</v>
      </c>
      <c r="U7" s="46" t="s">
        <v>37</v>
      </c>
      <c r="V7" s="46" t="s">
        <v>37</v>
      </c>
      <c r="W7" s="46" t="s">
        <v>37</v>
      </c>
      <c r="X7" s="46">
        <v>0.2</v>
      </c>
      <c r="Y7" s="46">
        <v>5.4</v>
      </c>
      <c r="Z7" s="46">
        <v>0.3</v>
      </c>
      <c r="AA7" s="46">
        <v>6.6</v>
      </c>
      <c r="AB7" s="46">
        <v>0.4</v>
      </c>
      <c r="AC7" s="46">
        <v>0</v>
      </c>
      <c r="AD7" s="46">
        <v>0</v>
      </c>
      <c r="AE7" s="46">
        <v>0</v>
      </c>
      <c r="AF7" s="46">
        <v>0.2</v>
      </c>
      <c r="AG7" s="46" t="s">
        <v>37</v>
      </c>
      <c r="AH7" s="46">
        <v>0.6</v>
      </c>
      <c r="AI7" s="46" t="s">
        <v>37</v>
      </c>
      <c r="AJ7" s="46" t="s">
        <v>37</v>
      </c>
      <c r="AL7" s="45">
        <f>SUM(X7:AJ7)</f>
        <v>13.7</v>
      </c>
      <c r="AM7" s="14">
        <f t="shared" si="6"/>
        <v>32.300000000000004</v>
      </c>
      <c r="AN7" s="14">
        <f>SUM(M7:P7)</f>
        <v>19.100000000000001</v>
      </c>
      <c r="AO7" s="45">
        <f>SUM(K7:L7)</f>
        <v>2.8</v>
      </c>
      <c r="AP7" s="14">
        <f t="shared" si="1"/>
        <v>67.899999999999991</v>
      </c>
      <c r="AQ7" s="14">
        <f t="shared" si="2"/>
        <v>32.100000000000009</v>
      </c>
      <c r="AR7" s="14">
        <f t="shared" si="3"/>
        <v>51.20000000000001</v>
      </c>
      <c r="AS7" s="14"/>
      <c r="AT7" s="14">
        <f t="shared" si="4"/>
        <v>1.8768999999999998</v>
      </c>
      <c r="AU7" s="14">
        <f>2*AL7*AM7/100</f>
        <v>8.850200000000001</v>
      </c>
      <c r="AV7" s="14">
        <f>AM7*AM7/100</f>
        <v>10.432900000000002</v>
      </c>
      <c r="AW7" s="14">
        <f>2*AL7*AR7/100</f>
        <v>14.0288</v>
      </c>
      <c r="AX7" s="14">
        <f>2*AM7*AR7/100</f>
        <v>33.075200000000009</v>
      </c>
      <c r="AY7" s="14">
        <f t="shared" si="5"/>
        <v>26.214400000000008</v>
      </c>
      <c r="AZ7" s="14">
        <f>2*AL7*AO7/100</f>
        <v>0.76719999999999988</v>
      </c>
      <c r="BA7" s="14">
        <f>2*AM7*AO7/100</f>
        <v>1.8088000000000002</v>
      </c>
      <c r="BB7" s="14">
        <f>2*AR7*AO7/100</f>
        <v>2.8672000000000004</v>
      </c>
      <c r="BC7" s="14">
        <f>AO7*AO7/100</f>
        <v>7.8399999999999984E-2</v>
      </c>
      <c r="BD7" s="14">
        <f t="shared" si="0"/>
        <v>100.00000000000003</v>
      </c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 t="s">
        <v>465</v>
      </c>
      <c r="CA7" s="14">
        <v>7.1</v>
      </c>
      <c r="CB7" s="13">
        <v>225</v>
      </c>
      <c r="CC7" s="44"/>
      <c r="CD7" s="44"/>
      <c r="CE7" s="143"/>
      <c r="CF7" s="143"/>
      <c r="CG7" s="143"/>
      <c r="CH7" s="143"/>
      <c r="CI7" s="143"/>
      <c r="CJ7" s="143"/>
      <c r="CK7" s="143"/>
      <c r="CL7" s="143"/>
      <c r="CM7" s="143"/>
      <c r="CN7" s="143"/>
      <c r="CO7" s="143"/>
      <c r="CP7" s="143"/>
      <c r="CQ7" s="143"/>
      <c r="CR7" s="143"/>
      <c r="CS7" s="143"/>
      <c r="CT7" s="143"/>
      <c r="CU7" s="143"/>
      <c r="CV7" s="143"/>
      <c r="CW7" s="143"/>
      <c r="CX7" s="143"/>
      <c r="CY7" s="143"/>
      <c r="CZ7" s="143"/>
      <c r="DA7" s="143"/>
      <c r="DB7" s="143"/>
      <c r="DC7" s="143"/>
      <c r="DD7" s="143"/>
      <c r="DE7" s="143"/>
      <c r="DF7" s="143"/>
      <c r="DG7" s="143"/>
      <c r="DH7" s="143"/>
      <c r="DI7" s="143"/>
    </row>
    <row r="8" spans="1:113" ht="15" customHeight="1">
      <c r="A8" s="7" t="s">
        <v>43</v>
      </c>
      <c r="B8" s="2">
        <v>2003</v>
      </c>
      <c r="C8" s="7">
        <v>12811367</v>
      </c>
      <c r="D8" s="7" t="s">
        <v>34</v>
      </c>
      <c r="E8" s="7" t="s">
        <v>35</v>
      </c>
      <c r="F8" s="7"/>
      <c r="G8" s="7" t="s">
        <v>36</v>
      </c>
      <c r="H8" s="2">
        <v>193</v>
      </c>
      <c r="I8" s="2"/>
      <c r="J8" s="16">
        <v>99.66</v>
      </c>
      <c r="K8" s="3" t="s">
        <v>37</v>
      </c>
      <c r="L8" s="3" t="s">
        <v>37</v>
      </c>
      <c r="M8" s="3" t="s">
        <v>37</v>
      </c>
      <c r="N8" s="3" t="s">
        <v>37</v>
      </c>
      <c r="O8" s="3" t="s">
        <v>37</v>
      </c>
      <c r="P8" s="3" t="s">
        <v>37</v>
      </c>
      <c r="Q8" s="3" t="s">
        <v>37</v>
      </c>
      <c r="R8" s="3" t="s">
        <v>37</v>
      </c>
      <c r="S8" s="3" t="s">
        <v>37</v>
      </c>
      <c r="T8" s="3" t="s">
        <v>37</v>
      </c>
      <c r="U8" s="3" t="s">
        <v>37</v>
      </c>
      <c r="V8" s="3" t="s">
        <v>37</v>
      </c>
      <c r="W8" s="3" t="s">
        <v>37</v>
      </c>
      <c r="X8" s="3" t="s">
        <v>37</v>
      </c>
      <c r="Y8" s="3" t="s">
        <v>37</v>
      </c>
      <c r="Z8" s="3" t="s">
        <v>37</v>
      </c>
      <c r="AA8" s="3" t="s">
        <v>37</v>
      </c>
      <c r="AB8" s="3" t="s">
        <v>37</v>
      </c>
      <c r="AC8" s="3" t="s">
        <v>37</v>
      </c>
      <c r="AD8" s="3" t="s">
        <v>37</v>
      </c>
      <c r="AE8" s="3" t="s">
        <v>37</v>
      </c>
      <c r="AF8" s="3" t="s">
        <v>37</v>
      </c>
      <c r="AG8" s="3" t="s">
        <v>37</v>
      </c>
      <c r="AH8" s="3" t="s">
        <v>37</v>
      </c>
      <c r="AI8" s="3">
        <v>0.34</v>
      </c>
      <c r="AJ8" s="3" t="s">
        <v>37</v>
      </c>
      <c r="AK8" s="5"/>
      <c r="AN8" s="14"/>
      <c r="AP8" s="45">
        <f t="shared" si="1"/>
        <v>0</v>
      </c>
      <c r="AQ8" s="45">
        <f t="shared" si="2"/>
        <v>100</v>
      </c>
      <c r="AR8" s="45">
        <f t="shared" si="3"/>
        <v>100</v>
      </c>
      <c r="AT8" s="14">
        <f t="shared" si="4"/>
        <v>0</v>
      </c>
      <c r="AW8" s="45">
        <f>2*AL8*AR8/100</f>
        <v>0</v>
      </c>
      <c r="AY8" s="45">
        <f t="shared" si="5"/>
        <v>100</v>
      </c>
      <c r="BD8" s="45">
        <f t="shared" si="0"/>
        <v>100</v>
      </c>
      <c r="CD8" s="44"/>
    </row>
    <row r="9" spans="1:113" ht="15" customHeight="1">
      <c r="A9" s="7" t="s">
        <v>43</v>
      </c>
      <c r="B9" s="2">
        <v>2005</v>
      </c>
      <c r="C9" s="7">
        <v>15768052</v>
      </c>
      <c r="D9" s="7" t="s">
        <v>34</v>
      </c>
      <c r="E9" s="8" t="s">
        <v>35</v>
      </c>
      <c r="F9" s="8"/>
      <c r="G9" s="7" t="s">
        <v>36</v>
      </c>
      <c r="H9" s="2">
        <v>251</v>
      </c>
      <c r="I9" s="2"/>
      <c r="J9" s="16">
        <v>92.11</v>
      </c>
      <c r="K9" s="3" t="s">
        <v>37</v>
      </c>
      <c r="L9" s="3" t="s">
        <v>37</v>
      </c>
      <c r="M9" s="3" t="s">
        <v>37</v>
      </c>
      <c r="N9" s="3" t="s">
        <v>37</v>
      </c>
      <c r="O9" s="3" t="s">
        <v>37</v>
      </c>
      <c r="P9" s="3">
        <v>7.89</v>
      </c>
      <c r="Q9" s="3" t="s">
        <v>37</v>
      </c>
      <c r="R9" s="3" t="s">
        <v>37</v>
      </c>
      <c r="S9" s="3" t="s">
        <v>37</v>
      </c>
      <c r="T9" s="3" t="s">
        <v>37</v>
      </c>
      <c r="U9" s="3" t="s">
        <v>37</v>
      </c>
      <c r="V9" s="3" t="s">
        <v>37</v>
      </c>
      <c r="W9" s="3" t="s">
        <v>37</v>
      </c>
      <c r="X9" s="3" t="s">
        <v>37</v>
      </c>
      <c r="Y9" s="3" t="s">
        <v>37</v>
      </c>
      <c r="Z9" s="3" t="s">
        <v>37</v>
      </c>
      <c r="AA9" s="3" t="s">
        <v>37</v>
      </c>
      <c r="AB9" s="3" t="s">
        <v>37</v>
      </c>
      <c r="AC9" s="3" t="s">
        <v>37</v>
      </c>
      <c r="AD9" s="3" t="s">
        <v>37</v>
      </c>
      <c r="AE9" s="3" t="s">
        <v>37</v>
      </c>
      <c r="AF9" s="3" t="s">
        <v>37</v>
      </c>
      <c r="AG9" s="3" t="s">
        <v>37</v>
      </c>
      <c r="AH9" s="3" t="s">
        <v>37</v>
      </c>
      <c r="AI9" s="3" t="s">
        <v>37</v>
      </c>
      <c r="AJ9" s="3" t="s">
        <v>37</v>
      </c>
      <c r="AK9" s="5"/>
      <c r="AN9" s="14">
        <f>SUM(M9:P9)</f>
        <v>7.89</v>
      </c>
      <c r="AP9" s="45">
        <f t="shared" si="1"/>
        <v>7.89</v>
      </c>
      <c r="AQ9" s="45">
        <f t="shared" si="2"/>
        <v>92.11</v>
      </c>
      <c r="AR9" s="45">
        <f t="shared" si="3"/>
        <v>100</v>
      </c>
      <c r="AY9" s="45">
        <f t="shared" si="5"/>
        <v>100</v>
      </c>
      <c r="BD9" s="45">
        <f t="shared" si="0"/>
        <v>100</v>
      </c>
      <c r="CD9" s="44"/>
    </row>
    <row r="10" spans="1:113" ht="15" customHeight="1">
      <c r="A10" s="7" t="s">
        <v>43</v>
      </c>
      <c r="B10" s="2">
        <v>2005</v>
      </c>
      <c r="C10" s="1">
        <v>15735618</v>
      </c>
      <c r="D10" s="7" t="s">
        <v>34</v>
      </c>
      <c r="E10" s="7" t="s">
        <v>35</v>
      </c>
      <c r="F10" s="7"/>
      <c r="G10" s="7" t="s">
        <v>36</v>
      </c>
      <c r="H10" s="2">
        <v>251</v>
      </c>
      <c r="I10" s="2"/>
      <c r="J10" s="16">
        <v>97.9</v>
      </c>
      <c r="K10" s="3" t="s">
        <v>37</v>
      </c>
      <c r="L10" s="3" t="s">
        <v>37</v>
      </c>
      <c r="M10" s="3" t="s">
        <v>37</v>
      </c>
      <c r="N10" s="3" t="s">
        <v>37</v>
      </c>
      <c r="O10" s="3" t="s">
        <v>37</v>
      </c>
      <c r="P10" s="3" t="s">
        <v>37</v>
      </c>
      <c r="Q10" s="3" t="s">
        <v>37</v>
      </c>
      <c r="R10" s="3" t="s">
        <v>37</v>
      </c>
      <c r="S10" s="3" t="s">
        <v>37</v>
      </c>
      <c r="T10" s="3" t="s">
        <v>37</v>
      </c>
      <c r="U10" s="3">
        <v>2.1</v>
      </c>
      <c r="V10" s="3" t="s">
        <v>37</v>
      </c>
      <c r="W10" s="3" t="s">
        <v>37</v>
      </c>
      <c r="X10" s="3" t="s">
        <v>37</v>
      </c>
      <c r="Y10" s="3" t="s">
        <v>37</v>
      </c>
      <c r="Z10" s="3" t="s">
        <v>37</v>
      </c>
      <c r="AA10" s="3" t="s">
        <v>37</v>
      </c>
      <c r="AB10" s="3" t="s">
        <v>37</v>
      </c>
      <c r="AC10" s="3" t="s">
        <v>37</v>
      </c>
      <c r="AD10" s="3" t="s">
        <v>37</v>
      </c>
      <c r="AE10" s="3" t="s">
        <v>37</v>
      </c>
      <c r="AF10" s="3" t="s">
        <v>37</v>
      </c>
      <c r="AG10" s="3" t="s">
        <v>37</v>
      </c>
      <c r="AH10" s="3" t="s">
        <v>37</v>
      </c>
      <c r="AI10" s="3" t="s">
        <v>37</v>
      </c>
      <c r="AJ10" s="3" t="s">
        <v>37</v>
      </c>
      <c r="AK10" s="5"/>
      <c r="AM10" s="45">
        <f t="shared" si="6"/>
        <v>2.1</v>
      </c>
      <c r="AN10" s="14"/>
      <c r="AP10" s="45">
        <f t="shared" si="1"/>
        <v>2.1</v>
      </c>
      <c r="AQ10" s="45">
        <f t="shared" si="2"/>
        <v>97.9</v>
      </c>
      <c r="AR10" s="45">
        <f t="shared" si="3"/>
        <v>97.9</v>
      </c>
      <c r="AV10" s="45">
        <f>AM10*AM10/100</f>
        <v>4.41E-2</v>
      </c>
      <c r="AX10" s="45">
        <f>2*AM10*AR10/100</f>
        <v>4.1118000000000006</v>
      </c>
      <c r="AY10" s="45">
        <f t="shared" si="5"/>
        <v>95.844100000000012</v>
      </c>
      <c r="BD10" s="45">
        <f t="shared" si="0"/>
        <v>100.00000000000001</v>
      </c>
      <c r="CD10" s="44"/>
    </row>
    <row r="11" spans="1:113" s="20" customFormat="1" ht="15" customHeight="1">
      <c r="A11" s="17" t="s">
        <v>45</v>
      </c>
      <c r="B11" s="18">
        <v>2006</v>
      </c>
      <c r="C11" s="17">
        <v>16550211</v>
      </c>
      <c r="D11" s="17" t="s">
        <v>34</v>
      </c>
      <c r="E11" s="17" t="s">
        <v>35</v>
      </c>
      <c r="F11" s="17"/>
      <c r="G11" s="17" t="s">
        <v>46</v>
      </c>
      <c r="H11" s="18">
        <v>131</v>
      </c>
      <c r="I11" s="18">
        <v>131</v>
      </c>
      <c r="J11" s="71">
        <v>37.369999999999997</v>
      </c>
      <c r="K11" s="19">
        <v>0</v>
      </c>
      <c r="L11" s="19">
        <v>2.2999999999999998</v>
      </c>
      <c r="M11" s="19">
        <v>4.2</v>
      </c>
      <c r="N11" s="19">
        <v>0.38</v>
      </c>
      <c r="O11" s="19">
        <v>0.38</v>
      </c>
      <c r="P11" s="19" t="s">
        <v>37</v>
      </c>
      <c r="Q11" s="19">
        <v>1.1499999999999999</v>
      </c>
      <c r="R11" s="19">
        <v>2.7</v>
      </c>
      <c r="S11" s="19">
        <v>15.6</v>
      </c>
      <c r="T11" s="19">
        <v>5</v>
      </c>
      <c r="U11" s="19">
        <v>14.9</v>
      </c>
      <c r="V11" s="19" t="s">
        <v>37</v>
      </c>
      <c r="W11" s="19" t="s">
        <v>37</v>
      </c>
      <c r="X11" s="19">
        <v>0.38</v>
      </c>
      <c r="Y11" s="19">
        <v>7.6</v>
      </c>
      <c r="Z11" s="19">
        <v>1.9</v>
      </c>
      <c r="AA11" s="19">
        <v>5</v>
      </c>
      <c r="AB11" s="19">
        <v>0.38</v>
      </c>
      <c r="AC11" s="19">
        <v>0</v>
      </c>
      <c r="AD11" s="19">
        <v>0</v>
      </c>
      <c r="AE11" s="19">
        <v>0</v>
      </c>
      <c r="AF11" s="19" t="s">
        <v>37</v>
      </c>
      <c r="AG11" s="19">
        <v>0.76</v>
      </c>
      <c r="AH11" s="19">
        <v>0</v>
      </c>
      <c r="AI11" s="19" t="s">
        <v>37</v>
      </c>
      <c r="AJ11" s="19" t="s">
        <v>37</v>
      </c>
      <c r="AK11" s="5"/>
      <c r="AL11" s="74">
        <f t="shared" ref="AL11:AL20" si="7">SUM(X11:AJ11)</f>
        <v>16.02</v>
      </c>
      <c r="AM11" s="74">
        <f t="shared" si="6"/>
        <v>39.35</v>
      </c>
      <c r="AN11" s="74">
        <f>SUM(M11:P11)</f>
        <v>4.96</v>
      </c>
      <c r="AO11" s="74">
        <f>SUM(K11:L11)</f>
        <v>2.2999999999999998</v>
      </c>
      <c r="AP11" s="74">
        <f t="shared" si="1"/>
        <v>62.63</v>
      </c>
      <c r="AQ11" s="74">
        <f t="shared" si="2"/>
        <v>37.369999999999997</v>
      </c>
      <c r="AR11" s="74">
        <f t="shared" si="3"/>
        <v>42.33</v>
      </c>
      <c r="AS11" s="14"/>
      <c r="AT11" s="74">
        <f t="shared" si="4"/>
        <v>2.5664039999999999</v>
      </c>
      <c r="AU11" s="74">
        <f>2*AL11*AM11/100</f>
        <v>12.607740000000002</v>
      </c>
      <c r="AV11" s="74">
        <f>AM11*AM11/100</f>
        <v>15.484225000000002</v>
      </c>
      <c r="AW11" s="74">
        <f t="shared" ref="AW11:AW20" si="8">2*AL11*AR11/100</f>
        <v>13.562531999999999</v>
      </c>
      <c r="AX11" s="74">
        <f>2*AM11*AR11/100</f>
        <v>33.31371</v>
      </c>
      <c r="AY11" s="74">
        <f t="shared" si="5"/>
        <v>17.918288999999998</v>
      </c>
      <c r="AZ11" s="74">
        <f>2*AL11*AO11/100</f>
        <v>0.73691999999999991</v>
      </c>
      <c r="BA11" s="74">
        <f>2*AM11*AO11/100</f>
        <v>1.8100999999999998</v>
      </c>
      <c r="BB11" s="74">
        <f>2*AR11*AO11/100</f>
        <v>1.9471799999999999</v>
      </c>
      <c r="BC11" s="74">
        <f>AO11*AO11/100</f>
        <v>5.2899999999999989E-2</v>
      </c>
      <c r="BD11" s="74">
        <f t="shared" si="0"/>
        <v>100.00000000000001</v>
      </c>
      <c r="BE11" s="14"/>
      <c r="BF11" s="74">
        <v>16.02</v>
      </c>
      <c r="BG11" s="74">
        <v>39.35</v>
      </c>
      <c r="BH11" s="74">
        <v>4.96</v>
      </c>
      <c r="BI11" s="74">
        <v>2.2999999999999998</v>
      </c>
      <c r="BJ11" s="74">
        <v>62.63</v>
      </c>
      <c r="BK11" s="74">
        <v>37.369999999999997</v>
      </c>
      <c r="BL11" s="74">
        <v>42.33</v>
      </c>
      <c r="BM11" s="14"/>
      <c r="BN11" s="74">
        <v>2.5664039999999999</v>
      </c>
      <c r="BO11" s="74">
        <v>12.607740000000002</v>
      </c>
      <c r="BP11" s="74">
        <v>15.484225000000002</v>
      </c>
      <c r="BQ11" s="74">
        <v>13.562531999999999</v>
      </c>
      <c r="BR11" s="74">
        <v>33.31371</v>
      </c>
      <c r="BS11" s="74">
        <v>17.918288999999998</v>
      </c>
      <c r="BT11" s="74">
        <v>0.73691999999999991</v>
      </c>
      <c r="BU11" s="74">
        <v>1.8100999999999998</v>
      </c>
      <c r="BV11" s="74">
        <v>1.9471799999999999</v>
      </c>
      <c r="BW11" s="74">
        <v>5.2899999999999989E-2</v>
      </c>
      <c r="BX11" s="74">
        <v>100.00000000000001</v>
      </c>
      <c r="BY11" s="14"/>
      <c r="BZ11" s="74"/>
      <c r="CA11" s="74"/>
      <c r="CB11" s="75"/>
      <c r="CC11" s="44"/>
      <c r="CD11" s="44"/>
      <c r="CE11" s="165"/>
      <c r="CF11" s="165"/>
      <c r="CG11" s="165"/>
      <c r="CH11" s="165"/>
      <c r="CI11" s="165"/>
      <c r="CJ11" s="165"/>
      <c r="CK11" s="165"/>
      <c r="CL11" s="165"/>
      <c r="CM11" s="165"/>
      <c r="CN11" s="165"/>
      <c r="CO11" s="165"/>
      <c r="CP11" s="165"/>
      <c r="CQ11" s="165"/>
      <c r="CR11" s="165"/>
      <c r="CS11" s="165"/>
      <c r="CT11" s="165"/>
      <c r="CU11" s="165"/>
      <c r="CV11" s="165"/>
      <c r="CW11" s="165"/>
      <c r="CX11" s="165"/>
      <c r="CY11" s="165"/>
      <c r="CZ11" s="165"/>
      <c r="DA11" s="165"/>
      <c r="DB11" s="165"/>
      <c r="DC11" s="165"/>
      <c r="DD11" s="165"/>
      <c r="DE11" s="165"/>
      <c r="DF11" s="165"/>
      <c r="DG11" s="165"/>
      <c r="DH11" s="165"/>
      <c r="DI11" s="165"/>
    </row>
    <row r="12" spans="1:113" s="20" customFormat="1" ht="15" customHeight="1">
      <c r="A12" s="17" t="s">
        <v>45</v>
      </c>
      <c r="B12" s="18">
        <v>2006</v>
      </c>
      <c r="C12" s="17">
        <v>16550211</v>
      </c>
      <c r="D12" s="17" t="s">
        <v>34</v>
      </c>
      <c r="E12" s="17" t="s">
        <v>35</v>
      </c>
      <c r="F12" s="17"/>
      <c r="G12" s="17" t="s">
        <v>47</v>
      </c>
      <c r="H12" s="18">
        <v>91</v>
      </c>
      <c r="I12" s="18">
        <v>91</v>
      </c>
      <c r="J12" s="71">
        <v>36.5</v>
      </c>
      <c r="K12" s="19">
        <v>0</v>
      </c>
      <c r="L12" s="19">
        <v>2.2000000000000002</v>
      </c>
      <c r="M12" s="19">
        <v>4.9000000000000004</v>
      </c>
      <c r="N12" s="19">
        <v>1.1000000000000001</v>
      </c>
      <c r="O12" s="19">
        <v>1.1000000000000001</v>
      </c>
      <c r="P12" s="19" t="s">
        <v>37</v>
      </c>
      <c r="Q12" s="19">
        <v>0.55000000000000004</v>
      </c>
      <c r="R12" s="19">
        <v>4.9000000000000004</v>
      </c>
      <c r="S12" s="19">
        <v>13.7</v>
      </c>
      <c r="T12" s="19">
        <v>5.5</v>
      </c>
      <c r="U12" s="19">
        <v>13.7</v>
      </c>
      <c r="V12" s="19" t="s">
        <v>37</v>
      </c>
      <c r="W12" s="19" t="s">
        <v>37</v>
      </c>
      <c r="X12" s="19">
        <v>0.55000000000000004</v>
      </c>
      <c r="Y12" s="19">
        <v>4.9000000000000004</v>
      </c>
      <c r="Z12" s="19">
        <v>2.2000000000000002</v>
      </c>
      <c r="AA12" s="19">
        <v>6.6</v>
      </c>
      <c r="AB12" s="19">
        <v>0</v>
      </c>
      <c r="AC12" s="19">
        <v>0</v>
      </c>
      <c r="AD12" s="19">
        <v>0</v>
      </c>
      <c r="AE12" s="19">
        <v>0</v>
      </c>
      <c r="AF12" s="19" t="s">
        <v>37</v>
      </c>
      <c r="AG12" s="19">
        <v>0</v>
      </c>
      <c r="AH12" s="19">
        <v>1.6</v>
      </c>
      <c r="AI12" s="19" t="s">
        <v>37</v>
      </c>
      <c r="AJ12" s="19" t="s">
        <v>37</v>
      </c>
      <c r="AK12" s="5"/>
      <c r="AL12" s="74">
        <f t="shared" si="7"/>
        <v>15.85</v>
      </c>
      <c r="AM12" s="74">
        <f t="shared" si="6"/>
        <v>38.349999999999994</v>
      </c>
      <c r="AN12" s="74">
        <f>SUM(M12:P12)</f>
        <v>7.1</v>
      </c>
      <c r="AO12" s="74">
        <f>SUM(K12:L12)</f>
        <v>2.2000000000000002</v>
      </c>
      <c r="AP12" s="74">
        <f t="shared" si="1"/>
        <v>63.5</v>
      </c>
      <c r="AQ12" s="74">
        <f t="shared" si="2"/>
        <v>36.5</v>
      </c>
      <c r="AR12" s="74">
        <f t="shared" si="3"/>
        <v>43.6</v>
      </c>
      <c r="AS12" s="14"/>
      <c r="AT12" s="74">
        <f t="shared" si="4"/>
        <v>2.5122249999999999</v>
      </c>
      <c r="AU12" s="74">
        <f>2*AL12*AM12/100</f>
        <v>12.156949999999997</v>
      </c>
      <c r="AV12" s="74">
        <f>AM12*AM12/100</f>
        <v>14.707224999999996</v>
      </c>
      <c r="AW12" s="74">
        <f t="shared" si="8"/>
        <v>13.821200000000001</v>
      </c>
      <c r="AX12" s="74">
        <f>2*AM12*AR12/100</f>
        <v>33.441199999999995</v>
      </c>
      <c r="AY12" s="74">
        <f t="shared" si="5"/>
        <v>19.009599999999999</v>
      </c>
      <c r="AZ12" s="74">
        <f>2*AL12*AO12/100</f>
        <v>0.69740000000000013</v>
      </c>
      <c r="BA12" s="74">
        <f>2*AM12*AO12/100</f>
        <v>1.6873999999999998</v>
      </c>
      <c r="BB12" s="74">
        <f>2*AR12*AO12/100</f>
        <v>1.9184000000000003</v>
      </c>
      <c r="BC12" s="74">
        <f>AO12*AO12/100</f>
        <v>4.8400000000000006E-2</v>
      </c>
      <c r="BD12" s="74">
        <f t="shared" si="0"/>
        <v>99.999999999999986</v>
      </c>
      <c r="BE12" s="14"/>
      <c r="BF12" s="74">
        <v>15.850000000000001</v>
      </c>
      <c r="BG12" s="74">
        <v>38.349999999999994</v>
      </c>
      <c r="BH12" s="74">
        <v>7.1</v>
      </c>
      <c r="BI12" s="74">
        <v>2.2000000000000002</v>
      </c>
      <c r="BJ12" s="74">
        <v>63.5</v>
      </c>
      <c r="BK12" s="74">
        <v>36.5</v>
      </c>
      <c r="BL12" s="74">
        <v>43.6</v>
      </c>
      <c r="BM12" s="14"/>
      <c r="BN12" s="74">
        <v>2.5122250000000004</v>
      </c>
      <c r="BO12" s="74">
        <v>12.15695</v>
      </c>
      <c r="BP12" s="74">
        <v>14.707224999999996</v>
      </c>
      <c r="BQ12" s="74">
        <v>13.821200000000001</v>
      </c>
      <c r="BR12" s="74">
        <v>33.441199999999995</v>
      </c>
      <c r="BS12" s="74">
        <v>19.009599999999999</v>
      </c>
      <c r="BT12" s="74">
        <v>0.69740000000000013</v>
      </c>
      <c r="BU12" s="74">
        <v>1.6873999999999998</v>
      </c>
      <c r="BV12" s="74">
        <v>1.9184000000000003</v>
      </c>
      <c r="BW12" s="74">
        <v>4.8400000000000006E-2</v>
      </c>
      <c r="BX12" s="74">
        <v>99.999999999999986</v>
      </c>
      <c r="BY12" s="14"/>
      <c r="BZ12" s="74"/>
      <c r="CA12" s="74"/>
      <c r="CB12" s="75"/>
      <c r="CC12" s="44"/>
      <c r="CD12" s="44"/>
      <c r="CE12" s="165"/>
      <c r="CF12" s="165"/>
      <c r="CG12" s="165"/>
      <c r="CH12" s="165"/>
      <c r="CI12" s="165"/>
      <c r="CJ12" s="165"/>
      <c r="CK12" s="165"/>
      <c r="CL12" s="165"/>
      <c r="CM12" s="165"/>
      <c r="CN12" s="165"/>
      <c r="CO12" s="165"/>
      <c r="CP12" s="165"/>
      <c r="CQ12" s="165"/>
      <c r="CR12" s="165"/>
      <c r="CS12" s="165"/>
      <c r="CT12" s="165"/>
      <c r="CU12" s="165"/>
      <c r="CV12" s="165"/>
      <c r="CW12" s="165"/>
      <c r="CX12" s="165"/>
      <c r="CY12" s="165"/>
      <c r="CZ12" s="165"/>
      <c r="DA12" s="165"/>
      <c r="DB12" s="165"/>
      <c r="DC12" s="165"/>
      <c r="DD12" s="165"/>
      <c r="DE12" s="165"/>
      <c r="DF12" s="165"/>
      <c r="DG12" s="165"/>
      <c r="DH12" s="165"/>
      <c r="DI12" s="165"/>
    </row>
    <row r="13" spans="1:113" s="20" customFormat="1" ht="15" customHeight="1">
      <c r="A13" s="17" t="s">
        <v>45</v>
      </c>
      <c r="B13" s="18">
        <v>2006</v>
      </c>
      <c r="C13" s="17">
        <v>16550211</v>
      </c>
      <c r="D13" s="17" t="s">
        <v>34</v>
      </c>
      <c r="E13" s="17" t="s">
        <v>35</v>
      </c>
      <c r="F13" s="17"/>
      <c r="G13" s="17" t="s">
        <v>48</v>
      </c>
      <c r="H13" s="18">
        <v>222</v>
      </c>
      <c r="I13" s="18">
        <v>222</v>
      </c>
      <c r="J13" s="71">
        <v>36.980000000000004</v>
      </c>
      <c r="K13" s="19">
        <v>0</v>
      </c>
      <c r="L13" s="19">
        <v>2.25</v>
      </c>
      <c r="M13" s="19">
        <v>4.5</v>
      </c>
      <c r="N13" s="19">
        <v>0.68</v>
      </c>
      <c r="O13" s="19">
        <v>0.68</v>
      </c>
      <c r="P13" s="19" t="s">
        <v>37</v>
      </c>
      <c r="Q13" s="19">
        <v>0.9</v>
      </c>
      <c r="R13" s="19">
        <v>3.6</v>
      </c>
      <c r="S13" s="19">
        <v>14.9</v>
      </c>
      <c r="T13" s="19">
        <v>5.2</v>
      </c>
      <c r="U13" s="19">
        <v>14.4</v>
      </c>
      <c r="V13" s="19" t="s">
        <v>37</v>
      </c>
      <c r="W13" s="19" t="s">
        <v>37</v>
      </c>
      <c r="X13" s="19">
        <v>0.45</v>
      </c>
      <c r="Y13" s="19">
        <v>6.5</v>
      </c>
      <c r="Z13" s="19">
        <v>2</v>
      </c>
      <c r="AA13" s="19">
        <v>5.6</v>
      </c>
      <c r="AB13" s="19">
        <v>0.23</v>
      </c>
      <c r="AC13" s="19">
        <v>0</v>
      </c>
      <c r="AD13" s="19">
        <v>0</v>
      </c>
      <c r="AE13" s="19">
        <v>0</v>
      </c>
      <c r="AF13" s="19" t="s">
        <v>37</v>
      </c>
      <c r="AG13" s="19">
        <v>0.45</v>
      </c>
      <c r="AH13" s="19">
        <v>0.68</v>
      </c>
      <c r="AI13" s="19" t="s">
        <v>37</v>
      </c>
      <c r="AJ13" s="19" t="s">
        <v>37</v>
      </c>
      <c r="AK13" s="5"/>
      <c r="AL13" s="74">
        <f t="shared" si="7"/>
        <v>15.909999999999998</v>
      </c>
      <c r="AM13" s="74">
        <f t="shared" si="6"/>
        <v>39</v>
      </c>
      <c r="AN13" s="74">
        <f>SUM(M13:P13)</f>
        <v>5.8599999999999994</v>
      </c>
      <c r="AO13" s="74">
        <f>SUM(K13:L13)</f>
        <v>2.25</v>
      </c>
      <c r="AP13" s="74">
        <f t="shared" si="1"/>
        <v>63.019999999999996</v>
      </c>
      <c r="AQ13" s="74">
        <f t="shared" si="2"/>
        <v>36.980000000000004</v>
      </c>
      <c r="AR13" s="74">
        <f t="shared" si="3"/>
        <v>42.84</v>
      </c>
      <c r="AS13" s="14"/>
      <c r="AT13" s="74">
        <f t="shared" si="4"/>
        <v>2.5312809999999994</v>
      </c>
      <c r="AU13" s="74">
        <f>2*AL13*AM13/100</f>
        <v>12.409799999999997</v>
      </c>
      <c r="AV13" s="74">
        <f>AM13*AM13/100</f>
        <v>15.21</v>
      </c>
      <c r="AW13" s="74">
        <f t="shared" si="8"/>
        <v>13.631687999999999</v>
      </c>
      <c r="AX13" s="74">
        <f>2*AM13*AR13/100</f>
        <v>33.415200000000006</v>
      </c>
      <c r="AY13" s="74">
        <f t="shared" si="5"/>
        <v>18.352656000000003</v>
      </c>
      <c r="AZ13" s="74">
        <f>2*AL13*AO13/100</f>
        <v>0.71594999999999998</v>
      </c>
      <c r="BA13" s="74">
        <f>2*AM13*AO13/100</f>
        <v>1.7549999999999999</v>
      </c>
      <c r="BB13" s="74">
        <f>2*AR13*AO13/100</f>
        <v>1.9278000000000004</v>
      </c>
      <c r="BC13" s="74">
        <f>AO13*AO13/100</f>
        <v>5.0625000000000003E-2</v>
      </c>
      <c r="BD13" s="74">
        <f t="shared" si="0"/>
        <v>100</v>
      </c>
      <c r="BE13" s="14"/>
      <c r="BF13" s="74">
        <v>15.91</v>
      </c>
      <c r="BG13" s="74">
        <v>39</v>
      </c>
      <c r="BH13" s="74">
        <v>5.8599999999999994</v>
      </c>
      <c r="BI13" s="74">
        <v>2.25</v>
      </c>
      <c r="BJ13" s="74">
        <v>63.019999999999996</v>
      </c>
      <c r="BK13" s="74">
        <v>36.980000000000004</v>
      </c>
      <c r="BL13" s="74">
        <v>42.84</v>
      </c>
      <c r="BM13" s="14"/>
      <c r="BN13" s="74">
        <v>2.5312810000000003</v>
      </c>
      <c r="BO13" s="74">
        <v>12.409800000000001</v>
      </c>
      <c r="BP13" s="74">
        <v>15.21</v>
      </c>
      <c r="BQ13" s="74">
        <v>13.631688000000002</v>
      </c>
      <c r="BR13" s="74">
        <v>33.415200000000006</v>
      </c>
      <c r="BS13" s="74">
        <v>18.352656000000003</v>
      </c>
      <c r="BT13" s="74">
        <v>0.71594999999999998</v>
      </c>
      <c r="BU13" s="74">
        <v>1.7549999999999999</v>
      </c>
      <c r="BV13" s="74">
        <v>1.9278000000000004</v>
      </c>
      <c r="BW13" s="74">
        <v>5.0625000000000003E-2</v>
      </c>
      <c r="BX13" s="74">
        <v>100</v>
      </c>
      <c r="BY13" s="14"/>
      <c r="BZ13" s="74"/>
      <c r="CA13" s="74"/>
      <c r="CB13" s="75"/>
      <c r="CC13" s="44"/>
      <c r="CD13" s="44"/>
      <c r="CE13" s="165"/>
      <c r="CF13" s="165"/>
      <c r="CG13" s="165"/>
      <c r="CH13" s="165"/>
      <c r="CI13" s="165"/>
      <c r="CJ13" s="165"/>
      <c r="CK13" s="165"/>
      <c r="CL13" s="165"/>
      <c r="CM13" s="165"/>
      <c r="CN13" s="165"/>
      <c r="CO13" s="165"/>
      <c r="CP13" s="165"/>
      <c r="CQ13" s="165"/>
      <c r="CR13" s="165"/>
      <c r="CS13" s="165"/>
      <c r="CT13" s="165"/>
      <c r="CU13" s="165"/>
      <c r="CV13" s="165"/>
      <c r="CW13" s="165"/>
      <c r="CX13" s="165"/>
      <c r="CY13" s="165"/>
      <c r="CZ13" s="165"/>
      <c r="DA13" s="165"/>
      <c r="DB13" s="165"/>
      <c r="DC13" s="165"/>
      <c r="DD13" s="165"/>
      <c r="DE13" s="165"/>
      <c r="DF13" s="165"/>
      <c r="DG13" s="165"/>
      <c r="DH13" s="165"/>
      <c r="DI13" s="165"/>
    </row>
    <row r="14" spans="1:113" ht="15" customHeight="1">
      <c r="A14" s="7" t="s">
        <v>43</v>
      </c>
      <c r="B14" s="2">
        <v>2006</v>
      </c>
      <c r="C14" s="7">
        <v>16415111</v>
      </c>
      <c r="D14" s="7" t="s">
        <v>34</v>
      </c>
      <c r="E14" s="7" t="s">
        <v>35</v>
      </c>
      <c r="F14" s="7"/>
      <c r="G14" s="7" t="s">
        <v>49</v>
      </c>
      <c r="H14" s="2">
        <v>407</v>
      </c>
      <c r="I14" s="2"/>
      <c r="J14" s="16">
        <v>92.39</v>
      </c>
      <c r="K14" s="3" t="s">
        <v>37</v>
      </c>
      <c r="L14" s="3" t="s">
        <v>37</v>
      </c>
      <c r="M14" s="3" t="s">
        <v>37</v>
      </c>
      <c r="N14" s="3" t="s">
        <v>37</v>
      </c>
      <c r="O14" s="3" t="s">
        <v>37</v>
      </c>
      <c r="P14" s="3" t="s">
        <v>37</v>
      </c>
      <c r="Q14" s="3" t="s">
        <v>37</v>
      </c>
      <c r="R14" s="78">
        <v>6.88</v>
      </c>
      <c r="S14" s="3" t="s">
        <v>37</v>
      </c>
      <c r="T14" s="3" t="s">
        <v>37</v>
      </c>
      <c r="U14" s="3" t="s">
        <v>37</v>
      </c>
      <c r="V14" s="3" t="s">
        <v>37</v>
      </c>
      <c r="W14" s="3" t="s">
        <v>37</v>
      </c>
      <c r="X14" s="3" t="s">
        <v>37</v>
      </c>
      <c r="Y14" s="3" t="s">
        <v>37</v>
      </c>
      <c r="Z14" s="3" t="s">
        <v>37</v>
      </c>
      <c r="AA14" s="3" t="s">
        <v>37</v>
      </c>
      <c r="AB14" s="3" t="s">
        <v>37</v>
      </c>
      <c r="AC14" s="3" t="s">
        <v>37</v>
      </c>
      <c r="AD14" s="3" t="s">
        <v>37</v>
      </c>
      <c r="AE14" s="3" t="s">
        <v>37</v>
      </c>
      <c r="AF14" s="3" t="s">
        <v>37</v>
      </c>
      <c r="AG14" s="3">
        <v>0.98</v>
      </c>
      <c r="AH14" s="3" t="s">
        <v>37</v>
      </c>
      <c r="AI14" s="3" t="s">
        <v>37</v>
      </c>
      <c r="AJ14" s="3" t="s">
        <v>37</v>
      </c>
      <c r="AK14" s="5"/>
      <c r="AL14" s="45">
        <f t="shared" si="7"/>
        <v>0.98</v>
      </c>
      <c r="AM14" s="45">
        <f t="shared" si="6"/>
        <v>6.88</v>
      </c>
      <c r="AN14" s="14"/>
      <c r="AO14" s="14"/>
      <c r="AP14" s="45">
        <f t="shared" si="1"/>
        <v>7.8599999999999994</v>
      </c>
      <c r="AQ14" s="45">
        <f t="shared" si="2"/>
        <v>92.14</v>
      </c>
      <c r="AR14" s="45">
        <f t="shared" si="3"/>
        <v>92.14</v>
      </c>
      <c r="AT14" s="45">
        <f t="shared" si="4"/>
        <v>9.6039999999999997E-3</v>
      </c>
      <c r="AU14" s="45">
        <f>2*AL14*AM14/100</f>
        <v>0.134848</v>
      </c>
      <c r="AV14" s="45">
        <f>AM14*AM14/100</f>
        <v>0.47334399999999993</v>
      </c>
      <c r="AW14" s="45">
        <f t="shared" si="8"/>
        <v>1.805944</v>
      </c>
      <c r="AX14" s="45">
        <f>2*AM14*AR14/100</f>
        <v>12.678463999999998</v>
      </c>
      <c r="AY14" s="45">
        <f t="shared" si="5"/>
        <v>84.897796</v>
      </c>
      <c r="BD14" s="45">
        <f t="shared" si="0"/>
        <v>100</v>
      </c>
      <c r="CD14" s="44"/>
    </row>
    <row r="15" spans="1:113" ht="15" customHeight="1">
      <c r="A15" s="7" t="s">
        <v>43</v>
      </c>
      <c r="B15" s="2">
        <v>2007</v>
      </c>
      <c r="C15" s="7">
        <v>17259947</v>
      </c>
      <c r="D15" s="7" t="s">
        <v>34</v>
      </c>
      <c r="E15" s="7" t="s">
        <v>35</v>
      </c>
      <c r="F15" s="7" t="s">
        <v>50</v>
      </c>
      <c r="G15" s="7" t="s">
        <v>51</v>
      </c>
      <c r="H15" s="2">
        <v>125</v>
      </c>
      <c r="I15" s="2"/>
      <c r="J15" s="16">
        <v>94.4</v>
      </c>
      <c r="K15" s="3">
        <v>1.2</v>
      </c>
      <c r="L15" s="3">
        <v>2.4</v>
      </c>
      <c r="M15" s="3" t="s">
        <v>37</v>
      </c>
      <c r="N15" s="3" t="s">
        <v>37</v>
      </c>
      <c r="O15" s="3" t="s">
        <v>37</v>
      </c>
      <c r="P15" s="3" t="s">
        <v>37</v>
      </c>
      <c r="Q15" s="3" t="s">
        <v>37</v>
      </c>
      <c r="R15" s="3" t="s">
        <v>37</v>
      </c>
      <c r="S15" s="3" t="s">
        <v>37</v>
      </c>
      <c r="T15" s="3" t="s">
        <v>37</v>
      </c>
      <c r="U15" s="3" t="s">
        <v>37</v>
      </c>
      <c r="V15" s="3" t="s">
        <v>37</v>
      </c>
      <c r="W15" s="3" t="s">
        <v>37</v>
      </c>
      <c r="X15" s="3" t="s">
        <v>37</v>
      </c>
      <c r="Y15" s="3" t="s">
        <v>37</v>
      </c>
      <c r="Z15" s="3">
        <v>2</v>
      </c>
      <c r="AA15" s="3" t="s">
        <v>37</v>
      </c>
      <c r="AB15" s="3" t="s">
        <v>37</v>
      </c>
      <c r="AC15" s="3" t="s">
        <v>37</v>
      </c>
      <c r="AD15" s="3" t="s">
        <v>37</v>
      </c>
      <c r="AE15" s="3" t="s">
        <v>37</v>
      </c>
      <c r="AF15" s="3" t="s">
        <v>37</v>
      </c>
      <c r="AG15" s="3" t="s">
        <v>37</v>
      </c>
      <c r="AH15" s="3" t="s">
        <v>37</v>
      </c>
      <c r="AI15" s="3" t="s">
        <v>37</v>
      </c>
      <c r="AJ15" s="3" t="s">
        <v>37</v>
      </c>
      <c r="AK15" s="5"/>
      <c r="AL15" s="45">
        <f t="shared" si="7"/>
        <v>2</v>
      </c>
      <c r="AN15" s="14"/>
      <c r="AO15" s="14">
        <f>SUM(K15:L15)</f>
        <v>3.5999999999999996</v>
      </c>
      <c r="AP15" s="45">
        <f t="shared" si="1"/>
        <v>5.6</v>
      </c>
      <c r="AQ15" s="45">
        <f t="shared" si="2"/>
        <v>94.4</v>
      </c>
      <c r="AR15" s="45">
        <f t="shared" si="3"/>
        <v>94.4</v>
      </c>
      <c r="AT15" s="45">
        <f t="shared" si="4"/>
        <v>0.04</v>
      </c>
      <c r="AW15" s="45">
        <f t="shared" si="8"/>
        <v>3.7760000000000002</v>
      </c>
      <c r="AY15" s="45">
        <f t="shared" si="5"/>
        <v>89.113600000000005</v>
      </c>
      <c r="AZ15" s="45">
        <f>2*AL15*AO15/100</f>
        <v>0.14399999999999999</v>
      </c>
      <c r="BB15" s="45">
        <f>2*AR15*AO15/100</f>
        <v>6.7967999999999993</v>
      </c>
      <c r="BC15" s="45">
        <f>AO15*AO15/100</f>
        <v>0.12959999999999997</v>
      </c>
      <c r="BD15" s="45">
        <f t="shared" si="0"/>
        <v>100.00000000000001</v>
      </c>
      <c r="CD15" s="44"/>
    </row>
    <row r="16" spans="1:113" ht="15" customHeight="1">
      <c r="A16" s="7" t="s">
        <v>43</v>
      </c>
      <c r="B16" s="2">
        <v>2007</v>
      </c>
      <c r="C16" s="7">
        <v>17259947</v>
      </c>
      <c r="D16" s="7" t="s">
        <v>34</v>
      </c>
      <c r="E16" s="7" t="s">
        <v>35</v>
      </c>
      <c r="F16" s="7" t="s">
        <v>52</v>
      </c>
      <c r="G16" s="7" t="s">
        <v>36</v>
      </c>
      <c r="H16" s="2">
        <v>280</v>
      </c>
      <c r="I16" s="2"/>
      <c r="J16" s="16">
        <v>95.19</v>
      </c>
      <c r="K16" s="3">
        <v>0.71</v>
      </c>
      <c r="L16" s="3">
        <v>1.42</v>
      </c>
      <c r="M16" s="3" t="s">
        <v>37</v>
      </c>
      <c r="N16" s="3" t="s">
        <v>37</v>
      </c>
      <c r="O16" s="3" t="s">
        <v>37</v>
      </c>
      <c r="P16" s="3" t="s">
        <v>37</v>
      </c>
      <c r="Q16" s="3" t="s">
        <v>37</v>
      </c>
      <c r="R16" s="3" t="s">
        <v>37</v>
      </c>
      <c r="S16" s="3" t="s">
        <v>37</v>
      </c>
      <c r="T16" s="3" t="s">
        <v>37</v>
      </c>
      <c r="U16" s="3" t="s">
        <v>37</v>
      </c>
      <c r="V16" s="3" t="s">
        <v>37</v>
      </c>
      <c r="W16" s="3" t="s">
        <v>37</v>
      </c>
      <c r="X16" s="3" t="s">
        <v>37</v>
      </c>
      <c r="Y16" s="3" t="s">
        <v>37</v>
      </c>
      <c r="Z16" s="3">
        <v>2.68</v>
      </c>
      <c r="AA16" s="3" t="s">
        <v>37</v>
      </c>
      <c r="AB16" s="3" t="s">
        <v>37</v>
      </c>
      <c r="AC16" s="3" t="s">
        <v>37</v>
      </c>
      <c r="AD16" s="3" t="s">
        <v>37</v>
      </c>
      <c r="AE16" s="3" t="s">
        <v>37</v>
      </c>
      <c r="AF16" s="3" t="s">
        <v>37</v>
      </c>
      <c r="AG16" s="3" t="s">
        <v>37</v>
      </c>
      <c r="AH16" s="3" t="s">
        <v>37</v>
      </c>
      <c r="AI16" s="3" t="s">
        <v>37</v>
      </c>
      <c r="AJ16" s="3" t="s">
        <v>37</v>
      </c>
      <c r="AK16" s="5"/>
      <c r="AL16" s="45">
        <f t="shared" si="7"/>
        <v>2.68</v>
      </c>
      <c r="AN16" s="14"/>
      <c r="AO16" s="14">
        <f>SUM(K16:L16)</f>
        <v>2.13</v>
      </c>
      <c r="AP16" s="45">
        <f t="shared" si="1"/>
        <v>4.8100000000000005</v>
      </c>
      <c r="AQ16" s="45">
        <f t="shared" si="2"/>
        <v>95.19</v>
      </c>
      <c r="AR16" s="45">
        <f t="shared" si="3"/>
        <v>95.19</v>
      </c>
      <c r="AT16" s="45">
        <f t="shared" si="4"/>
        <v>7.1824000000000013E-2</v>
      </c>
      <c r="AW16" s="45">
        <f t="shared" si="8"/>
        <v>5.1021840000000003</v>
      </c>
      <c r="AY16" s="45">
        <f t="shared" si="5"/>
        <v>90.611361000000002</v>
      </c>
      <c r="AZ16" s="45">
        <f>2*AL16*AO16/100</f>
        <v>0.11416800000000001</v>
      </c>
      <c r="BB16" s="45">
        <f>2*AR16*AO16/100</f>
        <v>4.0550939999999995</v>
      </c>
      <c r="BC16" s="45">
        <f>AO16*AO16/100</f>
        <v>4.5368999999999993E-2</v>
      </c>
      <c r="BD16" s="45">
        <f t="shared" si="0"/>
        <v>100</v>
      </c>
      <c r="CD16" s="44"/>
    </row>
    <row r="17" spans="1:113" ht="15" customHeight="1">
      <c r="A17" s="7" t="s">
        <v>43</v>
      </c>
      <c r="B17" s="2">
        <v>2007</v>
      </c>
      <c r="C17" s="7">
        <v>17259947</v>
      </c>
      <c r="D17" s="7" t="s">
        <v>34</v>
      </c>
      <c r="E17" s="7" t="s">
        <v>35</v>
      </c>
      <c r="F17" s="7" t="s">
        <v>53</v>
      </c>
      <c r="G17" s="7" t="s">
        <v>51</v>
      </c>
      <c r="H17" s="2">
        <v>73</v>
      </c>
      <c r="I17" s="2"/>
      <c r="J17" s="16">
        <v>95.21</v>
      </c>
      <c r="K17" s="3">
        <v>0</v>
      </c>
      <c r="L17" s="3">
        <v>0.68</v>
      </c>
      <c r="M17" s="3" t="s">
        <v>37</v>
      </c>
      <c r="N17" s="3" t="s">
        <v>37</v>
      </c>
      <c r="O17" s="3" t="s">
        <v>37</v>
      </c>
      <c r="P17" s="3" t="s">
        <v>37</v>
      </c>
      <c r="Q17" s="3" t="s">
        <v>37</v>
      </c>
      <c r="R17" s="3" t="s">
        <v>37</v>
      </c>
      <c r="S17" s="3" t="s">
        <v>37</v>
      </c>
      <c r="T17" s="3" t="s">
        <v>37</v>
      </c>
      <c r="U17" s="3" t="s">
        <v>37</v>
      </c>
      <c r="V17" s="3" t="s">
        <v>37</v>
      </c>
      <c r="W17" s="3" t="s">
        <v>37</v>
      </c>
      <c r="X17" s="3" t="s">
        <v>37</v>
      </c>
      <c r="Y17" s="3" t="s">
        <v>37</v>
      </c>
      <c r="Z17" s="3">
        <v>4.1100000000000003</v>
      </c>
      <c r="AA17" s="3" t="s">
        <v>37</v>
      </c>
      <c r="AB17" s="3" t="s">
        <v>37</v>
      </c>
      <c r="AC17" s="3" t="s">
        <v>37</v>
      </c>
      <c r="AD17" s="3" t="s">
        <v>37</v>
      </c>
      <c r="AE17" s="3" t="s">
        <v>37</v>
      </c>
      <c r="AF17" s="3" t="s">
        <v>37</v>
      </c>
      <c r="AG17" s="3" t="s">
        <v>37</v>
      </c>
      <c r="AH17" s="3" t="s">
        <v>37</v>
      </c>
      <c r="AI17" s="3" t="s">
        <v>37</v>
      </c>
      <c r="AJ17" s="3" t="s">
        <v>37</v>
      </c>
      <c r="AK17" s="5"/>
      <c r="AL17" s="45">
        <f t="shared" si="7"/>
        <v>4.1100000000000003</v>
      </c>
      <c r="AN17" s="14"/>
      <c r="AO17" s="14">
        <f>SUM(K17:L17)</f>
        <v>0.68</v>
      </c>
      <c r="AP17" s="45">
        <f t="shared" si="1"/>
        <v>4.79</v>
      </c>
      <c r="AQ17" s="45">
        <f t="shared" si="2"/>
        <v>95.21</v>
      </c>
      <c r="AR17" s="45">
        <f t="shared" si="3"/>
        <v>95.21</v>
      </c>
      <c r="AT17" s="45">
        <f t="shared" si="4"/>
        <v>0.16892100000000002</v>
      </c>
      <c r="AW17" s="45">
        <f t="shared" si="8"/>
        <v>7.8262620000000007</v>
      </c>
      <c r="AY17" s="45">
        <f t="shared" si="5"/>
        <v>90.649440999999982</v>
      </c>
      <c r="AZ17" s="45">
        <f>2*AL17*AO17/100</f>
        <v>5.5896000000000008E-2</v>
      </c>
      <c r="BB17" s="45">
        <f>2*AR17*AO17/100</f>
        <v>1.294856</v>
      </c>
      <c r="BC17" s="45">
        <f>AO17*AO17/100</f>
        <v>4.6240000000000005E-3</v>
      </c>
      <c r="BD17" s="45">
        <f t="shared" si="0"/>
        <v>99.999999999999986</v>
      </c>
      <c r="CD17" s="44"/>
    </row>
    <row r="18" spans="1:113" ht="15" customHeight="1">
      <c r="A18" s="7" t="s">
        <v>43</v>
      </c>
      <c r="B18" s="2">
        <v>2007</v>
      </c>
      <c r="C18" s="7">
        <v>17392730</v>
      </c>
      <c r="D18" s="7" t="s">
        <v>34</v>
      </c>
      <c r="E18" s="8" t="s">
        <v>35</v>
      </c>
      <c r="F18" s="8"/>
      <c r="G18" s="7" t="s">
        <v>49</v>
      </c>
      <c r="H18" s="2">
        <v>422</v>
      </c>
      <c r="I18" s="2"/>
      <c r="J18" s="16">
        <v>96.56</v>
      </c>
      <c r="K18" s="3" t="s">
        <v>37</v>
      </c>
      <c r="L18" s="3" t="s">
        <v>37</v>
      </c>
      <c r="M18" s="3" t="s">
        <v>37</v>
      </c>
      <c r="N18" s="3" t="s">
        <v>37</v>
      </c>
      <c r="O18" s="3" t="s">
        <v>37</v>
      </c>
      <c r="P18" s="3" t="s">
        <v>37</v>
      </c>
      <c r="Q18" s="3" t="s">
        <v>37</v>
      </c>
      <c r="R18" s="3">
        <v>3.2</v>
      </c>
      <c r="S18" s="3" t="s">
        <v>37</v>
      </c>
      <c r="T18" s="3" t="s">
        <v>37</v>
      </c>
      <c r="U18" s="3" t="s">
        <v>37</v>
      </c>
      <c r="V18" s="3" t="s">
        <v>37</v>
      </c>
      <c r="W18" s="3" t="s">
        <v>37</v>
      </c>
      <c r="X18" s="3" t="s">
        <v>37</v>
      </c>
      <c r="Y18" s="3" t="s">
        <v>37</v>
      </c>
      <c r="Z18" s="3" t="s">
        <v>37</v>
      </c>
      <c r="AA18" s="3" t="s">
        <v>37</v>
      </c>
      <c r="AB18" s="3" t="s">
        <v>37</v>
      </c>
      <c r="AC18" s="3" t="s">
        <v>37</v>
      </c>
      <c r="AD18" s="3" t="s">
        <v>37</v>
      </c>
      <c r="AE18" s="3" t="s">
        <v>37</v>
      </c>
      <c r="AF18" s="3" t="s">
        <v>37</v>
      </c>
      <c r="AG18" s="3" t="s">
        <v>37</v>
      </c>
      <c r="AH18" s="3" t="s">
        <v>37</v>
      </c>
      <c r="AI18" s="3" t="s">
        <v>37</v>
      </c>
      <c r="AJ18" s="3">
        <v>0.24</v>
      </c>
      <c r="AK18" s="5"/>
      <c r="AL18" s="45">
        <f t="shared" si="7"/>
        <v>0.24</v>
      </c>
      <c r="AM18" s="45">
        <f t="shared" si="6"/>
        <v>3.2</v>
      </c>
      <c r="AN18" s="14"/>
      <c r="AO18" s="14"/>
      <c r="AP18" s="45">
        <f t="shared" si="1"/>
        <v>3.4400000000000004</v>
      </c>
      <c r="AQ18" s="45">
        <f t="shared" si="2"/>
        <v>96.56</v>
      </c>
      <c r="AR18" s="45">
        <f t="shared" si="3"/>
        <v>96.56</v>
      </c>
      <c r="AT18" s="45">
        <f t="shared" si="4"/>
        <v>5.7600000000000001E-4</v>
      </c>
      <c r="AU18" s="45">
        <f>2*AL18*AM18/100</f>
        <v>1.536E-2</v>
      </c>
      <c r="AV18" s="45">
        <f>AM18*AM18/100</f>
        <v>0.10240000000000002</v>
      </c>
      <c r="AW18" s="45">
        <f t="shared" si="8"/>
        <v>0.46348799999999996</v>
      </c>
      <c r="AX18" s="45">
        <f>2*AM18*AR18/100</f>
        <v>6.1798400000000004</v>
      </c>
      <c r="AY18" s="45">
        <f t="shared" si="5"/>
        <v>93.238336000000004</v>
      </c>
      <c r="BD18" s="45">
        <f t="shared" si="0"/>
        <v>100</v>
      </c>
      <c r="CD18" s="44"/>
    </row>
    <row r="19" spans="1:113" s="20" customFormat="1" ht="15" customHeight="1">
      <c r="A19" s="17" t="s">
        <v>43</v>
      </c>
      <c r="B19" s="18">
        <v>2008</v>
      </c>
      <c r="C19" s="17">
        <v>17971818</v>
      </c>
      <c r="D19" s="17" t="s">
        <v>34</v>
      </c>
      <c r="E19" s="17" t="s">
        <v>35</v>
      </c>
      <c r="F19" s="17"/>
      <c r="G19" s="17" t="s">
        <v>54</v>
      </c>
      <c r="H19" s="18">
        <v>272</v>
      </c>
      <c r="I19" s="18">
        <v>272</v>
      </c>
      <c r="J19" s="71">
        <v>33.64</v>
      </c>
      <c r="K19" s="19">
        <v>0.37</v>
      </c>
      <c r="L19" s="19">
        <v>1.84</v>
      </c>
      <c r="M19" s="19">
        <v>13.98</v>
      </c>
      <c r="N19" s="19" t="s">
        <v>37</v>
      </c>
      <c r="O19" s="19" t="s">
        <v>55</v>
      </c>
      <c r="P19" s="19">
        <v>2.94</v>
      </c>
      <c r="Q19" s="19">
        <v>0.18</v>
      </c>
      <c r="R19" s="19">
        <v>2.94</v>
      </c>
      <c r="S19" s="19">
        <v>19.12</v>
      </c>
      <c r="T19" s="19">
        <v>7.54</v>
      </c>
      <c r="U19" s="19">
        <v>1.84</v>
      </c>
      <c r="V19" s="19" t="s">
        <v>37</v>
      </c>
      <c r="W19" s="19" t="s">
        <v>37</v>
      </c>
      <c r="X19" s="19">
        <v>0.18</v>
      </c>
      <c r="Y19" s="19">
        <v>3.86</v>
      </c>
      <c r="Z19" s="19">
        <v>2.76</v>
      </c>
      <c r="AA19" s="19">
        <v>6.43</v>
      </c>
      <c r="AB19" s="19">
        <v>0.55000000000000004</v>
      </c>
      <c r="AC19" s="19">
        <v>0</v>
      </c>
      <c r="AD19" s="19">
        <v>0</v>
      </c>
      <c r="AE19" s="19">
        <v>0</v>
      </c>
      <c r="AF19" s="19">
        <v>0</v>
      </c>
      <c r="AG19" s="19">
        <v>0.55000000000000004</v>
      </c>
      <c r="AH19" s="19">
        <v>0.55000000000000004</v>
      </c>
      <c r="AI19" s="19">
        <v>0.55000000000000004</v>
      </c>
      <c r="AJ19" s="19">
        <v>0.18</v>
      </c>
      <c r="AK19" s="5"/>
      <c r="AL19" s="74">
        <f t="shared" si="7"/>
        <v>15.610000000000003</v>
      </c>
      <c r="AM19" s="74">
        <f t="shared" si="6"/>
        <v>31.62</v>
      </c>
      <c r="AN19" s="74">
        <f>SUM(M19:P19)</f>
        <v>16.920000000000002</v>
      </c>
      <c r="AO19" s="74">
        <f>SUM(K19:L19)</f>
        <v>2.21</v>
      </c>
      <c r="AP19" s="74">
        <f t="shared" si="1"/>
        <v>66.36</v>
      </c>
      <c r="AQ19" s="74">
        <f t="shared" si="2"/>
        <v>33.64</v>
      </c>
      <c r="AR19" s="74">
        <f t="shared" si="3"/>
        <v>50.56</v>
      </c>
      <c r="AS19" s="14"/>
      <c r="AT19" s="74">
        <f t="shared" si="4"/>
        <v>2.4367210000000008</v>
      </c>
      <c r="AU19" s="74">
        <f>2*AL19*AM19/100</f>
        <v>9.8717640000000024</v>
      </c>
      <c r="AV19" s="74">
        <f>AM19*AM19/100</f>
        <v>9.9982440000000015</v>
      </c>
      <c r="AW19" s="74">
        <f t="shared" si="8"/>
        <v>15.784832000000003</v>
      </c>
      <c r="AX19" s="74">
        <f>2*AM19*AR19/100</f>
        <v>31.974144000000003</v>
      </c>
      <c r="AY19" s="74">
        <f t="shared" si="5"/>
        <v>25.563136000000004</v>
      </c>
      <c r="AZ19" s="74">
        <f>2*AL19*AO19/100</f>
        <v>0.68996200000000019</v>
      </c>
      <c r="BA19" s="74">
        <f>2*AM19*AO19/100</f>
        <v>1.3976040000000001</v>
      </c>
      <c r="BB19" s="74">
        <f>2*AR19*AO19/100</f>
        <v>2.2347519999999998</v>
      </c>
      <c r="BC19" s="74">
        <f>AO19*AO19/100</f>
        <v>4.8841000000000002E-2</v>
      </c>
      <c r="BD19" s="74">
        <f t="shared" si="0"/>
        <v>100</v>
      </c>
      <c r="BE19" s="14"/>
      <c r="BF19" s="74">
        <v>15.610000000000001</v>
      </c>
      <c r="BG19" s="74">
        <v>31.62</v>
      </c>
      <c r="BH19" s="74">
        <v>16.920000000000002</v>
      </c>
      <c r="BI19" s="74">
        <v>2.21</v>
      </c>
      <c r="BJ19" s="74">
        <v>66.36</v>
      </c>
      <c r="BK19" s="74">
        <v>33.64</v>
      </c>
      <c r="BL19" s="74">
        <v>50.56</v>
      </c>
      <c r="BM19" s="14"/>
      <c r="BN19" s="74">
        <v>2.4367210000000004</v>
      </c>
      <c r="BO19" s="74">
        <v>9.8717640000000006</v>
      </c>
      <c r="BP19" s="74">
        <v>9.9982440000000015</v>
      </c>
      <c r="BQ19" s="74">
        <v>15.784832000000002</v>
      </c>
      <c r="BR19" s="74">
        <v>31.974144000000003</v>
      </c>
      <c r="BS19" s="74">
        <v>25.563136000000004</v>
      </c>
      <c r="BT19" s="74">
        <v>0.68996199999999996</v>
      </c>
      <c r="BU19" s="74">
        <v>1.3976040000000001</v>
      </c>
      <c r="BV19" s="74">
        <v>2.2347519999999998</v>
      </c>
      <c r="BW19" s="74">
        <v>4.8841000000000002E-2</v>
      </c>
      <c r="BX19" s="74">
        <v>100</v>
      </c>
      <c r="BY19" s="14"/>
      <c r="BZ19" s="74" t="s">
        <v>465</v>
      </c>
      <c r="CA19" s="74">
        <v>6.62</v>
      </c>
      <c r="CB19" s="75">
        <v>272</v>
      </c>
      <c r="CC19" s="44"/>
      <c r="CD19" s="44"/>
      <c r="CE19" s="165"/>
      <c r="CF19" s="165"/>
      <c r="CG19" s="165"/>
      <c r="CH19" s="165"/>
      <c r="CI19" s="165"/>
      <c r="CJ19" s="165"/>
      <c r="CK19" s="165"/>
      <c r="CL19" s="165"/>
      <c r="CM19" s="165"/>
      <c r="CN19" s="165"/>
      <c r="CO19" s="165"/>
      <c r="CP19" s="165"/>
      <c r="CQ19" s="165"/>
      <c r="CR19" s="165"/>
      <c r="CS19" s="165"/>
      <c r="CT19" s="165"/>
      <c r="CU19" s="165"/>
      <c r="CV19" s="165"/>
      <c r="CW19" s="165"/>
      <c r="CX19" s="165"/>
      <c r="CY19" s="165"/>
      <c r="CZ19" s="165"/>
      <c r="DA19" s="165"/>
      <c r="DB19" s="165"/>
      <c r="DC19" s="165"/>
      <c r="DD19" s="165"/>
      <c r="DE19" s="165"/>
      <c r="DF19" s="165"/>
      <c r="DG19" s="165"/>
      <c r="DH19" s="165"/>
      <c r="DI19" s="165"/>
    </row>
    <row r="20" spans="1:113" s="20" customFormat="1" ht="15" customHeight="1">
      <c r="A20" s="17" t="s">
        <v>56</v>
      </c>
      <c r="B20" s="18">
        <v>2009</v>
      </c>
      <c r="C20" s="17">
        <v>19169185</v>
      </c>
      <c r="D20" s="17" t="s">
        <v>34</v>
      </c>
      <c r="E20" s="17" t="s">
        <v>35</v>
      </c>
      <c r="F20" s="17" t="s">
        <v>57</v>
      </c>
      <c r="G20" s="17" t="s">
        <v>58</v>
      </c>
      <c r="H20" s="18">
        <v>452</v>
      </c>
      <c r="I20" s="18">
        <v>452</v>
      </c>
      <c r="J20" s="71">
        <v>33.900000000000006</v>
      </c>
      <c r="K20" s="19">
        <v>0.8</v>
      </c>
      <c r="L20" s="19">
        <v>1.2</v>
      </c>
      <c r="M20" s="19">
        <v>6</v>
      </c>
      <c r="N20" s="19">
        <v>0.9</v>
      </c>
      <c r="O20" s="19" t="s">
        <v>37</v>
      </c>
      <c r="P20" s="19" t="s">
        <v>37</v>
      </c>
      <c r="Q20" s="19">
        <v>0.4</v>
      </c>
      <c r="R20" s="19">
        <v>3.8</v>
      </c>
      <c r="S20" s="19">
        <v>18.399999999999999</v>
      </c>
      <c r="T20" s="19">
        <v>7.7</v>
      </c>
      <c r="U20" s="19">
        <v>14.9</v>
      </c>
      <c r="V20" s="19" t="s">
        <v>37</v>
      </c>
      <c r="W20" s="19" t="s">
        <v>37</v>
      </c>
      <c r="X20" s="19">
        <v>0.2</v>
      </c>
      <c r="Y20" s="19">
        <v>5.5</v>
      </c>
      <c r="Z20" s="19">
        <v>2.4</v>
      </c>
      <c r="AA20" s="19">
        <v>2.8</v>
      </c>
      <c r="AB20" s="19">
        <v>0.2</v>
      </c>
      <c r="AC20" s="19" t="s">
        <v>37</v>
      </c>
      <c r="AD20" s="19">
        <v>0</v>
      </c>
      <c r="AE20" s="19">
        <v>0</v>
      </c>
      <c r="AF20" s="19" t="s">
        <v>37</v>
      </c>
      <c r="AG20" s="19">
        <v>0.6</v>
      </c>
      <c r="AH20" s="19">
        <v>0.3</v>
      </c>
      <c r="AI20" s="19" t="s">
        <v>37</v>
      </c>
      <c r="AJ20" s="19" t="s">
        <v>37</v>
      </c>
      <c r="AK20" s="5"/>
      <c r="AL20" s="74">
        <f t="shared" si="7"/>
        <v>11.999999999999998</v>
      </c>
      <c r="AM20" s="74">
        <f t="shared" si="6"/>
        <v>45.199999999999996</v>
      </c>
      <c r="AN20" s="74">
        <f>SUM(M20:P20)</f>
        <v>6.9</v>
      </c>
      <c r="AO20" s="74">
        <f>SUM(K20:L20)</f>
        <v>2</v>
      </c>
      <c r="AP20" s="74">
        <f t="shared" si="1"/>
        <v>66.099999999999994</v>
      </c>
      <c r="AQ20" s="74">
        <f t="shared" si="2"/>
        <v>33.900000000000006</v>
      </c>
      <c r="AR20" s="74">
        <f t="shared" si="3"/>
        <v>40.800000000000004</v>
      </c>
      <c r="AS20" s="14"/>
      <c r="AT20" s="74">
        <f t="shared" si="4"/>
        <v>1.4399999999999995</v>
      </c>
      <c r="AU20" s="74">
        <f>2*AL20*AM20/100</f>
        <v>10.847999999999997</v>
      </c>
      <c r="AV20" s="74">
        <f>AM20*AM20/100</f>
        <v>20.430399999999995</v>
      </c>
      <c r="AW20" s="74">
        <f t="shared" si="8"/>
        <v>9.7919999999999998</v>
      </c>
      <c r="AX20" s="74">
        <f>2*AM20*AR20/100</f>
        <v>36.883200000000002</v>
      </c>
      <c r="AY20" s="74">
        <f t="shared" si="5"/>
        <v>16.646400000000003</v>
      </c>
      <c r="AZ20" s="74">
        <f>2*AL20*AO20/100</f>
        <v>0.47999999999999993</v>
      </c>
      <c r="BA20" s="74">
        <f>2*AM20*AO20/100</f>
        <v>1.8079999999999998</v>
      </c>
      <c r="BB20" s="74">
        <f>2*AR20*AO20/100</f>
        <v>1.6320000000000001</v>
      </c>
      <c r="BC20" s="74">
        <f>AO20*AO20/100</f>
        <v>0.04</v>
      </c>
      <c r="BD20" s="74">
        <f t="shared" si="0"/>
        <v>100.00000000000001</v>
      </c>
      <c r="BE20" s="14"/>
      <c r="BF20" s="74">
        <v>12</v>
      </c>
      <c r="BG20" s="74">
        <v>45.199999999999996</v>
      </c>
      <c r="BH20" s="74">
        <v>6.9</v>
      </c>
      <c r="BI20" s="74">
        <v>2</v>
      </c>
      <c r="BJ20" s="74">
        <v>66.099999999999994</v>
      </c>
      <c r="BK20" s="74">
        <v>33.900000000000006</v>
      </c>
      <c r="BL20" s="74">
        <v>40.800000000000004</v>
      </c>
      <c r="BM20" s="14"/>
      <c r="BN20" s="74">
        <v>1.44</v>
      </c>
      <c r="BO20" s="74">
        <v>10.847999999999999</v>
      </c>
      <c r="BP20" s="74">
        <v>20.430399999999995</v>
      </c>
      <c r="BQ20" s="74">
        <v>9.7919999999999998</v>
      </c>
      <c r="BR20" s="74">
        <v>36.883200000000002</v>
      </c>
      <c r="BS20" s="74">
        <v>16.646400000000003</v>
      </c>
      <c r="BT20" s="74">
        <v>0.48</v>
      </c>
      <c r="BU20" s="74">
        <v>1.8079999999999998</v>
      </c>
      <c r="BV20" s="74">
        <v>1.6320000000000001</v>
      </c>
      <c r="BW20" s="74">
        <v>0.04</v>
      </c>
      <c r="BX20" s="74">
        <v>100.00000000000001</v>
      </c>
      <c r="BY20" s="14"/>
      <c r="BZ20" s="74" t="s">
        <v>473</v>
      </c>
      <c r="CA20" s="74">
        <v>1.8</v>
      </c>
      <c r="CB20" s="75">
        <v>452</v>
      </c>
      <c r="CC20" s="44"/>
      <c r="CD20" s="44"/>
      <c r="CE20" s="165"/>
      <c r="CF20" s="165"/>
      <c r="CG20" s="165"/>
      <c r="CH20" s="165"/>
      <c r="CI20" s="165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65"/>
      <c r="CV20" s="165"/>
      <c r="CW20" s="165"/>
      <c r="CX20" s="165"/>
      <c r="CY20" s="165"/>
      <c r="CZ20" s="165"/>
      <c r="DA20" s="165"/>
      <c r="DB20" s="165"/>
      <c r="DC20" s="165"/>
      <c r="DD20" s="165"/>
      <c r="DE20" s="165"/>
      <c r="DF20" s="165"/>
      <c r="DG20" s="165"/>
      <c r="DH20" s="165"/>
      <c r="DI20" s="165"/>
    </row>
    <row r="21" spans="1:113" s="5" customFormat="1" ht="15" customHeight="1">
      <c r="A21" s="8" t="s">
        <v>43</v>
      </c>
      <c r="B21" s="12">
        <v>2010</v>
      </c>
      <c r="C21" s="8">
        <v>20473659</v>
      </c>
      <c r="D21" s="8" t="s">
        <v>34</v>
      </c>
      <c r="E21" s="8" t="s">
        <v>35</v>
      </c>
      <c r="F21" s="8" t="s">
        <v>50</v>
      </c>
      <c r="G21" s="8" t="s">
        <v>51</v>
      </c>
      <c r="H21" s="12">
        <v>154</v>
      </c>
      <c r="I21" s="12"/>
      <c r="J21" s="44">
        <v>100</v>
      </c>
      <c r="K21" s="46" t="s">
        <v>37</v>
      </c>
      <c r="L21" s="46" t="s">
        <v>37</v>
      </c>
      <c r="M21" s="46" t="s">
        <v>37</v>
      </c>
      <c r="N21" s="46" t="s">
        <v>37</v>
      </c>
      <c r="O21" s="46" t="s">
        <v>37</v>
      </c>
      <c r="P21" s="46" t="s">
        <v>37</v>
      </c>
      <c r="Q21" s="46" t="s">
        <v>37</v>
      </c>
      <c r="R21" s="46" t="s">
        <v>37</v>
      </c>
      <c r="S21" s="46" t="s">
        <v>37</v>
      </c>
      <c r="T21" s="46" t="s">
        <v>37</v>
      </c>
      <c r="U21" s="46" t="s">
        <v>37</v>
      </c>
      <c r="V21" s="46" t="s">
        <v>37</v>
      </c>
      <c r="W21" s="46" t="s">
        <v>37</v>
      </c>
      <c r="X21" s="46" t="s">
        <v>37</v>
      </c>
      <c r="Y21" s="46" t="s">
        <v>37</v>
      </c>
      <c r="Z21" s="46" t="s">
        <v>37</v>
      </c>
      <c r="AA21" s="46" t="s">
        <v>37</v>
      </c>
      <c r="AB21" s="46" t="s">
        <v>37</v>
      </c>
      <c r="AC21" s="46" t="s">
        <v>37</v>
      </c>
      <c r="AD21" s="46" t="s">
        <v>37</v>
      </c>
      <c r="AE21" s="46" t="s">
        <v>37</v>
      </c>
      <c r="AF21" s="46" t="s">
        <v>37</v>
      </c>
      <c r="AG21" s="46" t="s">
        <v>37</v>
      </c>
      <c r="AH21" s="46" t="s">
        <v>37</v>
      </c>
      <c r="AI21" s="46" t="s">
        <v>37</v>
      </c>
      <c r="AJ21" s="46" t="s">
        <v>37</v>
      </c>
      <c r="AL21" s="14"/>
      <c r="AM21" s="14"/>
      <c r="AN21" s="14"/>
      <c r="AO21" s="14"/>
      <c r="AP21" s="14">
        <f t="shared" si="1"/>
        <v>0</v>
      </c>
      <c r="AQ21" s="14">
        <f t="shared" si="2"/>
        <v>100</v>
      </c>
      <c r="AR21" s="14">
        <f t="shared" si="3"/>
        <v>100</v>
      </c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>
        <f>SUM(AT21:BC21)</f>
        <v>0</v>
      </c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3"/>
      <c r="CC21" s="44"/>
      <c r="CD21" s="44"/>
      <c r="CE21" s="143"/>
      <c r="CF21" s="143"/>
      <c r="CG21" s="143"/>
      <c r="CH21" s="143"/>
      <c r="CI21" s="143"/>
      <c r="CJ21" s="143"/>
      <c r="CK21" s="143"/>
      <c r="CL21" s="143"/>
      <c r="CM21" s="143"/>
      <c r="CN21" s="143"/>
      <c r="CO21" s="143"/>
      <c r="CP21" s="143"/>
      <c r="CQ21" s="143"/>
      <c r="CR21" s="143"/>
      <c r="CS21" s="143"/>
      <c r="CT21" s="143"/>
      <c r="CU21" s="143"/>
      <c r="CV21" s="143"/>
      <c r="CW21" s="143"/>
      <c r="CX21" s="143"/>
      <c r="CY21" s="143"/>
      <c r="CZ21" s="143"/>
      <c r="DA21" s="143"/>
      <c r="DB21" s="143"/>
      <c r="DC21" s="143"/>
      <c r="DD21" s="143"/>
      <c r="DE21" s="143"/>
      <c r="DF21" s="143"/>
      <c r="DG21" s="143"/>
      <c r="DH21" s="143"/>
      <c r="DI21" s="143"/>
    </row>
    <row r="22" spans="1:113" s="22" customFormat="1" ht="15" customHeight="1">
      <c r="A22" s="21" t="s">
        <v>59</v>
      </c>
      <c r="B22" s="18">
        <v>2013</v>
      </c>
      <c r="C22" s="21">
        <v>23619115</v>
      </c>
      <c r="D22" s="21" t="s">
        <v>60</v>
      </c>
      <c r="E22" s="21" t="s">
        <v>35</v>
      </c>
      <c r="F22" s="21" t="s">
        <v>44</v>
      </c>
      <c r="G22" s="21" t="s">
        <v>51</v>
      </c>
      <c r="H22" s="18">
        <v>75</v>
      </c>
      <c r="I22" s="18">
        <v>75</v>
      </c>
      <c r="J22" s="21">
        <v>30.599999999999994</v>
      </c>
      <c r="K22" s="21" t="s">
        <v>37</v>
      </c>
      <c r="L22" s="21" t="s">
        <v>37</v>
      </c>
      <c r="M22" s="21">
        <v>28.7</v>
      </c>
      <c r="N22" s="21" t="s">
        <v>37</v>
      </c>
      <c r="O22" s="21" t="s">
        <v>37</v>
      </c>
      <c r="P22" s="21"/>
      <c r="Q22" s="21">
        <v>0</v>
      </c>
      <c r="R22" s="21">
        <v>2.7</v>
      </c>
      <c r="S22" s="21">
        <v>17.3</v>
      </c>
      <c r="T22" s="21" t="s">
        <v>37</v>
      </c>
      <c r="U22" s="21">
        <v>4</v>
      </c>
      <c r="V22" s="21" t="s">
        <v>37</v>
      </c>
      <c r="W22" s="21" t="s">
        <v>37</v>
      </c>
      <c r="X22" s="21">
        <v>0</v>
      </c>
      <c r="Y22" s="21">
        <v>8</v>
      </c>
      <c r="Z22" s="21" t="s">
        <v>37</v>
      </c>
      <c r="AA22" s="21">
        <v>8.6999999999999993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 t="s">
        <v>37</v>
      </c>
      <c r="AH22" s="21" t="s">
        <v>37</v>
      </c>
      <c r="AI22" s="21" t="s">
        <v>37</v>
      </c>
      <c r="AJ22" s="21" t="s">
        <v>37</v>
      </c>
      <c r="AK22" s="5"/>
      <c r="AL22" s="74">
        <f>SUM(X22:AJ22)</f>
        <v>16.7</v>
      </c>
      <c r="AM22" s="74">
        <f t="shared" si="6"/>
        <v>24</v>
      </c>
      <c r="AN22" s="74">
        <f>SUM(M22:P22)</f>
        <v>28.7</v>
      </c>
      <c r="AO22" s="74"/>
      <c r="AP22" s="74">
        <f t="shared" si="1"/>
        <v>69.400000000000006</v>
      </c>
      <c r="AQ22" s="74">
        <f t="shared" si="2"/>
        <v>30.599999999999994</v>
      </c>
      <c r="AR22" s="74">
        <f t="shared" si="3"/>
        <v>59.3</v>
      </c>
      <c r="AS22" s="14"/>
      <c r="AT22" s="74">
        <f t="shared" si="4"/>
        <v>2.7888999999999999</v>
      </c>
      <c r="AU22" s="74">
        <f>2*AL22*AM22/100</f>
        <v>8.0159999999999982</v>
      </c>
      <c r="AV22" s="74">
        <f>AM22*AM22/100</f>
        <v>5.76</v>
      </c>
      <c r="AW22" s="74">
        <f>2*AL22*AR22/100</f>
        <v>19.8062</v>
      </c>
      <c r="AX22" s="74">
        <f>2*AM22*AR22/100</f>
        <v>28.463999999999995</v>
      </c>
      <c r="AY22" s="74">
        <f>AR22*AR22/100</f>
        <v>35.164899999999996</v>
      </c>
      <c r="AZ22" s="74"/>
      <c r="BA22" s="74"/>
      <c r="BB22" s="74"/>
      <c r="BC22" s="74"/>
      <c r="BD22" s="74">
        <f t="shared" si="0"/>
        <v>100</v>
      </c>
      <c r="BE22" s="46"/>
      <c r="BF22" s="74">
        <v>16.7</v>
      </c>
      <c r="BG22" s="74">
        <v>24</v>
      </c>
      <c r="BH22" s="74">
        <v>28.7</v>
      </c>
      <c r="BI22" s="74"/>
      <c r="BJ22" s="74">
        <v>69.400000000000006</v>
      </c>
      <c r="BK22" s="74">
        <v>30.599999999999994</v>
      </c>
      <c r="BL22" s="74">
        <v>59.3</v>
      </c>
      <c r="BM22" s="14"/>
      <c r="BN22" s="74">
        <v>2.7888999999999999</v>
      </c>
      <c r="BO22" s="74">
        <v>8.0159999999999982</v>
      </c>
      <c r="BP22" s="74">
        <v>5.76</v>
      </c>
      <c r="BQ22" s="74">
        <v>19.8062</v>
      </c>
      <c r="BR22" s="74">
        <v>28.463999999999995</v>
      </c>
      <c r="BS22" s="74">
        <v>35.164899999999996</v>
      </c>
      <c r="BT22" s="74"/>
      <c r="BU22" s="74"/>
      <c r="BV22" s="74"/>
      <c r="BW22" s="74"/>
      <c r="BX22" s="74">
        <v>100</v>
      </c>
      <c r="BY22" s="14"/>
      <c r="BZ22" s="19"/>
      <c r="CA22" s="19"/>
      <c r="CB22" s="18"/>
      <c r="CC22" s="10"/>
      <c r="CD22" s="10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6"/>
      <c r="CY22" s="166"/>
      <c r="CZ22" s="166"/>
      <c r="DA22" s="166"/>
      <c r="DB22" s="166"/>
      <c r="DC22" s="166"/>
      <c r="DD22" s="166"/>
      <c r="DE22" s="166"/>
      <c r="DF22" s="166"/>
      <c r="DG22" s="166"/>
      <c r="DH22" s="166"/>
      <c r="DI22" s="166"/>
    </row>
    <row r="23" spans="1:113" s="25" customFormat="1" ht="15" customHeight="1">
      <c r="A23" s="24" t="s">
        <v>61</v>
      </c>
      <c r="B23" s="24"/>
      <c r="C23" s="24"/>
      <c r="D23" s="24"/>
      <c r="E23" s="24"/>
      <c r="F23" s="24"/>
      <c r="G23" s="24"/>
      <c r="H23" s="42">
        <f>SUM(H3:H22)</f>
        <v>4458</v>
      </c>
      <c r="I23" s="42">
        <f>SUM(I3:I22)</f>
        <v>1243</v>
      </c>
      <c r="J23" s="52">
        <f>AVERAGE(J3:J22)</f>
        <v>69.735500000000002</v>
      </c>
      <c r="K23" s="24">
        <f>AVERAGE(K3:K22)</f>
        <v>0.47555555555555556</v>
      </c>
      <c r="L23" s="24">
        <f>AVERAGE(L3:L22)</f>
        <v>1.7655555555555553</v>
      </c>
      <c r="M23" s="24">
        <f t="shared" ref="M23:U23" si="9">AVERAGE(M3:M22)</f>
        <v>13.535</v>
      </c>
      <c r="N23" s="24">
        <f t="shared" si="9"/>
        <v>0.76500000000000001</v>
      </c>
      <c r="O23" s="24">
        <f t="shared" si="9"/>
        <v>0.72000000000000008</v>
      </c>
      <c r="P23" s="24">
        <f t="shared" si="9"/>
        <v>5.415</v>
      </c>
      <c r="Q23" s="24">
        <f t="shared" si="9"/>
        <v>0.51</v>
      </c>
      <c r="R23" s="24">
        <f t="shared" si="9"/>
        <v>4.2563636363636368</v>
      </c>
      <c r="S23" s="24">
        <f t="shared" si="9"/>
        <v>17.880000000000003</v>
      </c>
      <c r="T23" s="24">
        <f>AVERAGE(T3:T22)</f>
        <v>6.3566666666666665</v>
      </c>
      <c r="U23" s="24">
        <f t="shared" si="9"/>
        <v>9.4057142857142857</v>
      </c>
      <c r="V23" s="24" t="s">
        <v>62</v>
      </c>
      <c r="W23" s="24" t="s">
        <v>62</v>
      </c>
      <c r="X23" s="24">
        <f t="shared" ref="X23:AJ23" si="10">AVERAGE(X3:X22)</f>
        <v>0.31777777777777788</v>
      </c>
      <c r="Y23" s="24">
        <f t="shared" si="10"/>
        <v>6.3177777777777777</v>
      </c>
      <c r="Z23" s="24">
        <f>AVERAGE(Z3:Z22)</f>
        <v>2.2611111111111111</v>
      </c>
      <c r="AA23" s="24">
        <f t="shared" si="10"/>
        <v>6.0922222222222224</v>
      </c>
      <c r="AB23" s="24">
        <f t="shared" si="10"/>
        <v>0.22</v>
      </c>
      <c r="AC23" s="24">
        <f t="shared" si="10"/>
        <v>0</v>
      </c>
      <c r="AD23" s="24">
        <f t="shared" si="10"/>
        <v>0</v>
      </c>
      <c r="AE23" s="24">
        <f t="shared" si="10"/>
        <v>0</v>
      </c>
      <c r="AF23" s="24">
        <f t="shared" si="10"/>
        <v>6.6666666666666666E-2</v>
      </c>
      <c r="AG23" s="24">
        <f t="shared" si="10"/>
        <v>0.55666666666666675</v>
      </c>
      <c r="AH23" s="24">
        <f t="shared" si="10"/>
        <v>0.6216666666666667</v>
      </c>
      <c r="AI23" s="24">
        <f t="shared" si="10"/>
        <v>0.44500000000000006</v>
      </c>
      <c r="AJ23" s="24">
        <f t="shared" si="10"/>
        <v>0.21</v>
      </c>
      <c r="AK23" s="5"/>
      <c r="AL23" s="52">
        <f t="shared" ref="AL23:AR23" si="11">AVERAGE(AL3:AL22)</f>
        <v>10.349999999999998</v>
      </c>
      <c r="AM23" s="52">
        <f t="shared" si="11"/>
        <v>26.316666666666663</v>
      </c>
      <c r="AN23" s="52">
        <f t="shared" si="11"/>
        <v>13.814444444444446</v>
      </c>
      <c r="AO23" s="52">
        <f t="shared" si="11"/>
        <v>2.2411111111111115</v>
      </c>
      <c r="AP23" s="52">
        <f t="shared" si="11"/>
        <v>30.259999999999998</v>
      </c>
      <c r="AQ23" s="52">
        <f t="shared" si="11"/>
        <v>69.739999999999995</v>
      </c>
      <c r="AR23" s="52">
        <f t="shared" si="11"/>
        <v>75.956499999999991</v>
      </c>
      <c r="AS23" s="14"/>
      <c r="AT23" s="52">
        <f t="shared" ref="AT23:BC23" si="12">AVERAGE(AT3:AT22)</f>
        <v>1.3785770666666664</v>
      </c>
      <c r="AU23" s="52">
        <f t="shared" si="12"/>
        <v>8.123126199999998</v>
      </c>
      <c r="AV23" s="52">
        <f>AVERAGE(AV3:AV22)</f>
        <v>8.9646531666666665</v>
      </c>
      <c r="AW23" s="52">
        <f t="shared" si="12"/>
        <v>10.853995333333332</v>
      </c>
      <c r="AX23" s="52">
        <f t="shared" si="12"/>
        <v>27.079179833333331</v>
      </c>
      <c r="AY23" s="52">
        <f t="shared" si="12"/>
        <v>59.050717500000005</v>
      </c>
      <c r="AZ23" s="52">
        <f t="shared" si="12"/>
        <v>0.48905511111111111</v>
      </c>
      <c r="BA23" s="52">
        <f t="shared" si="12"/>
        <v>1.7111506666666667</v>
      </c>
      <c r="BB23" s="52">
        <f t="shared" si="12"/>
        <v>2.7415646666666666</v>
      </c>
      <c r="BC23" s="52">
        <f t="shared" si="12"/>
        <v>5.5417666666666664E-2</v>
      </c>
      <c r="BD23" s="52">
        <f t="shared" si="0"/>
        <v>120.44743721111111</v>
      </c>
      <c r="BE23" s="14"/>
      <c r="BF23" s="52">
        <f>AVERAGE(BF3:BF22)</f>
        <v>15.348333333333334</v>
      </c>
      <c r="BG23" s="52">
        <f t="shared" ref="BG23:BW23" si="13">AVERAGE(BG3:BG22)</f>
        <v>36.25333333333333</v>
      </c>
      <c r="BH23" s="52">
        <f t="shared" si="13"/>
        <v>11.74</v>
      </c>
      <c r="BI23" s="52">
        <f t="shared" si="13"/>
        <v>2.1920000000000002</v>
      </c>
      <c r="BJ23" s="52">
        <f t="shared" si="13"/>
        <v>65.168333333333337</v>
      </c>
      <c r="BK23" s="52">
        <f t="shared" si="13"/>
        <v>34.831666666666671</v>
      </c>
      <c r="BL23" s="52">
        <f t="shared" si="13"/>
        <v>46.571666666666665</v>
      </c>
      <c r="BM23" s="14"/>
      <c r="BN23" s="52">
        <f t="shared" si="13"/>
        <v>2.3792551666666668</v>
      </c>
      <c r="BO23" s="52">
        <f t="shared" si="13"/>
        <v>10.985042333333334</v>
      </c>
      <c r="BP23" s="52">
        <f t="shared" si="13"/>
        <v>13.598348999999999</v>
      </c>
      <c r="BQ23" s="52">
        <f t="shared" si="13"/>
        <v>14.399742000000002</v>
      </c>
      <c r="BR23" s="52">
        <f t="shared" si="13"/>
        <v>32.915242333333332</v>
      </c>
      <c r="BS23" s="52">
        <f t="shared" si="13"/>
        <v>22.109163499999998</v>
      </c>
      <c r="BT23" s="52">
        <f t="shared" si="13"/>
        <v>0.66404639999999993</v>
      </c>
      <c r="BU23" s="52">
        <f t="shared" si="13"/>
        <v>1.6916207999999997</v>
      </c>
      <c r="BV23" s="52">
        <f t="shared" si="13"/>
        <v>1.9320264000000003</v>
      </c>
      <c r="BW23" s="52">
        <f t="shared" si="13"/>
        <v>4.81532E-2</v>
      </c>
      <c r="BX23" s="52">
        <f>SUM(BN23:BW23)</f>
        <v>100.72264113333333</v>
      </c>
      <c r="BY23" s="14"/>
      <c r="BZ23" s="52"/>
      <c r="CA23" s="52">
        <f>AVERAGE(CA3:CA22)</f>
        <v>5.3840000000000003</v>
      </c>
      <c r="CB23" s="70">
        <f>SUM(CB3:CB22)</f>
        <v>1200</v>
      </c>
      <c r="CC23" s="44"/>
      <c r="CD23" s="44"/>
      <c r="CE23" s="167"/>
      <c r="CF23" s="167"/>
      <c r="CG23" s="167"/>
      <c r="CH23" s="167"/>
      <c r="CI23" s="167"/>
      <c r="CJ23" s="167"/>
      <c r="CK23" s="167"/>
      <c r="CL23" s="167"/>
      <c r="CM23" s="167"/>
      <c r="CN23" s="167"/>
      <c r="CO23" s="167"/>
      <c r="CP23" s="167"/>
      <c r="CQ23" s="167"/>
      <c r="CR23" s="167"/>
      <c r="CS23" s="167"/>
      <c r="CT23" s="167"/>
      <c r="CU23" s="167"/>
      <c r="CV23" s="167"/>
      <c r="CW23" s="167"/>
      <c r="CX23" s="167"/>
      <c r="CY23" s="167"/>
      <c r="CZ23" s="167"/>
      <c r="DA23" s="167"/>
      <c r="DB23" s="167"/>
      <c r="DC23" s="167"/>
      <c r="DD23" s="167"/>
      <c r="DE23" s="167"/>
      <c r="DF23" s="167"/>
      <c r="DG23" s="167"/>
      <c r="DH23" s="167"/>
      <c r="DI23" s="167"/>
    </row>
    <row r="24" spans="1:113" s="61" customFormat="1" ht="15" customHeight="1">
      <c r="A24" s="59" t="s">
        <v>513</v>
      </c>
      <c r="B24" s="47"/>
      <c r="C24" s="47"/>
      <c r="D24" s="47"/>
      <c r="E24" s="47"/>
      <c r="F24" s="47"/>
      <c r="G24" s="47"/>
      <c r="H24" s="60"/>
      <c r="I24" s="60"/>
      <c r="J24" s="61">
        <f>STDEV(J3:J23)</f>
        <v>29.369968756367463</v>
      </c>
      <c r="K24" s="47">
        <f>STDEV(K3:K22)</f>
        <v>0.51546365320726328</v>
      </c>
      <c r="L24" s="47">
        <f t="shared" ref="L24:T24" si="14">STDEV(L3:L22)</f>
        <v>0.58760341879347411</v>
      </c>
      <c r="M24" s="47">
        <f>STDEV(M3:M22)</f>
        <v>10.280915745760618</v>
      </c>
      <c r="N24" s="47">
        <f t="shared" si="14"/>
        <v>0.30870698080866277</v>
      </c>
      <c r="O24" s="47">
        <f t="shared" si="14"/>
        <v>0.36166282640050268</v>
      </c>
      <c r="P24" s="47">
        <f t="shared" si="14"/>
        <v>3.5001785668734091</v>
      </c>
      <c r="Q24" s="47">
        <f t="shared" si="14"/>
        <v>0.39217343102255153</v>
      </c>
      <c r="R24" s="47">
        <f t="shared" si="14"/>
        <v>1.6472721252256552</v>
      </c>
      <c r="S24" s="47">
        <f t="shared" si="14"/>
        <v>3.9064817931227962</v>
      </c>
      <c r="T24" s="47">
        <f t="shared" si="14"/>
        <v>1.2512660255384001</v>
      </c>
      <c r="U24" s="47">
        <f>STDEV(U3:U22)</f>
        <v>6.3717262369074854</v>
      </c>
      <c r="V24" s="47"/>
      <c r="W24" s="47"/>
      <c r="X24" s="47">
        <f t="shared" ref="X24:BX24" si="15">STDEV(X3:X22)</f>
        <v>0.19460073084252386</v>
      </c>
      <c r="Y24" s="47">
        <f t="shared" si="15"/>
        <v>1.4675981890301055</v>
      </c>
      <c r="Z24" s="47">
        <f t="shared" si="15"/>
        <v>0.99865465057301483</v>
      </c>
      <c r="AA24" s="47">
        <f t="shared" si="15"/>
        <v>1.595632929105077</v>
      </c>
      <c r="AB24" s="47">
        <f t="shared" si="15"/>
        <v>0.21132236714825733</v>
      </c>
      <c r="AC24" s="47">
        <f t="shared" si="15"/>
        <v>0</v>
      </c>
      <c r="AD24" s="47">
        <f t="shared" si="15"/>
        <v>0</v>
      </c>
      <c r="AE24" s="47">
        <f t="shared" si="15"/>
        <v>0</v>
      </c>
      <c r="AF24" s="47">
        <f t="shared" si="15"/>
        <v>0.11547005383792516</v>
      </c>
      <c r="AG24" s="47">
        <f t="shared" si="15"/>
        <v>0.32976759493113728</v>
      </c>
      <c r="AH24" s="47">
        <f t="shared" si="15"/>
        <v>0.53964494500242166</v>
      </c>
      <c r="AI24" s="47">
        <f t="shared" si="15"/>
        <v>0.14849242404917484</v>
      </c>
      <c r="AJ24" s="47">
        <f t="shared" si="15"/>
        <v>4.2426406871192972E-2</v>
      </c>
      <c r="AK24" s="5"/>
      <c r="AL24" s="47">
        <f t="shared" si="15"/>
        <v>6.6108919449414945</v>
      </c>
      <c r="AM24" s="47">
        <f t="shared" si="15"/>
        <v>14.914241109717514</v>
      </c>
      <c r="AN24" s="47">
        <f t="shared" si="15"/>
        <v>9.3545431624306339</v>
      </c>
      <c r="AO24" s="47">
        <f t="shared" si="15"/>
        <v>0.76425526567444058</v>
      </c>
      <c r="AP24" s="47">
        <f t="shared" si="15"/>
        <v>30.14098486149803</v>
      </c>
      <c r="AQ24" s="47">
        <f t="shared" si="15"/>
        <v>30.14098486149804</v>
      </c>
      <c r="AR24" s="47">
        <f t="shared" si="15"/>
        <v>23.955543974313418</v>
      </c>
      <c r="AS24" s="14"/>
      <c r="AT24" s="47">
        <f t="shared" si="15"/>
        <v>1.1687828312688295</v>
      </c>
      <c r="AU24" s="47">
        <f t="shared" si="15"/>
        <v>4.6972735995733093</v>
      </c>
      <c r="AV24" s="47">
        <f t="shared" si="15"/>
        <v>6.792296124377712</v>
      </c>
      <c r="AW24" s="47">
        <f t="shared" si="15"/>
        <v>7.5577594953230776</v>
      </c>
      <c r="AX24" s="47">
        <f t="shared" si="15"/>
        <v>12.480363835932073</v>
      </c>
      <c r="AY24" s="47">
        <f t="shared" si="15"/>
        <v>33.994433414302989</v>
      </c>
      <c r="AZ24" s="47">
        <f t="shared" si="15"/>
        <v>0.3002844963632173</v>
      </c>
      <c r="BA24" s="47">
        <f t="shared" si="15"/>
        <v>0.16093758207039974</v>
      </c>
      <c r="BB24" s="47">
        <f t="shared" si="15"/>
        <v>1.7225669780098536</v>
      </c>
      <c r="BC24" s="47">
        <f t="shared" si="15"/>
        <v>3.3674343783509718E-2</v>
      </c>
      <c r="BD24" s="47">
        <f t="shared" si="15"/>
        <v>30.779350562554622</v>
      </c>
      <c r="BE24" s="14"/>
      <c r="BF24" s="47">
        <f>STDEV(BF3:BF22)</f>
        <v>1.6807785894241594</v>
      </c>
      <c r="BG24" s="47">
        <f t="shared" si="15"/>
        <v>7.3916754979278361</v>
      </c>
      <c r="BH24" s="47">
        <f t="shared" si="15"/>
        <v>9.3805330338952491</v>
      </c>
      <c r="BI24" s="47">
        <f t="shared" si="15"/>
        <v>0.11432410069622236</v>
      </c>
      <c r="BJ24" s="47">
        <f t="shared" si="15"/>
        <v>2.6090949899661906</v>
      </c>
      <c r="BK24" s="47">
        <f t="shared" si="15"/>
        <v>2.6090949899661906</v>
      </c>
      <c r="BL24" s="47">
        <f t="shared" si="15"/>
        <v>7.0989757477164526</v>
      </c>
      <c r="BM24" s="14"/>
      <c r="BN24" s="47">
        <f t="shared" si="15"/>
        <v>0.47521132056861587</v>
      </c>
      <c r="BO24" s="47">
        <f t="shared" si="15"/>
        <v>1.7949836395378704</v>
      </c>
      <c r="BP24" s="47">
        <f t="shared" si="15"/>
        <v>5.0687462974581772</v>
      </c>
      <c r="BQ24" s="47">
        <f t="shared" si="15"/>
        <v>3.2864901377977032</v>
      </c>
      <c r="BR24" s="47">
        <f t="shared" si="15"/>
        <v>2.7250423132305079</v>
      </c>
      <c r="BS24" s="47">
        <f t="shared" si="15"/>
        <v>7.1204780486700541</v>
      </c>
      <c r="BT24" s="47">
        <f t="shared" si="15"/>
        <v>0.10447691560722872</v>
      </c>
      <c r="BU24" s="47">
        <f t="shared" si="15"/>
        <v>0.17180079732993081</v>
      </c>
      <c r="BV24" s="47">
        <f t="shared" si="15"/>
        <v>0.21336108034222165</v>
      </c>
      <c r="BW24" s="47">
        <f t="shared" si="15"/>
        <v>4.8900550814893664E-3</v>
      </c>
      <c r="BX24" s="47">
        <f t="shared" si="15"/>
        <v>1.1007680729470101E-14</v>
      </c>
      <c r="BY24" s="14"/>
      <c r="BZ24" s="59"/>
      <c r="CA24" s="59">
        <f>STDEV(CA19:CA20,CA6:CA7,CA4)</f>
        <v>2.9798120746114165</v>
      </c>
      <c r="CB24" s="62"/>
      <c r="CC24" s="44"/>
      <c r="CD24" s="44"/>
      <c r="CE24" s="168"/>
      <c r="CF24" s="168"/>
      <c r="CG24" s="168"/>
      <c r="CH24" s="168"/>
      <c r="CI24" s="168"/>
      <c r="CJ24" s="168"/>
      <c r="CK24" s="168"/>
      <c r="CL24" s="168"/>
      <c r="CM24" s="168"/>
      <c r="CN24" s="168"/>
      <c r="CO24" s="168"/>
      <c r="CP24" s="168"/>
      <c r="CQ24" s="168"/>
      <c r="CR24" s="168"/>
      <c r="CS24" s="168"/>
      <c r="CT24" s="168"/>
      <c r="CU24" s="168"/>
      <c r="CV24" s="168"/>
      <c r="CW24" s="168"/>
      <c r="CX24" s="168"/>
      <c r="CY24" s="168"/>
      <c r="CZ24" s="168"/>
      <c r="DA24" s="168"/>
      <c r="DB24" s="168"/>
      <c r="DC24" s="168"/>
      <c r="DD24" s="168"/>
      <c r="DE24" s="168"/>
      <c r="DF24" s="168"/>
      <c r="DG24" s="168"/>
      <c r="DH24" s="168"/>
      <c r="DI24" s="168"/>
    </row>
    <row r="25" spans="1:113" s="52" customFormat="1" ht="15" customHeight="1">
      <c r="A25" s="52" t="s">
        <v>517</v>
      </c>
      <c r="B25" s="24"/>
      <c r="C25" s="24"/>
      <c r="D25" s="24"/>
      <c r="E25" s="24"/>
      <c r="F25" s="24"/>
      <c r="G25" s="24"/>
      <c r="H25" s="24"/>
      <c r="I25" s="24"/>
      <c r="J25" s="52">
        <f>MEDIAN(J3:J22)</f>
        <v>88.655000000000001</v>
      </c>
      <c r="K25" s="52">
        <f t="shared" ref="K25:BV25" si="16">MEDIAN(K3:K22)</f>
        <v>0.37</v>
      </c>
      <c r="L25" s="52">
        <f t="shared" si="16"/>
        <v>1.84</v>
      </c>
      <c r="M25" s="52">
        <f t="shared" si="16"/>
        <v>9.99</v>
      </c>
      <c r="N25" s="52">
        <f t="shared" si="16"/>
        <v>0.79</v>
      </c>
      <c r="O25" s="52">
        <f t="shared" si="16"/>
        <v>0.68</v>
      </c>
      <c r="P25" s="52">
        <f t="shared" si="16"/>
        <v>5.4149999999999991</v>
      </c>
      <c r="Q25" s="52">
        <f t="shared" si="16"/>
        <v>0.47500000000000003</v>
      </c>
      <c r="R25" s="52">
        <f t="shared" si="16"/>
        <v>3.6</v>
      </c>
      <c r="S25" s="52">
        <f t="shared" si="16"/>
        <v>17.3</v>
      </c>
      <c r="T25" s="52">
        <f t="shared" si="16"/>
        <v>6.35</v>
      </c>
      <c r="U25" s="52">
        <f t="shared" si="16"/>
        <v>13.7</v>
      </c>
      <c r="X25" s="52">
        <f t="shared" si="16"/>
        <v>0.3</v>
      </c>
      <c r="Y25" s="52">
        <f t="shared" si="16"/>
        <v>6.5</v>
      </c>
      <c r="Z25" s="52">
        <f t="shared" si="16"/>
        <v>2.2000000000000002</v>
      </c>
      <c r="AA25" s="52">
        <f t="shared" si="16"/>
        <v>6.43</v>
      </c>
      <c r="AB25" s="52">
        <f t="shared" si="16"/>
        <v>0.21500000000000002</v>
      </c>
      <c r="AC25" s="52">
        <f t="shared" si="16"/>
        <v>0</v>
      </c>
      <c r="AD25" s="52">
        <f t="shared" si="16"/>
        <v>0</v>
      </c>
      <c r="AE25" s="52">
        <f t="shared" si="16"/>
        <v>0</v>
      </c>
      <c r="AF25" s="52">
        <f t="shared" si="16"/>
        <v>0</v>
      </c>
      <c r="AG25" s="52">
        <f t="shared" si="16"/>
        <v>0.57499999999999996</v>
      </c>
      <c r="AH25" s="52">
        <f t="shared" si="16"/>
        <v>0.57499999999999996</v>
      </c>
      <c r="AI25" s="52">
        <f t="shared" si="16"/>
        <v>0.44500000000000006</v>
      </c>
      <c r="AJ25" s="52">
        <f t="shared" si="16"/>
        <v>0.21</v>
      </c>
      <c r="AK25" s="5"/>
      <c r="AL25" s="52">
        <f t="shared" si="16"/>
        <v>14</v>
      </c>
      <c r="AM25" s="52">
        <f t="shared" si="16"/>
        <v>31.66</v>
      </c>
      <c r="AN25" s="52">
        <f t="shared" si="16"/>
        <v>7.89</v>
      </c>
      <c r="AO25" s="52">
        <f t="shared" si="16"/>
        <v>2.21</v>
      </c>
      <c r="AP25" s="52">
        <f t="shared" si="16"/>
        <v>11.345000000000001</v>
      </c>
      <c r="AQ25" s="52">
        <f t="shared" si="16"/>
        <v>88.655000000000001</v>
      </c>
      <c r="AR25" s="52">
        <f t="shared" si="16"/>
        <v>88.67</v>
      </c>
      <c r="AS25" s="14"/>
      <c r="AT25" s="52">
        <f t="shared" si="16"/>
        <v>1.8768999999999998</v>
      </c>
      <c r="AU25" s="52">
        <f t="shared" si="16"/>
        <v>9.3609820000000017</v>
      </c>
      <c r="AV25" s="52">
        <f t="shared" si="16"/>
        <v>10.023572000000001</v>
      </c>
      <c r="AW25" s="52">
        <f t="shared" si="16"/>
        <v>13.562531999999999</v>
      </c>
      <c r="AX25" s="52">
        <f t="shared" si="16"/>
        <v>32.52467200000001</v>
      </c>
      <c r="AY25" s="52">
        <f t="shared" si="16"/>
        <v>59.61965</v>
      </c>
      <c r="AZ25" s="52">
        <f t="shared" si="16"/>
        <v>0.68996200000000019</v>
      </c>
      <c r="BA25" s="52">
        <f t="shared" si="16"/>
        <v>1.7814999999999999</v>
      </c>
      <c r="BB25" s="52">
        <f t="shared" si="16"/>
        <v>1.9471799999999999</v>
      </c>
      <c r="BC25" s="52">
        <f t="shared" si="16"/>
        <v>4.8841000000000002E-2</v>
      </c>
      <c r="BD25" s="52">
        <f t="shared" si="16"/>
        <v>100</v>
      </c>
      <c r="BE25" s="14"/>
      <c r="BF25" s="52">
        <f t="shared" si="16"/>
        <v>15.88</v>
      </c>
      <c r="BG25" s="52">
        <f t="shared" si="16"/>
        <v>38.674999999999997</v>
      </c>
      <c r="BH25" s="52">
        <f t="shared" si="16"/>
        <v>7</v>
      </c>
      <c r="BI25" s="52">
        <f t="shared" si="16"/>
        <v>2.21</v>
      </c>
      <c r="BJ25" s="52">
        <f t="shared" si="16"/>
        <v>64.8</v>
      </c>
      <c r="BK25" s="52">
        <f t="shared" si="16"/>
        <v>35.200000000000003</v>
      </c>
      <c r="BL25" s="52">
        <f t="shared" si="16"/>
        <v>43.22</v>
      </c>
      <c r="BM25" s="14"/>
      <c r="BN25" s="52">
        <f t="shared" si="16"/>
        <v>2.5217530000000004</v>
      </c>
      <c r="BO25" s="52">
        <f t="shared" si="16"/>
        <v>11.502475</v>
      </c>
      <c r="BP25" s="52">
        <f t="shared" si="16"/>
        <v>14.958612499999997</v>
      </c>
      <c r="BQ25" s="52">
        <f t="shared" si="16"/>
        <v>13.726444000000001</v>
      </c>
      <c r="BR25" s="52">
        <f t="shared" si="16"/>
        <v>33.364455000000007</v>
      </c>
      <c r="BS25" s="52">
        <f t="shared" si="16"/>
        <v>18.681128000000001</v>
      </c>
      <c r="BT25" s="52">
        <f t="shared" si="16"/>
        <v>0.69740000000000013</v>
      </c>
      <c r="BU25" s="52">
        <f t="shared" si="16"/>
        <v>1.7549999999999999</v>
      </c>
      <c r="BV25" s="52">
        <f t="shared" si="16"/>
        <v>1.9278000000000004</v>
      </c>
      <c r="BW25" s="52">
        <f>MEDIAN(BW3:BW22)</f>
        <v>4.8841000000000002E-2</v>
      </c>
      <c r="BX25" s="52">
        <f>MEDIAN(BX3:BX22)</f>
        <v>100</v>
      </c>
      <c r="BY25" s="14"/>
      <c r="CA25" s="52">
        <f>MEDIAN(CA3:CA22)</f>
        <v>6.62</v>
      </c>
      <c r="CC25" s="14"/>
      <c r="CD25" s="14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  <c r="CT25" s="169"/>
      <c r="CU25" s="169"/>
      <c r="CV25" s="169"/>
      <c r="CW25" s="169"/>
      <c r="CX25" s="169"/>
      <c r="CY25" s="169"/>
      <c r="CZ25" s="169"/>
      <c r="DA25" s="169"/>
      <c r="DB25" s="169"/>
      <c r="DC25" s="169"/>
      <c r="DD25" s="169"/>
      <c r="DE25" s="169"/>
      <c r="DF25" s="169"/>
      <c r="DG25" s="169"/>
      <c r="DH25" s="169"/>
      <c r="DI25" s="169"/>
    </row>
    <row r="26" spans="1:113" s="25" customFormat="1" ht="15" customHeight="1">
      <c r="A26" s="24" t="s">
        <v>63</v>
      </c>
      <c r="B26" s="24"/>
      <c r="C26" s="24"/>
      <c r="D26" s="24"/>
      <c r="E26" s="24"/>
      <c r="F26" s="24"/>
      <c r="G26" s="24"/>
      <c r="H26" s="42"/>
      <c r="I26" s="42"/>
      <c r="J26" s="69">
        <v>30.599999999999994</v>
      </c>
      <c r="K26" s="24">
        <f>MIN(K3:K22)</f>
        <v>0</v>
      </c>
      <c r="L26" s="24">
        <f>MIN(L3:L22)</f>
        <v>0.68</v>
      </c>
      <c r="M26" s="24">
        <f t="shared" ref="M26:U26" si="17">MIN(M3:M22)</f>
        <v>4.2</v>
      </c>
      <c r="N26" s="24">
        <f t="shared" si="17"/>
        <v>0.38</v>
      </c>
      <c r="O26" s="24">
        <f t="shared" si="17"/>
        <v>0.38</v>
      </c>
      <c r="P26" s="24">
        <f t="shared" si="17"/>
        <v>2.94</v>
      </c>
      <c r="Q26" s="24">
        <f t="shared" si="17"/>
        <v>0</v>
      </c>
      <c r="R26" s="24">
        <f t="shared" si="17"/>
        <v>2.7</v>
      </c>
      <c r="S26" s="24">
        <f t="shared" si="17"/>
        <v>13.7</v>
      </c>
      <c r="T26" s="24">
        <f t="shared" si="17"/>
        <v>5</v>
      </c>
      <c r="U26" s="24">
        <f t="shared" si="17"/>
        <v>1.84</v>
      </c>
      <c r="V26" s="24" t="s">
        <v>62</v>
      </c>
      <c r="W26" s="24" t="s">
        <v>62</v>
      </c>
      <c r="X26" s="24">
        <f t="shared" ref="X26:AJ26" si="18">MIN(X3:X22)</f>
        <v>0</v>
      </c>
      <c r="Y26" s="24">
        <f t="shared" si="18"/>
        <v>3.86</v>
      </c>
      <c r="Z26" s="24">
        <f>MIN(Z3:Z22)</f>
        <v>0.3</v>
      </c>
      <c r="AA26" s="24">
        <f t="shared" si="18"/>
        <v>2.8</v>
      </c>
      <c r="AB26" s="24">
        <f t="shared" si="18"/>
        <v>0</v>
      </c>
      <c r="AC26" s="24">
        <f t="shared" si="18"/>
        <v>0</v>
      </c>
      <c r="AD26" s="24">
        <f t="shared" si="18"/>
        <v>0</v>
      </c>
      <c r="AE26" s="24">
        <f t="shared" si="18"/>
        <v>0</v>
      </c>
      <c r="AF26" s="24">
        <f t="shared" si="18"/>
        <v>0</v>
      </c>
      <c r="AG26" s="24">
        <f t="shared" si="18"/>
        <v>0</v>
      </c>
      <c r="AH26" s="24">
        <f t="shared" si="18"/>
        <v>0</v>
      </c>
      <c r="AI26" s="24">
        <f t="shared" si="18"/>
        <v>0.34</v>
      </c>
      <c r="AJ26" s="24">
        <f t="shared" si="18"/>
        <v>0.18</v>
      </c>
      <c r="AK26" s="5"/>
      <c r="AL26" s="52">
        <f t="shared" ref="AL26:AR26" si="19">MIN(AL3:AL22)</f>
        <v>0.24</v>
      </c>
      <c r="AM26" s="52">
        <f t="shared" si="19"/>
        <v>2.1</v>
      </c>
      <c r="AN26" s="52">
        <f t="shared" si="19"/>
        <v>4.96</v>
      </c>
      <c r="AO26" s="52">
        <f t="shared" si="19"/>
        <v>0.68</v>
      </c>
      <c r="AP26" s="52">
        <f t="shared" si="19"/>
        <v>0</v>
      </c>
      <c r="AQ26" s="52">
        <f t="shared" si="19"/>
        <v>30.599999999999994</v>
      </c>
      <c r="AR26" s="52">
        <f t="shared" si="19"/>
        <v>40.800000000000004</v>
      </c>
      <c r="AS26" s="14"/>
      <c r="AT26" s="52">
        <f>MIN(AT3:AT22)</f>
        <v>0</v>
      </c>
      <c r="AU26" s="52">
        <f>MIN(AU3:AU22)</f>
        <v>1.536E-2</v>
      </c>
      <c r="AV26" s="52">
        <f>MIN(AV3:AV22)</f>
        <v>4.41E-2</v>
      </c>
      <c r="AW26" s="52">
        <f t="shared" ref="AW26:BC26" si="20">MIN(AW3:AW22)</f>
        <v>0</v>
      </c>
      <c r="AX26" s="52">
        <f t="shared" si="20"/>
        <v>4.1118000000000006</v>
      </c>
      <c r="AY26" s="52">
        <f t="shared" si="20"/>
        <v>16.646400000000003</v>
      </c>
      <c r="AZ26" s="52">
        <f t="shared" si="20"/>
        <v>5.5896000000000008E-2</v>
      </c>
      <c r="BA26" s="52">
        <f t="shared" si="20"/>
        <v>1.3976040000000001</v>
      </c>
      <c r="BB26" s="52">
        <f t="shared" si="20"/>
        <v>1.294856</v>
      </c>
      <c r="BC26" s="52">
        <f t="shared" si="20"/>
        <v>4.6240000000000005E-3</v>
      </c>
      <c r="BD26" s="52">
        <f>SUM(AT26:BC26)</f>
        <v>23.570640000000004</v>
      </c>
      <c r="BE26" s="14"/>
      <c r="BF26" s="52">
        <f t="shared" ref="BF26:BL26" si="21">MIN(BF3:BF22)</f>
        <v>12</v>
      </c>
      <c r="BG26" s="52">
        <f t="shared" si="21"/>
        <v>24</v>
      </c>
      <c r="BH26" s="52">
        <f t="shared" si="21"/>
        <v>4.96</v>
      </c>
      <c r="BI26" s="52">
        <f t="shared" si="21"/>
        <v>2</v>
      </c>
      <c r="BJ26" s="52">
        <f t="shared" si="21"/>
        <v>62.63</v>
      </c>
      <c r="BK26" s="52">
        <f t="shared" si="21"/>
        <v>30.599999999999994</v>
      </c>
      <c r="BL26" s="52">
        <f t="shared" si="21"/>
        <v>40.800000000000004</v>
      </c>
      <c r="BM26" s="14"/>
      <c r="BN26" s="52">
        <f t="shared" ref="BN26:BW26" si="22">MIN(BN3:BN22)</f>
        <v>1.44</v>
      </c>
      <c r="BO26" s="52">
        <f t="shared" si="22"/>
        <v>8.0159999999999982</v>
      </c>
      <c r="BP26" s="52">
        <f t="shared" si="22"/>
        <v>5.76</v>
      </c>
      <c r="BQ26" s="52">
        <f t="shared" si="22"/>
        <v>9.7919999999999998</v>
      </c>
      <c r="BR26" s="52">
        <f t="shared" si="22"/>
        <v>28.463999999999995</v>
      </c>
      <c r="BS26" s="52">
        <f t="shared" si="22"/>
        <v>16.646400000000003</v>
      </c>
      <c r="BT26" s="52">
        <f t="shared" si="22"/>
        <v>0.48</v>
      </c>
      <c r="BU26" s="52">
        <f t="shared" si="22"/>
        <v>1.3976040000000001</v>
      </c>
      <c r="BV26" s="52">
        <f t="shared" si="22"/>
        <v>1.6320000000000001</v>
      </c>
      <c r="BW26" s="52">
        <f t="shared" si="22"/>
        <v>0.04</v>
      </c>
      <c r="BX26" s="52">
        <f>SUM(BN26:BW26)</f>
        <v>73.66800400000001</v>
      </c>
      <c r="BY26" s="14"/>
      <c r="BZ26" s="52"/>
      <c r="CA26" s="52">
        <f>MIN(CA3:CA22)</f>
        <v>1.8</v>
      </c>
      <c r="CB26" s="70"/>
      <c r="CC26" s="44"/>
      <c r="CD26" s="44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7"/>
      <c r="CP26" s="167"/>
      <c r="CQ26" s="167"/>
      <c r="CR26" s="167"/>
      <c r="CS26" s="167"/>
      <c r="CT26" s="167"/>
      <c r="CU26" s="167"/>
      <c r="CV26" s="167"/>
      <c r="CW26" s="167"/>
      <c r="CX26" s="167"/>
      <c r="CY26" s="167"/>
      <c r="CZ26" s="167"/>
      <c r="DA26" s="167"/>
      <c r="DB26" s="167"/>
      <c r="DC26" s="167"/>
      <c r="DD26" s="167"/>
      <c r="DE26" s="167"/>
      <c r="DF26" s="167"/>
      <c r="DG26" s="167"/>
      <c r="DH26" s="167"/>
      <c r="DI26" s="167"/>
    </row>
    <row r="27" spans="1:113" s="25" customFormat="1" ht="15" customHeight="1">
      <c r="A27" s="24" t="s">
        <v>64</v>
      </c>
      <c r="B27" s="24"/>
      <c r="C27" s="24"/>
      <c r="D27" s="24"/>
      <c r="E27" s="24"/>
      <c r="F27" s="24"/>
      <c r="G27" s="24"/>
      <c r="H27" s="42"/>
      <c r="I27" s="42"/>
      <c r="J27" s="69">
        <v>100</v>
      </c>
      <c r="K27" s="24">
        <f>MAX(K3:K22)</f>
        <v>1.2</v>
      </c>
      <c r="L27" s="24">
        <f>MAX(L3:L22)</f>
        <v>2.4</v>
      </c>
      <c r="M27" s="24">
        <f t="shared" ref="M27:U27" si="23">MAX(M3:M22)</f>
        <v>28.7</v>
      </c>
      <c r="N27" s="24">
        <f t="shared" si="23"/>
        <v>1.1000000000000001</v>
      </c>
      <c r="O27" s="24">
        <f t="shared" si="23"/>
        <v>1.1000000000000001</v>
      </c>
      <c r="P27" s="24">
        <f t="shared" si="23"/>
        <v>7.89</v>
      </c>
      <c r="Q27" s="24">
        <f t="shared" si="23"/>
        <v>1.1499999999999999</v>
      </c>
      <c r="R27" s="24">
        <f t="shared" si="23"/>
        <v>7.5</v>
      </c>
      <c r="S27" s="24">
        <f t="shared" si="23"/>
        <v>26</v>
      </c>
      <c r="T27" s="24">
        <f t="shared" si="23"/>
        <v>7.7</v>
      </c>
      <c r="U27" s="24">
        <f t="shared" si="23"/>
        <v>14.9</v>
      </c>
      <c r="V27" s="24" t="s">
        <v>62</v>
      </c>
      <c r="W27" s="24" t="s">
        <v>62</v>
      </c>
      <c r="X27" s="24">
        <f t="shared" ref="X27:AJ27" si="24">MAX(X3:X22)</f>
        <v>0.6</v>
      </c>
      <c r="Y27" s="24">
        <f t="shared" si="24"/>
        <v>8</v>
      </c>
      <c r="Z27" s="24">
        <f>MAX(Z3:Z22)</f>
        <v>4.1100000000000003</v>
      </c>
      <c r="AA27" s="24">
        <f t="shared" si="24"/>
        <v>8.6999999999999993</v>
      </c>
      <c r="AB27" s="24">
        <f t="shared" si="24"/>
        <v>0.55000000000000004</v>
      </c>
      <c r="AC27" s="24">
        <f t="shared" si="24"/>
        <v>0</v>
      </c>
      <c r="AD27" s="24">
        <f t="shared" si="24"/>
        <v>0</v>
      </c>
      <c r="AE27" s="24">
        <f t="shared" si="24"/>
        <v>0</v>
      </c>
      <c r="AF27" s="24">
        <f t="shared" si="24"/>
        <v>0.2</v>
      </c>
      <c r="AG27" s="24">
        <f t="shared" si="24"/>
        <v>0.98</v>
      </c>
      <c r="AH27" s="24">
        <f t="shared" si="24"/>
        <v>1.6</v>
      </c>
      <c r="AI27" s="24">
        <f t="shared" si="24"/>
        <v>0.55000000000000004</v>
      </c>
      <c r="AJ27" s="24">
        <f t="shared" si="24"/>
        <v>0.24</v>
      </c>
      <c r="AK27" s="5"/>
      <c r="AL27" s="52">
        <f t="shared" ref="AL27:AR27" si="25">MAX(AL3:AL22)</f>
        <v>16.7</v>
      </c>
      <c r="AM27" s="52">
        <f t="shared" si="25"/>
        <v>45.199999999999996</v>
      </c>
      <c r="AN27" s="52">
        <f t="shared" si="25"/>
        <v>28.7</v>
      </c>
      <c r="AO27" s="52">
        <f t="shared" si="25"/>
        <v>3.5999999999999996</v>
      </c>
      <c r="AP27" s="52">
        <f t="shared" si="25"/>
        <v>69.400000000000006</v>
      </c>
      <c r="AQ27" s="52">
        <f t="shared" si="25"/>
        <v>100</v>
      </c>
      <c r="AR27" s="52">
        <f t="shared" si="25"/>
        <v>100</v>
      </c>
      <c r="AS27" s="14"/>
      <c r="AT27" s="52">
        <f>MAX(AT3:AT22)</f>
        <v>2.7888999999999999</v>
      </c>
      <c r="AU27" s="52">
        <f>MAX(AU3:AU22)</f>
        <v>12.607740000000002</v>
      </c>
      <c r="AV27" s="52">
        <f>MAX(AV3:AV22)</f>
        <v>20.430399999999995</v>
      </c>
      <c r="AW27" s="52">
        <f t="shared" ref="AW27:BC27" si="26">MAX(AW3:AW22)</f>
        <v>25.219200000000001</v>
      </c>
      <c r="AX27" s="52">
        <f t="shared" si="26"/>
        <v>43.302199999999992</v>
      </c>
      <c r="AY27" s="52">
        <f t="shared" si="26"/>
        <v>100</v>
      </c>
      <c r="AZ27" s="52">
        <f t="shared" si="26"/>
        <v>0.76719999999999988</v>
      </c>
      <c r="BA27" s="52">
        <f t="shared" si="26"/>
        <v>1.8100999999999998</v>
      </c>
      <c r="BB27" s="52">
        <f t="shared" si="26"/>
        <v>6.7967999999999993</v>
      </c>
      <c r="BC27" s="52">
        <f t="shared" si="26"/>
        <v>0.12959999999999997</v>
      </c>
      <c r="BD27" s="52">
        <f>SUM(AT27:BC27)</f>
        <v>213.85213999999999</v>
      </c>
      <c r="BE27" s="14"/>
      <c r="BF27" s="52">
        <f t="shared" ref="BF27:BL27" si="27">MAX(BF3:BF22)</f>
        <v>16.7</v>
      </c>
      <c r="BG27" s="52">
        <f t="shared" si="27"/>
        <v>45.199999999999996</v>
      </c>
      <c r="BH27" s="52">
        <f t="shared" si="27"/>
        <v>28.7</v>
      </c>
      <c r="BI27" s="52">
        <f t="shared" si="27"/>
        <v>2.2999999999999998</v>
      </c>
      <c r="BJ27" s="52">
        <f t="shared" si="27"/>
        <v>69.400000000000006</v>
      </c>
      <c r="BK27" s="52">
        <f t="shared" si="27"/>
        <v>37.369999999999997</v>
      </c>
      <c r="BL27" s="52">
        <f t="shared" si="27"/>
        <v>59.3</v>
      </c>
      <c r="BM27" s="14"/>
      <c r="BN27" s="52">
        <f t="shared" ref="BN27:BW27" si="28">MAX(BN3:BN22)</f>
        <v>2.7888999999999999</v>
      </c>
      <c r="BO27" s="52">
        <f t="shared" si="28"/>
        <v>12.607740000000002</v>
      </c>
      <c r="BP27" s="52">
        <f t="shared" si="28"/>
        <v>20.430399999999995</v>
      </c>
      <c r="BQ27" s="52">
        <f t="shared" si="28"/>
        <v>19.8062</v>
      </c>
      <c r="BR27" s="52">
        <f t="shared" si="28"/>
        <v>36.883200000000002</v>
      </c>
      <c r="BS27" s="52">
        <f t="shared" si="28"/>
        <v>35.164899999999996</v>
      </c>
      <c r="BT27" s="52">
        <f t="shared" si="28"/>
        <v>0.73691999999999991</v>
      </c>
      <c r="BU27" s="52">
        <f t="shared" si="28"/>
        <v>1.8100999999999998</v>
      </c>
      <c r="BV27" s="52">
        <f t="shared" si="28"/>
        <v>2.2347519999999998</v>
      </c>
      <c r="BW27" s="52">
        <f t="shared" si="28"/>
        <v>5.2899999999999989E-2</v>
      </c>
      <c r="BX27" s="52">
        <f>SUM(BN27:BW27)</f>
        <v>132.51601199999999</v>
      </c>
      <c r="BY27" s="14"/>
      <c r="BZ27" s="52"/>
      <c r="CA27" s="52">
        <f>MAX(CA3:CA22)</f>
        <v>8.6999999999999993</v>
      </c>
      <c r="CB27" s="70"/>
      <c r="CC27" s="44"/>
      <c r="CD27" s="44"/>
      <c r="CE27" s="167"/>
      <c r="CF27" s="167"/>
      <c r="CG27" s="167"/>
      <c r="CH27" s="167"/>
      <c r="CI27" s="167"/>
      <c r="CJ27" s="167"/>
      <c r="CK27" s="167"/>
      <c r="CL27" s="167"/>
      <c r="CM27" s="167"/>
      <c r="CN27" s="167"/>
      <c r="CO27" s="167"/>
      <c r="CP27" s="167"/>
      <c r="CQ27" s="167"/>
      <c r="CR27" s="167"/>
      <c r="CS27" s="167"/>
      <c r="CT27" s="167"/>
      <c r="CU27" s="167"/>
      <c r="CV27" s="167"/>
      <c r="CW27" s="167"/>
      <c r="CX27" s="167"/>
      <c r="CY27" s="167"/>
      <c r="CZ27" s="167"/>
      <c r="DA27" s="167"/>
      <c r="DB27" s="167"/>
      <c r="DC27" s="167"/>
      <c r="DD27" s="167"/>
      <c r="DE27" s="167"/>
      <c r="DF27" s="167"/>
      <c r="DG27" s="167"/>
      <c r="DH27" s="167"/>
      <c r="DI27" s="167"/>
    </row>
    <row r="28" spans="1:113" s="20" customFormat="1" ht="15" customHeight="1">
      <c r="A28" s="17" t="s">
        <v>65</v>
      </c>
      <c r="B28" s="18">
        <v>2010</v>
      </c>
      <c r="C28" s="17">
        <v>20597905</v>
      </c>
      <c r="D28" s="17" t="s">
        <v>34</v>
      </c>
      <c r="E28" s="17" t="s">
        <v>66</v>
      </c>
      <c r="F28" s="21" t="s">
        <v>67</v>
      </c>
      <c r="G28" s="17" t="s">
        <v>68</v>
      </c>
      <c r="H28" s="18">
        <v>104</v>
      </c>
      <c r="I28" s="18">
        <v>104</v>
      </c>
      <c r="J28" s="71">
        <v>13.48</v>
      </c>
      <c r="K28" s="19">
        <v>0.48</v>
      </c>
      <c r="L28" s="19">
        <v>2.88</v>
      </c>
      <c r="M28" s="19">
        <v>13.94</v>
      </c>
      <c r="N28" s="19" t="s">
        <v>37</v>
      </c>
      <c r="O28" s="19">
        <v>0.96</v>
      </c>
      <c r="P28" s="19" t="s">
        <v>37</v>
      </c>
      <c r="Q28" s="19" t="s">
        <v>37</v>
      </c>
      <c r="R28" s="19">
        <v>19.23</v>
      </c>
      <c r="S28" s="19">
        <v>14.9</v>
      </c>
      <c r="T28" s="19">
        <v>10.1</v>
      </c>
      <c r="U28" s="19">
        <v>1.44</v>
      </c>
      <c r="V28" s="19" t="s">
        <v>37</v>
      </c>
      <c r="W28" s="19">
        <v>0</v>
      </c>
      <c r="X28" s="19">
        <v>0</v>
      </c>
      <c r="Y28" s="19">
        <v>1.44</v>
      </c>
      <c r="Z28" s="19">
        <v>2.4</v>
      </c>
      <c r="AA28" s="19">
        <v>16.350000000000001</v>
      </c>
      <c r="AB28" s="19">
        <v>0</v>
      </c>
      <c r="AC28" s="19" t="s">
        <v>37</v>
      </c>
      <c r="AD28" s="19">
        <v>0</v>
      </c>
      <c r="AE28" s="19" t="s">
        <v>37</v>
      </c>
      <c r="AF28" s="19" t="s">
        <v>37</v>
      </c>
      <c r="AG28" s="19" t="s">
        <v>37</v>
      </c>
      <c r="AH28" s="19">
        <v>2.4</v>
      </c>
      <c r="AI28" s="19" t="s">
        <v>37</v>
      </c>
      <c r="AJ28" s="19" t="s">
        <v>37</v>
      </c>
      <c r="AK28" s="5"/>
      <c r="AL28" s="74">
        <f t="shared" ref="AL28:AL44" si="29">SUM(X28:AJ28)</f>
        <v>22.59</v>
      </c>
      <c r="AM28" s="74">
        <f t="shared" si="6"/>
        <v>45.67</v>
      </c>
      <c r="AN28" s="74">
        <f>SUM(M28:P28)</f>
        <v>14.899999999999999</v>
      </c>
      <c r="AO28" s="74">
        <f>SUM(K28:L28)</f>
        <v>3.36</v>
      </c>
      <c r="AP28" s="74">
        <f t="shared" si="1"/>
        <v>86.52</v>
      </c>
      <c r="AQ28" s="74">
        <f t="shared" si="2"/>
        <v>13.480000000000004</v>
      </c>
      <c r="AR28" s="74">
        <f t="shared" ref="AR28:AR44" si="30">AN28+AQ28</f>
        <v>28.380000000000003</v>
      </c>
      <c r="AS28" s="14"/>
      <c r="AT28" s="74">
        <f t="shared" si="4"/>
        <v>5.1030809999999995</v>
      </c>
      <c r="AU28" s="74">
        <f t="shared" ref="AU28:AU35" si="31">2*AL28*AM28/100</f>
        <v>20.633706000000004</v>
      </c>
      <c r="AV28" s="74">
        <f t="shared" ref="AV28:AV35" si="32">AM28*AM28/100</f>
        <v>20.857489000000001</v>
      </c>
      <c r="AW28" s="74">
        <f t="shared" ref="AW28:AW42" si="33">2*AL28*AR28/100</f>
        <v>12.822084000000002</v>
      </c>
      <c r="AX28" s="74">
        <f t="shared" ref="AX28:AX35" si="34">2*AM28*AR28/100</f>
        <v>25.922292000000002</v>
      </c>
      <c r="AY28" s="74">
        <f t="shared" ref="AY28:AY44" si="35">AR28*AR28/100</f>
        <v>8.0542440000000006</v>
      </c>
      <c r="AZ28" s="74">
        <f>2*AL28*AO28/100</f>
        <v>1.5180480000000001</v>
      </c>
      <c r="BA28" s="74">
        <f>2*AM28*AO28/100</f>
        <v>3.0690240000000002</v>
      </c>
      <c r="BB28" s="74">
        <f>2*AR28*AO28/100</f>
        <v>1.9071360000000002</v>
      </c>
      <c r="BC28" s="74">
        <f>AO28*AO28/100</f>
        <v>0.11289599999999998</v>
      </c>
      <c r="BD28" s="74">
        <f t="shared" ref="BD28:BD45" si="36">SUM(AT28:BC28)</f>
        <v>100</v>
      </c>
      <c r="BE28" s="14"/>
      <c r="BF28" s="74">
        <v>22.59</v>
      </c>
      <c r="BG28" s="74">
        <v>45.67</v>
      </c>
      <c r="BH28" s="74">
        <v>14.899999999999999</v>
      </c>
      <c r="BI28" s="74">
        <v>3.36</v>
      </c>
      <c r="BJ28" s="74">
        <v>86.52</v>
      </c>
      <c r="BK28" s="74">
        <v>13.480000000000004</v>
      </c>
      <c r="BL28" s="74">
        <v>28.380000000000003</v>
      </c>
      <c r="BM28" s="14"/>
      <c r="BN28" s="74">
        <v>5.1030809999999995</v>
      </c>
      <c r="BO28" s="74">
        <v>20.633706000000004</v>
      </c>
      <c r="BP28" s="74">
        <v>20.857489000000001</v>
      </c>
      <c r="BQ28" s="74">
        <v>12.822084000000002</v>
      </c>
      <c r="BR28" s="74">
        <v>25.922292000000002</v>
      </c>
      <c r="BS28" s="74">
        <v>8.0542440000000006</v>
      </c>
      <c r="BT28" s="74">
        <v>1.5180480000000001</v>
      </c>
      <c r="BU28" s="74">
        <v>3.0690240000000002</v>
      </c>
      <c r="BV28" s="74">
        <v>1.9071360000000002</v>
      </c>
      <c r="BW28" s="74">
        <v>0.11289599999999998</v>
      </c>
      <c r="BX28" s="74">
        <v>100</v>
      </c>
      <c r="BY28" s="14"/>
      <c r="BZ28" s="74"/>
      <c r="CA28" s="74"/>
      <c r="CB28" s="75"/>
      <c r="CC28" s="44"/>
      <c r="CD28" s="44"/>
      <c r="CE28" s="165"/>
      <c r="CF28" s="165"/>
      <c r="CG28" s="16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</row>
    <row r="29" spans="1:113" s="31" customFormat="1" ht="15" customHeight="1">
      <c r="A29" s="26" t="s">
        <v>475</v>
      </c>
      <c r="B29" s="26">
        <v>2015</v>
      </c>
      <c r="C29" s="26">
        <v>26503815</v>
      </c>
      <c r="D29" s="26" t="s">
        <v>34</v>
      </c>
      <c r="E29" s="26" t="s">
        <v>476</v>
      </c>
      <c r="F29" s="26" t="s">
        <v>477</v>
      </c>
      <c r="G29" s="26" t="s">
        <v>163</v>
      </c>
      <c r="H29" s="26">
        <v>100</v>
      </c>
      <c r="I29" s="26"/>
      <c r="J29" s="50">
        <v>35.099999999999994</v>
      </c>
      <c r="K29" s="50" t="s">
        <v>37</v>
      </c>
      <c r="L29" s="50">
        <v>0.5</v>
      </c>
      <c r="M29" s="50">
        <v>13.8</v>
      </c>
      <c r="N29" s="50">
        <v>0.5</v>
      </c>
      <c r="O29" s="50">
        <v>1.5</v>
      </c>
      <c r="P29" s="50" t="s">
        <v>37</v>
      </c>
      <c r="Q29" s="50">
        <v>0</v>
      </c>
      <c r="R29" s="50">
        <v>5.0999999999999996</v>
      </c>
      <c r="S29" s="50">
        <v>19.399999999999999</v>
      </c>
      <c r="T29" s="50">
        <v>3.6</v>
      </c>
      <c r="U29" s="50">
        <v>3.6</v>
      </c>
      <c r="V29" s="50">
        <v>0</v>
      </c>
      <c r="W29" s="50">
        <v>0</v>
      </c>
      <c r="X29" s="50">
        <v>0</v>
      </c>
      <c r="Y29" s="50">
        <v>3.1</v>
      </c>
      <c r="Z29" s="50">
        <v>2</v>
      </c>
      <c r="AA29" s="50">
        <v>8.6999999999999993</v>
      </c>
      <c r="AB29" s="50">
        <v>0</v>
      </c>
      <c r="AC29" s="50">
        <v>0</v>
      </c>
      <c r="AD29" s="50">
        <v>0</v>
      </c>
      <c r="AE29" s="50">
        <v>0</v>
      </c>
      <c r="AF29" s="50">
        <v>0</v>
      </c>
      <c r="AG29" s="50">
        <v>0</v>
      </c>
      <c r="AH29" s="50">
        <v>2.6</v>
      </c>
      <c r="AI29" s="50">
        <v>0</v>
      </c>
      <c r="AJ29" s="50">
        <v>0.5</v>
      </c>
      <c r="AK29" s="5"/>
      <c r="AL29" s="50">
        <f t="shared" si="29"/>
        <v>16.899999999999999</v>
      </c>
      <c r="AM29" s="50">
        <f t="shared" si="6"/>
        <v>31.700000000000003</v>
      </c>
      <c r="AN29" s="50">
        <f>SUM(M29:P29)</f>
        <v>15.8</v>
      </c>
      <c r="AO29" s="50">
        <f>SUM(K29:L29)</f>
        <v>0.5</v>
      </c>
      <c r="AP29" s="50">
        <f>SUM(AL29:AO29)</f>
        <v>64.900000000000006</v>
      </c>
      <c r="AQ29" s="50">
        <f>100-AP29</f>
        <v>35.099999999999994</v>
      </c>
      <c r="AR29" s="50">
        <f t="shared" si="30"/>
        <v>50.899999999999991</v>
      </c>
      <c r="AS29" s="14"/>
      <c r="AT29" s="50">
        <f t="shared" si="4"/>
        <v>2.8560999999999996</v>
      </c>
      <c r="AU29" s="50">
        <f>2*AL29*AM29/100</f>
        <v>10.714600000000001</v>
      </c>
      <c r="AV29" s="50">
        <f>AM29*AM29/100</f>
        <v>10.048900000000001</v>
      </c>
      <c r="AW29" s="50">
        <f t="shared" si="33"/>
        <v>17.204199999999997</v>
      </c>
      <c r="AX29" s="50">
        <f t="shared" si="34"/>
        <v>32.270600000000002</v>
      </c>
      <c r="AY29" s="50">
        <f>AR29*AR29/100</f>
        <v>25.90809999999999</v>
      </c>
      <c r="AZ29" s="50">
        <f>2*AL29*AO29/100</f>
        <v>0.16899999999999998</v>
      </c>
      <c r="BA29" s="50">
        <f>2*AM29*AO29/100</f>
        <v>0.317</v>
      </c>
      <c r="BB29" s="50">
        <f>2*AR29*AO29/100</f>
        <v>0.5089999999999999</v>
      </c>
      <c r="BC29" s="50">
        <f>AO29*AO29/100</f>
        <v>2.5000000000000001E-3</v>
      </c>
      <c r="BD29" s="50">
        <f>SUM(AT29:BC29)</f>
        <v>99.999999999999986</v>
      </c>
      <c r="BE29" s="26"/>
      <c r="BF29" s="50">
        <v>16.899999999999999</v>
      </c>
      <c r="BG29" s="50">
        <v>31.700000000000003</v>
      </c>
      <c r="BH29" s="50">
        <v>15.8</v>
      </c>
      <c r="BI29" s="50">
        <v>0.5</v>
      </c>
      <c r="BJ29" s="50">
        <v>64.900000000000006</v>
      </c>
      <c r="BK29" s="50">
        <v>35.099999999999994</v>
      </c>
      <c r="BL29" s="50">
        <v>50.899999999999991</v>
      </c>
      <c r="BM29" s="14"/>
      <c r="BN29" s="50">
        <v>2.8560999999999996</v>
      </c>
      <c r="BO29" s="50">
        <v>10.714600000000001</v>
      </c>
      <c r="BP29" s="50">
        <v>10.048900000000001</v>
      </c>
      <c r="BQ29" s="50">
        <v>17.204199999999997</v>
      </c>
      <c r="BR29" s="50">
        <v>32.270600000000002</v>
      </c>
      <c r="BS29" s="50">
        <v>25.90809999999999</v>
      </c>
      <c r="BT29" s="50">
        <v>0.16899999999999998</v>
      </c>
      <c r="BU29" s="50">
        <v>0.317</v>
      </c>
      <c r="BV29" s="50">
        <v>0.5089999999999999</v>
      </c>
      <c r="BW29" s="50">
        <v>2.5000000000000001E-3</v>
      </c>
      <c r="BX29" s="50">
        <v>99.999999999999986</v>
      </c>
      <c r="BY29" s="14"/>
      <c r="BZ29" s="50"/>
      <c r="CA29" s="50"/>
      <c r="CB29" s="27"/>
      <c r="CC29" s="26"/>
      <c r="CD29" s="26"/>
      <c r="CE29" s="170"/>
      <c r="CF29" s="170"/>
      <c r="CG29" s="170"/>
      <c r="CH29" s="170"/>
      <c r="CI29" s="170"/>
      <c r="CJ29" s="170"/>
      <c r="CK29" s="170"/>
      <c r="CL29" s="170"/>
      <c r="CM29" s="170"/>
      <c r="CN29" s="170"/>
      <c r="CO29" s="170"/>
      <c r="CP29" s="170"/>
      <c r="CQ29" s="170"/>
      <c r="CR29" s="170"/>
      <c r="CS29" s="170"/>
      <c r="CT29" s="170"/>
      <c r="CU29" s="170"/>
      <c r="CV29" s="170"/>
      <c r="CW29" s="170"/>
      <c r="CX29" s="170"/>
      <c r="CY29" s="170"/>
      <c r="CZ29" s="170"/>
      <c r="DA29" s="170"/>
      <c r="DB29" s="170"/>
      <c r="DC29" s="170"/>
      <c r="DD29" s="170"/>
      <c r="DE29" s="170"/>
      <c r="DF29" s="170"/>
      <c r="DG29" s="170"/>
      <c r="DH29" s="170"/>
      <c r="DI29" s="170"/>
    </row>
    <row r="30" spans="1:113" ht="15" customHeight="1">
      <c r="A30" s="7" t="s">
        <v>69</v>
      </c>
      <c r="B30" s="2">
        <v>1996</v>
      </c>
      <c r="C30" s="7">
        <v>8764380</v>
      </c>
      <c r="D30" s="7" t="s">
        <v>34</v>
      </c>
      <c r="E30" s="7" t="s">
        <v>70</v>
      </c>
      <c r="F30" s="7"/>
      <c r="G30" s="8" t="s">
        <v>36</v>
      </c>
      <c r="H30" s="2">
        <v>122</v>
      </c>
      <c r="I30" s="2"/>
      <c r="J30" s="16">
        <v>77.900000000000006</v>
      </c>
      <c r="K30" s="3" t="s">
        <v>37</v>
      </c>
      <c r="L30" s="3" t="s">
        <v>37</v>
      </c>
      <c r="M30" s="3" t="s">
        <v>37</v>
      </c>
      <c r="N30" s="3" t="s">
        <v>37</v>
      </c>
      <c r="O30" s="3" t="s">
        <v>37</v>
      </c>
      <c r="P30" s="3" t="s">
        <v>37</v>
      </c>
      <c r="Q30" s="3" t="s">
        <v>37</v>
      </c>
      <c r="R30" s="3">
        <v>8.6</v>
      </c>
      <c r="S30" s="3">
        <v>9</v>
      </c>
      <c r="T30" s="3" t="s">
        <v>37</v>
      </c>
      <c r="U30" s="3" t="s">
        <v>37</v>
      </c>
      <c r="V30" s="3" t="s">
        <v>37</v>
      </c>
      <c r="W30" s="3" t="s">
        <v>37</v>
      </c>
      <c r="X30" s="3">
        <v>0</v>
      </c>
      <c r="Y30" s="3">
        <v>1.2</v>
      </c>
      <c r="Z30" s="3" t="s">
        <v>37</v>
      </c>
      <c r="AA30" s="3">
        <v>3.3</v>
      </c>
      <c r="AB30" s="3" t="s">
        <v>37</v>
      </c>
      <c r="AC30" s="3" t="s">
        <v>37</v>
      </c>
      <c r="AD30" s="3" t="s">
        <v>37</v>
      </c>
      <c r="AE30" s="3" t="s">
        <v>37</v>
      </c>
      <c r="AF30" s="3" t="s">
        <v>37</v>
      </c>
      <c r="AG30" s="3" t="s">
        <v>37</v>
      </c>
      <c r="AH30" s="3" t="s">
        <v>37</v>
      </c>
      <c r="AI30" s="3" t="s">
        <v>37</v>
      </c>
      <c r="AJ30" s="3" t="s">
        <v>37</v>
      </c>
      <c r="AK30" s="5"/>
      <c r="AL30" s="45">
        <f t="shared" si="29"/>
        <v>4.5</v>
      </c>
      <c r="AM30" s="45">
        <f t="shared" ref="AM30:AM95" si="37">SUM(Q30:W30)</f>
        <v>17.600000000000001</v>
      </c>
      <c r="AP30" s="45">
        <f t="shared" ref="AP30:AP95" si="38">SUM(AL30:AO30)</f>
        <v>22.1</v>
      </c>
      <c r="AQ30" s="45">
        <f t="shared" si="2"/>
        <v>77.900000000000006</v>
      </c>
      <c r="AR30" s="45">
        <f t="shared" si="30"/>
        <v>77.900000000000006</v>
      </c>
      <c r="AT30" s="45">
        <f t="shared" ref="AT30:AT95" si="39">AL30*AL30/100</f>
        <v>0.20250000000000001</v>
      </c>
      <c r="AU30" s="45">
        <f t="shared" si="31"/>
        <v>1.5840000000000001</v>
      </c>
      <c r="AV30" s="45">
        <f t="shared" si="32"/>
        <v>3.0976000000000004</v>
      </c>
      <c r="AW30" s="45">
        <f t="shared" si="33"/>
        <v>7.0110000000000001</v>
      </c>
      <c r="AX30" s="45">
        <f t="shared" si="34"/>
        <v>27.420800000000003</v>
      </c>
      <c r="AY30" s="45">
        <f t="shared" si="35"/>
        <v>60.684100000000008</v>
      </c>
      <c r="BD30" s="45">
        <f t="shared" si="36"/>
        <v>100</v>
      </c>
      <c r="BF30" s="45">
        <v>4.5</v>
      </c>
      <c r="BG30" s="45">
        <v>17.600000000000001</v>
      </c>
      <c r="BZ30" s="45" t="s">
        <v>467</v>
      </c>
      <c r="CA30" s="45">
        <v>1.8</v>
      </c>
      <c r="CB30" s="15">
        <v>115</v>
      </c>
      <c r="CD30" s="44"/>
    </row>
    <row r="31" spans="1:113" s="20" customFormat="1" ht="15" customHeight="1">
      <c r="A31" s="21" t="s">
        <v>69</v>
      </c>
      <c r="B31" s="18">
        <v>2002</v>
      </c>
      <c r="C31" s="21">
        <v>12142727</v>
      </c>
      <c r="D31" s="21" t="s">
        <v>34</v>
      </c>
      <c r="E31" s="21" t="s">
        <v>70</v>
      </c>
      <c r="F31" s="21" t="s">
        <v>71</v>
      </c>
      <c r="G31" s="21" t="s">
        <v>36</v>
      </c>
      <c r="H31" s="18">
        <v>122</v>
      </c>
      <c r="I31" s="18">
        <v>122</v>
      </c>
      <c r="J31" s="71">
        <v>37.5</v>
      </c>
      <c r="K31" s="19" t="s">
        <v>37</v>
      </c>
      <c r="L31" s="19"/>
      <c r="M31" s="19">
        <v>13.6</v>
      </c>
      <c r="N31" s="19" t="s">
        <v>37</v>
      </c>
      <c r="O31" s="19" t="s">
        <v>37</v>
      </c>
      <c r="P31" s="19" t="s">
        <v>37</v>
      </c>
      <c r="Q31" s="19" t="s">
        <v>37</v>
      </c>
      <c r="R31" s="19">
        <v>8.6</v>
      </c>
      <c r="S31" s="19">
        <v>11.3</v>
      </c>
      <c r="T31" s="19" t="s">
        <v>37</v>
      </c>
      <c r="U31" s="19">
        <v>21.6</v>
      </c>
      <c r="V31" s="19" t="s">
        <v>37</v>
      </c>
      <c r="W31" s="19" t="s">
        <v>37</v>
      </c>
      <c r="X31" s="19">
        <v>0</v>
      </c>
      <c r="Y31" s="19">
        <v>4.0999999999999996</v>
      </c>
      <c r="Z31" s="19" t="s">
        <v>37</v>
      </c>
      <c r="AA31" s="19">
        <v>3.3</v>
      </c>
      <c r="AB31" s="19" t="s">
        <v>37</v>
      </c>
      <c r="AC31" s="19" t="s">
        <v>37</v>
      </c>
      <c r="AD31" s="19" t="s">
        <v>37</v>
      </c>
      <c r="AE31" s="19" t="s">
        <v>37</v>
      </c>
      <c r="AF31" s="19" t="s">
        <v>37</v>
      </c>
      <c r="AG31" s="19" t="s">
        <v>37</v>
      </c>
      <c r="AH31" s="19" t="s">
        <v>37</v>
      </c>
      <c r="AI31" s="19" t="s">
        <v>37</v>
      </c>
      <c r="AJ31" s="19" t="s">
        <v>37</v>
      </c>
      <c r="AK31" s="5"/>
      <c r="AL31" s="74">
        <f t="shared" si="29"/>
        <v>7.3999999999999995</v>
      </c>
      <c r="AM31" s="74">
        <f t="shared" si="37"/>
        <v>41.5</v>
      </c>
      <c r="AN31" s="74">
        <f t="shared" ref="AN31:AN95" si="40">SUM(M31:P31)</f>
        <v>13.6</v>
      </c>
      <c r="AO31" s="74"/>
      <c r="AP31" s="74">
        <f t="shared" si="38"/>
        <v>62.5</v>
      </c>
      <c r="AQ31" s="74">
        <f t="shared" si="2"/>
        <v>37.5</v>
      </c>
      <c r="AR31" s="74">
        <f t="shared" si="30"/>
        <v>51.1</v>
      </c>
      <c r="AS31" s="14"/>
      <c r="AT31" s="74">
        <f t="shared" si="39"/>
        <v>0.54759999999999986</v>
      </c>
      <c r="AU31" s="74">
        <f t="shared" si="31"/>
        <v>6.1419999999999995</v>
      </c>
      <c r="AV31" s="74">
        <f t="shared" si="32"/>
        <v>17.2225</v>
      </c>
      <c r="AW31" s="74">
        <f t="shared" si="33"/>
        <v>7.5627999999999993</v>
      </c>
      <c r="AX31" s="74">
        <f t="shared" si="34"/>
        <v>42.413000000000004</v>
      </c>
      <c r="AY31" s="74">
        <f t="shared" si="35"/>
        <v>26.112100000000002</v>
      </c>
      <c r="AZ31" s="74"/>
      <c r="BA31" s="74"/>
      <c r="BB31" s="74"/>
      <c r="BC31" s="74"/>
      <c r="BD31" s="74">
        <f t="shared" si="36"/>
        <v>100</v>
      </c>
      <c r="BE31" s="14"/>
      <c r="BF31" s="74">
        <v>7.3999999999999995</v>
      </c>
      <c r="BG31" s="74">
        <v>41.5</v>
      </c>
      <c r="BH31" s="74">
        <v>13.6</v>
      </c>
      <c r="BI31" s="74"/>
      <c r="BJ31" s="74">
        <v>62.5</v>
      </c>
      <c r="BK31" s="74">
        <v>37.5</v>
      </c>
      <c r="BL31" s="74">
        <v>51.1</v>
      </c>
      <c r="BM31" s="14"/>
      <c r="BN31" s="74">
        <v>0.54759999999999986</v>
      </c>
      <c r="BO31" s="74">
        <v>6.1419999999999995</v>
      </c>
      <c r="BP31" s="74">
        <v>17.2225</v>
      </c>
      <c r="BQ31" s="74">
        <v>7.5627999999999993</v>
      </c>
      <c r="BR31" s="74">
        <v>42.413000000000004</v>
      </c>
      <c r="BS31" s="74">
        <v>26.112100000000002</v>
      </c>
      <c r="BT31" s="74"/>
      <c r="BU31" s="74"/>
      <c r="BV31" s="74"/>
      <c r="BW31" s="74"/>
      <c r="BX31" s="74">
        <v>100</v>
      </c>
      <c r="BY31" s="14"/>
      <c r="BZ31" s="74" t="s">
        <v>467</v>
      </c>
      <c r="CA31" s="74">
        <v>1.74</v>
      </c>
      <c r="CB31" s="75">
        <v>115</v>
      </c>
      <c r="CC31" s="44"/>
      <c r="CD31" s="44"/>
      <c r="CE31" s="165"/>
      <c r="CF31" s="165"/>
      <c r="CG31" s="165"/>
      <c r="CH31" s="165"/>
      <c r="CI31" s="165"/>
      <c r="CJ31" s="165"/>
      <c r="CK31" s="165"/>
      <c r="CL31" s="165"/>
      <c r="CM31" s="165"/>
      <c r="CN31" s="165"/>
      <c r="CO31" s="165"/>
      <c r="CP31" s="165"/>
      <c r="CQ31" s="165"/>
      <c r="CR31" s="165"/>
      <c r="CS31" s="165"/>
      <c r="CT31" s="165"/>
      <c r="CU31" s="165"/>
      <c r="CV31" s="165"/>
      <c r="CW31" s="165"/>
      <c r="CX31" s="165"/>
      <c r="CY31" s="165"/>
      <c r="CZ31" s="165"/>
      <c r="DA31" s="165"/>
      <c r="DB31" s="165"/>
      <c r="DC31" s="165"/>
      <c r="DD31" s="165"/>
      <c r="DE31" s="165"/>
      <c r="DF31" s="165"/>
      <c r="DG31" s="165"/>
      <c r="DH31" s="165"/>
      <c r="DI31" s="165"/>
    </row>
    <row r="32" spans="1:113" s="20" customFormat="1" ht="15" customHeight="1">
      <c r="A32" s="21" t="s">
        <v>69</v>
      </c>
      <c r="B32" s="18">
        <v>2002</v>
      </c>
      <c r="C32" s="21">
        <v>12142727</v>
      </c>
      <c r="D32" s="21" t="s">
        <v>34</v>
      </c>
      <c r="E32" s="21" t="s">
        <v>70</v>
      </c>
      <c r="F32" s="21" t="s">
        <v>72</v>
      </c>
      <c r="G32" s="21" t="s">
        <v>36</v>
      </c>
      <c r="H32" s="18">
        <v>69</v>
      </c>
      <c r="I32" s="18">
        <v>69</v>
      </c>
      <c r="J32" s="71">
        <v>28.599999999999994</v>
      </c>
      <c r="K32" s="19" t="s">
        <v>37</v>
      </c>
      <c r="L32" s="19" t="s">
        <v>37</v>
      </c>
      <c r="M32" s="19">
        <v>14.2</v>
      </c>
      <c r="N32" s="19" t="s">
        <v>37</v>
      </c>
      <c r="O32" s="19" t="s">
        <v>37</v>
      </c>
      <c r="P32" s="19" t="s">
        <v>37</v>
      </c>
      <c r="Q32" s="19" t="s">
        <v>37</v>
      </c>
      <c r="R32" s="19">
        <v>8</v>
      </c>
      <c r="S32" s="19">
        <v>14.9</v>
      </c>
      <c r="T32" s="19" t="s">
        <v>37</v>
      </c>
      <c r="U32" s="19">
        <v>25.3</v>
      </c>
      <c r="V32" s="19" t="s">
        <v>37</v>
      </c>
      <c r="W32" s="19" t="s">
        <v>37</v>
      </c>
      <c r="X32" s="19">
        <v>0</v>
      </c>
      <c r="Y32" s="19">
        <v>5.9</v>
      </c>
      <c r="Z32" s="19" t="s">
        <v>37</v>
      </c>
      <c r="AA32" s="19">
        <v>3.1</v>
      </c>
      <c r="AB32" s="19">
        <v>0</v>
      </c>
      <c r="AC32" s="19" t="s">
        <v>37</v>
      </c>
      <c r="AD32" s="19" t="s">
        <v>37</v>
      </c>
      <c r="AE32" s="19" t="s">
        <v>37</v>
      </c>
      <c r="AF32" s="19" t="s">
        <v>37</v>
      </c>
      <c r="AG32" s="19" t="s">
        <v>37</v>
      </c>
      <c r="AH32" s="19" t="s">
        <v>37</v>
      </c>
      <c r="AI32" s="19" t="s">
        <v>37</v>
      </c>
      <c r="AJ32" s="19" t="s">
        <v>37</v>
      </c>
      <c r="AK32" s="5"/>
      <c r="AL32" s="74">
        <f t="shared" si="29"/>
        <v>9</v>
      </c>
      <c r="AM32" s="74">
        <f t="shared" si="37"/>
        <v>48.2</v>
      </c>
      <c r="AN32" s="74">
        <f t="shared" si="40"/>
        <v>14.2</v>
      </c>
      <c r="AO32" s="74"/>
      <c r="AP32" s="74">
        <f t="shared" si="38"/>
        <v>71.400000000000006</v>
      </c>
      <c r="AQ32" s="74">
        <f t="shared" si="2"/>
        <v>28.599999999999994</v>
      </c>
      <c r="AR32" s="74">
        <f t="shared" si="30"/>
        <v>42.8</v>
      </c>
      <c r="AS32" s="14"/>
      <c r="AT32" s="74">
        <f t="shared" si="39"/>
        <v>0.81</v>
      </c>
      <c r="AU32" s="74">
        <f t="shared" si="31"/>
        <v>8.6760000000000002</v>
      </c>
      <c r="AV32" s="74">
        <f t="shared" si="32"/>
        <v>23.232400000000002</v>
      </c>
      <c r="AW32" s="74">
        <f t="shared" si="33"/>
        <v>7.7039999999999997</v>
      </c>
      <c r="AX32" s="74">
        <f t="shared" si="34"/>
        <v>41.2592</v>
      </c>
      <c r="AY32" s="74">
        <f t="shared" si="35"/>
        <v>18.318399999999997</v>
      </c>
      <c r="AZ32" s="74"/>
      <c r="BA32" s="74"/>
      <c r="BB32" s="74"/>
      <c r="BC32" s="74"/>
      <c r="BD32" s="74">
        <f t="shared" si="36"/>
        <v>100</v>
      </c>
      <c r="BE32" s="14"/>
      <c r="BF32" s="74">
        <v>9</v>
      </c>
      <c r="BG32" s="74">
        <v>48.2</v>
      </c>
      <c r="BH32" s="74">
        <v>14.2</v>
      </c>
      <c r="BI32" s="74"/>
      <c r="BJ32" s="74">
        <v>71.400000000000006</v>
      </c>
      <c r="BK32" s="74">
        <v>28.599999999999994</v>
      </c>
      <c r="BL32" s="74">
        <v>42.8</v>
      </c>
      <c r="BM32" s="14"/>
      <c r="BN32" s="74">
        <v>0.81</v>
      </c>
      <c r="BO32" s="74">
        <v>8.6760000000000002</v>
      </c>
      <c r="BP32" s="74">
        <v>23.232400000000002</v>
      </c>
      <c r="BQ32" s="74">
        <v>7.7039999999999997</v>
      </c>
      <c r="BR32" s="74">
        <v>41.2592</v>
      </c>
      <c r="BS32" s="74">
        <v>18.318399999999997</v>
      </c>
      <c r="BT32" s="74"/>
      <c r="BU32" s="74"/>
      <c r="BV32" s="74"/>
      <c r="BW32" s="74"/>
      <c r="BX32" s="74">
        <v>100</v>
      </c>
      <c r="BY32" s="14"/>
      <c r="BZ32" s="74" t="s">
        <v>467</v>
      </c>
      <c r="CA32" s="74">
        <v>1.54</v>
      </c>
      <c r="CB32" s="75">
        <v>65</v>
      </c>
      <c r="CC32" s="44"/>
      <c r="CD32" s="44"/>
      <c r="CE32" s="165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5"/>
    </row>
    <row r="33" spans="1:113" s="5" customFormat="1" ht="15" customHeight="1">
      <c r="A33" s="8" t="s">
        <v>73</v>
      </c>
      <c r="B33" s="12">
        <v>1999</v>
      </c>
      <c r="C33" s="8">
        <v>10634134</v>
      </c>
      <c r="D33" s="8" t="s">
        <v>34</v>
      </c>
      <c r="E33" s="8" t="s">
        <v>74</v>
      </c>
      <c r="F33" s="8"/>
      <c r="G33" s="8" t="s">
        <v>36</v>
      </c>
      <c r="H33" s="12">
        <v>193</v>
      </c>
      <c r="I33" s="12"/>
      <c r="J33" s="44">
        <v>45.6</v>
      </c>
      <c r="K33" s="46" t="s">
        <v>37</v>
      </c>
      <c r="L33" s="46" t="s">
        <v>37</v>
      </c>
      <c r="M33" s="46">
        <v>10.6</v>
      </c>
      <c r="N33" s="46" t="s">
        <v>37</v>
      </c>
      <c r="O33" s="46" t="s">
        <v>37</v>
      </c>
      <c r="P33" s="46" t="s">
        <v>37</v>
      </c>
      <c r="Q33" s="46">
        <v>0</v>
      </c>
      <c r="R33" s="46">
        <v>3.1</v>
      </c>
      <c r="S33" s="46">
        <v>27.7</v>
      </c>
      <c r="T33" s="46" t="s">
        <v>37</v>
      </c>
      <c r="U33" s="46" t="s">
        <v>37</v>
      </c>
      <c r="V33" s="46" t="s">
        <v>37</v>
      </c>
      <c r="W33" s="46" t="s">
        <v>37</v>
      </c>
      <c r="X33" s="46">
        <v>0</v>
      </c>
      <c r="Y33" s="46">
        <v>7</v>
      </c>
      <c r="Z33" s="46" t="s">
        <v>37</v>
      </c>
      <c r="AA33" s="46">
        <v>6</v>
      </c>
      <c r="AB33" s="46">
        <v>0</v>
      </c>
      <c r="AC33" s="46">
        <v>0</v>
      </c>
      <c r="AD33" s="46">
        <v>0</v>
      </c>
      <c r="AE33" s="46" t="s">
        <v>37</v>
      </c>
      <c r="AF33" s="46" t="s">
        <v>37</v>
      </c>
      <c r="AG33" s="46" t="s">
        <v>37</v>
      </c>
      <c r="AH33" s="46" t="s">
        <v>37</v>
      </c>
      <c r="AI33" s="46" t="s">
        <v>37</v>
      </c>
      <c r="AJ33" s="46" t="s">
        <v>37</v>
      </c>
      <c r="AL33" s="14">
        <f t="shared" si="29"/>
        <v>13</v>
      </c>
      <c r="AM33" s="14">
        <f t="shared" si="37"/>
        <v>30.8</v>
      </c>
      <c r="AN33" s="14">
        <f t="shared" si="40"/>
        <v>10.6</v>
      </c>
      <c r="AO33" s="14"/>
      <c r="AP33" s="14">
        <f t="shared" si="38"/>
        <v>54.4</v>
      </c>
      <c r="AQ33" s="14">
        <f t="shared" si="2"/>
        <v>45.6</v>
      </c>
      <c r="AR33" s="14">
        <f t="shared" si="30"/>
        <v>56.2</v>
      </c>
      <c r="AS33" s="14"/>
      <c r="AT33" s="14">
        <f t="shared" si="39"/>
        <v>1.69</v>
      </c>
      <c r="AU33" s="14">
        <f t="shared" si="31"/>
        <v>8.0080000000000009</v>
      </c>
      <c r="AV33" s="14">
        <f t="shared" si="32"/>
        <v>9.4864000000000015</v>
      </c>
      <c r="AW33" s="14">
        <f t="shared" si="33"/>
        <v>14.612</v>
      </c>
      <c r="AX33" s="14">
        <f t="shared" si="34"/>
        <v>34.619199999999999</v>
      </c>
      <c r="AY33" s="14">
        <f t="shared" si="35"/>
        <v>31.584400000000006</v>
      </c>
      <c r="AZ33" s="14"/>
      <c r="BA33" s="14"/>
      <c r="BB33" s="14"/>
      <c r="BC33" s="14"/>
      <c r="BD33" s="14">
        <f t="shared" si="36"/>
        <v>100.00000000000001</v>
      </c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 t="s">
        <v>522</v>
      </c>
      <c r="CA33" s="14">
        <v>2.5</v>
      </c>
      <c r="CB33" s="13">
        <v>326</v>
      </c>
      <c r="CC33" s="44" t="s">
        <v>467</v>
      </c>
      <c r="CD33" s="44">
        <v>3</v>
      </c>
      <c r="CE33" s="143"/>
      <c r="CF33" s="143"/>
      <c r="CG33" s="143"/>
      <c r="CH33" s="143"/>
      <c r="CI33" s="143"/>
      <c r="CJ33" s="143"/>
      <c r="CK33" s="143"/>
      <c r="CL33" s="143"/>
      <c r="CM33" s="143"/>
      <c r="CN33" s="143"/>
      <c r="CO33" s="143"/>
      <c r="CP33" s="143"/>
      <c r="CQ33" s="143"/>
      <c r="CR33" s="143"/>
      <c r="CS33" s="143"/>
      <c r="CT33" s="143"/>
      <c r="CU33" s="143"/>
      <c r="CV33" s="143"/>
      <c r="CW33" s="143"/>
      <c r="CX33" s="143"/>
      <c r="CY33" s="143"/>
      <c r="CZ33" s="143"/>
      <c r="DA33" s="143"/>
      <c r="DB33" s="143"/>
      <c r="DC33" s="143"/>
      <c r="DD33" s="143"/>
      <c r="DE33" s="143"/>
      <c r="DF33" s="143"/>
      <c r="DG33" s="143"/>
      <c r="DH33" s="143"/>
      <c r="DI33" s="143"/>
    </row>
    <row r="34" spans="1:113" s="20" customFormat="1" ht="15" customHeight="1">
      <c r="A34" s="17" t="s">
        <v>43</v>
      </c>
      <c r="B34" s="18">
        <v>2008</v>
      </c>
      <c r="C34" s="17">
        <v>18202841</v>
      </c>
      <c r="D34" s="17" t="s">
        <v>34</v>
      </c>
      <c r="E34" s="17" t="s">
        <v>75</v>
      </c>
      <c r="F34" s="17" t="s">
        <v>76</v>
      </c>
      <c r="G34" s="17" t="s">
        <v>36</v>
      </c>
      <c r="H34" s="18">
        <v>99</v>
      </c>
      <c r="I34" s="18">
        <v>99</v>
      </c>
      <c r="J34" s="71">
        <v>30.789999999999992</v>
      </c>
      <c r="K34" s="19">
        <v>1.52</v>
      </c>
      <c r="L34" s="19">
        <v>1.01</v>
      </c>
      <c r="M34" s="19">
        <v>15.15</v>
      </c>
      <c r="N34" s="19" t="s">
        <v>37</v>
      </c>
      <c r="O34" s="19" t="s">
        <v>37</v>
      </c>
      <c r="P34" s="19">
        <v>4.04</v>
      </c>
      <c r="Q34" s="19">
        <v>0</v>
      </c>
      <c r="R34" s="19">
        <v>2.5299999999999998</v>
      </c>
      <c r="S34" s="19">
        <v>12.63</v>
      </c>
      <c r="T34" s="19">
        <v>4.55</v>
      </c>
      <c r="U34" s="19">
        <v>3.54</v>
      </c>
      <c r="V34" s="19" t="s">
        <v>37</v>
      </c>
      <c r="W34" s="19" t="s">
        <v>37</v>
      </c>
      <c r="X34" s="19">
        <v>0</v>
      </c>
      <c r="Y34" s="19">
        <v>7.07</v>
      </c>
      <c r="Z34" s="19">
        <v>0</v>
      </c>
      <c r="AA34" s="19">
        <v>17.170000000000002</v>
      </c>
      <c r="AB34" s="19">
        <v>0</v>
      </c>
      <c r="AC34" s="19">
        <v>0</v>
      </c>
      <c r="AD34" s="19">
        <v>0</v>
      </c>
      <c r="AE34" s="19">
        <v>0</v>
      </c>
      <c r="AF34" s="19" t="s">
        <v>37</v>
      </c>
      <c r="AG34" s="19">
        <v>0</v>
      </c>
      <c r="AH34" s="19">
        <v>0</v>
      </c>
      <c r="AI34" s="19">
        <v>0</v>
      </c>
      <c r="AJ34" s="19">
        <v>0</v>
      </c>
      <c r="AK34" s="5"/>
      <c r="AL34" s="74">
        <f t="shared" si="29"/>
        <v>24.240000000000002</v>
      </c>
      <c r="AM34" s="74">
        <f t="shared" si="37"/>
        <v>23.25</v>
      </c>
      <c r="AN34" s="74">
        <f t="shared" si="40"/>
        <v>19.190000000000001</v>
      </c>
      <c r="AO34" s="74">
        <f>SUM(K34:L34)</f>
        <v>2.5300000000000002</v>
      </c>
      <c r="AP34" s="74">
        <f t="shared" si="38"/>
        <v>69.210000000000008</v>
      </c>
      <c r="AQ34" s="74">
        <f t="shared" si="2"/>
        <v>30.789999999999992</v>
      </c>
      <c r="AR34" s="74">
        <f t="shared" si="30"/>
        <v>49.97999999999999</v>
      </c>
      <c r="AS34" s="14"/>
      <c r="AT34" s="74">
        <f t="shared" si="39"/>
        <v>5.875776000000001</v>
      </c>
      <c r="AU34" s="74">
        <f t="shared" si="31"/>
        <v>11.271600000000001</v>
      </c>
      <c r="AV34" s="74">
        <f t="shared" si="32"/>
        <v>5.4056249999999997</v>
      </c>
      <c r="AW34" s="74">
        <f t="shared" si="33"/>
        <v>24.230303999999997</v>
      </c>
      <c r="AX34" s="74">
        <f t="shared" si="34"/>
        <v>23.240699999999997</v>
      </c>
      <c r="AY34" s="74">
        <f t="shared" si="35"/>
        <v>24.98000399999999</v>
      </c>
      <c r="AZ34" s="74">
        <f>2*AL34*AO34/100</f>
        <v>1.2265440000000003</v>
      </c>
      <c r="BA34" s="74">
        <f>2*AM34*AO34/100</f>
        <v>1.17645</v>
      </c>
      <c r="BB34" s="74">
        <f>2*AR34*AO34/100</f>
        <v>2.5289879999999996</v>
      </c>
      <c r="BC34" s="74">
        <f>AO34*AO34/100</f>
        <v>6.400900000000001E-2</v>
      </c>
      <c r="BD34" s="74">
        <f t="shared" si="36"/>
        <v>99.999999999999986</v>
      </c>
      <c r="BE34" s="14"/>
      <c r="BF34" s="74">
        <v>24.240000000000002</v>
      </c>
      <c r="BG34" s="74">
        <v>23.25</v>
      </c>
      <c r="BH34" s="74">
        <v>19.190000000000001</v>
      </c>
      <c r="BI34" s="74">
        <v>2.5300000000000002</v>
      </c>
      <c r="BJ34" s="74">
        <v>69.210000000000008</v>
      </c>
      <c r="BK34" s="74">
        <v>30.789999999999992</v>
      </c>
      <c r="BL34" s="74">
        <v>49.97999999999999</v>
      </c>
      <c r="BM34" s="14"/>
      <c r="BN34" s="74">
        <v>5.875776000000001</v>
      </c>
      <c r="BO34" s="74">
        <v>11.271600000000001</v>
      </c>
      <c r="BP34" s="74">
        <v>5.4056249999999997</v>
      </c>
      <c r="BQ34" s="74">
        <v>24.230303999999997</v>
      </c>
      <c r="BR34" s="74">
        <v>23.240699999999997</v>
      </c>
      <c r="BS34" s="74">
        <v>24.98000399999999</v>
      </c>
      <c r="BT34" s="74">
        <v>1.2265440000000003</v>
      </c>
      <c r="BU34" s="74">
        <v>1.17645</v>
      </c>
      <c r="BV34" s="74">
        <v>2.5289879999999996</v>
      </c>
      <c r="BW34" s="74">
        <v>6.400900000000001E-2</v>
      </c>
      <c r="BX34" s="74">
        <v>99.999999999999986</v>
      </c>
      <c r="BY34" s="14"/>
      <c r="BZ34" s="74"/>
      <c r="CA34" s="74"/>
      <c r="CB34" s="75"/>
      <c r="CC34" s="44"/>
      <c r="CD34" s="44"/>
      <c r="CE34" s="165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5"/>
      <c r="CR34" s="165"/>
      <c r="CS34" s="165"/>
      <c r="CT34" s="165"/>
      <c r="CU34" s="165"/>
      <c r="CV34" s="165"/>
      <c r="CW34" s="165"/>
      <c r="CX34" s="165"/>
      <c r="CY34" s="165"/>
      <c r="CZ34" s="165"/>
      <c r="DA34" s="165"/>
      <c r="DB34" s="165"/>
      <c r="DC34" s="165"/>
      <c r="DD34" s="165"/>
      <c r="DE34" s="165"/>
      <c r="DF34" s="165"/>
      <c r="DG34" s="165"/>
      <c r="DH34" s="165"/>
      <c r="DI34" s="165"/>
    </row>
    <row r="35" spans="1:113" s="20" customFormat="1" ht="15" customHeight="1">
      <c r="A35" s="17" t="s">
        <v>77</v>
      </c>
      <c r="B35" s="18">
        <v>2007</v>
      </c>
      <c r="C35" s="17">
        <v>17301689</v>
      </c>
      <c r="D35" s="17" t="s">
        <v>34</v>
      </c>
      <c r="E35" s="17" t="s">
        <v>78</v>
      </c>
      <c r="F35" s="17"/>
      <c r="G35" s="17" t="s">
        <v>79</v>
      </c>
      <c r="H35" s="18">
        <v>127</v>
      </c>
      <c r="I35" s="18">
        <v>127</v>
      </c>
      <c r="J35" s="71">
        <v>25.899999999999991</v>
      </c>
      <c r="K35" s="19">
        <v>2.4</v>
      </c>
      <c r="L35" s="19">
        <v>0.8</v>
      </c>
      <c r="M35" s="19">
        <v>32.700000000000003</v>
      </c>
      <c r="N35" s="19" t="s">
        <v>37</v>
      </c>
      <c r="O35" s="19" t="s">
        <v>37</v>
      </c>
      <c r="P35" s="19" t="s">
        <v>37</v>
      </c>
      <c r="Q35" s="19">
        <v>0</v>
      </c>
      <c r="R35" s="19">
        <v>4.3</v>
      </c>
      <c r="S35" s="19">
        <v>12.2</v>
      </c>
      <c r="T35" s="19">
        <v>6.7</v>
      </c>
      <c r="U35" s="19">
        <v>2.8</v>
      </c>
      <c r="V35" s="19" t="s">
        <v>37</v>
      </c>
      <c r="W35" s="19" t="s">
        <v>37</v>
      </c>
      <c r="X35" s="19">
        <v>0</v>
      </c>
      <c r="Y35" s="19">
        <v>2.8</v>
      </c>
      <c r="Z35" s="19">
        <v>3.5</v>
      </c>
      <c r="AA35" s="19">
        <v>5.9</v>
      </c>
      <c r="AB35" s="19">
        <v>0</v>
      </c>
      <c r="AC35" s="19" t="s">
        <v>37</v>
      </c>
      <c r="AD35" s="19" t="s">
        <v>37</v>
      </c>
      <c r="AE35" s="19" t="s">
        <v>37</v>
      </c>
      <c r="AF35" s="19" t="s">
        <v>37</v>
      </c>
      <c r="AG35" s="19" t="s">
        <v>37</v>
      </c>
      <c r="AH35" s="19" t="s">
        <v>37</v>
      </c>
      <c r="AI35" s="19" t="s">
        <v>37</v>
      </c>
      <c r="AJ35" s="19" t="s">
        <v>37</v>
      </c>
      <c r="AK35" s="5"/>
      <c r="AL35" s="74">
        <f t="shared" si="29"/>
        <v>12.2</v>
      </c>
      <c r="AM35" s="74">
        <f t="shared" si="37"/>
        <v>26</v>
      </c>
      <c r="AN35" s="74">
        <f t="shared" si="40"/>
        <v>32.700000000000003</v>
      </c>
      <c r="AO35" s="74">
        <f>SUM(K35:L35)</f>
        <v>3.2</v>
      </c>
      <c r="AP35" s="74">
        <f t="shared" si="38"/>
        <v>74.100000000000009</v>
      </c>
      <c r="AQ35" s="74">
        <f t="shared" si="2"/>
        <v>25.899999999999991</v>
      </c>
      <c r="AR35" s="74">
        <f t="shared" si="30"/>
        <v>58.599999999999994</v>
      </c>
      <c r="AS35" s="14"/>
      <c r="AT35" s="74">
        <f t="shared" si="39"/>
        <v>1.4883999999999997</v>
      </c>
      <c r="AU35" s="74">
        <f t="shared" si="31"/>
        <v>6.3439999999999994</v>
      </c>
      <c r="AV35" s="74">
        <f t="shared" si="32"/>
        <v>6.76</v>
      </c>
      <c r="AW35" s="74">
        <f t="shared" si="33"/>
        <v>14.298399999999997</v>
      </c>
      <c r="AX35" s="74">
        <f t="shared" si="34"/>
        <v>30.471999999999998</v>
      </c>
      <c r="AY35" s="74">
        <f t="shared" si="35"/>
        <v>34.33959999999999</v>
      </c>
      <c r="AZ35" s="74">
        <f>2*AL35*AO35/100</f>
        <v>0.78079999999999994</v>
      </c>
      <c r="BA35" s="74">
        <f>2*AM35*AO35/100</f>
        <v>1.6640000000000001</v>
      </c>
      <c r="BB35" s="74">
        <f>2*AR35*AO35/100</f>
        <v>3.7503999999999995</v>
      </c>
      <c r="BC35" s="74">
        <f>AO35*AO35/100</f>
        <v>0.10240000000000002</v>
      </c>
      <c r="BD35" s="74">
        <f t="shared" si="36"/>
        <v>99.999999999999986</v>
      </c>
      <c r="BE35" s="14"/>
      <c r="BF35" s="74">
        <v>12.2</v>
      </c>
      <c r="BG35" s="74">
        <v>26</v>
      </c>
      <c r="BH35" s="74">
        <v>32.700000000000003</v>
      </c>
      <c r="BI35" s="74">
        <v>3.2</v>
      </c>
      <c r="BJ35" s="74">
        <v>74.100000000000009</v>
      </c>
      <c r="BK35" s="74">
        <v>25.899999999999991</v>
      </c>
      <c r="BL35" s="74">
        <v>58.599999999999994</v>
      </c>
      <c r="BM35" s="14"/>
      <c r="BN35" s="74">
        <v>1.4883999999999997</v>
      </c>
      <c r="BO35" s="74">
        <v>6.3439999999999994</v>
      </c>
      <c r="BP35" s="74">
        <v>6.76</v>
      </c>
      <c r="BQ35" s="74">
        <v>14.298399999999997</v>
      </c>
      <c r="BR35" s="74">
        <v>30.471999999999998</v>
      </c>
      <c r="BS35" s="74">
        <v>34.33959999999999</v>
      </c>
      <c r="BT35" s="74">
        <v>0.78079999999999994</v>
      </c>
      <c r="BU35" s="74">
        <v>1.6640000000000001</v>
      </c>
      <c r="BV35" s="74">
        <v>3.7503999999999995</v>
      </c>
      <c r="BW35" s="74">
        <v>0.10240000000000002</v>
      </c>
      <c r="BX35" s="74">
        <v>99.999999999999986</v>
      </c>
      <c r="BY35" s="14"/>
      <c r="BZ35" s="74"/>
      <c r="CA35" s="74"/>
      <c r="CB35" s="75"/>
      <c r="CC35" s="44"/>
      <c r="CD35" s="44"/>
      <c r="CE35" s="165"/>
      <c r="CF35" s="165"/>
      <c r="CG35" s="165"/>
      <c r="CH35" s="165"/>
      <c r="CI35" s="165"/>
      <c r="CJ35" s="165"/>
      <c r="CK35" s="165"/>
      <c r="CL35" s="165"/>
      <c r="CM35" s="165"/>
      <c r="CN35" s="165"/>
      <c r="CO35" s="165"/>
      <c r="CP35" s="165"/>
      <c r="CQ35" s="165"/>
      <c r="CR35" s="165"/>
      <c r="CS35" s="165"/>
      <c r="CT35" s="165"/>
      <c r="CU35" s="165"/>
      <c r="CV35" s="165"/>
      <c r="CW35" s="165"/>
      <c r="CX35" s="165"/>
      <c r="CY35" s="165"/>
      <c r="CZ35" s="165"/>
      <c r="DA35" s="165"/>
      <c r="DB35" s="165"/>
      <c r="DC35" s="165"/>
      <c r="DD35" s="165"/>
      <c r="DE35" s="165"/>
      <c r="DF35" s="165"/>
      <c r="DG35" s="165"/>
      <c r="DH35" s="165"/>
      <c r="DI35" s="165"/>
    </row>
    <row r="36" spans="1:113" ht="15" customHeight="1">
      <c r="A36" s="7" t="s">
        <v>80</v>
      </c>
      <c r="B36" s="2">
        <v>1999</v>
      </c>
      <c r="C36" s="7">
        <v>10510152</v>
      </c>
      <c r="D36" s="7" t="s">
        <v>34</v>
      </c>
      <c r="E36" s="7" t="s">
        <v>81</v>
      </c>
      <c r="F36" s="7"/>
      <c r="G36" s="7" t="s">
        <v>36</v>
      </c>
      <c r="H36" s="2">
        <v>195</v>
      </c>
      <c r="I36" s="2"/>
      <c r="J36" s="16">
        <v>96</v>
      </c>
      <c r="K36" s="3" t="s">
        <v>37</v>
      </c>
      <c r="L36" s="3" t="s">
        <v>37</v>
      </c>
      <c r="M36" s="3" t="s">
        <v>37</v>
      </c>
      <c r="N36" s="3" t="s">
        <v>37</v>
      </c>
      <c r="O36" s="3" t="s">
        <v>37</v>
      </c>
      <c r="P36" s="3" t="s">
        <v>37</v>
      </c>
      <c r="Q36" s="3" t="s">
        <v>37</v>
      </c>
      <c r="R36" s="3" t="s">
        <v>37</v>
      </c>
      <c r="S36" s="3" t="s">
        <v>37</v>
      </c>
      <c r="T36" s="3" t="s">
        <v>37</v>
      </c>
      <c r="U36" s="3" t="s">
        <v>37</v>
      </c>
      <c r="V36" s="3" t="s">
        <v>37</v>
      </c>
      <c r="W36" s="3" t="s">
        <v>37</v>
      </c>
      <c r="X36" s="3">
        <v>0</v>
      </c>
      <c r="Y36" s="3">
        <v>4</v>
      </c>
      <c r="Z36" s="3" t="s">
        <v>37</v>
      </c>
      <c r="AA36" s="3" t="s">
        <v>37</v>
      </c>
      <c r="AB36" s="3" t="s">
        <v>37</v>
      </c>
      <c r="AC36" s="3" t="s">
        <v>37</v>
      </c>
      <c r="AD36" s="3" t="s">
        <v>37</v>
      </c>
      <c r="AE36" s="3" t="s">
        <v>37</v>
      </c>
      <c r="AF36" s="3" t="s">
        <v>37</v>
      </c>
      <c r="AG36" s="3" t="s">
        <v>37</v>
      </c>
      <c r="AH36" s="3" t="s">
        <v>37</v>
      </c>
      <c r="AI36" s="3" t="s">
        <v>37</v>
      </c>
      <c r="AJ36" s="3" t="s">
        <v>37</v>
      </c>
      <c r="AK36" s="5"/>
      <c r="AL36" s="45">
        <f t="shared" si="29"/>
        <v>4</v>
      </c>
      <c r="AP36" s="45">
        <f t="shared" si="38"/>
        <v>4</v>
      </c>
      <c r="AQ36" s="45">
        <f t="shared" si="2"/>
        <v>96</v>
      </c>
      <c r="AR36" s="45">
        <f t="shared" si="30"/>
        <v>96</v>
      </c>
      <c r="AT36" s="45">
        <f t="shared" si="39"/>
        <v>0.16</v>
      </c>
      <c r="AW36" s="45">
        <f t="shared" si="33"/>
        <v>7.68</v>
      </c>
      <c r="AY36" s="45">
        <f t="shared" si="35"/>
        <v>92.16</v>
      </c>
      <c r="BD36" s="45">
        <f t="shared" si="36"/>
        <v>100</v>
      </c>
      <c r="BZ36" s="45" t="s">
        <v>469</v>
      </c>
      <c r="CA36" s="45">
        <v>0.51</v>
      </c>
      <c r="CB36" s="15">
        <v>195</v>
      </c>
      <c r="CD36" s="44"/>
    </row>
    <row r="37" spans="1:113" s="5" customFormat="1" ht="15" customHeight="1">
      <c r="A37" s="8" t="s">
        <v>82</v>
      </c>
      <c r="B37" s="12">
        <v>2001</v>
      </c>
      <c r="C37" s="8">
        <v>11372584</v>
      </c>
      <c r="D37" s="8" t="s">
        <v>34</v>
      </c>
      <c r="E37" s="8" t="s">
        <v>81</v>
      </c>
      <c r="F37" s="8"/>
      <c r="G37" s="8" t="s">
        <v>83</v>
      </c>
      <c r="H37" s="12">
        <v>88</v>
      </c>
      <c r="I37" s="12"/>
      <c r="J37" s="44">
        <v>42.1</v>
      </c>
      <c r="K37" s="46" t="s">
        <v>37</v>
      </c>
      <c r="L37" s="46" t="s">
        <v>37</v>
      </c>
      <c r="M37" s="46">
        <v>21</v>
      </c>
      <c r="N37" s="46" t="s">
        <v>37</v>
      </c>
      <c r="O37" s="46" t="s">
        <v>37</v>
      </c>
      <c r="P37" s="46" t="s">
        <v>37</v>
      </c>
      <c r="Q37" s="46" t="s">
        <v>37</v>
      </c>
      <c r="R37" s="46" t="s">
        <v>37</v>
      </c>
      <c r="S37" s="46">
        <v>30.1</v>
      </c>
      <c r="T37" s="46" t="s">
        <v>37</v>
      </c>
      <c r="U37" s="46" t="s">
        <v>37</v>
      </c>
      <c r="V37" s="46" t="s">
        <v>37</v>
      </c>
      <c r="W37" s="46" t="s">
        <v>37</v>
      </c>
      <c r="X37" s="46">
        <v>0</v>
      </c>
      <c r="Y37" s="46">
        <v>2.2999999999999998</v>
      </c>
      <c r="Z37" s="46" t="s">
        <v>37</v>
      </c>
      <c r="AA37" s="46">
        <v>4.5</v>
      </c>
      <c r="AB37" s="46" t="s">
        <v>37</v>
      </c>
      <c r="AC37" s="46" t="s">
        <v>37</v>
      </c>
      <c r="AD37" s="46" t="s">
        <v>37</v>
      </c>
      <c r="AE37" s="46" t="s">
        <v>37</v>
      </c>
      <c r="AF37" s="46" t="s">
        <v>37</v>
      </c>
      <c r="AG37" s="46" t="s">
        <v>37</v>
      </c>
      <c r="AH37" s="46" t="s">
        <v>37</v>
      </c>
      <c r="AI37" s="46" t="s">
        <v>37</v>
      </c>
      <c r="AJ37" s="46" t="s">
        <v>37</v>
      </c>
      <c r="AL37" s="14">
        <f t="shared" si="29"/>
        <v>6.8</v>
      </c>
      <c r="AM37" s="14">
        <f t="shared" si="37"/>
        <v>30.1</v>
      </c>
      <c r="AN37" s="14">
        <f t="shared" si="40"/>
        <v>21</v>
      </c>
      <c r="AO37" s="14"/>
      <c r="AP37" s="14">
        <f t="shared" si="38"/>
        <v>57.9</v>
      </c>
      <c r="AQ37" s="14">
        <f t="shared" si="2"/>
        <v>42.1</v>
      </c>
      <c r="AR37" s="14">
        <f t="shared" si="30"/>
        <v>63.1</v>
      </c>
      <c r="AS37" s="14"/>
      <c r="AT37" s="14">
        <f t="shared" si="39"/>
        <v>0.46239999999999992</v>
      </c>
      <c r="AU37" s="14">
        <f t="shared" ref="AU37:AU42" si="41">2*AL37*AM37/100</f>
        <v>4.0936000000000003</v>
      </c>
      <c r="AV37" s="14">
        <f t="shared" ref="AV37:AV44" si="42">AM37*AM37/100</f>
        <v>9.0601000000000003</v>
      </c>
      <c r="AW37" s="14">
        <f t="shared" si="33"/>
        <v>8.5815999999999999</v>
      </c>
      <c r="AX37" s="14">
        <f t="shared" ref="AX37:AX44" si="43">2*AM37*AR37/100</f>
        <v>37.986200000000004</v>
      </c>
      <c r="AY37" s="14">
        <f t="shared" si="35"/>
        <v>39.816099999999999</v>
      </c>
      <c r="AZ37" s="14"/>
      <c r="BA37" s="14"/>
      <c r="BB37" s="14"/>
      <c r="BC37" s="14"/>
      <c r="BD37" s="14">
        <f t="shared" si="36"/>
        <v>100</v>
      </c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3"/>
      <c r="CC37" s="44"/>
      <c r="CD37" s="44"/>
      <c r="CE37" s="143"/>
      <c r="CF37" s="143"/>
      <c r="CG37" s="143"/>
      <c r="CH37" s="143"/>
      <c r="CI37" s="143"/>
      <c r="CJ37" s="143"/>
      <c r="CK37" s="143"/>
      <c r="CL37" s="143"/>
      <c r="CM37" s="143"/>
      <c r="CN37" s="143"/>
      <c r="CO37" s="143"/>
      <c r="CP37" s="143"/>
      <c r="CQ37" s="143"/>
      <c r="CR37" s="143"/>
      <c r="CS37" s="143"/>
      <c r="CT37" s="143"/>
      <c r="CU37" s="143"/>
      <c r="CV37" s="143"/>
      <c r="CW37" s="143"/>
      <c r="CX37" s="143"/>
      <c r="CY37" s="143"/>
      <c r="CZ37" s="143"/>
      <c r="DA37" s="143"/>
      <c r="DB37" s="143"/>
      <c r="DC37" s="143"/>
      <c r="DD37" s="143"/>
      <c r="DE37" s="143"/>
      <c r="DF37" s="143"/>
      <c r="DG37" s="143"/>
      <c r="DH37" s="143"/>
      <c r="DI37" s="143"/>
    </row>
    <row r="38" spans="1:113" s="5" customFormat="1" ht="15" customHeight="1">
      <c r="A38" s="8" t="s">
        <v>82</v>
      </c>
      <c r="B38" s="12">
        <v>2001</v>
      </c>
      <c r="C38" s="8">
        <v>11372584</v>
      </c>
      <c r="D38" s="8" t="s">
        <v>34</v>
      </c>
      <c r="E38" s="8" t="s">
        <v>81</v>
      </c>
      <c r="F38" s="8"/>
      <c r="G38" s="8" t="s">
        <v>84</v>
      </c>
      <c r="H38" s="12">
        <v>106</v>
      </c>
      <c r="I38" s="12"/>
      <c r="J38" s="44">
        <v>56.1</v>
      </c>
      <c r="K38" s="46" t="s">
        <v>37</v>
      </c>
      <c r="L38" s="46" t="s">
        <v>37</v>
      </c>
      <c r="M38" s="46">
        <v>18.399999999999999</v>
      </c>
      <c r="N38" s="46" t="s">
        <v>37</v>
      </c>
      <c r="O38" s="46" t="s">
        <v>37</v>
      </c>
      <c r="P38" s="46" t="s">
        <v>37</v>
      </c>
      <c r="Q38" s="46" t="s">
        <v>37</v>
      </c>
      <c r="R38" s="46" t="s">
        <v>37</v>
      </c>
      <c r="S38" s="46">
        <v>20.3</v>
      </c>
      <c r="T38" s="46" t="s">
        <v>37</v>
      </c>
      <c r="U38" s="46" t="s">
        <v>37</v>
      </c>
      <c r="V38" s="46" t="s">
        <v>37</v>
      </c>
      <c r="W38" s="46" t="s">
        <v>37</v>
      </c>
      <c r="X38" s="46">
        <v>0.5</v>
      </c>
      <c r="Y38" s="46">
        <v>1.4</v>
      </c>
      <c r="Z38" s="46" t="s">
        <v>37</v>
      </c>
      <c r="AA38" s="46">
        <v>3.3</v>
      </c>
      <c r="AB38" s="46" t="s">
        <v>37</v>
      </c>
      <c r="AC38" s="46" t="s">
        <v>37</v>
      </c>
      <c r="AD38" s="46" t="s">
        <v>37</v>
      </c>
      <c r="AE38" s="46" t="s">
        <v>37</v>
      </c>
      <c r="AF38" s="46" t="s">
        <v>37</v>
      </c>
      <c r="AG38" s="46" t="s">
        <v>37</v>
      </c>
      <c r="AH38" s="46" t="s">
        <v>37</v>
      </c>
      <c r="AI38" s="46" t="s">
        <v>37</v>
      </c>
      <c r="AJ38" s="46" t="s">
        <v>37</v>
      </c>
      <c r="AL38" s="14">
        <f t="shared" si="29"/>
        <v>5.1999999999999993</v>
      </c>
      <c r="AM38" s="14">
        <f t="shared" si="37"/>
        <v>20.3</v>
      </c>
      <c r="AN38" s="14">
        <f t="shared" si="40"/>
        <v>18.399999999999999</v>
      </c>
      <c r="AO38" s="14"/>
      <c r="AP38" s="14">
        <f t="shared" si="38"/>
        <v>43.9</v>
      </c>
      <c r="AQ38" s="14">
        <f t="shared" si="2"/>
        <v>56.1</v>
      </c>
      <c r="AR38" s="14">
        <f t="shared" si="30"/>
        <v>74.5</v>
      </c>
      <c r="AS38" s="14"/>
      <c r="AT38" s="14">
        <f t="shared" si="39"/>
        <v>0.27039999999999992</v>
      </c>
      <c r="AU38" s="14">
        <f t="shared" si="41"/>
        <v>2.1111999999999997</v>
      </c>
      <c r="AV38" s="14">
        <f t="shared" si="42"/>
        <v>4.1209000000000007</v>
      </c>
      <c r="AW38" s="14">
        <f t="shared" si="33"/>
        <v>7.7479999999999984</v>
      </c>
      <c r="AX38" s="14">
        <f t="shared" si="43"/>
        <v>30.247000000000003</v>
      </c>
      <c r="AY38" s="14">
        <f t="shared" si="35"/>
        <v>55.502499999999998</v>
      </c>
      <c r="AZ38" s="14"/>
      <c r="BA38" s="14"/>
      <c r="BB38" s="14"/>
      <c r="BC38" s="14"/>
      <c r="BD38" s="14">
        <f t="shared" si="36"/>
        <v>100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3"/>
      <c r="CC38" s="44"/>
      <c r="CD38" s="44"/>
      <c r="CE38" s="143"/>
      <c r="CF38" s="143"/>
      <c r="CG38" s="143"/>
      <c r="CH38" s="143"/>
      <c r="CI38" s="143"/>
      <c r="CJ38" s="143"/>
      <c r="CK38" s="143"/>
      <c r="CL38" s="143"/>
      <c r="CM38" s="143"/>
      <c r="CN38" s="143"/>
      <c r="CO38" s="143"/>
      <c r="CP38" s="143"/>
      <c r="CQ38" s="143"/>
      <c r="CR38" s="143"/>
      <c r="CS38" s="143"/>
      <c r="CT38" s="143"/>
      <c r="CU38" s="143"/>
      <c r="CV38" s="143"/>
      <c r="CW38" s="143"/>
      <c r="CX38" s="143"/>
      <c r="CY38" s="143"/>
      <c r="CZ38" s="143"/>
      <c r="DA38" s="143"/>
      <c r="DB38" s="143"/>
      <c r="DC38" s="143"/>
      <c r="DD38" s="143"/>
      <c r="DE38" s="143"/>
      <c r="DF38" s="143"/>
      <c r="DG38" s="143"/>
      <c r="DH38" s="143"/>
      <c r="DI38" s="143"/>
    </row>
    <row r="39" spans="1:113" s="5" customFormat="1" ht="15" customHeight="1">
      <c r="A39" s="8" t="s">
        <v>85</v>
      </c>
      <c r="B39" s="12">
        <v>1999</v>
      </c>
      <c r="C39" s="8">
        <v>10634133</v>
      </c>
      <c r="D39" s="8" t="s">
        <v>34</v>
      </c>
      <c r="E39" s="8" t="s">
        <v>86</v>
      </c>
      <c r="F39" s="8" t="s">
        <v>87</v>
      </c>
      <c r="G39" s="8" t="s">
        <v>36</v>
      </c>
      <c r="H39" s="12">
        <v>106</v>
      </c>
      <c r="I39" s="12"/>
      <c r="J39" s="44">
        <v>31</v>
      </c>
      <c r="K39" s="46" t="s">
        <v>37</v>
      </c>
      <c r="L39" s="46" t="s">
        <v>37</v>
      </c>
      <c r="M39" s="46">
        <v>40</v>
      </c>
      <c r="N39" s="46" t="s">
        <v>37</v>
      </c>
      <c r="O39" s="46" t="s">
        <v>37</v>
      </c>
      <c r="P39" s="46" t="s">
        <v>37</v>
      </c>
      <c r="Q39" s="46" t="s">
        <v>37</v>
      </c>
      <c r="R39" s="46">
        <v>3.8</v>
      </c>
      <c r="S39" s="46">
        <v>17</v>
      </c>
      <c r="T39" s="46" t="s">
        <v>37</v>
      </c>
      <c r="U39" s="46" t="s">
        <v>37</v>
      </c>
      <c r="V39" s="46" t="s">
        <v>37</v>
      </c>
      <c r="W39" s="46" t="s">
        <v>37</v>
      </c>
      <c r="X39" s="46">
        <v>0</v>
      </c>
      <c r="Y39" s="46">
        <v>0.9</v>
      </c>
      <c r="Z39" s="46">
        <v>1</v>
      </c>
      <c r="AA39" s="46">
        <v>6.3</v>
      </c>
      <c r="AB39" s="46">
        <v>0</v>
      </c>
      <c r="AC39" s="46" t="s">
        <v>37</v>
      </c>
      <c r="AD39" s="46" t="s">
        <v>37</v>
      </c>
      <c r="AE39" s="46" t="s">
        <v>37</v>
      </c>
      <c r="AF39" s="46" t="s">
        <v>37</v>
      </c>
      <c r="AG39" s="46" t="s">
        <v>37</v>
      </c>
      <c r="AH39" s="46" t="s">
        <v>37</v>
      </c>
      <c r="AI39" s="46" t="s">
        <v>37</v>
      </c>
      <c r="AJ39" s="46" t="s">
        <v>37</v>
      </c>
      <c r="AL39" s="14">
        <f t="shared" si="29"/>
        <v>8.1999999999999993</v>
      </c>
      <c r="AM39" s="14">
        <f t="shared" si="37"/>
        <v>20.8</v>
      </c>
      <c r="AN39" s="14">
        <f t="shared" si="40"/>
        <v>40</v>
      </c>
      <c r="AO39" s="14"/>
      <c r="AP39" s="14">
        <f t="shared" si="38"/>
        <v>69</v>
      </c>
      <c r="AQ39" s="14">
        <f t="shared" si="2"/>
        <v>31</v>
      </c>
      <c r="AR39" s="14">
        <f t="shared" si="30"/>
        <v>71</v>
      </c>
      <c r="AS39" s="14"/>
      <c r="AT39" s="14">
        <f t="shared" si="39"/>
        <v>0.6724</v>
      </c>
      <c r="AU39" s="14">
        <f t="shared" si="41"/>
        <v>3.4112</v>
      </c>
      <c r="AV39" s="14">
        <f t="shared" si="42"/>
        <v>4.3264000000000005</v>
      </c>
      <c r="AW39" s="14">
        <f t="shared" si="33"/>
        <v>11.643999999999998</v>
      </c>
      <c r="AX39" s="14">
        <f t="shared" si="43"/>
        <v>29.535999999999998</v>
      </c>
      <c r="AY39" s="14">
        <f t="shared" si="35"/>
        <v>50.41</v>
      </c>
      <c r="AZ39" s="14"/>
      <c r="BA39" s="14"/>
      <c r="BB39" s="14"/>
      <c r="BC39" s="14"/>
      <c r="BD39" s="14">
        <f t="shared" si="36"/>
        <v>100</v>
      </c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 t="s">
        <v>467</v>
      </c>
      <c r="CA39" s="14">
        <v>7.3</v>
      </c>
      <c r="CB39" s="13">
        <v>106</v>
      </c>
      <c r="CC39" s="44"/>
      <c r="CD39" s="44"/>
      <c r="CE39" s="143"/>
      <c r="CF39" s="143"/>
      <c r="CG39" s="143"/>
      <c r="CH39" s="143"/>
      <c r="CI39" s="143"/>
      <c r="CJ39" s="143"/>
      <c r="CK39" s="143"/>
      <c r="CL39" s="143"/>
      <c r="CM39" s="143"/>
      <c r="CN39" s="143"/>
      <c r="CO39" s="143"/>
      <c r="CP39" s="143"/>
      <c r="CQ39" s="143"/>
      <c r="CR39" s="143"/>
      <c r="CS39" s="143"/>
      <c r="CT39" s="143"/>
      <c r="CU39" s="143"/>
      <c r="CV39" s="143"/>
      <c r="CW39" s="143"/>
      <c r="CX39" s="143"/>
      <c r="CY39" s="143"/>
      <c r="CZ39" s="143"/>
      <c r="DA39" s="143"/>
      <c r="DB39" s="143"/>
      <c r="DC39" s="143"/>
      <c r="DD39" s="143"/>
      <c r="DE39" s="143"/>
      <c r="DF39" s="143"/>
      <c r="DG39" s="143"/>
      <c r="DH39" s="143"/>
      <c r="DI39" s="143"/>
    </row>
    <row r="40" spans="1:113" s="5" customFormat="1" ht="15" customHeight="1">
      <c r="A40" s="8" t="s">
        <v>85</v>
      </c>
      <c r="B40" s="12">
        <v>2001</v>
      </c>
      <c r="C40" s="8">
        <v>11470994</v>
      </c>
      <c r="D40" s="8" t="s">
        <v>34</v>
      </c>
      <c r="E40" s="8" t="s">
        <v>86</v>
      </c>
      <c r="F40" s="8" t="s">
        <v>87</v>
      </c>
      <c r="G40" s="8" t="s">
        <v>36</v>
      </c>
      <c r="H40" s="12">
        <v>106</v>
      </c>
      <c r="I40" s="12"/>
      <c r="J40" s="44">
        <v>32.010000000000005</v>
      </c>
      <c r="K40" s="46" t="s">
        <v>37</v>
      </c>
      <c r="L40" s="46" t="s">
        <v>37</v>
      </c>
      <c r="M40" s="46">
        <v>20.3</v>
      </c>
      <c r="N40" s="46" t="s">
        <v>37</v>
      </c>
      <c r="O40" s="46" t="s">
        <v>37</v>
      </c>
      <c r="P40" s="46" t="s">
        <v>37</v>
      </c>
      <c r="Q40" s="46" t="s">
        <v>37</v>
      </c>
      <c r="R40" s="46">
        <v>3.8</v>
      </c>
      <c r="S40" s="46">
        <v>17</v>
      </c>
      <c r="T40" s="46">
        <v>19.8</v>
      </c>
      <c r="U40" s="46" t="s">
        <v>37</v>
      </c>
      <c r="V40" s="46" t="s">
        <v>37</v>
      </c>
      <c r="W40" s="46" t="s">
        <v>37</v>
      </c>
      <c r="X40" s="46">
        <v>0</v>
      </c>
      <c r="Y40" s="46">
        <v>0.9</v>
      </c>
      <c r="Z40" s="46">
        <v>0.09</v>
      </c>
      <c r="AA40" s="46">
        <v>6.1</v>
      </c>
      <c r="AB40" s="46">
        <v>0</v>
      </c>
      <c r="AC40" s="46" t="s">
        <v>37</v>
      </c>
      <c r="AD40" s="46" t="s">
        <v>37</v>
      </c>
      <c r="AE40" s="46" t="s">
        <v>37</v>
      </c>
      <c r="AF40" s="46" t="s">
        <v>37</v>
      </c>
      <c r="AG40" s="46" t="s">
        <v>37</v>
      </c>
      <c r="AH40" s="46" t="s">
        <v>37</v>
      </c>
      <c r="AI40" s="46" t="s">
        <v>37</v>
      </c>
      <c r="AJ40" s="46" t="s">
        <v>37</v>
      </c>
      <c r="AL40" s="14">
        <f t="shared" si="29"/>
        <v>7.09</v>
      </c>
      <c r="AM40" s="14">
        <f t="shared" si="37"/>
        <v>40.6</v>
      </c>
      <c r="AN40" s="14">
        <f t="shared" si="40"/>
        <v>20.3</v>
      </c>
      <c r="AO40" s="14"/>
      <c r="AP40" s="14">
        <f t="shared" si="38"/>
        <v>67.989999999999995</v>
      </c>
      <c r="AQ40" s="14">
        <f t="shared" si="2"/>
        <v>32.010000000000005</v>
      </c>
      <c r="AR40" s="14">
        <f t="shared" si="30"/>
        <v>52.31</v>
      </c>
      <c r="AS40" s="14"/>
      <c r="AT40" s="14">
        <f t="shared" si="39"/>
        <v>0.50268099999999993</v>
      </c>
      <c r="AU40" s="14">
        <f t="shared" si="41"/>
        <v>5.7570799999999993</v>
      </c>
      <c r="AV40" s="14">
        <f t="shared" si="42"/>
        <v>16.483600000000003</v>
      </c>
      <c r="AW40" s="14">
        <f t="shared" si="33"/>
        <v>7.4175580000000005</v>
      </c>
      <c r="AX40" s="14">
        <f t="shared" si="43"/>
        <v>42.475720000000003</v>
      </c>
      <c r="AY40" s="14">
        <f t="shared" si="35"/>
        <v>27.363361000000005</v>
      </c>
      <c r="AZ40" s="14"/>
      <c r="BA40" s="14"/>
      <c r="BB40" s="14"/>
      <c r="BC40" s="14"/>
      <c r="BD40" s="14">
        <f t="shared" si="36"/>
        <v>100</v>
      </c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3"/>
      <c r="CC40" s="44"/>
      <c r="CD40" s="44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3"/>
      <c r="CT40" s="143"/>
      <c r="CU40" s="143"/>
      <c r="CV40" s="143"/>
      <c r="CW40" s="143"/>
      <c r="CX40" s="143"/>
      <c r="CY40" s="143"/>
      <c r="CZ40" s="143"/>
      <c r="DA40" s="143"/>
      <c r="DB40" s="143"/>
      <c r="DC40" s="143"/>
      <c r="DD40" s="143"/>
      <c r="DE40" s="143"/>
      <c r="DF40" s="143"/>
      <c r="DG40" s="143"/>
      <c r="DH40" s="143"/>
      <c r="DI40" s="143"/>
    </row>
    <row r="41" spans="1:113" s="5" customFormat="1" ht="15" customHeight="1">
      <c r="A41" s="8" t="s">
        <v>88</v>
      </c>
      <c r="B41" s="12">
        <v>2010</v>
      </c>
      <c r="C41" s="8">
        <v>20173083</v>
      </c>
      <c r="D41" s="8" t="s">
        <v>34</v>
      </c>
      <c r="E41" s="8" t="s">
        <v>89</v>
      </c>
      <c r="F41" s="8"/>
      <c r="G41" s="8" t="s">
        <v>36</v>
      </c>
      <c r="H41" s="12">
        <v>250</v>
      </c>
      <c r="I41" s="12"/>
      <c r="J41" s="44">
        <v>35.200000000000003</v>
      </c>
      <c r="K41" s="46" t="s">
        <v>37</v>
      </c>
      <c r="L41" s="46" t="s">
        <v>37</v>
      </c>
      <c r="M41" s="46">
        <v>30.9</v>
      </c>
      <c r="N41" s="46" t="s">
        <v>37</v>
      </c>
      <c r="O41" s="46" t="s">
        <v>37</v>
      </c>
      <c r="P41" s="46" t="s">
        <v>37</v>
      </c>
      <c r="Q41" s="46">
        <v>0.4</v>
      </c>
      <c r="R41" s="46">
        <v>5.7</v>
      </c>
      <c r="S41" s="46">
        <v>20.7</v>
      </c>
      <c r="T41" s="46" t="s">
        <v>37</v>
      </c>
      <c r="U41" s="46" t="s">
        <v>37</v>
      </c>
      <c r="V41" s="46" t="s">
        <v>37</v>
      </c>
      <c r="W41" s="46" t="s">
        <v>37</v>
      </c>
      <c r="X41" s="46">
        <v>0</v>
      </c>
      <c r="Y41" s="46">
        <v>6.1</v>
      </c>
      <c r="Z41" s="46" t="s">
        <v>37</v>
      </c>
      <c r="AA41" s="46">
        <v>1</v>
      </c>
      <c r="AB41" s="46">
        <v>0</v>
      </c>
      <c r="AC41" s="46">
        <v>0</v>
      </c>
      <c r="AD41" s="46" t="s">
        <v>37</v>
      </c>
      <c r="AE41" s="46" t="s">
        <v>37</v>
      </c>
      <c r="AF41" s="46" t="s">
        <v>37</v>
      </c>
      <c r="AG41" s="46" t="s">
        <v>37</v>
      </c>
      <c r="AH41" s="46" t="s">
        <v>37</v>
      </c>
      <c r="AI41" s="46" t="s">
        <v>37</v>
      </c>
      <c r="AJ41" s="46" t="s">
        <v>37</v>
      </c>
      <c r="AL41" s="14">
        <f t="shared" si="29"/>
        <v>7.1</v>
      </c>
      <c r="AM41" s="14">
        <f t="shared" si="37"/>
        <v>26.8</v>
      </c>
      <c r="AN41" s="14">
        <f t="shared" si="40"/>
        <v>30.9</v>
      </c>
      <c r="AO41" s="14"/>
      <c r="AP41" s="14">
        <f t="shared" si="38"/>
        <v>64.8</v>
      </c>
      <c r="AQ41" s="14">
        <f t="shared" si="2"/>
        <v>35.200000000000003</v>
      </c>
      <c r="AR41" s="14">
        <f t="shared" si="30"/>
        <v>66.099999999999994</v>
      </c>
      <c r="AS41" s="14"/>
      <c r="AT41" s="14">
        <f t="shared" si="39"/>
        <v>0.50409999999999999</v>
      </c>
      <c r="AU41" s="14">
        <f t="shared" si="41"/>
        <v>3.8056000000000001</v>
      </c>
      <c r="AV41" s="14">
        <f t="shared" si="42"/>
        <v>7.1824000000000003</v>
      </c>
      <c r="AW41" s="14">
        <f t="shared" si="33"/>
        <v>9.3861999999999988</v>
      </c>
      <c r="AX41" s="14">
        <f t="shared" si="43"/>
        <v>35.429599999999994</v>
      </c>
      <c r="AY41" s="14">
        <f t="shared" si="35"/>
        <v>43.692099999999989</v>
      </c>
      <c r="AZ41" s="14"/>
      <c r="BA41" s="14"/>
      <c r="BB41" s="14"/>
      <c r="BC41" s="14"/>
      <c r="BD41" s="14">
        <f t="shared" si="36"/>
        <v>99.999999999999972</v>
      </c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3"/>
      <c r="CC41" s="44"/>
      <c r="CD41" s="44"/>
      <c r="CE41" s="143"/>
      <c r="CF41" s="143"/>
      <c r="CG41" s="143"/>
      <c r="CH41" s="143"/>
      <c r="CI41" s="143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  <c r="CT41" s="143"/>
      <c r="CU41" s="143"/>
      <c r="CV41" s="143"/>
      <c r="CW41" s="143"/>
      <c r="CX41" s="143"/>
      <c r="CY41" s="143"/>
      <c r="CZ41" s="143"/>
      <c r="DA41" s="143"/>
      <c r="DB41" s="143"/>
      <c r="DC41" s="143"/>
      <c r="DD41" s="143"/>
      <c r="DE41" s="143"/>
      <c r="DF41" s="143"/>
      <c r="DG41" s="143"/>
      <c r="DH41" s="143"/>
      <c r="DI41" s="143"/>
    </row>
    <row r="42" spans="1:113" s="5" customFormat="1" ht="15" customHeight="1">
      <c r="A42" s="8" t="s">
        <v>82</v>
      </c>
      <c r="B42" s="12">
        <v>2001</v>
      </c>
      <c r="C42" s="8">
        <v>11372584</v>
      </c>
      <c r="D42" s="8" t="s">
        <v>34</v>
      </c>
      <c r="E42" s="8" t="s">
        <v>90</v>
      </c>
      <c r="F42" s="8"/>
      <c r="G42" s="8" t="s">
        <v>36</v>
      </c>
      <c r="H42" s="12">
        <v>76</v>
      </c>
      <c r="I42" s="12"/>
      <c r="J42" s="44">
        <v>50.3</v>
      </c>
      <c r="K42" s="46" t="s">
        <v>37</v>
      </c>
      <c r="L42" s="46" t="s">
        <v>37</v>
      </c>
      <c r="M42" s="46">
        <v>17.8</v>
      </c>
      <c r="N42" s="46" t="s">
        <v>37</v>
      </c>
      <c r="O42" s="46" t="s">
        <v>37</v>
      </c>
      <c r="P42" s="46" t="s">
        <v>37</v>
      </c>
      <c r="Q42" s="46" t="s">
        <v>37</v>
      </c>
      <c r="R42" s="46" t="s">
        <v>37</v>
      </c>
      <c r="S42" s="46">
        <v>24</v>
      </c>
      <c r="T42" s="46" t="s">
        <v>37</v>
      </c>
      <c r="U42" s="46" t="s">
        <v>37</v>
      </c>
      <c r="V42" s="46" t="s">
        <v>37</v>
      </c>
      <c r="W42" s="46" t="s">
        <v>37</v>
      </c>
      <c r="X42" s="46">
        <v>0</v>
      </c>
      <c r="Y42" s="46">
        <v>3.3</v>
      </c>
      <c r="Z42" s="46" t="s">
        <v>37</v>
      </c>
      <c r="AA42" s="46">
        <v>4.5999999999999996</v>
      </c>
      <c r="AB42" s="46" t="s">
        <v>37</v>
      </c>
      <c r="AC42" s="46" t="s">
        <v>37</v>
      </c>
      <c r="AD42" s="46" t="s">
        <v>37</v>
      </c>
      <c r="AE42" s="46" t="s">
        <v>37</v>
      </c>
      <c r="AF42" s="46" t="s">
        <v>37</v>
      </c>
      <c r="AG42" s="46" t="s">
        <v>37</v>
      </c>
      <c r="AH42" s="46" t="s">
        <v>37</v>
      </c>
      <c r="AI42" s="46" t="s">
        <v>37</v>
      </c>
      <c r="AJ42" s="46" t="s">
        <v>37</v>
      </c>
      <c r="AL42" s="14">
        <f t="shared" si="29"/>
        <v>7.8999999999999995</v>
      </c>
      <c r="AM42" s="14">
        <f t="shared" si="37"/>
        <v>24</v>
      </c>
      <c r="AN42" s="14">
        <f t="shared" si="40"/>
        <v>17.8</v>
      </c>
      <c r="AO42" s="14"/>
      <c r="AP42" s="14">
        <f t="shared" si="38"/>
        <v>49.7</v>
      </c>
      <c r="AQ42" s="14">
        <f t="shared" si="2"/>
        <v>50.3</v>
      </c>
      <c r="AR42" s="14">
        <f t="shared" si="30"/>
        <v>68.099999999999994</v>
      </c>
      <c r="AS42" s="14"/>
      <c r="AT42" s="14">
        <f t="shared" si="39"/>
        <v>0.62409999999999988</v>
      </c>
      <c r="AU42" s="14">
        <f t="shared" si="41"/>
        <v>3.7919999999999998</v>
      </c>
      <c r="AV42" s="14">
        <f t="shared" si="42"/>
        <v>5.76</v>
      </c>
      <c r="AW42" s="14">
        <f t="shared" si="33"/>
        <v>10.759799999999998</v>
      </c>
      <c r="AX42" s="14">
        <f t="shared" si="43"/>
        <v>32.687999999999995</v>
      </c>
      <c r="AY42" s="14">
        <f t="shared" si="35"/>
        <v>46.376099999999994</v>
      </c>
      <c r="AZ42" s="14"/>
      <c r="BA42" s="14"/>
      <c r="BB42" s="14"/>
      <c r="BC42" s="14"/>
      <c r="BD42" s="14">
        <f t="shared" si="36"/>
        <v>99.999999999999986</v>
      </c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3"/>
      <c r="CC42" s="44"/>
      <c r="CD42" s="44"/>
      <c r="CE42" s="143"/>
      <c r="CF42" s="143"/>
      <c r="CG42" s="143"/>
      <c r="CH42" s="143"/>
      <c r="CI42" s="143"/>
      <c r="CJ42" s="143"/>
      <c r="CK42" s="143"/>
      <c r="CL42" s="143"/>
      <c r="CM42" s="143"/>
      <c r="CN42" s="143"/>
      <c r="CO42" s="143"/>
      <c r="CP42" s="143"/>
      <c r="CQ42" s="143"/>
      <c r="CR42" s="143"/>
      <c r="CS42" s="143"/>
      <c r="CT42" s="143"/>
      <c r="CU42" s="143"/>
      <c r="CV42" s="143"/>
      <c r="CW42" s="143"/>
      <c r="CX42" s="143"/>
      <c r="CY42" s="143"/>
      <c r="CZ42" s="143"/>
      <c r="DA42" s="143"/>
      <c r="DB42" s="143"/>
      <c r="DC42" s="143"/>
      <c r="DD42" s="143"/>
      <c r="DE42" s="143"/>
      <c r="DF42" s="143"/>
      <c r="DG42" s="143"/>
      <c r="DH42" s="143"/>
      <c r="DI42" s="143"/>
    </row>
    <row r="43" spans="1:113" ht="15" customHeight="1">
      <c r="A43" s="7" t="s">
        <v>91</v>
      </c>
      <c r="B43" s="2">
        <v>1996</v>
      </c>
      <c r="C43" s="7">
        <v>8971426</v>
      </c>
      <c r="D43" s="7" t="s">
        <v>34</v>
      </c>
      <c r="E43" s="7" t="s">
        <v>92</v>
      </c>
      <c r="F43" s="7" t="s">
        <v>93</v>
      </c>
      <c r="G43" s="7" t="s">
        <v>36</v>
      </c>
      <c r="H43" s="2">
        <v>76</v>
      </c>
      <c r="I43" s="2"/>
      <c r="J43" s="16">
        <v>66</v>
      </c>
      <c r="K43" s="3" t="s">
        <v>37</v>
      </c>
      <c r="L43" s="3" t="s">
        <v>37</v>
      </c>
      <c r="M43" s="3" t="s">
        <v>37</v>
      </c>
      <c r="N43" s="3" t="s">
        <v>37</v>
      </c>
      <c r="O43" s="3" t="s">
        <v>37</v>
      </c>
      <c r="P43" s="3" t="s">
        <v>37</v>
      </c>
      <c r="Q43" s="3" t="s">
        <v>37</v>
      </c>
      <c r="R43" s="3" t="s">
        <v>37</v>
      </c>
      <c r="S43" s="3">
        <v>34</v>
      </c>
      <c r="T43" s="3" t="s">
        <v>37</v>
      </c>
      <c r="U43" s="3" t="s">
        <v>37</v>
      </c>
      <c r="V43" s="3" t="s">
        <v>37</v>
      </c>
      <c r="W43" s="3" t="s">
        <v>37</v>
      </c>
      <c r="X43" s="3" t="s">
        <v>37</v>
      </c>
      <c r="Y43" s="3" t="s">
        <v>37</v>
      </c>
      <c r="Z43" s="3" t="s">
        <v>37</v>
      </c>
      <c r="AA43" s="3" t="s">
        <v>37</v>
      </c>
      <c r="AB43" s="3" t="s">
        <v>37</v>
      </c>
      <c r="AC43" s="3" t="s">
        <v>37</v>
      </c>
      <c r="AD43" s="3" t="s">
        <v>37</v>
      </c>
      <c r="AE43" s="3" t="s">
        <v>37</v>
      </c>
      <c r="AF43" s="3" t="s">
        <v>37</v>
      </c>
      <c r="AG43" s="3" t="s">
        <v>37</v>
      </c>
      <c r="AH43" s="3" t="s">
        <v>37</v>
      </c>
      <c r="AI43" s="3" t="s">
        <v>37</v>
      </c>
      <c r="AJ43" s="3" t="s">
        <v>37</v>
      </c>
      <c r="AK43" s="5"/>
      <c r="AM43" s="45">
        <f t="shared" si="37"/>
        <v>34</v>
      </c>
      <c r="AP43" s="45">
        <f t="shared" si="38"/>
        <v>34</v>
      </c>
      <c r="AQ43" s="45">
        <f t="shared" si="2"/>
        <v>66</v>
      </c>
      <c r="AR43" s="45">
        <f t="shared" si="30"/>
        <v>66</v>
      </c>
      <c r="AT43" s="45">
        <f t="shared" si="39"/>
        <v>0</v>
      </c>
      <c r="AV43" s="45">
        <f t="shared" si="42"/>
        <v>11.56</v>
      </c>
      <c r="AX43" s="45">
        <f t="shared" si="43"/>
        <v>44.88</v>
      </c>
      <c r="AY43" s="45">
        <f t="shared" si="35"/>
        <v>43.56</v>
      </c>
      <c r="BD43" s="45">
        <f t="shared" si="36"/>
        <v>100</v>
      </c>
      <c r="CD43" s="44"/>
    </row>
    <row r="44" spans="1:113" s="5" customFormat="1" ht="15" customHeight="1">
      <c r="A44" s="8" t="s">
        <v>82</v>
      </c>
      <c r="B44" s="12">
        <v>2001</v>
      </c>
      <c r="C44" s="8">
        <v>11372584</v>
      </c>
      <c r="D44" s="8" t="s">
        <v>34</v>
      </c>
      <c r="E44" s="8" t="s">
        <v>92</v>
      </c>
      <c r="F44" s="8"/>
      <c r="G44" s="8" t="s">
        <v>36</v>
      </c>
      <c r="H44" s="12">
        <v>114</v>
      </c>
      <c r="I44" s="12"/>
      <c r="J44" s="44">
        <v>47</v>
      </c>
      <c r="K44" s="46" t="s">
        <v>37</v>
      </c>
      <c r="L44" s="46" t="s">
        <v>37</v>
      </c>
      <c r="M44" s="46">
        <v>13</v>
      </c>
      <c r="N44" s="46" t="s">
        <v>37</v>
      </c>
      <c r="O44" s="46" t="s">
        <v>37</v>
      </c>
      <c r="P44" s="46" t="s">
        <v>37</v>
      </c>
      <c r="Q44" s="46" t="s">
        <v>37</v>
      </c>
      <c r="R44" s="46" t="s">
        <v>37</v>
      </c>
      <c r="S44" s="46">
        <v>34</v>
      </c>
      <c r="T44" s="46" t="s">
        <v>37</v>
      </c>
      <c r="U44" s="46" t="s">
        <v>37</v>
      </c>
      <c r="V44" s="46" t="s">
        <v>37</v>
      </c>
      <c r="W44" s="46" t="s">
        <v>37</v>
      </c>
      <c r="X44" s="46">
        <v>0</v>
      </c>
      <c r="Y44" s="46">
        <v>2</v>
      </c>
      <c r="Z44" s="46" t="s">
        <v>37</v>
      </c>
      <c r="AA44" s="46">
        <v>4</v>
      </c>
      <c r="AB44" s="46" t="s">
        <v>37</v>
      </c>
      <c r="AC44" s="46" t="s">
        <v>37</v>
      </c>
      <c r="AD44" s="46" t="s">
        <v>37</v>
      </c>
      <c r="AE44" s="46" t="s">
        <v>37</v>
      </c>
      <c r="AF44" s="46" t="s">
        <v>37</v>
      </c>
      <c r="AG44" s="46" t="s">
        <v>37</v>
      </c>
      <c r="AH44" s="46" t="s">
        <v>37</v>
      </c>
      <c r="AI44" s="46" t="s">
        <v>37</v>
      </c>
      <c r="AJ44" s="46" t="s">
        <v>37</v>
      </c>
      <c r="AL44" s="14">
        <f t="shared" si="29"/>
        <v>6</v>
      </c>
      <c r="AM44" s="14">
        <f t="shared" si="37"/>
        <v>34</v>
      </c>
      <c r="AN44" s="14">
        <f t="shared" si="40"/>
        <v>13</v>
      </c>
      <c r="AO44" s="14"/>
      <c r="AP44" s="14">
        <f t="shared" si="38"/>
        <v>53</v>
      </c>
      <c r="AQ44" s="14">
        <f t="shared" si="2"/>
        <v>47</v>
      </c>
      <c r="AR44" s="14">
        <f t="shared" si="30"/>
        <v>60</v>
      </c>
      <c r="AS44" s="14"/>
      <c r="AT44" s="14">
        <f t="shared" si="39"/>
        <v>0.36</v>
      </c>
      <c r="AU44" s="14">
        <f>2*AL44*AM44/100</f>
        <v>4.08</v>
      </c>
      <c r="AV44" s="14">
        <f t="shared" si="42"/>
        <v>11.56</v>
      </c>
      <c r="AW44" s="14">
        <f>2*AL44*AR44/100</f>
        <v>7.2</v>
      </c>
      <c r="AX44" s="14">
        <f t="shared" si="43"/>
        <v>40.799999999999997</v>
      </c>
      <c r="AY44" s="14">
        <f t="shared" si="35"/>
        <v>36</v>
      </c>
      <c r="AZ44" s="14"/>
      <c r="BA44" s="14"/>
      <c r="BB44" s="14"/>
      <c r="BC44" s="14"/>
      <c r="BD44" s="14">
        <f t="shared" si="36"/>
        <v>100</v>
      </c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3"/>
      <c r="CC44" s="44"/>
      <c r="CD44" s="44"/>
      <c r="CE44" s="143"/>
      <c r="CF44" s="143"/>
      <c r="CG44" s="143"/>
      <c r="CH44" s="143"/>
      <c r="CI44" s="143"/>
      <c r="CJ44" s="143"/>
      <c r="CK44" s="143"/>
      <c r="CL44" s="143"/>
      <c r="CM44" s="143"/>
      <c r="CN44" s="143"/>
      <c r="CO44" s="143"/>
      <c r="CP44" s="143"/>
      <c r="CQ44" s="143"/>
      <c r="CR44" s="143"/>
      <c r="CS44" s="143"/>
      <c r="CT44" s="143"/>
      <c r="CU44" s="143"/>
      <c r="CV44" s="143"/>
      <c r="CW44" s="143"/>
      <c r="CX44" s="143"/>
      <c r="CY44" s="143"/>
      <c r="CZ44" s="143"/>
      <c r="DA44" s="143"/>
      <c r="DB44" s="143"/>
      <c r="DC44" s="143"/>
      <c r="DD44" s="143"/>
      <c r="DE44" s="143"/>
      <c r="DF44" s="143"/>
      <c r="DG44" s="143"/>
      <c r="DH44" s="143"/>
      <c r="DI44" s="143"/>
    </row>
    <row r="45" spans="1:113" s="25" customFormat="1" ht="15" customHeight="1">
      <c r="A45" s="24" t="s">
        <v>61</v>
      </c>
      <c r="B45" s="24"/>
      <c r="C45" s="24"/>
      <c r="D45" s="24"/>
      <c r="E45" s="24"/>
      <c r="F45" s="24"/>
      <c r="G45" s="24"/>
      <c r="H45" s="42">
        <f>SUM(H28:H44)</f>
        <v>2053</v>
      </c>
      <c r="I45" s="42">
        <f>SUM(I28:I44)</f>
        <v>521</v>
      </c>
      <c r="J45" s="52">
        <f>AVERAGE(J28:J44)</f>
        <v>44.151764705882357</v>
      </c>
      <c r="K45" s="24">
        <f>AVERAGE(K28:K44)</f>
        <v>1.4666666666666668</v>
      </c>
      <c r="L45" s="24">
        <f>AVERAGE(L28:L44)</f>
        <v>1.2974999999999999</v>
      </c>
      <c r="M45" s="24">
        <f>AVERAGE(M28:M44)</f>
        <v>19.67071428571429</v>
      </c>
      <c r="N45" s="24">
        <f>AVERAGE(N28:N44)</f>
        <v>0.5</v>
      </c>
      <c r="O45" s="24">
        <f t="shared" ref="O45:V45" si="44">AVERAGE(O28:O44)</f>
        <v>1.23</v>
      </c>
      <c r="P45" s="24">
        <f t="shared" si="44"/>
        <v>4.04</v>
      </c>
      <c r="Q45" s="24">
        <f t="shared" si="44"/>
        <v>0.08</v>
      </c>
      <c r="R45" s="24">
        <f t="shared" si="44"/>
        <v>6.6145454545454552</v>
      </c>
      <c r="S45" s="24">
        <f t="shared" si="44"/>
        <v>19.945625</v>
      </c>
      <c r="T45" s="24">
        <f t="shared" si="44"/>
        <v>8.9499999999999993</v>
      </c>
      <c r="U45" s="24">
        <f t="shared" si="44"/>
        <v>9.7133333333333329</v>
      </c>
      <c r="V45" s="24">
        <f t="shared" si="44"/>
        <v>0</v>
      </c>
      <c r="W45" s="24">
        <f t="shared" ref="W45:AE45" si="45">AVERAGE(W28:W44)</f>
        <v>0</v>
      </c>
      <c r="X45" s="24">
        <f t="shared" si="45"/>
        <v>3.125E-2</v>
      </c>
      <c r="Y45" s="24">
        <f t="shared" si="45"/>
        <v>3.3443749999999994</v>
      </c>
      <c r="Z45" s="24">
        <f>AVERAGE(Z28:Z44)</f>
        <v>1.4983333333333333</v>
      </c>
      <c r="AA45" s="24">
        <f t="shared" si="45"/>
        <v>6.2413333333333316</v>
      </c>
      <c r="AB45" s="24">
        <f t="shared" si="45"/>
        <v>0</v>
      </c>
      <c r="AC45" s="24">
        <f t="shared" si="45"/>
        <v>0</v>
      </c>
      <c r="AD45" s="24">
        <f t="shared" si="45"/>
        <v>0</v>
      </c>
      <c r="AE45" s="24">
        <f t="shared" si="45"/>
        <v>0</v>
      </c>
      <c r="AF45" s="24">
        <f>AVERAGE(AF28:AF44)</f>
        <v>0</v>
      </c>
      <c r="AG45" s="24">
        <f>AVERAGE(AG28:AG44)</f>
        <v>0</v>
      </c>
      <c r="AH45" s="24">
        <f>AVERAGE(AH28:AH44)</f>
        <v>1.6666666666666667</v>
      </c>
      <c r="AI45" s="24">
        <f>AVERAGE(AI28:AI44)</f>
        <v>0</v>
      </c>
      <c r="AJ45" s="24">
        <f>AVERAGE(AJ28:AJ44)</f>
        <v>0.25</v>
      </c>
      <c r="AK45" s="5"/>
      <c r="AL45" s="52">
        <f>AVERAGE(AL28:AL44)</f>
        <v>10.1325</v>
      </c>
      <c r="AM45" s="52">
        <f>AVERAGE(AM28:AM44)</f>
        <v>30.957500000000007</v>
      </c>
      <c r="AN45" s="52">
        <f t="shared" ref="AN45:AV45" si="46">AVERAGE(AN28:AN44)</f>
        <v>20.17071428571429</v>
      </c>
      <c r="AO45" s="52">
        <f t="shared" si="46"/>
        <v>2.3975</v>
      </c>
      <c r="AP45" s="52">
        <f t="shared" si="46"/>
        <v>55.848235294117643</v>
      </c>
      <c r="AQ45" s="52">
        <f t="shared" si="46"/>
        <v>44.151764705882357</v>
      </c>
      <c r="AR45" s="52">
        <f t="shared" si="46"/>
        <v>60.762941176470591</v>
      </c>
      <c r="AS45" s="14"/>
      <c r="AT45" s="52">
        <f t="shared" si="46"/>
        <v>1.3017375294117643</v>
      </c>
      <c r="AU45" s="52">
        <f>AVERAGE(AU28:AU44)</f>
        <v>6.6949723999999993</v>
      </c>
      <c r="AV45" s="52">
        <f t="shared" si="46"/>
        <v>10.385269625000001</v>
      </c>
      <c r="AW45" s="52">
        <f t="shared" ref="AW45:BC45" si="47">AVERAGE(AW28:AW44)</f>
        <v>10.991371624999999</v>
      </c>
      <c r="AX45" s="52">
        <f t="shared" si="47"/>
        <v>34.478769499999999</v>
      </c>
      <c r="AY45" s="52">
        <f t="shared" si="47"/>
        <v>39.109476999999998</v>
      </c>
      <c r="AZ45" s="52">
        <f t="shared" si="47"/>
        <v>0.92359800000000014</v>
      </c>
      <c r="BA45" s="52">
        <f t="shared" si="47"/>
        <v>1.5566184999999999</v>
      </c>
      <c r="BB45" s="52">
        <f t="shared" si="47"/>
        <v>2.1738809999999997</v>
      </c>
      <c r="BC45" s="52">
        <f t="shared" si="47"/>
        <v>7.0451249999999993E-2</v>
      </c>
      <c r="BD45" s="52">
        <f t="shared" si="36"/>
        <v>107.68614642941176</v>
      </c>
      <c r="BE45" s="14"/>
      <c r="BF45" s="52">
        <f>AVERAGE(BF28:BF44)</f>
        <v>13.832857142857142</v>
      </c>
      <c r="BG45" s="52">
        <f t="shared" ref="BG45:BW45" si="48">AVERAGE(BG28:BG44)</f>
        <v>33.417142857142856</v>
      </c>
      <c r="BH45" s="52">
        <f t="shared" si="48"/>
        <v>18.398333333333333</v>
      </c>
      <c r="BI45" s="52">
        <f t="shared" si="48"/>
        <v>2.3975</v>
      </c>
      <c r="BJ45" s="52">
        <f t="shared" si="48"/>
        <v>71.438333333333347</v>
      </c>
      <c r="BK45" s="52">
        <f t="shared" si="48"/>
        <v>28.561666666666657</v>
      </c>
      <c r="BL45" s="52">
        <f t="shared" si="48"/>
        <v>46.96</v>
      </c>
      <c r="BM45" s="14"/>
      <c r="BN45" s="76">
        <f t="shared" si="48"/>
        <v>2.7801594999999999</v>
      </c>
      <c r="BO45" s="52">
        <f t="shared" si="48"/>
        <v>10.630317666666668</v>
      </c>
      <c r="BP45" s="52">
        <f t="shared" si="48"/>
        <v>13.921152333333334</v>
      </c>
      <c r="BQ45" s="52">
        <f t="shared" si="48"/>
        <v>13.970298</v>
      </c>
      <c r="BR45" s="52">
        <f t="shared" si="48"/>
        <v>32.596298666666669</v>
      </c>
      <c r="BS45" s="52">
        <f t="shared" si="48"/>
        <v>22.952074666666661</v>
      </c>
      <c r="BT45" s="52">
        <f t="shared" si="48"/>
        <v>0.92359800000000014</v>
      </c>
      <c r="BU45" s="52">
        <f t="shared" si="48"/>
        <v>1.5566184999999999</v>
      </c>
      <c r="BV45" s="52">
        <f t="shared" si="48"/>
        <v>2.1738809999999997</v>
      </c>
      <c r="BW45" s="52">
        <f t="shared" si="48"/>
        <v>7.0451249999999993E-2</v>
      </c>
      <c r="BX45" s="52">
        <f>SUM(BN45:BW45)</f>
        <v>101.57484958333333</v>
      </c>
      <c r="BY45" s="14"/>
      <c r="BZ45" s="52"/>
      <c r="CA45" s="52">
        <f>AVERAGE(CA28:CA44)</f>
        <v>2.5649999999999999</v>
      </c>
      <c r="CB45" s="70">
        <f>SUM(CB28:CB44)</f>
        <v>922</v>
      </c>
      <c r="CC45" s="44"/>
      <c r="CD45" s="44"/>
      <c r="CE45" s="167"/>
      <c r="CF45" s="167"/>
      <c r="CG45" s="167"/>
      <c r="CH45" s="167"/>
      <c r="CI45" s="167"/>
      <c r="CJ45" s="167"/>
      <c r="CK45" s="167"/>
      <c r="CL45" s="167"/>
      <c r="CM45" s="167"/>
      <c r="CN45" s="167"/>
      <c r="CO45" s="167"/>
      <c r="CP45" s="167"/>
      <c r="CQ45" s="167"/>
      <c r="CR45" s="167"/>
      <c r="CS45" s="167"/>
      <c r="CT45" s="167"/>
      <c r="CU45" s="167"/>
      <c r="CV45" s="167"/>
      <c r="CW45" s="167"/>
      <c r="CX45" s="167"/>
      <c r="CY45" s="167"/>
      <c r="CZ45" s="167"/>
      <c r="DA45" s="167"/>
      <c r="DB45" s="167"/>
      <c r="DC45" s="167"/>
      <c r="DD45" s="167"/>
      <c r="DE45" s="167"/>
      <c r="DF45" s="167"/>
      <c r="DG45" s="167"/>
      <c r="DH45" s="167"/>
      <c r="DI45" s="167"/>
    </row>
    <row r="46" spans="1:113" s="63" customFormat="1" ht="15" customHeight="1">
      <c r="A46" s="59" t="s">
        <v>513</v>
      </c>
      <c r="B46" s="47"/>
      <c r="C46" s="47"/>
      <c r="D46" s="47"/>
      <c r="E46" s="47"/>
      <c r="F46" s="47"/>
      <c r="G46" s="47"/>
      <c r="H46" s="47"/>
      <c r="I46" s="47"/>
      <c r="J46" s="59">
        <f>STDEV(J28:J44)</f>
        <v>20.494653337911728</v>
      </c>
      <c r="K46" s="59">
        <f t="shared" ref="K46:BC46" si="49">STDEV(K28:K44)</f>
        <v>0.96111046885013818</v>
      </c>
      <c r="L46" s="59">
        <f t="shared" si="49"/>
        <v>1.075557994717161</v>
      </c>
      <c r="M46" s="59">
        <f t="shared" si="49"/>
        <v>8.7605676530916359</v>
      </c>
      <c r="N46" s="59"/>
      <c r="O46" s="59">
        <f t="shared" si="49"/>
        <v>0.38183766184073559</v>
      </c>
      <c r="P46" s="59"/>
      <c r="Q46" s="59">
        <f t="shared" si="49"/>
        <v>0.1788854381999832</v>
      </c>
      <c r="R46" s="59">
        <f t="shared" si="49"/>
        <v>4.715076592456084</v>
      </c>
      <c r="S46" s="59">
        <f t="shared" si="49"/>
        <v>7.9668462758693552</v>
      </c>
      <c r="T46" s="59">
        <f t="shared" si="49"/>
        <v>6.5591539088513535</v>
      </c>
      <c r="U46" s="59">
        <f t="shared" si="49"/>
        <v>10.732773484363987</v>
      </c>
      <c r="V46" s="59"/>
      <c r="W46" s="59">
        <f t="shared" si="49"/>
        <v>0</v>
      </c>
      <c r="X46" s="59">
        <f t="shared" si="49"/>
        <v>0.125</v>
      </c>
      <c r="Y46" s="59">
        <f t="shared" si="49"/>
        <v>2.153771788436897</v>
      </c>
      <c r="Z46" s="59">
        <f t="shared" si="49"/>
        <v>1.3818888040166857</v>
      </c>
      <c r="AA46" s="59">
        <f t="shared" si="49"/>
        <v>4.6437959636897244</v>
      </c>
      <c r="AB46" s="59">
        <f t="shared" si="49"/>
        <v>0</v>
      </c>
      <c r="AC46" s="59">
        <f t="shared" si="49"/>
        <v>0</v>
      </c>
      <c r="AD46" s="59">
        <f t="shared" si="49"/>
        <v>0</v>
      </c>
      <c r="AE46" s="59">
        <f>STDEV(AE28:AE44)</f>
        <v>0</v>
      </c>
      <c r="AF46" s="59"/>
      <c r="AG46" s="59">
        <f t="shared" si="49"/>
        <v>0</v>
      </c>
      <c r="AH46" s="59">
        <f t="shared" si="49"/>
        <v>1.4468356276140468</v>
      </c>
      <c r="AI46" s="59">
        <f t="shared" si="49"/>
        <v>0</v>
      </c>
      <c r="AJ46" s="59">
        <f t="shared" si="49"/>
        <v>0.35355339059327379</v>
      </c>
      <c r="AK46" s="5"/>
      <c r="AL46" s="59">
        <f t="shared" si="49"/>
        <v>6.1658895005776166</v>
      </c>
      <c r="AM46" s="59">
        <f t="shared" si="49"/>
        <v>9.2468463092378865</v>
      </c>
      <c r="AN46" s="59">
        <f t="shared" si="49"/>
        <v>8.5234883291234169</v>
      </c>
      <c r="AO46" s="59">
        <f t="shared" si="49"/>
        <v>1.3151013902610962</v>
      </c>
      <c r="AP46" s="59">
        <f t="shared" si="49"/>
        <v>20.494653337911764</v>
      </c>
      <c r="AQ46" s="59">
        <f t="shared" si="49"/>
        <v>20.494653337911728</v>
      </c>
      <c r="AR46" s="59">
        <f t="shared" si="49"/>
        <v>15.247572661208174</v>
      </c>
      <c r="AS46" s="14"/>
      <c r="AT46" s="59">
        <f t="shared" si="49"/>
        <v>1.7279974037768806</v>
      </c>
      <c r="AU46" s="59">
        <f t="shared" si="49"/>
        <v>4.8303020076344962</v>
      </c>
      <c r="AV46" s="59">
        <f t="shared" si="49"/>
        <v>6.1250521005815868</v>
      </c>
      <c r="AW46" s="59">
        <f t="shared" si="49"/>
        <v>4.7410627754907004</v>
      </c>
      <c r="AX46" s="59">
        <f t="shared" si="49"/>
        <v>6.583035002568252</v>
      </c>
      <c r="AY46" s="59">
        <f t="shared" si="49"/>
        <v>19.262871078236046</v>
      </c>
      <c r="AZ46" s="59">
        <f t="shared" si="49"/>
        <v>0.58735466055413788</v>
      </c>
      <c r="BA46" s="59">
        <f t="shared" si="49"/>
        <v>1.1518222225249579</v>
      </c>
      <c r="BB46" s="59">
        <f t="shared" si="49"/>
        <v>1.3483934611227784</v>
      </c>
      <c r="BC46" s="59">
        <f t="shared" si="49"/>
        <v>4.9937141790955576E-2</v>
      </c>
      <c r="BD46" s="59"/>
      <c r="BE46" s="14"/>
      <c r="BF46" s="59">
        <v>6.4561075165075925</v>
      </c>
      <c r="BG46" s="59">
        <v>9.2468463092378865</v>
      </c>
      <c r="BH46" s="59">
        <v>8.5234883291234169</v>
      </c>
      <c r="BI46" s="59">
        <v>1.3151013902610962</v>
      </c>
      <c r="BJ46" s="59">
        <v>20.494653337911764</v>
      </c>
      <c r="BK46" s="59">
        <v>20.494653337911728</v>
      </c>
      <c r="BL46" s="59">
        <v>15.247572661208174</v>
      </c>
      <c r="BM46" s="14"/>
      <c r="BN46" s="59">
        <v>1.7279974037768806</v>
      </c>
      <c r="BO46" s="59">
        <v>4.8303020076344962</v>
      </c>
      <c r="BP46" s="59">
        <v>6.1250521005815868</v>
      </c>
      <c r="BQ46" s="59">
        <v>4.7410627754907004</v>
      </c>
      <c r="BR46" s="59">
        <v>6.583035002568252</v>
      </c>
      <c r="BS46" s="59">
        <v>19.262871078236046</v>
      </c>
      <c r="BT46" s="59">
        <v>0.58735466055413788</v>
      </c>
      <c r="BU46" s="59">
        <v>1.1518222225249599</v>
      </c>
      <c r="BV46" s="59">
        <v>1.3483934611227784</v>
      </c>
      <c r="BW46" s="59">
        <v>4.9937141790955597E-2</v>
      </c>
      <c r="BX46" s="59"/>
      <c r="BY46" s="14"/>
      <c r="BZ46" s="59"/>
      <c r="CA46" s="59">
        <f>STDEV(CA39,CA36,CA30:CA33)</f>
        <v>2.4068215554959616</v>
      </c>
      <c r="CB46" s="62"/>
      <c r="CC46" s="14"/>
      <c r="CD46" s="14"/>
      <c r="CE46" s="171"/>
      <c r="CF46" s="171"/>
      <c r="CG46" s="171"/>
      <c r="CH46" s="171"/>
      <c r="CI46" s="171"/>
      <c r="CJ46" s="171"/>
      <c r="CK46" s="171"/>
      <c r="CL46" s="171"/>
      <c r="CM46" s="171"/>
      <c r="CN46" s="171"/>
      <c r="CO46" s="171"/>
      <c r="CP46" s="171"/>
      <c r="CQ46" s="171"/>
      <c r="CR46" s="171"/>
      <c r="CS46" s="171"/>
      <c r="CT46" s="171"/>
      <c r="CU46" s="171"/>
      <c r="CV46" s="171"/>
      <c r="CW46" s="171"/>
      <c r="CX46" s="171"/>
      <c r="CY46" s="171"/>
      <c r="CZ46" s="171"/>
      <c r="DA46" s="171"/>
      <c r="DB46" s="171"/>
      <c r="DC46" s="171"/>
      <c r="DD46" s="171"/>
      <c r="DE46" s="171"/>
      <c r="DF46" s="171"/>
      <c r="DG46" s="171"/>
      <c r="DH46" s="171"/>
      <c r="DI46" s="171"/>
    </row>
    <row r="47" spans="1:113" s="43" customFormat="1" ht="15" customHeight="1">
      <c r="A47" s="52" t="s">
        <v>517</v>
      </c>
      <c r="B47" s="24"/>
      <c r="C47" s="24"/>
      <c r="D47" s="24"/>
      <c r="E47" s="24"/>
      <c r="F47" s="24"/>
      <c r="G47" s="24"/>
      <c r="H47" s="24"/>
      <c r="I47" s="24"/>
      <c r="J47" s="52">
        <f>MEDIAN(J28:J44)</f>
        <v>37.5</v>
      </c>
      <c r="K47" s="52">
        <f t="shared" ref="K47:BV47" si="50">MEDIAN(K28:K44)</f>
        <v>1.52</v>
      </c>
      <c r="L47" s="52">
        <f t="shared" si="50"/>
        <v>0.90500000000000003</v>
      </c>
      <c r="M47" s="52">
        <f t="shared" si="50"/>
        <v>16.475000000000001</v>
      </c>
      <c r="N47" s="52">
        <f t="shared" si="50"/>
        <v>0.5</v>
      </c>
      <c r="O47" s="52">
        <f t="shared" si="50"/>
        <v>1.23</v>
      </c>
      <c r="P47" s="52">
        <f t="shared" si="50"/>
        <v>4.04</v>
      </c>
      <c r="Q47" s="52">
        <f t="shared" si="50"/>
        <v>0</v>
      </c>
      <c r="R47" s="52">
        <f t="shared" si="50"/>
        <v>5.0999999999999996</v>
      </c>
      <c r="S47" s="52">
        <f t="shared" si="50"/>
        <v>18.2</v>
      </c>
      <c r="T47" s="52">
        <f t="shared" si="50"/>
        <v>6.7</v>
      </c>
      <c r="U47" s="52">
        <f t="shared" si="50"/>
        <v>3.5700000000000003</v>
      </c>
      <c r="V47" s="52">
        <f t="shared" si="50"/>
        <v>0</v>
      </c>
      <c r="W47" s="52">
        <f t="shared" si="50"/>
        <v>0</v>
      </c>
      <c r="X47" s="52">
        <f t="shared" si="50"/>
        <v>0</v>
      </c>
      <c r="Y47" s="52">
        <f t="shared" si="50"/>
        <v>2.95</v>
      </c>
      <c r="Z47" s="52">
        <f t="shared" si="50"/>
        <v>1.5</v>
      </c>
      <c r="AA47" s="52">
        <f t="shared" si="50"/>
        <v>4.5999999999999996</v>
      </c>
      <c r="AB47" s="52">
        <f t="shared" si="50"/>
        <v>0</v>
      </c>
      <c r="AC47" s="52">
        <f t="shared" si="50"/>
        <v>0</v>
      </c>
      <c r="AD47" s="52">
        <f t="shared" si="50"/>
        <v>0</v>
      </c>
      <c r="AE47" s="52">
        <f t="shared" si="50"/>
        <v>0</v>
      </c>
      <c r="AF47" s="52">
        <f t="shared" si="50"/>
        <v>0</v>
      </c>
      <c r="AG47" s="52">
        <f t="shared" si="50"/>
        <v>0</v>
      </c>
      <c r="AH47" s="52">
        <f t="shared" si="50"/>
        <v>2.4</v>
      </c>
      <c r="AI47" s="52">
        <f t="shared" si="50"/>
        <v>0</v>
      </c>
      <c r="AJ47" s="52">
        <f t="shared" si="50"/>
        <v>0.25</v>
      </c>
      <c r="AK47" s="5"/>
      <c r="AL47" s="52">
        <f t="shared" si="50"/>
        <v>7.6499999999999995</v>
      </c>
      <c r="AM47" s="52">
        <f t="shared" si="50"/>
        <v>30.450000000000003</v>
      </c>
      <c r="AN47" s="52">
        <f t="shared" si="50"/>
        <v>18.100000000000001</v>
      </c>
      <c r="AO47" s="52">
        <f t="shared" si="50"/>
        <v>2.8650000000000002</v>
      </c>
      <c r="AP47" s="52">
        <f t="shared" si="50"/>
        <v>62.5</v>
      </c>
      <c r="AQ47" s="52">
        <f t="shared" si="50"/>
        <v>37.5</v>
      </c>
      <c r="AR47" s="52">
        <f t="shared" si="50"/>
        <v>60</v>
      </c>
      <c r="AS47" s="14"/>
      <c r="AT47" s="52">
        <f t="shared" si="50"/>
        <v>0.54759999999999986</v>
      </c>
      <c r="AU47" s="52">
        <f t="shared" si="50"/>
        <v>5.7570799999999993</v>
      </c>
      <c r="AV47" s="52">
        <f t="shared" si="50"/>
        <v>9.2732500000000009</v>
      </c>
      <c r="AW47" s="52">
        <f t="shared" si="50"/>
        <v>8.9838999999999984</v>
      </c>
      <c r="AX47" s="52">
        <f t="shared" si="50"/>
        <v>33.653599999999997</v>
      </c>
      <c r="AY47" s="52">
        <f t="shared" si="50"/>
        <v>36</v>
      </c>
      <c r="AZ47" s="52">
        <f t="shared" si="50"/>
        <v>1.0036720000000001</v>
      </c>
      <c r="BA47" s="52">
        <f t="shared" si="50"/>
        <v>1.4202250000000001</v>
      </c>
      <c r="BB47" s="52">
        <f t="shared" si="50"/>
        <v>2.2180619999999998</v>
      </c>
      <c r="BC47" s="52">
        <f t="shared" si="50"/>
        <v>8.3204500000000015E-2</v>
      </c>
      <c r="BD47" s="52">
        <f t="shared" si="50"/>
        <v>100</v>
      </c>
      <c r="BE47" s="14"/>
      <c r="BF47" s="52">
        <f t="shared" si="50"/>
        <v>12.2</v>
      </c>
      <c r="BG47" s="52">
        <f t="shared" si="50"/>
        <v>31.700000000000003</v>
      </c>
      <c r="BH47" s="52">
        <f t="shared" si="50"/>
        <v>15.35</v>
      </c>
      <c r="BI47" s="52">
        <f t="shared" si="50"/>
        <v>2.8650000000000002</v>
      </c>
      <c r="BJ47" s="52">
        <f t="shared" si="50"/>
        <v>70.305000000000007</v>
      </c>
      <c r="BK47" s="52">
        <f t="shared" si="50"/>
        <v>29.694999999999993</v>
      </c>
      <c r="BL47" s="52">
        <f t="shared" si="50"/>
        <v>50.439999999999991</v>
      </c>
      <c r="BM47" s="14"/>
      <c r="BN47" s="52">
        <f t="shared" si="50"/>
        <v>2.1722499999999996</v>
      </c>
      <c r="BO47" s="52">
        <f t="shared" si="50"/>
        <v>9.6952999999999996</v>
      </c>
      <c r="BP47" s="52">
        <f t="shared" si="50"/>
        <v>13.6357</v>
      </c>
      <c r="BQ47" s="52">
        <f t="shared" si="50"/>
        <v>13.560241999999999</v>
      </c>
      <c r="BR47" s="52">
        <f t="shared" si="50"/>
        <v>31.371299999999998</v>
      </c>
      <c r="BS47" s="52">
        <f t="shared" si="50"/>
        <v>25.444051999999992</v>
      </c>
      <c r="BT47" s="52">
        <f t="shared" si="50"/>
        <v>1.0036720000000001</v>
      </c>
      <c r="BU47" s="52">
        <f t="shared" si="50"/>
        <v>1.4202250000000001</v>
      </c>
      <c r="BV47" s="52">
        <f t="shared" si="50"/>
        <v>2.2180619999999998</v>
      </c>
      <c r="BW47" s="52">
        <f>MEDIAN(BW28:BW44)</f>
        <v>8.3204500000000015E-2</v>
      </c>
      <c r="BX47" s="52">
        <f>MEDIAN(BX28:BX44)</f>
        <v>100</v>
      </c>
      <c r="BY47" s="14"/>
      <c r="BZ47" s="52"/>
      <c r="CA47" s="52">
        <f>MEDIAN(CA28:CA44)</f>
        <v>1.77</v>
      </c>
      <c r="CB47" s="70"/>
      <c r="CC47" s="14"/>
      <c r="CD47" s="14"/>
      <c r="CE47" s="172"/>
      <c r="CF47" s="172"/>
      <c r="CG47" s="172"/>
      <c r="CH47" s="172"/>
      <c r="CI47" s="172"/>
      <c r="CJ47" s="172"/>
      <c r="CK47" s="172"/>
      <c r="CL47" s="172"/>
      <c r="CM47" s="172"/>
      <c r="CN47" s="172"/>
      <c r="CO47" s="172"/>
      <c r="CP47" s="172"/>
      <c r="CQ47" s="172"/>
      <c r="CR47" s="172"/>
      <c r="CS47" s="172"/>
      <c r="CT47" s="172"/>
      <c r="CU47" s="172"/>
      <c r="CV47" s="172"/>
      <c r="CW47" s="172"/>
      <c r="CX47" s="172"/>
      <c r="CY47" s="172"/>
      <c r="CZ47" s="172"/>
      <c r="DA47" s="172"/>
      <c r="DB47" s="172"/>
      <c r="DC47" s="172"/>
      <c r="DD47" s="172"/>
      <c r="DE47" s="172"/>
      <c r="DF47" s="172"/>
      <c r="DG47" s="172"/>
      <c r="DH47" s="172"/>
      <c r="DI47" s="172"/>
    </row>
    <row r="48" spans="1:113" s="25" customFormat="1" ht="15" customHeight="1">
      <c r="A48" s="24" t="s">
        <v>63</v>
      </c>
      <c r="B48" s="24"/>
      <c r="C48" s="24"/>
      <c r="D48" s="24"/>
      <c r="E48" s="24"/>
      <c r="F48" s="24"/>
      <c r="G48" s="24"/>
      <c r="H48" s="42"/>
      <c r="I48" s="42"/>
      <c r="J48" s="69">
        <v>13.480000000000004</v>
      </c>
      <c r="K48" s="24">
        <f>MIN(K28:K44)</f>
        <v>0.48</v>
      </c>
      <c r="L48" s="24">
        <f>MIN(L28:L44)</f>
        <v>0.5</v>
      </c>
      <c r="M48" s="24">
        <f>MIN(M28:M44)</f>
        <v>10.6</v>
      </c>
      <c r="N48" s="24" t="s">
        <v>62</v>
      </c>
      <c r="O48" s="24">
        <f t="shared" ref="O48:U48" si="51">MIN(O28:O44)</f>
        <v>0.96</v>
      </c>
      <c r="P48" s="24">
        <f t="shared" si="51"/>
        <v>4.04</v>
      </c>
      <c r="Q48" s="24">
        <f t="shared" si="51"/>
        <v>0</v>
      </c>
      <c r="R48" s="24">
        <f t="shared" si="51"/>
        <v>2.5299999999999998</v>
      </c>
      <c r="S48" s="24">
        <f t="shared" si="51"/>
        <v>9</v>
      </c>
      <c r="T48" s="24">
        <f t="shared" si="51"/>
        <v>3.6</v>
      </c>
      <c r="U48" s="24">
        <f t="shared" si="51"/>
        <v>1.44</v>
      </c>
      <c r="V48" s="24" t="s">
        <v>62</v>
      </c>
      <c r="W48" s="24">
        <f t="shared" ref="W48:AE48" si="52">MIN(W28:W44)</f>
        <v>0</v>
      </c>
      <c r="X48" s="24">
        <f t="shared" si="52"/>
        <v>0</v>
      </c>
      <c r="Y48" s="24">
        <f t="shared" si="52"/>
        <v>0.9</v>
      </c>
      <c r="Z48" s="24">
        <f>MIN(Z28:Z44)</f>
        <v>0</v>
      </c>
      <c r="AA48" s="24">
        <f t="shared" si="52"/>
        <v>1</v>
      </c>
      <c r="AB48" s="24">
        <f t="shared" si="52"/>
        <v>0</v>
      </c>
      <c r="AC48" s="24">
        <f t="shared" si="52"/>
        <v>0</v>
      </c>
      <c r="AD48" s="24">
        <f t="shared" si="52"/>
        <v>0</v>
      </c>
      <c r="AE48" s="24">
        <f t="shared" si="52"/>
        <v>0</v>
      </c>
      <c r="AF48" s="24" t="s">
        <v>62</v>
      </c>
      <c r="AG48" s="24">
        <f>MIN(AG28:AG44)</f>
        <v>0</v>
      </c>
      <c r="AH48" s="24">
        <f>MIN(AH28:AH44)</f>
        <v>0</v>
      </c>
      <c r="AI48" s="24">
        <f>MIN(AI28:AI44)</f>
        <v>0</v>
      </c>
      <c r="AJ48" s="24">
        <f>MIN(AJ28:AJ44)</f>
        <v>0</v>
      </c>
      <c r="AK48" s="5"/>
      <c r="AL48" s="52">
        <f t="shared" ref="AL48:AR48" si="53">MIN(AL28:AL44)</f>
        <v>4</v>
      </c>
      <c r="AM48" s="52">
        <f t="shared" si="53"/>
        <v>17.600000000000001</v>
      </c>
      <c r="AN48" s="52">
        <f t="shared" si="53"/>
        <v>10.6</v>
      </c>
      <c r="AO48" s="52">
        <f t="shared" si="53"/>
        <v>0.5</v>
      </c>
      <c r="AP48" s="52">
        <f t="shared" si="53"/>
        <v>4</v>
      </c>
      <c r="AQ48" s="52">
        <f t="shared" si="53"/>
        <v>13.480000000000004</v>
      </c>
      <c r="AR48" s="52">
        <f t="shared" si="53"/>
        <v>28.380000000000003</v>
      </c>
      <c r="AS48" s="14"/>
      <c r="AT48" s="52">
        <f>MIN(AT28:AT44)</f>
        <v>0</v>
      </c>
      <c r="AU48" s="52">
        <f>MIN(AU28:AU44)</f>
        <v>1.5840000000000001</v>
      </c>
      <c r="AV48" s="52">
        <f>MIN(AV28:AV44)</f>
        <v>3.0976000000000004</v>
      </c>
      <c r="AW48" s="52">
        <f t="shared" ref="AW48:BC48" si="54">MIN(AW28:AW44)</f>
        <v>7.0110000000000001</v>
      </c>
      <c r="AX48" s="52">
        <f t="shared" si="54"/>
        <v>23.240699999999997</v>
      </c>
      <c r="AY48" s="52">
        <f t="shared" si="54"/>
        <v>8.0542440000000006</v>
      </c>
      <c r="AZ48" s="52">
        <f t="shared" si="54"/>
        <v>0.16899999999999998</v>
      </c>
      <c r="BA48" s="52">
        <f t="shared" si="54"/>
        <v>0.317</v>
      </c>
      <c r="BB48" s="52">
        <f t="shared" si="54"/>
        <v>0.5089999999999999</v>
      </c>
      <c r="BC48" s="52">
        <f t="shared" si="54"/>
        <v>2.5000000000000001E-3</v>
      </c>
      <c r="BD48" s="52">
        <f>SUM(AT48:BC48)</f>
        <v>43.985043999999995</v>
      </c>
      <c r="BE48" s="14"/>
      <c r="BF48" s="52">
        <f t="shared" ref="BF48:BL48" si="55">MIN(BF28:BF44)</f>
        <v>4.5</v>
      </c>
      <c r="BG48" s="52">
        <f t="shared" si="55"/>
        <v>17.600000000000001</v>
      </c>
      <c r="BH48" s="52">
        <f t="shared" si="55"/>
        <v>13.6</v>
      </c>
      <c r="BI48" s="52">
        <f t="shared" si="55"/>
        <v>0.5</v>
      </c>
      <c r="BJ48" s="52">
        <f t="shared" si="55"/>
        <v>62.5</v>
      </c>
      <c r="BK48" s="52">
        <f t="shared" si="55"/>
        <v>13.480000000000004</v>
      </c>
      <c r="BL48" s="52">
        <f t="shared" si="55"/>
        <v>28.380000000000003</v>
      </c>
      <c r="BM48" s="14"/>
      <c r="BN48" s="52">
        <f t="shared" ref="BN48:BW48" si="56">MIN(BN28:BN44)</f>
        <v>0.54759999999999986</v>
      </c>
      <c r="BO48" s="52">
        <f t="shared" si="56"/>
        <v>6.1419999999999995</v>
      </c>
      <c r="BP48" s="52">
        <f t="shared" si="56"/>
        <v>5.4056249999999997</v>
      </c>
      <c r="BQ48" s="52">
        <f t="shared" si="56"/>
        <v>7.5627999999999993</v>
      </c>
      <c r="BR48" s="52">
        <f t="shared" si="56"/>
        <v>23.240699999999997</v>
      </c>
      <c r="BS48" s="52">
        <f t="shared" si="56"/>
        <v>8.0542440000000006</v>
      </c>
      <c r="BT48" s="52">
        <f t="shared" si="56"/>
        <v>0.16899999999999998</v>
      </c>
      <c r="BU48" s="52">
        <f t="shared" si="56"/>
        <v>0.317</v>
      </c>
      <c r="BV48" s="52">
        <f t="shared" si="56"/>
        <v>0.5089999999999999</v>
      </c>
      <c r="BW48" s="52">
        <f t="shared" si="56"/>
        <v>2.5000000000000001E-3</v>
      </c>
      <c r="BX48" s="52">
        <f>SUM(BN48:BW48)</f>
        <v>51.950468999999991</v>
      </c>
      <c r="BY48" s="14"/>
      <c r="BZ48" s="52"/>
      <c r="CA48" s="52">
        <f>MIN(CA28:CA44)</f>
        <v>0.51</v>
      </c>
      <c r="CB48" s="70"/>
      <c r="CC48" s="44"/>
      <c r="CD48" s="44"/>
      <c r="CE48" s="167"/>
      <c r="CF48" s="167"/>
      <c r="CG48" s="167"/>
      <c r="CH48" s="167"/>
      <c r="CI48" s="167"/>
      <c r="CJ48" s="167"/>
      <c r="CK48" s="167"/>
      <c r="CL48" s="167"/>
      <c r="CM48" s="167"/>
      <c r="CN48" s="167"/>
      <c r="CO48" s="167"/>
      <c r="CP48" s="167"/>
      <c r="CQ48" s="167"/>
      <c r="CR48" s="167"/>
      <c r="CS48" s="167"/>
      <c r="CT48" s="167"/>
      <c r="CU48" s="167"/>
      <c r="CV48" s="167"/>
      <c r="CW48" s="167"/>
      <c r="CX48" s="167"/>
      <c r="CY48" s="167"/>
      <c r="CZ48" s="167"/>
      <c r="DA48" s="167"/>
      <c r="DB48" s="167"/>
      <c r="DC48" s="167"/>
      <c r="DD48" s="167"/>
      <c r="DE48" s="167"/>
      <c r="DF48" s="167"/>
      <c r="DG48" s="167"/>
      <c r="DH48" s="167"/>
      <c r="DI48" s="167"/>
    </row>
    <row r="49" spans="1:113" s="25" customFormat="1" ht="15" customHeight="1">
      <c r="A49" s="24" t="s">
        <v>64</v>
      </c>
      <c r="B49" s="24"/>
      <c r="C49" s="24"/>
      <c r="D49" s="24"/>
      <c r="E49" s="24"/>
      <c r="F49" s="24"/>
      <c r="G49" s="24"/>
      <c r="H49" s="42"/>
      <c r="I49" s="42"/>
      <c r="J49" s="69">
        <v>96</v>
      </c>
      <c r="K49" s="24">
        <f>MAX(K28:K44)</f>
        <v>2.4</v>
      </c>
      <c r="L49" s="24">
        <f>MAX(L28:L44)</f>
        <v>2.88</v>
      </c>
      <c r="M49" s="24">
        <f>MAX(M28:M44)</f>
        <v>40</v>
      </c>
      <c r="N49" s="24" t="s">
        <v>62</v>
      </c>
      <c r="O49" s="24">
        <f t="shared" ref="O49:U49" si="57">MAX(O28:O44)</f>
        <v>1.5</v>
      </c>
      <c r="P49" s="24">
        <f t="shared" si="57"/>
        <v>4.04</v>
      </c>
      <c r="Q49" s="24">
        <f t="shared" si="57"/>
        <v>0.4</v>
      </c>
      <c r="R49" s="24">
        <f t="shared" si="57"/>
        <v>19.23</v>
      </c>
      <c r="S49" s="24">
        <f t="shared" si="57"/>
        <v>34</v>
      </c>
      <c r="T49" s="24">
        <f t="shared" si="57"/>
        <v>19.8</v>
      </c>
      <c r="U49" s="24">
        <f t="shared" si="57"/>
        <v>25.3</v>
      </c>
      <c r="V49" s="24" t="s">
        <v>62</v>
      </c>
      <c r="W49" s="24">
        <f t="shared" ref="W49:AE49" si="58">MAX(W28:W44)</f>
        <v>0</v>
      </c>
      <c r="X49" s="24">
        <f t="shared" si="58"/>
        <v>0.5</v>
      </c>
      <c r="Y49" s="24">
        <f t="shared" si="58"/>
        <v>7.07</v>
      </c>
      <c r="Z49" s="24">
        <f>MAX(Z28:Z44)</f>
        <v>3.5</v>
      </c>
      <c r="AA49" s="24">
        <f t="shared" si="58"/>
        <v>17.170000000000002</v>
      </c>
      <c r="AB49" s="24">
        <f t="shared" si="58"/>
        <v>0</v>
      </c>
      <c r="AC49" s="24">
        <f t="shared" si="58"/>
        <v>0</v>
      </c>
      <c r="AD49" s="24">
        <f t="shared" si="58"/>
        <v>0</v>
      </c>
      <c r="AE49" s="24">
        <f t="shared" si="58"/>
        <v>0</v>
      </c>
      <c r="AF49" s="24" t="s">
        <v>62</v>
      </c>
      <c r="AG49" s="24">
        <f>MAX(AG28:AG44)</f>
        <v>0</v>
      </c>
      <c r="AH49" s="24">
        <f>MAX(AH28:AH44)</f>
        <v>2.6</v>
      </c>
      <c r="AI49" s="24">
        <f>MAX(AI28:AI44)</f>
        <v>0</v>
      </c>
      <c r="AJ49" s="24">
        <f>MAX(AJ28:AJ44)</f>
        <v>0.5</v>
      </c>
      <c r="AK49" s="5"/>
      <c r="AL49" s="52">
        <f t="shared" ref="AL49:AR49" si="59">MAX(AL28:AL44)</f>
        <v>24.240000000000002</v>
      </c>
      <c r="AM49" s="52">
        <f t="shared" si="59"/>
        <v>48.2</v>
      </c>
      <c r="AN49" s="52">
        <f t="shared" si="59"/>
        <v>40</v>
      </c>
      <c r="AO49" s="52">
        <f t="shared" si="59"/>
        <v>3.36</v>
      </c>
      <c r="AP49" s="52">
        <f t="shared" si="59"/>
        <v>86.52</v>
      </c>
      <c r="AQ49" s="52">
        <f t="shared" si="59"/>
        <v>96</v>
      </c>
      <c r="AR49" s="52">
        <f t="shared" si="59"/>
        <v>96</v>
      </c>
      <c r="AS49" s="14"/>
      <c r="AT49" s="52">
        <f>MAX(AT28:AT44)</f>
        <v>5.875776000000001</v>
      </c>
      <c r="AU49" s="52">
        <f>MAX(AU28:AU44)</f>
        <v>20.633706000000004</v>
      </c>
      <c r="AV49" s="52">
        <f>MAX(AV28:AV44)</f>
        <v>23.232400000000002</v>
      </c>
      <c r="AW49" s="52">
        <f t="shared" ref="AW49:BC49" si="60">MAX(AW28:AW44)</f>
        <v>24.230303999999997</v>
      </c>
      <c r="AX49" s="52">
        <f t="shared" si="60"/>
        <v>44.88</v>
      </c>
      <c r="AY49" s="52">
        <f t="shared" si="60"/>
        <v>92.16</v>
      </c>
      <c r="AZ49" s="52">
        <f t="shared" si="60"/>
        <v>1.5180480000000001</v>
      </c>
      <c r="BA49" s="52">
        <f t="shared" si="60"/>
        <v>3.0690240000000002</v>
      </c>
      <c r="BB49" s="52">
        <f t="shared" si="60"/>
        <v>3.7503999999999995</v>
      </c>
      <c r="BC49" s="52">
        <f t="shared" si="60"/>
        <v>0.11289599999999998</v>
      </c>
      <c r="BD49" s="52">
        <f>SUM(AT49:BC49)</f>
        <v>219.46255400000001</v>
      </c>
      <c r="BE49" s="14"/>
      <c r="BF49" s="52">
        <f t="shared" ref="BF49:BL49" si="61">MAX(BF28:BF44)</f>
        <v>24.240000000000002</v>
      </c>
      <c r="BG49" s="52">
        <f t="shared" si="61"/>
        <v>48.2</v>
      </c>
      <c r="BH49" s="52">
        <f t="shared" si="61"/>
        <v>32.700000000000003</v>
      </c>
      <c r="BI49" s="52">
        <f t="shared" si="61"/>
        <v>3.36</v>
      </c>
      <c r="BJ49" s="52">
        <f t="shared" si="61"/>
        <v>86.52</v>
      </c>
      <c r="BK49" s="52">
        <f t="shared" si="61"/>
        <v>37.5</v>
      </c>
      <c r="BL49" s="52">
        <f t="shared" si="61"/>
        <v>58.599999999999994</v>
      </c>
      <c r="BM49" s="14"/>
      <c r="BN49" s="52">
        <f t="shared" ref="BN49:BW49" si="62">MAX(BN28:BN44)</f>
        <v>5.875776000000001</v>
      </c>
      <c r="BO49" s="52">
        <f t="shared" si="62"/>
        <v>20.633706000000004</v>
      </c>
      <c r="BP49" s="52">
        <f t="shared" si="62"/>
        <v>23.232400000000002</v>
      </c>
      <c r="BQ49" s="52">
        <f t="shared" si="62"/>
        <v>24.230303999999997</v>
      </c>
      <c r="BR49" s="52">
        <f t="shared" si="62"/>
        <v>42.413000000000004</v>
      </c>
      <c r="BS49" s="52">
        <f t="shared" si="62"/>
        <v>34.33959999999999</v>
      </c>
      <c r="BT49" s="52">
        <f t="shared" si="62"/>
        <v>1.5180480000000001</v>
      </c>
      <c r="BU49" s="52">
        <f t="shared" si="62"/>
        <v>3.0690240000000002</v>
      </c>
      <c r="BV49" s="52">
        <f t="shared" si="62"/>
        <v>3.7503999999999995</v>
      </c>
      <c r="BW49" s="52">
        <f t="shared" si="62"/>
        <v>0.11289599999999998</v>
      </c>
      <c r="BX49" s="52">
        <f>SUM(BN49:BW49)</f>
        <v>159.17515400000002</v>
      </c>
      <c r="BY49" s="14"/>
      <c r="BZ49" s="52"/>
      <c r="CA49" s="52">
        <f>MAX(CA28:CA44)</f>
        <v>7.3</v>
      </c>
      <c r="CB49" s="70"/>
      <c r="CC49" s="44"/>
      <c r="CD49" s="44"/>
      <c r="CE49" s="167"/>
      <c r="CF49" s="167"/>
      <c r="CG49" s="167"/>
      <c r="CH49" s="167"/>
      <c r="CI49" s="167"/>
      <c r="CJ49" s="167"/>
      <c r="CK49" s="167"/>
      <c r="CL49" s="167"/>
      <c r="CM49" s="167"/>
      <c r="CN49" s="167"/>
      <c r="CO49" s="167"/>
      <c r="CP49" s="167"/>
      <c r="CQ49" s="167"/>
      <c r="CR49" s="167"/>
      <c r="CS49" s="167"/>
      <c r="CT49" s="167"/>
      <c r="CU49" s="167"/>
      <c r="CV49" s="167"/>
      <c r="CW49" s="167"/>
      <c r="CX49" s="167"/>
      <c r="CY49" s="167"/>
      <c r="CZ49" s="167"/>
      <c r="DA49" s="167"/>
      <c r="DB49" s="167"/>
      <c r="DC49" s="167"/>
      <c r="DD49" s="167"/>
      <c r="DE49" s="167"/>
      <c r="DF49" s="167"/>
      <c r="DG49" s="167"/>
      <c r="DH49" s="167"/>
      <c r="DI49" s="167"/>
    </row>
    <row r="50" spans="1:113" ht="15" customHeight="1">
      <c r="A50" s="7" t="s">
        <v>94</v>
      </c>
      <c r="B50" s="2">
        <v>2001</v>
      </c>
      <c r="C50" s="7">
        <v>11753272</v>
      </c>
      <c r="D50" s="7" t="s">
        <v>95</v>
      </c>
      <c r="E50" s="7" t="s">
        <v>96</v>
      </c>
      <c r="F50" s="7" t="s">
        <v>97</v>
      </c>
      <c r="G50" s="7" t="s">
        <v>36</v>
      </c>
      <c r="H50" s="2">
        <v>349</v>
      </c>
      <c r="I50" s="2"/>
      <c r="J50" s="16">
        <v>12.289999999999992</v>
      </c>
      <c r="K50" s="3" t="s">
        <v>37</v>
      </c>
      <c r="L50" s="3" t="s">
        <v>37</v>
      </c>
      <c r="M50" s="3">
        <v>45.6</v>
      </c>
      <c r="N50" s="3" t="s">
        <v>37</v>
      </c>
      <c r="O50" s="3" t="s">
        <v>37</v>
      </c>
      <c r="P50" s="3" t="s">
        <v>37</v>
      </c>
      <c r="Q50" s="3" t="s">
        <v>37</v>
      </c>
      <c r="R50" s="3">
        <v>14.9</v>
      </c>
      <c r="S50" s="3">
        <v>1.43</v>
      </c>
      <c r="T50" s="3" t="s">
        <v>37</v>
      </c>
      <c r="U50" s="3" t="s">
        <v>37</v>
      </c>
      <c r="V50" s="3" t="s">
        <v>37</v>
      </c>
      <c r="W50" s="3" t="s">
        <v>37</v>
      </c>
      <c r="X50" s="3">
        <v>0.56999999999999995</v>
      </c>
      <c r="Y50" s="3">
        <v>20.63</v>
      </c>
      <c r="Z50" s="3" t="s">
        <v>37</v>
      </c>
      <c r="AA50" s="3">
        <v>4.58</v>
      </c>
      <c r="AB50" s="3" t="s">
        <v>37</v>
      </c>
      <c r="AC50" s="3" t="s">
        <v>37</v>
      </c>
      <c r="AD50" s="3" t="s">
        <v>37</v>
      </c>
      <c r="AE50" s="3" t="s">
        <v>37</v>
      </c>
      <c r="AF50" s="3" t="s">
        <v>37</v>
      </c>
      <c r="AG50" s="3" t="s">
        <v>37</v>
      </c>
      <c r="AH50" s="3" t="s">
        <v>37</v>
      </c>
      <c r="AI50" s="3" t="s">
        <v>37</v>
      </c>
      <c r="AJ50" s="3" t="s">
        <v>37</v>
      </c>
      <c r="AK50" s="5"/>
      <c r="AL50" s="45">
        <f>SUM(X50:AJ50)</f>
        <v>25.78</v>
      </c>
      <c r="AM50" s="45">
        <f>SUM(Q50:W50)</f>
        <v>16.330000000000002</v>
      </c>
      <c r="AN50" s="45">
        <f t="shared" si="40"/>
        <v>45.6</v>
      </c>
      <c r="AP50" s="45">
        <f t="shared" si="38"/>
        <v>87.710000000000008</v>
      </c>
      <c r="AQ50" s="45">
        <f t="shared" si="2"/>
        <v>12.289999999999992</v>
      </c>
      <c r="AR50" s="45">
        <f t="shared" ref="AR50:AR81" si="63">AN50+AQ50</f>
        <v>57.889999999999993</v>
      </c>
      <c r="AT50" s="45">
        <f t="shared" si="39"/>
        <v>6.646084000000001</v>
      </c>
      <c r="AU50" s="45">
        <f>2*AL50*AM50/100</f>
        <v>8.419748000000002</v>
      </c>
      <c r="AV50" s="45">
        <f>AM50*AM50/100</f>
        <v>2.6666890000000008</v>
      </c>
      <c r="AW50" s="45">
        <f>2*AL50*AR50/100</f>
        <v>29.848084</v>
      </c>
      <c r="AX50" s="45">
        <f>2*AM50*AR50/100</f>
        <v>18.906874000000002</v>
      </c>
      <c r="AY50" s="45">
        <f t="shared" ref="AY50:AY81" si="64">AR50*AR50/100</f>
        <v>33.512520999999992</v>
      </c>
      <c r="BD50" s="45">
        <f t="shared" ref="BD50:BD81" si="65">SUM(AT50:BC50)</f>
        <v>100</v>
      </c>
      <c r="BZ50" s="45" t="s">
        <v>465</v>
      </c>
      <c r="CA50" s="45">
        <v>3.2</v>
      </c>
      <c r="CB50" s="15">
        <v>285</v>
      </c>
      <c r="CD50" s="44"/>
    </row>
    <row r="51" spans="1:113" ht="15" customHeight="1">
      <c r="A51" s="7" t="s">
        <v>98</v>
      </c>
      <c r="B51" s="2">
        <v>2005</v>
      </c>
      <c r="C51" s="7">
        <v>16239355</v>
      </c>
      <c r="D51" s="7" t="s">
        <v>95</v>
      </c>
      <c r="E51" s="7" t="s">
        <v>96</v>
      </c>
      <c r="F51" s="7" t="s">
        <v>99</v>
      </c>
      <c r="G51" s="7" t="s">
        <v>36</v>
      </c>
      <c r="H51" s="2">
        <v>50</v>
      </c>
      <c r="I51" s="2"/>
      <c r="J51" s="16">
        <v>78</v>
      </c>
      <c r="K51" s="3" t="s">
        <v>37</v>
      </c>
      <c r="L51" s="3" t="s">
        <v>37</v>
      </c>
      <c r="M51" s="3" t="s">
        <v>37</v>
      </c>
      <c r="N51" s="3" t="s">
        <v>37</v>
      </c>
      <c r="O51" s="3" t="s">
        <v>37</v>
      </c>
      <c r="P51" s="3" t="s">
        <v>37</v>
      </c>
      <c r="Q51" s="3" t="s">
        <v>37</v>
      </c>
      <c r="R51" s="3">
        <v>1</v>
      </c>
      <c r="S51" s="3">
        <v>2</v>
      </c>
      <c r="T51" s="3" t="s">
        <v>37</v>
      </c>
      <c r="U51" s="3" t="s">
        <v>37</v>
      </c>
      <c r="V51" s="3" t="s">
        <v>37</v>
      </c>
      <c r="W51" s="3" t="s">
        <v>37</v>
      </c>
      <c r="X51" s="3">
        <v>0</v>
      </c>
      <c r="Y51" s="3">
        <v>17</v>
      </c>
      <c r="Z51" s="3" t="s">
        <v>37</v>
      </c>
      <c r="AA51" s="3">
        <v>2</v>
      </c>
      <c r="AB51" s="3">
        <v>0</v>
      </c>
      <c r="AC51" s="3">
        <v>0</v>
      </c>
      <c r="AD51" s="3">
        <v>0</v>
      </c>
      <c r="AE51" s="3" t="s">
        <v>37</v>
      </c>
      <c r="AF51" s="3" t="s">
        <v>37</v>
      </c>
      <c r="AG51" s="3" t="s">
        <v>37</v>
      </c>
      <c r="AH51" s="3" t="s">
        <v>37</v>
      </c>
      <c r="AI51" s="3" t="s">
        <v>37</v>
      </c>
      <c r="AJ51" s="3" t="s">
        <v>37</v>
      </c>
      <c r="AK51" s="5"/>
      <c r="AL51" s="45">
        <f>SUM(X51:AJ51)</f>
        <v>19</v>
      </c>
      <c r="AM51" s="45">
        <f t="shared" si="37"/>
        <v>3</v>
      </c>
      <c r="AP51" s="45">
        <f t="shared" si="38"/>
        <v>22</v>
      </c>
      <c r="AQ51" s="45">
        <f t="shared" si="2"/>
        <v>78</v>
      </c>
      <c r="AR51" s="45">
        <f t="shared" si="63"/>
        <v>78</v>
      </c>
      <c r="AT51" s="45">
        <f t="shared" si="39"/>
        <v>3.61</v>
      </c>
      <c r="AU51" s="45">
        <f>2*AL51*AM51/100</f>
        <v>1.1399999999999999</v>
      </c>
      <c r="AV51" s="45">
        <f>AM51*AM51/100</f>
        <v>0.09</v>
      </c>
      <c r="AW51" s="45">
        <f>2*AL51*AR51/100</f>
        <v>29.64</v>
      </c>
      <c r="AX51" s="45">
        <f>2*AM51*AR51/100</f>
        <v>4.68</v>
      </c>
      <c r="AY51" s="45">
        <f t="shared" si="64"/>
        <v>60.84</v>
      </c>
      <c r="BD51" s="45">
        <f t="shared" si="65"/>
        <v>100</v>
      </c>
      <c r="BZ51" s="45" t="s">
        <v>465</v>
      </c>
      <c r="CA51" s="45">
        <v>6</v>
      </c>
      <c r="CB51" s="15">
        <v>50</v>
      </c>
      <c r="CD51" s="44"/>
    </row>
    <row r="52" spans="1:113" s="20" customFormat="1" ht="15" customHeight="1">
      <c r="A52" s="17" t="s">
        <v>100</v>
      </c>
      <c r="B52" s="18">
        <v>2005</v>
      </c>
      <c r="C52" s="17">
        <v>16283274</v>
      </c>
      <c r="D52" s="17" t="s">
        <v>95</v>
      </c>
      <c r="E52" s="17" t="s">
        <v>96</v>
      </c>
      <c r="F52" s="17" t="s">
        <v>97</v>
      </c>
      <c r="G52" s="17" t="s">
        <v>36</v>
      </c>
      <c r="H52" s="18">
        <v>264</v>
      </c>
      <c r="I52" s="18">
        <v>264</v>
      </c>
      <c r="J52" s="71">
        <v>55.1</v>
      </c>
      <c r="K52" s="19">
        <v>0</v>
      </c>
      <c r="L52" s="19">
        <v>0.6</v>
      </c>
      <c r="M52" s="19">
        <v>22</v>
      </c>
      <c r="N52" s="19" t="s">
        <v>37</v>
      </c>
      <c r="O52" s="19" t="s">
        <v>37</v>
      </c>
      <c r="P52" s="19">
        <v>0</v>
      </c>
      <c r="Q52" s="19">
        <v>1.1000000000000001</v>
      </c>
      <c r="R52" s="19">
        <v>2.8</v>
      </c>
      <c r="S52" s="19">
        <v>0.2</v>
      </c>
      <c r="T52" s="19">
        <v>0.2</v>
      </c>
      <c r="U52" s="19">
        <v>5.5</v>
      </c>
      <c r="V52" s="19" t="s">
        <v>37</v>
      </c>
      <c r="W52" s="19" t="s">
        <v>37</v>
      </c>
      <c r="X52" s="19">
        <v>0.2</v>
      </c>
      <c r="Y52" s="19">
        <v>10</v>
      </c>
      <c r="Z52" s="19">
        <v>0.2</v>
      </c>
      <c r="AA52" s="19">
        <v>1.7</v>
      </c>
      <c r="AB52" s="19">
        <v>0.4</v>
      </c>
      <c r="AC52" s="19">
        <v>0</v>
      </c>
      <c r="AD52" s="19">
        <v>0</v>
      </c>
      <c r="AE52" s="19">
        <v>0</v>
      </c>
      <c r="AF52" s="19" t="s">
        <v>37</v>
      </c>
      <c r="AG52" s="19" t="s">
        <v>37</v>
      </c>
      <c r="AH52" s="19" t="s">
        <v>37</v>
      </c>
      <c r="AI52" s="19" t="s">
        <v>37</v>
      </c>
      <c r="AJ52" s="19" t="s">
        <v>37</v>
      </c>
      <c r="AK52" s="5"/>
      <c r="AL52" s="74">
        <f>SUM(X52:AJ52)</f>
        <v>12.499999999999998</v>
      </c>
      <c r="AM52" s="74">
        <f t="shared" si="37"/>
        <v>9.8000000000000007</v>
      </c>
      <c r="AN52" s="74">
        <f t="shared" si="40"/>
        <v>22</v>
      </c>
      <c r="AO52" s="74">
        <f>SUM(K52:L52)</f>
        <v>0.6</v>
      </c>
      <c r="AP52" s="74">
        <f t="shared" si="38"/>
        <v>44.9</v>
      </c>
      <c r="AQ52" s="74">
        <f t="shared" si="2"/>
        <v>55.1</v>
      </c>
      <c r="AR52" s="74">
        <f t="shared" si="63"/>
        <v>77.099999999999994</v>
      </c>
      <c r="AS52" s="14"/>
      <c r="AT52" s="74">
        <f t="shared" si="39"/>
        <v>1.5624999999999993</v>
      </c>
      <c r="AU52" s="74">
        <f>2*AL52*AM52/100</f>
        <v>2.4499999999999997</v>
      </c>
      <c r="AV52" s="74">
        <f>AM52*AM52/100</f>
        <v>0.96040000000000025</v>
      </c>
      <c r="AW52" s="74">
        <f>2*AL52*AR52/100</f>
        <v>19.274999999999995</v>
      </c>
      <c r="AX52" s="74">
        <f>2*AM52*AR52/100</f>
        <v>15.111600000000001</v>
      </c>
      <c r="AY52" s="74">
        <f t="shared" si="64"/>
        <v>59.444099999999992</v>
      </c>
      <c r="AZ52" s="74">
        <f>2*AL52*AO52/100</f>
        <v>0.14999999999999997</v>
      </c>
      <c r="BA52" s="74">
        <f>2*AM52*AO52/100</f>
        <v>0.1176</v>
      </c>
      <c r="BB52" s="74">
        <f>2*AR52*AO52/100</f>
        <v>0.92519999999999991</v>
      </c>
      <c r="BC52" s="74">
        <f>AO52*AO52/100</f>
        <v>3.5999999999999999E-3</v>
      </c>
      <c r="BD52" s="74">
        <f t="shared" si="65"/>
        <v>100</v>
      </c>
      <c r="BE52" s="14"/>
      <c r="BF52" s="74">
        <v>12.499999999999998</v>
      </c>
      <c r="BG52" s="74">
        <v>9.8000000000000007</v>
      </c>
      <c r="BH52" s="74">
        <v>22</v>
      </c>
      <c r="BI52" s="74">
        <v>0.6</v>
      </c>
      <c r="BJ52" s="74">
        <v>44.9</v>
      </c>
      <c r="BK52" s="74">
        <v>55.1</v>
      </c>
      <c r="BL52" s="74">
        <v>77.099999999999994</v>
      </c>
      <c r="BM52" s="14"/>
      <c r="BN52" s="74">
        <v>1.5624999999999993</v>
      </c>
      <c r="BO52" s="74">
        <v>2.4499999999999997</v>
      </c>
      <c r="BP52" s="74">
        <v>0.96040000000000025</v>
      </c>
      <c r="BQ52" s="74">
        <v>19.274999999999995</v>
      </c>
      <c r="BR52" s="74">
        <v>15.111600000000001</v>
      </c>
      <c r="BS52" s="74">
        <v>59.444099999999992</v>
      </c>
      <c r="BT52" s="74">
        <v>0.14999999999999997</v>
      </c>
      <c r="BU52" s="74">
        <v>0.1176</v>
      </c>
      <c r="BV52" s="74">
        <v>0.92519999999999991</v>
      </c>
      <c r="BW52" s="74">
        <v>3.5999999999999999E-3</v>
      </c>
      <c r="BX52" s="74">
        <v>100</v>
      </c>
      <c r="BY52" s="14"/>
      <c r="BZ52" s="74" t="s">
        <v>465</v>
      </c>
      <c r="CA52" s="74">
        <v>3.39</v>
      </c>
      <c r="CB52" s="75">
        <v>236</v>
      </c>
      <c r="CC52" s="44"/>
      <c r="CD52" s="44"/>
      <c r="CE52" s="165"/>
      <c r="CF52" s="165"/>
      <c r="CG52" s="165"/>
      <c r="CH52" s="165"/>
      <c r="CI52" s="165"/>
      <c r="CJ52" s="165"/>
      <c r="CK52" s="165"/>
      <c r="CL52" s="165"/>
      <c r="CM52" s="165"/>
      <c r="CN52" s="165"/>
      <c r="CO52" s="165"/>
      <c r="CP52" s="165"/>
      <c r="CQ52" s="165"/>
      <c r="CR52" s="165"/>
      <c r="CS52" s="165"/>
      <c r="CT52" s="165"/>
      <c r="CU52" s="165"/>
      <c r="CV52" s="165"/>
      <c r="CW52" s="165"/>
      <c r="CX52" s="165"/>
      <c r="CY52" s="165"/>
      <c r="CZ52" s="165"/>
      <c r="DA52" s="165"/>
      <c r="DB52" s="165"/>
      <c r="DC52" s="165"/>
      <c r="DD52" s="165"/>
      <c r="DE52" s="165"/>
      <c r="DF52" s="165"/>
      <c r="DG52" s="165"/>
      <c r="DH52" s="165"/>
      <c r="DI52" s="165"/>
    </row>
    <row r="53" spans="1:113" ht="15" customHeight="1">
      <c r="A53" s="7" t="s">
        <v>43</v>
      </c>
      <c r="B53" s="2">
        <v>2010</v>
      </c>
      <c r="C53" s="7">
        <v>20473659</v>
      </c>
      <c r="D53" s="8" t="s">
        <v>95</v>
      </c>
      <c r="E53" s="7" t="s">
        <v>96</v>
      </c>
      <c r="F53" s="7" t="s">
        <v>101</v>
      </c>
      <c r="G53" s="7" t="s">
        <v>102</v>
      </c>
      <c r="H53" s="2">
        <v>150</v>
      </c>
      <c r="I53" s="2"/>
      <c r="J53" s="16">
        <v>100</v>
      </c>
      <c r="K53" s="3" t="s">
        <v>37</v>
      </c>
      <c r="L53" s="3" t="s">
        <v>37</v>
      </c>
      <c r="M53" s="3" t="s">
        <v>37</v>
      </c>
      <c r="N53" s="3" t="s">
        <v>37</v>
      </c>
      <c r="O53" s="3" t="s">
        <v>37</v>
      </c>
      <c r="P53" s="3" t="s">
        <v>37</v>
      </c>
      <c r="Q53" s="3" t="s">
        <v>37</v>
      </c>
      <c r="R53" s="3" t="s">
        <v>37</v>
      </c>
      <c r="S53" s="3" t="s">
        <v>37</v>
      </c>
      <c r="T53" s="3" t="s">
        <v>37</v>
      </c>
      <c r="U53" s="3" t="s">
        <v>37</v>
      </c>
      <c r="V53" s="3" t="s">
        <v>37</v>
      </c>
      <c r="W53" s="3" t="s">
        <v>37</v>
      </c>
      <c r="X53" s="3" t="s">
        <v>37</v>
      </c>
      <c r="Y53" s="3" t="s">
        <v>37</v>
      </c>
      <c r="Z53" s="3" t="s">
        <v>37</v>
      </c>
      <c r="AA53" s="3" t="s">
        <v>37</v>
      </c>
      <c r="AB53" s="3" t="s">
        <v>37</v>
      </c>
      <c r="AC53" s="3" t="s">
        <v>37</v>
      </c>
      <c r="AD53" s="3" t="s">
        <v>37</v>
      </c>
      <c r="AE53" s="3" t="s">
        <v>37</v>
      </c>
      <c r="AF53" s="3" t="s">
        <v>37</v>
      </c>
      <c r="AG53" s="3" t="s">
        <v>37</v>
      </c>
      <c r="AH53" s="3" t="s">
        <v>37</v>
      </c>
      <c r="AI53" s="3" t="s">
        <v>37</v>
      </c>
      <c r="AJ53" s="3" t="s">
        <v>37</v>
      </c>
      <c r="AK53" s="5"/>
      <c r="AP53" s="45">
        <f t="shared" si="38"/>
        <v>0</v>
      </c>
      <c r="AQ53" s="45">
        <f t="shared" si="2"/>
        <v>100</v>
      </c>
      <c r="AR53" s="45">
        <f t="shared" si="63"/>
        <v>100</v>
      </c>
      <c r="AT53" s="45">
        <f t="shared" si="39"/>
        <v>0</v>
      </c>
      <c r="AY53" s="45">
        <f t="shared" si="64"/>
        <v>100</v>
      </c>
      <c r="BD53" s="45">
        <f t="shared" si="65"/>
        <v>100</v>
      </c>
      <c r="CD53" s="44"/>
    </row>
    <row r="54" spans="1:113" s="5" customFormat="1" ht="15" customHeight="1">
      <c r="A54" s="1" t="s">
        <v>103</v>
      </c>
      <c r="B54" s="2">
        <v>2007</v>
      </c>
      <c r="C54" s="1">
        <v>17194620</v>
      </c>
      <c r="D54" s="1" t="s">
        <v>95</v>
      </c>
      <c r="E54" s="1" t="s">
        <v>104</v>
      </c>
      <c r="F54" s="1" t="s">
        <v>105</v>
      </c>
      <c r="G54" s="7" t="s">
        <v>36</v>
      </c>
      <c r="H54" s="2">
        <v>84</v>
      </c>
      <c r="I54" s="2"/>
      <c r="J54" s="16">
        <v>42.3</v>
      </c>
      <c r="K54" s="3" t="s">
        <v>37</v>
      </c>
      <c r="L54" s="3" t="s">
        <v>37</v>
      </c>
      <c r="M54" s="3">
        <v>23.8</v>
      </c>
      <c r="N54" s="3" t="s">
        <v>37</v>
      </c>
      <c r="O54" s="3" t="s">
        <v>37</v>
      </c>
      <c r="P54" s="3" t="s">
        <v>37</v>
      </c>
      <c r="Q54" s="3" t="s">
        <v>37</v>
      </c>
      <c r="R54" s="3">
        <v>7.1</v>
      </c>
      <c r="S54" s="3" t="s">
        <v>37</v>
      </c>
      <c r="T54" s="3" t="s">
        <v>37</v>
      </c>
      <c r="U54" s="3" t="s">
        <v>37</v>
      </c>
      <c r="V54" s="3" t="s">
        <v>37</v>
      </c>
      <c r="W54" s="3" t="s">
        <v>37</v>
      </c>
      <c r="X54" s="3">
        <v>0</v>
      </c>
      <c r="Y54" s="3">
        <v>17.8</v>
      </c>
      <c r="Z54" s="3" t="s">
        <v>37</v>
      </c>
      <c r="AA54" s="3">
        <v>0</v>
      </c>
      <c r="AB54" s="3">
        <v>4.2</v>
      </c>
      <c r="AC54" s="3" t="s">
        <v>37</v>
      </c>
      <c r="AD54" s="3">
        <v>0.6</v>
      </c>
      <c r="AE54" s="3" t="s">
        <v>37</v>
      </c>
      <c r="AF54" s="3">
        <v>4.2</v>
      </c>
      <c r="AG54" s="3" t="s">
        <v>37</v>
      </c>
      <c r="AH54" s="3" t="s">
        <v>37</v>
      </c>
      <c r="AI54" s="3" t="s">
        <v>37</v>
      </c>
      <c r="AJ54" s="3" t="s">
        <v>37</v>
      </c>
      <c r="AL54" s="45">
        <f t="shared" ref="AL54:AL75" si="66">SUM(X54:AJ54)</f>
        <v>26.8</v>
      </c>
      <c r="AM54" s="45">
        <f>SUM(Q54:W54)</f>
        <v>7.1</v>
      </c>
      <c r="AN54" s="45">
        <f t="shared" si="40"/>
        <v>23.8</v>
      </c>
      <c r="AO54" s="45"/>
      <c r="AP54" s="45">
        <f t="shared" si="38"/>
        <v>57.7</v>
      </c>
      <c r="AQ54" s="45">
        <f t="shared" si="2"/>
        <v>42.3</v>
      </c>
      <c r="AR54" s="45">
        <f t="shared" si="63"/>
        <v>66.099999999999994</v>
      </c>
      <c r="AS54" s="14"/>
      <c r="AT54" s="45">
        <f t="shared" si="39"/>
        <v>7.1824000000000003</v>
      </c>
      <c r="AU54" s="45">
        <f>2*AL54*AM54/100</f>
        <v>3.8056000000000001</v>
      </c>
      <c r="AV54" s="45">
        <f>AM54*AM54/100</f>
        <v>0.50409999999999999</v>
      </c>
      <c r="AW54" s="45">
        <f t="shared" ref="AW54:AW76" si="67">2*AL54*AR54/100</f>
        <v>35.429599999999994</v>
      </c>
      <c r="AX54" s="45">
        <f>2*AM54*AR54/100</f>
        <v>9.3861999999999988</v>
      </c>
      <c r="AY54" s="45">
        <f t="shared" si="64"/>
        <v>43.692099999999989</v>
      </c>
      <c r="AZ54" s="45"/>
      <c r="BA54" s="45"/>
      <c r="BB54" s="45"/>
      <c r="BC54" s="45"/>
      <c r="BD54" s="45">
        <f t="shared" si="65"/>
        <v>99.999999999999972</v>
      </c>
      <c r="BE54" s="14"/>
      <c r="BF54" s="45"/>
      <c r="BG54" s="45"/>
      <c r="BH54" s="45"/>
      <c r="BI54" s="45"/>
      <c r="BJ54" s="45"/>
      <c r="BK54" s="45"/>
      <c r="BL54" s="45"/>
      <c r="BM54" s="14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14"/>
      <c r="BZ54" s="45"/>
      <c r="CA54" s="45"/>
      <c r="CB54" s="15"/>
      <c r="CC54" s="44"/>
      <c r="CD54" s="44"/>
      <c r="CE54" s="143"/>
      <c r="CF54" s="143"/>
      <c r="CG54" s="143"/>
      <c r="CH54" s="143"/>
      <c r="CI54" s="143"/>
      <c r="CJ54" s="143"/>
      <c r="CK54" s="143"/>
      <c r="CL54" s="143"/>
      <c r="CM54" s="143"/>
      <c r="CN54" s="143"/>
      <c r="CO54" s="143"/>
      <c r="CP54" s="143"/>
      <c r="CQ54" s="143"/>
      <c r="CR54" s="143"/>
      <c r="CS54" s="143"/>
      <c r="CT54" s="143"/>
      <c r="CU54" s="143"/>
      <c r="CV54" s="143"/>
      <c r="CW54" s="143"/>
      <c r="CX54" s="143"/>
      <c r="CY54" s="143"/>
      <c r="CZ54" s="143"/>
      <c r="DA54" s="143"/>
      <c r="DB54" s="143"/>
      <c r="DC54" s="143"/>
      <c r="DD54" s="143"/>
      <c r="DE54" s="143"/>
      <c r="DF54" s="143"/>
      <c r="DG54" s="143"/>
      <c r="DH54" s="143"/>
      <c r="DI54" s="143"/>
    </row>
    <row r="55" spans="1:113" s="5" customFormat="1" ht="15" customHeight="1">
      <c r="A55" s="1" t="s">
        <v>106</v>
      </c>
      <c r="B55" s="2">
        <v>2009</v>
      </c>
      <c r="C55" s="1">
        <v>19162321</v>
      </c>
      <c r="D55" s="1" t="s">
        <v>95</v>
      </c>
      <c r="E55" s="1" t="s">
        <v>107</v>
      </c>
      <c r="F55" s="1" t="s">
        <v>108</v>
      </c>
      <c r="G55" s="1" t="s">
        <v>109</v>
      </c>
      <c r="H55" s="2">
        <v>95</v>
      </c>
      <c r="I55" s="2"/>
      <c r="J55" s="44">
        <v>78.95</v>
      </c>
      <c r="K55" s="3" t="s">
        <v>37</v>
      </c>
      <c r="L55" s="3" t="s">
        <v>37</v>
      </c>
      <c r="M55" s="3" t="s">
        <v>37</v>
      </c>
      <c r="N55" s="3" t="s">
        <v>37</v>
      </c>
      <c r="O55" s="3" t="s">
        <v>37</v>
      </c>
      <c r="P55" s="3" t="s">
        <v>37</v>
      </c>
      <c r="Q55" s="3" t="s">
        <v>37</v>
      </c>
      <c r="R55" s="3" t="s">
        <v>37</v>
      </c>
      <c r="S55" s="3" t="s">
        <v>37</v>
      </c>
      <c r="T55" s="3" t="s">
        <v>37</v>
      </c>
      <c r="U55" s="3" t="s">
        <v>37</v>
      </c>
      <c r="V55" s="3" t="s">
        <v>37</v>
      </c>
      <c r="W55" s="3" t="s">
        <v>37</v>
      </c>
      <c r="X55" s="46">
        <v>7.89</v>
      </c>
      <c r="Y55" s="3">
        <v>13.16</v>
      </c>
      <c r="Z55" s="3" t="s">
        <v>37</v>
      </c>
      <c r="AA55" s="3" t="s">
        <v>37</v>
      </c>
      <c r="AB55" s="3" t="s">
        <v>37</v>
      </c>
      <c r="AC55" s="3" t="s">
        <v>37</v>
      </c>
      <c r="AD55" s="3" t="s">
        <v>37</v>
      </c>
      <c r="AE55" s="3" t="s">
        <v>37</v>
      </c>
      <c r="AF55" s="3" t="s">
        <v>37</v>
      </c>
      <c r="AG55" s="3" t="s">
        <v>37</v>
      </c>
      <c r="AH55" s="3" t="s">
        <v>37</v>
      </c>
      <c r="AI55" s="3" t="s">
        <v>37</v>
      </c>
      <c r="AJ55" s="3" t="s">
        <v>37</v>
      </c>
      <c r="AL55" s="45">
        <f t="shared" si="66"/>
        <v>21.05</v>
      </c>
      <c r="AM55" s="45"/>
      <c r="AN55" s="45"/>
      <c r="AO55" s="45"/>
      <c r="AP55" s="45">
        <f t="shared" si="38"/>
        <v>21.05</v>
      </c>
      <c r="AQ55" s="45">
        <f t="shared" si="2"/>
        <v>78.95</v>
      </c>
      <c r="AR55" s="45">
        <f t="shared" si="63"/>
        <v>78.95</v>
      </c>
      <c r="AS55" s="14"/>
      <c r="AT55" s="45">
        <f t="shared" si="39"/>
        <v>4.431025</v>
      </c>
      <c r="AU55" s="45"/>
      <c r="AV55" s="45"/>
      <c r="AW55" s="45">
        <f t="shared" si="67"/>
        <v>33.237949999999998</v>
      </c>
      <c r="AX55" s="45"/>
      <c r="AY55" s="45">
        <f t="shared" si="64"/>
        <v>62.331025000000011</v>
      </c>
      <c r="AZ55" s="45"/>
      <c r="BA55" s="45"/>
      <c r="BB55" s="45"/>
      <c r="BC55" s="45"/>
      <c r="BD55" s="45">
        <f t="shared" si="65"/>
        <v>100</v>
      </c>
      <c r="BE55" s="14"/>
      <c r="BF55" s="45"/>
      <c r="BG55" s="45"/>
      <c r="BH55" s="45"/>
      <c r="BI55" s="45"/>
      <c r="BJ55" s="45"/>
      <c r="BK55" s="45"/>
      <c r="BL55" s="45"/>
      <c r="BM55" s="14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14"/>
      <c r="BZ55" s="14"/>
      <c r="CA55" s="14"/>
      <c r="CB55" s="13"/>
      <c r="CC55" s="44"/>
      <c r="CD55" s="44"/>
      <c r="CE55" s="143"/>
      <c r="CF55" s="143"/>
      <c r="CG55" s="143"/>
      <c r="CH55" s="143"/>
      <c r="CI55" s="143"/>
      <c r="CJ55" s="143"/>
      <c r="CK55" s="143"/>
      <c r="CL55" s="143"/>
      <c r="CM55" s="143"/>
      <c r="CN55" s="143"/>
      <c r="CO55" s="143"/>
      <c r="CP55" s="143"/>
      <c r="CQ55" s="143"/>
      <c r="CR55" s="143"/>
      <c r="CS55" s="143"/>
      <c r="CT55" s="143"/>
      <c r="CU55" s="143"/>
      <c r="CV55" s="143"/>
      <c r="CW55" s="143"/>
      <c r="CX55" s="143"/>
      <c r="CY55" s="143"/>
      <c r="CZ55" s="143"/>
      <c r="DA55" s="143"/>
      <c r="DB55" s="143"/>
      <c r="DC55" s="143"/>
      <c r="DD55" s="143"/>
      <c r="DE55" s="143"/>
      <c r="DF55" s="143"/>
      <c r="DG55" s="143"/>
      <c r="DH55" s="143"/>
      <c r="DI55" s="143"/>
    </row>
    <row r="56" spans="1:113" s="5" customFormat="1" ht="15" customHeight="1">
      <c r="A56" s="1" t="s">
        <v>110</v>
      </c>
      <c r="B56" s="2">
        <v>2009</v>
      </c>
      <c r="C56" s="1">
        <v>19330589</v>
      </c>
      <c r="D56" s="1" t="s">
        <v>95</v>
      </c>
      <c r="E56" s="1" t="s">
        <v>107</v>
      </c>
      <c r="F56" s="1" t="s">
        <v>111</v>
      </c>
      <c r="G56" s="1" t="s">
        <v>112</v>
      </c>
      <c r="H56" s="2">
        <v>33</v>
      </c>
      <c r="I56" s="2"/>
      <c r="J56" s="44">
        <v>87.88</v>
      </c>
      <c r="K56" s="1" t="s">
        <v>37</v>
      </c>
      <c r="L56" s="1" t="s">
        <v>37</v>
      </c>
      <c r="M56" s="1" t="s">
        <v>37</v>
      </c>
      <c r="N56" s="1" t="s">
        <v>37</v>
      </c>
      <c r="O56" s="1" t="s">
        <v>37</v>
      </c>
      <c r="P56" s="1" t="s">
        <v>37</v>
      </c>
      <c r="Q56" s="1" t="s">
        <v>37</v>
      </c>
      <c r="R56" s="1" t="s">
        <v>37</v>
      </c>
      <c r="S56" s="1" t="s">
        <v>37</v>
      </c>
      <c r="T56" s="1" t="s">
        <v>37</v>
      </c>
      <c r="U56" s="1" t="s">
        <v>37</v>
      </c>
      <c r="V56" s="1" t="s">
        <v>37</v>
      </c>
      <c r="W56" s="1" t="s">
        <v>37</v>
      </c>
      <c r="X56" s="1">
        <v>3.03</v>
      </c>
      <c r="Y56" s="1">
        <v>9.09</v>
      </c>
      <c r="Z56" s="1" t="s">
        <v>37</v>
      </c>
      <c r="AA56" s="1" t="s">
        <v>37</v>
      </c>
      <c r="AB56" s="1" t="s">
        <v>37</v>
      </c>
      <c r="AC56" s="1" t="s">
        <v>37</v>
      </c>
      <c r="AD56" s="1" t="s">
        <v>37</v>
      </c>
      <c r="AE56" s="1" t="s">
        <v>37</v>
      </c>
      <c r="AF56" s="1" t="s">
        <v>37</v>
      </c>
      <c r="AG56" s="1" t="s">
        <v>37</v>
      </c>
      <c r="AH56" s="1" t="s">
        <v>37</v>
      </c>
      <c r="AI56" s="1" t="s">
        <v>37</v>
      </c>
      <c r="AJ56" s="1" t="s">
        <v>37</v>
      </c>
      <c r="AL56" s="45">
        <f t="shared" si="66"/>
        <v>12.12</v>
      </c>
      <c r="AM56" s="45"/>
      <c r="AN56" s="45"/>
      <c r="AO56" s="45"/>
      <c r="AP56" s="45">
        <f t="shared" si="38"/>
        <v>12.12</v>
      </c>
      <c r="AQ56" s="45">
        <f t="shared" si="2"/>
        <v>87.88</v>
      </c>
      <c r="AR56" s="45">
        <f t="shared" si="63"/>
        <v>87.88</v>
      </c>
      <c r="AS56" s="14"/>
      <c r="AT56" s="45">
        <f t="shared" si="39"/>
        <v>1.4689439999999998</v>
      </c>
      <c r="AU56" s="45"/>
      <c r="AV56" s="45"/>
      <c r="AW56" s="45">
        <f t="shared" si="67"/>
        <v>21.302111999999997</v>
      </c>
      <c r="AX56" s="45"/>
      <c r="AY56" s="45">
        <f t="shared" si="64"/>
        <v>77.228943999999998</v>
      </c>
      <c r="AZ56" s="45"/>
      <c r="BA56" s="45"/>
      <c r="BB56" s="45"/>
      <c r="BC56" s="45"/>
      <c r="BD56" s="45">
        <f t="shared" si="65"/>
        <v>100</v>
      </c>
      <c r="BE56" s="14"/>
      <c r="BF56" s="45"/>
      <c r="BG56" s="45"/>
      <c r="BH56" s="45"/>
      <c r="BI56" s="45"/>
      <c r="BJ56" s="45"/>
      <c r="BK56" s="45"/>
      <c r="BL56" s="45"/>
      <c r="BM56" s="14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14"/>
      <c r="BZ56" s="14"/>
      <c r="CA56" s="14"/>
      <c r="CB56" s="13"/>
      <c r="CC56" s="44"/>
      <c r="CD56" s="44"/>
      <c r="CE56" s="143"/>
      <c r="CF56" s="143"/>
      <c r="CG56" s="143"/>
      <c r="CH56" s="143"/>
      <c r="CI56" s="143"/>
      <c r="CJ56" s="143"/>
      <c r="CK56" s="143"/>
      <c r="CL56" s="143"/>
      <c r="CM56" s="143"/>
      <c r="CN56" s="143"/>
      <c r="CO56" s="143"/>
      <c r="CP56" s="143"/>
      <c r="CQ56" s="143"/>
      <c r="CR56" s="143"/>
      <c r="CS56" s="143"/>
      <c r="CT56" s="143"/>
      <c r="CU56" s="143"/>
      <c r="CV56" s="143"/>
      <c r="CW56" s="143"/>
      <c r="CX56" s="143"/>
      <c r="CY56" s="143"/>
      <c r="CZ56" s="143"/>
      <c r="DA56" s="143"/>
      <c r="DB56" s="143"/>
      <c r="DC56" s="143"/>
      <c r="DD56" s="143"/>
      <c r="DE56" s="143"/>
      <c r="DF56" s="143"/>
      <c r="DG56" s="143"/>
      <c r="DH56" s="143"/>
      <c r="DI56" s="143"/>
    </row>
    <row r="57" spans="1:113" s="5" customFormat="1" ht="15" customHeight="1">
      <c r="A57" s="1" t="s">
        <v>110</v>
      </c>
      <c r="B57" s="2">
        <v>2009</v>
      </c>
      <c r="C57" s="1">
        <v>19330589</v>
      </c>
      <c r="D57" s="1" t="s">
        <v>95</v>
      </c>
      <c r="E57" s="1" t="s">
        <v>107</v>
      </c>
      <c r="F57" s="1" t="s">
        <v>113</v>
      </c>
      <c r="G57" s="1" t="s">
        <v>112</v>
      </c>
      <c r="H57" s="2">
        <v>178</v>
      </c>
      <c r="I57" s="2"/>
      <c r="J57" s="44">
        <v>82.87</v>
      </c>
      <c r="K57" s="1" t="s">
        <v>37</v>
      </c>
      <c r="L57" s="1" t="s">
        <v>37</v>
      </c>
      <c r="M57" s="1" t="s">
        <v>37</v>
      </c>
      <c r="N57" s="1" t="s">
        <v>37</v>
      </c>
      <c r="O57" s="1" t="s">
        <v>37</v>
      </c>
      <c r="P57" s="1" t="s">
        <v>37</v>
      </c>
      <c r="Q57" s="1" t="s">
        <v>37</v>
      </c>
      <c r="R57" s="1" t="s">
        <v>37</v>
      </c>
      <c r="S57" s="1" t="s">
        <v>37</v>
      </c>
      <c r="T57" s="1" t="s">
        <v>37</v>
      </c>
      <c r="U57" s="1" t="s">
        <v>37</v>
      </c>
      <c r="V57" s="1" t="s">
        <v>37</v>
      </c>
      <c r="W57" s="1" t="s">
        <v>37</v>
      </c>
      <c r="X57" s="1">
        <v>3.09</v>
      </c>
      <c r="Y57" s="1">
        <v>14.04</v>
      </c>
      <c r="Z57" s="1" t="s">
        <v>37</v>
      </c>
      <c r="AA57" s="1" t="s">
        <v>37</v>
      </c>
      <c r="AB57" s="1" t="s">
        <v>37</v>
      </c>
      <c r="AC57" s="1" t="s">
        <v>37</v>
      </c>
      <c r="AD57" s="1" t="s">
        <v>37</v>
      </c>
      <c r="AE57" s="1" t="s">
        <v>37</v>
      </c>
      <c r="AF57" s="1" t="s">
        <v>37</v>
      </c>
      <c r="AG57" s="1" t="s">
        <v>37</v>
      </c>
      <c r="AH57" s="1" t="s">
        <v>37</v>
      </c>
      <c r="AI57" s="1" t="s">
        <v>37</v>
      </c>
      <c r="AJ57" s="1" t="s">
        <v>37</v>
      </c>
      <c r="AL57" s="45">
        <f t="shared" si="66"/>
        <v>17.13</v>
      </c>
      <c r="AM57" s="45"/>
      <c r="AN57" s="45"/>
      <c r="AO57" s="45"/>
      <c r="AP57" s="45">
        <f t="shared" si="38"/>
        <v>17.13</v>
      </c>
      <c r="AQ57" s="45">
        <f t="shared" si="2"/>
        <v>82.87</v>
      </c>
      <c r="AR57" s="45">
        <f t="shared" si="63"/>
        <v>82.87</v>
      </c>
      <c r="AS57" s="14"/>
      <c r="AT57" s="45">
        <f t="shared" si="39"/>
        <v>2.9343689999999998</v>
      </c>
      <c r="AU57" s="45"/>
      <c r="AV57" s="45"/>
      <c r="AW57" s="45">
        <f t="shared" si="67"/>
        <v>28.391262000000001</v>
      </c>
      <c r="AX57" s="45"/>
      <c r="AY57" s="45">
        <f t="shared" si="64"/>
        <v>68.674369000000013</v>
      </c>
      <c r="AZ57" s="45"/>
      <c r="BA57" s="45"/>
      <c r="BB57" s="45"/>
      <c r="BC57" s="45"/>
      <c r="BD57" s="45">
        <f t="shared" si="65"/>
        <v>100.00000000000001</v>
      </c>
      <c r="BE57" s="14"/>
      <c r="BF57" s="45"/>
      <c r="BG57" s="45"/>
      <c r="BH57" s="45"/>
      <c r="BI57" s="45"/>
      <c r="BJ57" s="45"/>
      <c r="BK57" s="45"/>
      <c r="BL57" s="45"/>
      <c r="BM57" s="14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14"/>
      <c r="BZ57" s="14"/>
      <c r="CA57" s="14"/>
      <c r="CB57" s="13"/>
      <c r="CC57" s="44"/>
      <c r="CD57" s="44"/>
      <c r="CE57" s="143"/>
      <c r="CF57" s="143"/>
      <c r="CG57" s="143"/>
      <c r="CH57" s="143"/>
      <c r="CI57" s="143"/>
      <c r="CJ57" s="143"/>
      <c r="CK57" s="143"/>
      <c r="CL57" s="143"/>
      <c r="CM57" s="143"/>
      <c r="CN57" s="143"/>
      <c r="CO57" s="143"/>
      <c r="CP57" s="143"/>
      <c r="CQ57" s="143"/>
      <c r="CR57" s="143"/>
      <c r="CS57" s="143"/>
      <c r="CT57" s="143"/>
      <c r="CU57" s="143"/>
      <c r="CV57" s="143"/>
      <c r="CW57" s="143"/>
      <c r="CX57" s="143"/>
      <c r="CY57" s="143"/>
      <c r="CZ57" s="143"/>
      <c r="DA57" s="143"/>
      <c r="DB57" s="143"/>
      <c r="DC57" s="143"/>
      <c r="DD57" s="143"/>
      <c r="DE57" s="143"/>
      <c r="DF57" s="143"/>
      <c r="DG57" s="143"/>
      <c r="DH57" s="143"/>
      <c r="DI57" s="143"/>
    </row>
    <row r="58" spans="1:113" s="5" customFormat="1" ht="15" customHeight="1">
      <c r="A58" s="1" t="s">
        <v>110</v>
      </c>
      <c r="B58" s="2">
        <v>2009</v>
      </c>
      <c r="C58" s="1">
        <v>19330589</v>
      </c>
      <c r="D58" s="1" t="s">
        <v>95</v>
      </c>
      <c r="E58" s="1" t="s">
        <v>107</v>
      </c>
      <c r="F58" s="1" t="s">
        <v>114</v>
      </c>
      <c r="G58" s="1" t="s">
        <v>112</v>
      </c>
      <c r="H58" s="2">
        <v>89</v>
      </c>
      <c r="I58" s="2"/>
      <c r="J58" s="44">
        <v>88.76</v>
      </c>
      <c r="K58" s="1" t="s">
        <v>37</v>
      </c>
      <c r="L58" s="1" t="s">
        <v>37</v>
      </c>
      <c r="M58" s="1" t="s">
        <v>37</v>
      </c>
      <c r="N58" s="1" t="s">
        <v>37</v>
      </c>
      <c r="O58" s="1" t="s">
        <v>37</v>
      </c>
      <c r="P58" s="1" t="s">
        <v>37</v>
      </c>
      <c r="Q58" s="1" t="s">
        <v>37</v>
      </c>
      <c r="R58" s="1" t="s">
        <v>37</v>
      </c>
      <c r="S58" s="1" t="s">
        <v>37</v>
      </c>
      <c r="T58" s="1" t="s">
        <v>37</v>
      </c>
      <c r="U58" s="1" t="s">
        <v>37</v>
      </c>
      <c r="V58" s="1" t="s">
        <v>37</v>
      </c>
      <c r="W58" s="1" t="s">
        <v>37</v>
      </c>
      <c r="X58" s="1">
        <v>1.69</v>
      </c>
      <c r="Y58" s="1">
        <v>9.5500000000000007</v>
      </c>
      <c r="Z58" s="1" t="s">
        <v>37</v>
      </c>
      <c r="AA58" s="1" t="s">
        <v>37</v>
      </c>
      <c r="AB58" s="1" t="s">
        <v>37</v>
      </c>
      <c r="AC58" s="1" t="s">
        <v>37</v>
      </c>
      <c r="AD58" s="1" t="s">
        <v>37</v>
      </c>
      <c r="AE58" s="1" t="s">
        <v>37</v>
      </c>
      <c r="AF58" s="1" t="s">
        <v>37</v>
      </c>
      <c r="AG58" s="1" t="s">
        <v>37</v>
      </c>
      <c r="AH58" s="1" t="s">
        <v>37</v>
      </c>
      <c r="AI58" s="1" t="s">
        <v>37</v>
      </c>
      <c r="AJ58" s="1" t="s">
        <v>37</v>
      </c>
      <c r="AL58" s="45">
        <f t="shared" si="66"/>
        <v>11.24</v>
      </c>
      <c r="AM58" s="45"/>
      <c r="AN58" s="45"/>
      <c r="AO58" s="45"/>
      <c r="AP58" s="45">
        <f t="shared" si="38"/>
        <v>11.24</v>
      </c>
      <c r="AQ58" s="45">
        <f t="shared" si="2"/>
        <v>88.76</v>
      </c>
      <c r="AR58" s="45">
        <f t="shared" si="63"/>
        <v>88.76</v>
      </c>
      <c r="AS58" s="14"/>
      <c r="AT58" s="45">
        <f t="shared" si="39"/>
        <v>1.2633760000000001</v>
      </c>
      <c r="AU58" s="45"/>
      <c r="AV58" s="45"/>
      <c r="AW58" s="45">
        <f t="shared" si="67"/>
        <v>19.953248000000002</v>
      </c>
      <c r="AX58" s="45"/>
      <c r="AY58" s="45">
        <f t="shared" si="64"/>
        <v>78.783376000000004</v>
      </c>
      <c r="AZ58" s="45"/>
      <c r="BA58" s="45"/>
      <c r="BB58" s="45"/>
      <c r="BC58" s="45"/>
      <c r="BD58" s="45">
        <f t="shared" si="65"/>
        <v>100</v>
      </c>
      <c r="BE58" s="14"/>
      <c r="BF58" s="45"/>
      <c r="BG58" s="45"/>
      <c r="BH58" s="45"/>
      <c r="BI58" s="45"/>
      <c r="BJ58" s="45"/>
      <c r="BK58" s="45"/>
      <c r="BL58" s="45"/>
      <c r="BM58" s="14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14"/>
      <c r="BZ58" s="14"/>
      <c r="CA58" s="14"/>
      <c r="CB58" s="13"/>
      <c r="CC58" s="44"/>
      <c r="CD58" s="44"/>
      <c r="CE58" s="143"/>
      <c r="CF58" s="143"/>
      <c r="CG58" s="143"/>
      <c r="CH58" s="143"/>
      <c r="CI58" s="143"/>
      <c r="CJ58" s="143"/>
      <c r="CK58" s="143"/>
      <c r="CL58" s="143"/>
      <c r="CM58" s="143"/>
      <c r="CN58" s="143"/>
      <c r="CO58" s="143"/>
      <c r="CP58" s="143"/>
      <c r="CQ58" s="143"/>
      <c r="CR58" s="143"/>
      <c r="CS58" s="143"/>
      <c r="CT58" s="143"/>
      <c r="CU58" s="143"/>
      <c r="CV58" s="143"/>
      <c r="CW58" s="143"/>
      <c r="CX58" s="143"/>
      <c r="CY58" s="143"/>
      <c r="CZ58" s="143"/>
      <c r="DA58" s="143"/>
      <c r="DB58" s="143"/>
      <c r="DC58" s="143"/>
      <c r="DD58" s="143"/>
      <c r="DE58" s="143"/>
      <c r="DF58" s="143"/>
      <c r="DG58" s="143"/>
      <c r="DH58" s="143"/>
      <c r="DI58" s="143"/>
    </row>
    <row r="59" spans="1:113" s="20" customFormat="1" ht="15" customHeight="1">
      <c r="A59" s="17" t="s">
        <v>115</v>
      </c>
      <c r="B59" s="18">
        <v>2009</v>
      </c>
      <c r="C59" s="17">
        <v>19761369</v>
      </c>
      <c r="D59" s="17" t="s">
        <v>95</v>
      </c>
      <c r="E59" s="17" t="s">
        <v>107</v>
      </c>
      <c r="F59" s="17" t="s">
        <v>116</v>
      </c>
      <c r="G59" s="17" t="s">
        <v>36</v>
      </c>
      <c r="H59" s="18">
        <v>87</v>
      </c>
      <c r="I59" s="18">
        <v>87</v>
      </c>
      <c r="J59" s="71">
        <v>43.68</v>
      </c>
      <c r="K59" s="19">
        <v>0</v>
      </c>
      <c r="L59" s="19">
        <v>1.72</v>
      </c>
      <c r="M59" s="19">
        <v>12.65</v>
      </c>
      <c r="N59" s="19">
        <v>0</v>
      </c>
      <c r="O59" s="19" t="s">
        <v>37</v>
      </c>
      <c r="P59" s="19" t="s">
        <v>37</v>
      </c>
      <c r="Q59" s="19">
        <v>0</v>
      </c>
      <c r="R59" s="19">
        <v>4.0199999999999996</v>
      </c>
      <c r="S59" s="19">
        <v>9.1999999999999993</v>
      </c>
      <c r="T59" s="19">
        <v>6.32</v>
      </c>
      <c r="U59" s="19">
        <v>10.92</v>
      </c>
      <c r="V59" s="19" t="s">
        <v>37</v>
      </c>
      <c r="W59" s="19" t="s">
        <v>37</v>
      </c>
      <c r="X59" s="19">
        <v>1.1499999999999999</v>
      </c>
      <c r="Y59" s="19">
        <v>6.32</v>
      </c>
      <c r="Z59" s="19">
        <v>0</v>
      </c>
      <c r="AA59" s="19">
        <v>4.0199999999999996</v>
      </c>
      <c r="AB59" s="19">
        <v>0</v>
      </c>
      <c r="AC59" s="19" t="s">
        <v>37</v>
      </c>
      <c r="AD59" s="19" t="s">
        <v>37</v>
      </c>
      <c r="AE59" s="19" t="s">
        <v>37</v>
      </c>
      <c r="AF59" s="19" t="s">
        <v>37</v>
      </c>
      <c r="AG59" s="19" t="s">
        <v>37</v>
      </c>
      <c r="AH59" s="19">
        <v>0</v>
      </c>
      <c r="AI59" s="19" t="s">
        <v>37</v>
      </c>
      <c r="AJ59" s="19" t="s">
        <v>37</v>
      </c>
      <c r="AK59" s="5"/>
      <c r="AL59" s="74">
        <f t="shared" si="66"/>
        <v>11.49</v>
      </c>
      <c r="AM59" s="74">
        <f t="shared" si="37"/>
        <v>30.46</v>
      </c>
      <c r="AN59" s="74">
        <f t="shared" si="40"/>
        <v>12.65</v>
      </c>
      <c r="AO59" s="74">
        <f>SUM(K59:L59)</f>
        <v>1.72</v>
      </c>
      <c r="AP59" s="74">
        <f t="shared" si="38"/>
        <v>56.32</v>
      </c>
      <c r="AQ59" s="74">
        <f t="shared" si="2"/>
        <v>43.68</v>
      </c>
      <c r="AR59" s="74">
        <f t="shared" si="63"/>
        <v>56.33</v>
      </c>
      <c r="AS59" s="14"/>
      <c r="AT59" s="74">
        <f t="shared" si="39"/>
        <v>1.3202010000000002</v>
      </c>
      <c r="AU59" s="74">
        <f t="shared" ref="AU59:AU68" si="68">2*AL59*AM59/100</f>
        <v>6.9997080000000009</v>
      </c>
      <c r="AV59" s="74">
        <f t="shared" ref="AV59:AV68" si="69">AM59*AM59/100</f>
        <v>9.2781160000000007</v>
      </c>
      <c r="AW59" s="74">
        <f t="shared" si="67"/>
        <v>12.944634000000001</v>
      </c>
      <c r="AX59" s="74">
        <f t="shared" ref="AX59:AX68" si="70">2*AM59*AR59/100</f>
        <v>34.316235999999996</v>
      </c>
      <c r="AY59" s="74">
        <f t="shared" si="64"/>
        <v>31.730688999999998</v>
      </c>
      <c r="AZ59" s="74">
        <f>2*AL59*AO59/100</f>
        <v>0.395256</v>
      </c>
      <c r="BA59" s="74">
        <f>2*AM59*AO59/100</f>
        <v>1.0478239999999999</v>
      </c>
      <c r="BB59" s="74">
        <f>2*AR59*AO59/100</f>
        <v>1.9377519999999999</v>
      </c>
      <c r="BC59" s="74">
        <f>AO59*AO59/100</f>
        <v>2.9583999999999996E-2</v>
      </c>
      <c r="BD59" s="74">
        <f t="shared" si="65"/>
        <v>100</v>
      </c>
      <c r="BE59" s="14"/>
      <c r="BF59" s="74">
        <v>11.49</v>
      </c>
      <c r="BG59" s="74">
        <v>30.46</v>
      </c>
      <c r="BH59" s="74">
        <v>12.65</v>
      </c>
      <c r="BI59" s="74">
        <v>1.72</v>
      </c>
      <c r="BJ59" s="74">
        <v>56.32</v>
      </c>
      <c r="BK59" s="74">
        <v>43.68</v>
      </c>
      <c r="BL59" s="74">
        <v>56.33</v>
      </c>
      <c r="BM59" s="14"/>
      <c r="BN59" s="74">
        <v>1.3202010000000002</v>
      </c>
      <c r="BO59" s="74">
        <v>6.9997080000000009</v>
      </c>
      <c r="BP59" s="74">
        <v>9.2781160000000007</v>
      </c>
      <c r="BQ59" s="74">
        <v>12.944634000000001</v>
      </c>
      <c r="BR59" s="74">
        <v>34.316235999999996</v>
      </c>
      <c r="BS59" s="74">
        <v>31.730688999999998</v>
      </c>
      <c r="BT59" s="74">
        <v>0.395256</v>
      </c>
      <c r="BU59" s="74">
        <v>1.0478239999999999</v>
      </c>
      <c r="BV59" s="74">
        <v>1.9377519999999999</v>
      </c>
      <c r="BW59" s="74">
        <v>2.9583999999999996E-2</v>
      </c>
      <c r="BX59" s="74">
        <v>100</v>
      </c>
      <c r="BY59" s="14"/>
      <c r="BZ59" s="74"/>
      <c r="CA59" s="74"/>
      <c r="CB59" s="75"/>
      <c r="CC59" s="44"/>
      <c r="CD59" s="44"/>
      <c r="CE59" s="165"/>
      <c r="CF59" s="165"/>
      <c r="CG59" s="165"/>
      <c r="CH59" s="165"/>
      <c r="CI59" s="165"/>
      <c r="CJ59" s="165"/>
      <c r="CK59" s="165"/>
      <c r="CL59" s="165"/>
      <c r="CM59" s="165"/>
      <c r="CN59" s="165"/>
      <c r="CO59" s="165"/>
      <c r="CP59" s="165"/>
      <c r="CQ59" s="165"/>
      <c r="CR59" s="165"/>
      <c r="CS59" s="165"/>
      <c r="CT59" s="165"/>
      <c r="CU59" s="165"/>
      <c r="CV59" s="165"/>
      <c r="CW59" s="165"/>
      <c r="CX59" s="165"/>
      <c r="CY59" s="165"/>
      <c r="CZ59" s="165"/>
      <c r="DA59" s="165"/>
      <c r="DB59" s="165"/>
      <c r="DC59" s="165"/>
      <c r="DD59" s="165"/>
      <c r="DE59" s="165"/>
      <c r="DF59" s="165"/>
      <c r="DG59" s="165"/>
      <c r="DH59" s="165"/>
      <c r="DI59" s="165"/>
    </row>
    <row r="60" spans="1:113" s="20" customFormat="1" ht="15" customHeight="1">
      <c r="A60" s="17" t="s">
        <v>115</v>
      </c>
      <c r="B60" s="18">
        <v>2009</v>
      </c>
      <c r="C60" s="17">
        <v>19761369</v>
      </c>
      <c r="D60" s="17" t="s">
        <v>95</v>
      </c>
      <c r="E60" s="17" t="s">
        <v>107</v>
      </c>
      <c r="F60" s="17" t="s">
        <v>117</v>
      </c>
      <c r="G60" s="17" t="s">
        <v>36</v>
      </c>
      <c r="H60" s="18">
        <v>92</v>
      </c>
      <c r="I60" s="18">
        <v>92</v>
      </c>
      <c r="J60" s="71">
        <v>45.12</v>
      </c>
      <c r="K60" s="19">
        <v>0.54</v>
      </c>
      <c r="L60" s="19">
        <v>4.3499999999999996</v>
      </c>
      <c r="M60" s="19">
        <v>12.5</v>
      </c>
      <c r="N60" s="19">
        <v>7.61</v>
      </c>
      <c r="O60" s="19" t="s">
        <v>37</v>
      </c>
      <c r="P60" s="19" t="s">
        <v>37</v>
      </c>
      <c r="Q60" s="19">
        <v>2.17</v>
      </c>
      <c r="R60" s="19">
        <v>2.72</v>
      </c>
      <c r="S60" s="19">
        <v>2.17</v>
      </c>
      <c r="T60" s="19">
        <v>0.54</v>
      </c>
      <c r="U60" s="19">
        <v>7.07</v>
      </c>
      <c r="V60" s="19" t="s">
        <v>37</v>
      </c>
      <c r="W60" s="19" t="s">
        <v>37</v>
      </c>
      <c r="X60" s="19">
        <v>0</v>
      </c>
      <c r="Y60" s="19">
        <v>10.33</v>
      </c>
      <c r="Z60" s="19">
        <v>1.62</v>
      </c>
      <c r="AA60" s="19">
        <v>1.0900000000000001</v>
      </c>
      <c r="AB60" s="19">
        <v>2.17</v>
      </c>
      <c r="AC60" s="19" t="s">
        <v>37</v>
      </c>
      <c r="AD60" s="19" t="s">
        <v>37</v>
      </c>
      <c r="AE60" s="19" t="s">
        <v>37</v>
      </c>
      <c r="AF60" s="19" t="s">
        <v>37</v>
      </c>
      <c r="AG60" s="19" t="s">
        <v>37</v>
      </c>
      <c r="AH60" s="19">
        <v>0</v>
      </c>
      <c r="AI60" s="19" t="s">
        <v>37</v>
      </c>
      <c r="AJ60" s="19" t="s">
        <v>37</v>
      </c>
      <c r="AK60" s="5"/>
      <c r="AL60" s="74">
        <f t="shared" si="66"/>
        <v>15.209999999999999</v>
      </c>
      <c r="AM60" s="74">
        <f t="shared" si="37"/>
        <v>14.670000000000002</v>
      </c>
      <c r="AN60" s="74">
        <f t="shared" si="40"/>
        <v>20.11</v>
      </c>
      <c r="AO60" s="74">
        <f>SUM(K60:L60)</f>
        <v>4.8899999999999997</v>
      </c>
      <c r="AP60" s="74">
        <f t="shared" si="38"/>
        <v>54.88</v>
      </c>
      <c r="AQ60" s="74">
        <f t="shared" si="2"/>
        <v>45.12</v>
      </c>
      <c r="AR60" s="74">
        <f t="shared" si="63"/>
        <v>65.22999999999999</v>
      </c>
      <c r="AS60" s="14"/>
      <c r="AT60" s="74">
        <f t="shared" si="39"/>
        <v>2.3134409999999996</v>
      </c>
      <c r="AU60" s="74">
        <f t="shared" si="68"/>
        <v>4.4626140000000003</v>
      </c>
      <c r="AV60" s="74">
        <f t="shared" si="69"/>
        <v>2.1520890000000006</v>
      </c>
      <c r="AW60" s="74">
        <f t="shared" si="67"/>
        <v>19.842965999999997</v>
      </c>
      <c r="AX60" s="74">
        <f t="shared" si="70"/>
        <v>19.138482</v>
      </c>
      <c r="AY60" s="74">
        <f t="shared" si="64"/>
        <v>42.549528999999986</v>
      </c>
      <c r="AZ60" s="74">
        <f>2*AL60*AO60/100</f>
        <v>1.4875379999999998</v>
      </c>
      <c r="BA60" s="74">
        <f>2*AM60*AO60/100</f>
        <v>1.4347259999999999</v>
      </c>
      <c r="BB60" s="74">
        <f>2*AR60*AO60/100</f>
        <v>6.3794939999999984</v>
      </c>
      <c r="BC60" s="74">
        <f>AO60*AO60/100</f>
        <v>0.23912099999999994</v>
      </c>
      <c r="BD60" s="74">
        <f t="shared" si="65"/>
        <v>99.999999999999972</v>
      </c>
      <c r="BE60" s="14"/>
      <c r="BF60" s="74">
        <v>15.21</v>
      </c>
      <c r="BG60" s="74">
        <v>14.670000000000002</v>
      </c>
      <c r="BH60" s="74">
        <v>20.11</v>
      </c>
      <c r="BI60" s="74">
        <v>4.8899999999999997</v>
      </c>
      <c r="BJ60" s="74">
        <v>54.88</v>
      </c>
      <c r="BK60" s="74">
        <v>45.12</v>
      </c>
      <c r="BL60" s="74">
        <v>65.22999999999999</v>
      </c>
      <c r="BM60" s="14"/>
      <c r="BN60" s="74">
        <v>2.3134410000000001</v>
      </c>
      <c r="BO60" s="74">
        <v>4.4626140000000012</v>
      </c>
      <c r="BP60" s="74">
        <v>2.1520890000000006</v>
      </c>
      <c r="BQ60" s="74">
        <v>19.842966000000001</v>
      </c>
      <c r="BR60" s="74">
        <v>19.138482</v>
      </c>
      <c r="BS60" s="74">
        <v>42.549528999999986</v>
      </c>
      <c r="BT60" s="74">
        <v>1.487538</v>
      </c>
      <c r="BU60" s="74">
        <v>1.4347259999999999</v>
      </c>
      <c r="BV60" s="74">
        <v>6.3794939999999984</v>
      </c>
      <c r="BW60" s="74">
        <v>0.23912099999999994</v>
      </c>
      <c r="BX60" s="74">
        <v>99.999999999999972</v>
      </c>
      <c r="BY60" s="14"/>
      <c r="BZ60" s="74"/>
      <c r="CA60" s="74"/>
      <c r="CB60" s="75"/>
      <c r="CC60" s="44"/>
      <c r="CD60" s="44"/>
      <c r="CE60" s="165"/>
      <c r="CF60" s="165"/>
      <c r="CG60" s="165"/>
      <c r="CH60" s="165"/>
      <c r="CI60" s="165"/>
      <c r="CJ60" s="165"/>
      <c r="CK60" s="165"/>
      <c r="CL60" s="165"/>
      <c r="CM60" s="165"/>
      <c r="CN60" s="165"/>
      <c r="CO60" s="165"/>
      <c r="CP60" s="165"/>
      <c r="CQ60" s="165"/>
      <c r="CR60" s="165"/>
      <c r="CS60" s="165"/>
      <c r="CT60" s="165"/>
      <c r="CU60" s="165"/>
      <c r="CV60" s="165"/>
      <c r="CW60" s="165"/>
      <c r="CX60" s="165"/>
      <c r="CY60" s="165"/>
      <c r="CZ60" s="165"/>
      <c r="DA60" s="165"/>
      <c r="DB60" s="165"/>
      <c r="DC60" s="165"/>
      <c r="DD60" s="165"/>
      <c r="DE60" s="165"/>
      <c r="DF60" s="165"/>
      <c r="DG60" s="165"/>
      <c r="DH60" s="165"/>
      <c r="DI60" s="165"/>
    </row>
    <row r="61" spans="1:113" s="20" customFormat="1" ht="15" customHeight="1">
      <c r="A61" s="17" t="s">
        <v>115</v>
      </c>
      <c r="B61" s="18">
        <v>2009</v>
      </c>
      <c r="C61" s="17">
        <v>19761369</v>
      </c>
      <c r="D61" s="17" t="s">
        <v>95</v>
      </c>
      <c r="E61" s="17" t="s">
        <v>107</v>
      </c>
      <c r="F61" s="17" t="s">
        <v>117</v>
      </c>
      <c r="G61" s="17" t="s">
        <v>118</v>
      </c>
      <c r="H61" s="18">
        <v>186</v>
      </c>
      <c r="I61" s="18">
        <v>186</v>
      </c>
      <c r="J61" s="71">
        <v>40.590000000000003</v>
      </c>
      <c r="K61" s="19">
        <v>0.54</v>
      </c>
      <c r="L61" s="19">
        <v>2.96</v>
      </c>
      <c r="M61" s="19">
        <v>18.28</v>
      </c>
      <c r="N61" s="19">
        <v>6.18</v>
      </c>
      <c r="O61" s="19" t="s">
        <v>37</v>
      </c>
      <c r="P61" s="19" t="s">
        <v>37</v>
      </c>
      <c r="Q61" s="19">
        <v>1.61</v>
      </c>
      <c r="R61" s="19">
        <v>2.15</v>
      </c>
      <c r="S61" s="19">
        <v>1.34</v>
      </c>
      <c r="T61" s="19">
        <v>0</v>
      </c>
      <c r="U61" s="19">
        <v>8.33</v>
      </c>
      <c r="V61" s="19" t="s">
        <v>37</v>
      </c>
      <c r="W61" s="19" t="s">
        <v>37</v>
      </c>
      <c r="X61" s="19">
        <v>1.07</v>
      </c>
      <c r="Y61" s="19">
        <v>13.18</v>
      </c>
      <c r="Z61" s="19">
        <v>0.54</v>
      </c>
      <c r="AA61" s="19">
        <v>2.15</v>
      </c>
      <c r="AB61" s="19">
        <v>0.54</v>
      </c>
      <c r="AC61" s="19" t="s">
        <v>37</v>
      </c>
      <c r="AD61" s="19" t="s">
        <v>37</v>
      </c>
      <c r="AE61" s="19" t="s">
        <v>37</v>
      </c>
      <c r="AF61" s="19" t="s">
        <v>37</v>
      </c>
      <c r="AG61" s="19" t="s">
        <v>37</v>
      </c>
      <c r="AH61" s="19">
        <v>0.54</v>
      </c>
      <c r="AI61" s="19" t="s">
        <v>37</v>
      </c>
      <c r="AJ61" s="19" t="s">
        <v>37</v>
      </c>
      <c r="AK61" s="5"/>
      <c r="AL61" s="74">
        <f t="shared" si="66"/>
        <v>18.019999999999996</v>
      </c>
      <c r="AM61" s="74">
        <f t="shared" si="37"/>
        <v>13.43</v>
      </c>
      <c r="AN61" s="74">
        <f t="shared" si="40"/>
        <v>24.46</v>
      </c>
      <c r="AO61" s="74">
        <f>SUM(K61:L61)</f>
        <v>3.5</v>
      </c>
      <c r="AP61" s="74">
        <f t="shared" si="38"/>
        <v>59.41</v>
      </c>
      <c r="AQ61" s="74">
        <f t="shared" si="2"/>
        <v>40.590000000000003</v>
      </c>
      <c r="AR61" s="74">
        <f t="shared" si="63"/>
        <v>65.050000000000011</v>
      </c>
      <c r="AS61" s="14"/>
      <c r="AT61" s="74">
        <f t="shared" si="39"/>
        <v>3.2472039999999986</v>
      </c>
      <c r="AU61" s="74">
        <f t="shared" si="68"/>
        <v>4.840171999999999</v>
      </c>
      <c r="AV61" s="74">
        <f t="shared" si="69"/>
        <v>1.8036490000000001</v>
      </c>
      <c r="AW61" s="74">
        <f t="shared" si="67"/>
        <v>23.444020000000002</v>
      </c>
      <c r="AX61" s="74">
        <f t="shared" si="70"/>
        <v>17.472430000000003</v>
      </c>
      <c r="AY61" s="74">
        <f t="shared" si="64"/>
        <v>42.315025000000013</v>
      </c>
      <c r="AZ61" s="74">
        <f>2*AL61*AO61/100</f>
        <v>1.2613999999999996</v>
      </c>
      <c r="BA61" s="74">
        <f>2*AM61*AO61/100</f>
        <v>0.94009999999999994</v>
      </c>
      <c r="BB61" s="74">
        <f>2*AR61*AO61/100</f>
        <v>4.5535000000000005</v>
      </c>
      <c r="BC61" s="74">
        <f>AO61*AO61/100</f>
        <v>0.1225</v>
      </c>
      <c r="BD61" s="74">
        <f t="shared" si="65"/>
        <v>100.00000000000001</v>
      </c>
      <c r="BE61" s="14"/>
      <c r="BF61" s="74">
        <v>18.019999999999996</v>
      </c>
      <c r="BG61" s="74">
        <v>13.43</v>
      </c>
      <c r="BH61" s="74">
        <v>24.46</v>
      </c>
      <c r="BI61" s="74">
        <v>3.5</v>
      </c>
      <c r="BJ61" s="74">
        <v>59.41</v>
      </c>
      <c r="BK61" s="74">
        <v>40.590000000000003</v>
      </c>
      <c r="BL61" s="74">
        <v>65.050000000000011</v>
      </c>
      <c r="BM61" s="14"/>
      <c r="BN61" s="74">
        <v>3.2472039999999986</v>
      </c>
      <c r="BO61" s="74">
        <v>4.840171999999999</v>
      </c>
      <c r="BP61" s="74">
        <v>1.8036490000000001</v>
      </c>
      <c r="BQ61" s="74">
        <v>23.444020000000002</v>
      </c>
      <c r="BR61" s="74">
        <v>17.472430000000003</v>
      </c>
      <c r="BS61" s="74">
        <v>42.315025000000013</v>
      </c>
      <c r="BT61" s="74">
        <v>1.2613999999999996</v>
      </c>
      <c r="BU61" s="74">
        <v>0.94009999999999994</v>
      </c>
      <c r="BV61" s="74">
        <v>4.5535000000000005</v>
      </c>
      <c r="BW61" s="74">
        <v>0.1225</v>
      </c>
      <c r="BX61" s="74">
        <v>100.00000000000001</v>
      </c>
      <c r="BY61" s="14"/>
      <c r="BZ61" s="74"/>
      <c r="CA61" s="74"/>
      <c r="CB61" s="75"/>
      <c r="CC61" s="44"/>
      <c r="CD61" s="44"/>
      <c r="CE61" s="165"/>
      <c r="CF61" s="165"/>
      <c r="CG61" s="165"/>
      <c r="CH61" s="165"/>
      <c r="CI61" s="165"/>
      <c r="CJ61" s="165"/>
      <c r="CK61" s="165"/>
      <c r="CL61" s="165"/>
      <c r="CM61" s="165"/>
      <c r="CN61" s="165"/>
      <c r="CO61" s="165"/>
      <c r="CP61" s="165"/>
      <c r="CQ61" s="165"/>
      <c r="CR61" s="165"/>
      <c r="CS61" s="165"/>
      <c r="CT61" s="165"/>
      <c r="CU61" s="165"/>
      <c r="CV61" s="165"/>
      <c r="CW61" s="165"/>
      <c r="CX61" s="165"/>
      <c r="CY61" s="165"/>
      <c r="CZ61" s="165"/>
      <c r="DA61" s="165"/>
      <c r="DB61" s="165"/>
      <c r="DC61" s="165"/>
      <c r="DD61" s="165"/>
      <c r="DE61" s="165"/>
      <c r="DF61" s="165"/>
      <c r="DG61" s="165"/>
      <c r="DH61" s="165"/>
      <c r="DI61" s="165"/>
    </row>
    <row r="62" spans="1:113" s="22" customFormat="1" ht="15" customHeight="1">
      <c r="A62" s="21" t="s">
        <v>119</v>
      </c>
      <c r="B62" s="18">
        <v>2012</v>
      </c>
      <c r="C62" s="21">
        <v>22777153</v>
      </c>
      <c r="D62" s="21" t="s">
        <v>95</v>
      </c>
      <c r="E62" s="21" t="s">
        <v>107</v>
      </c>
      <c r="F62" s="21" t="s">
        <v>120</v>
      </c>
      <c r="G62" s="21" t="s">
        <v>121</v>
      </c>
      <c r="H62" s="18">
        <v>97</v>
      </c>
      <c r="I62" s="18">
        <v>97</v>
      </c>
      <c r="J62" s="21">
        <v>42.260000000000005</v>
      </c>
      <c r="K62" s="21" t="s">
        <v>37</v>
      </c>
      <c r="L62" s="21" t="s">
        <v>37</v>
      </c>
      <c r="M62" s="19">
        <v>17.53</v>
      </c>
      <c r="N62" s="19">
        <v>7.22</v>
      </c>
      <c r="O62" s="19" t="s">
        <v>37</v>
      </c>
      <c r="P62" s="19" t="s">
        <v>37</v>
      </c>
      <c r="Q62" s="19">
        <v>3.61</v>
      </c>
      <c r="R62" s="19">
        <v>1.03</v>
      </c>
      <c r="S62" s="19">
        <v>1.03</v>
      </c>
      <c r="T62" s="19">
        <v>0.52</v>
      </c>
      <c r="U62" s="19">
        <v>4.12</v>
      </c>
      <c r="V62" s="19" t="s">
        <v>37</v>
      </c>
      <c r="W62" s="19" t="s">
        <v>37</v>
      </c>
      <c r="X62" s="19">
        <v>2.06</v>
      </c>
      <c r="Y62" s="19">
        <v>14.43</v>
      </c>
      <c r="Z62" s="19">
        <v>1.03</v>
      </c>
      <c r="AA62" s="19">
        <v>4.6399999999999997</v>
      </c>
      <c r="AB62" s="19">
        <v>0.52</v>
      </c>
      <c r="AC62" s="19">
        <v>0</v>
      </c>
      <c r="AD62" s="19">
        <v>0</v>
      </c>
      <c r="AE62" s="19">
        <v>0</v>
      </c>
      <c r="AF62" s="19" t="s">
        <v>37</v>
      </c>
      <c r="AG62" s="19" t="s">
        <v>37</v>
      </c>
      <c r="AH62" s="19" t="s">
        <v>37</v>
      </c>
      <c r="AI62" s="19" t="s">
        <v>37</v>
      </c>
      <c r="AJ62" s="19" t="s">
        <v>37</v>
      </c>
      <c r="AK62" s="4"/>
      <c r="AL62" s="74">
        <f t="shared" si="66"/>
        <v>22.68</v>
      </c>
      <c r="AM62" s="74">
        <f t="shared" si="37"/>
        <v>10.309999999999999</v>
      </c>
      <c r="AN62" s="74">
        <f t="shared" si="40"/>
        <v>24.75</v>
      </c>
      <c r="AO62" s="74"/>
      <c r="AP62" s="74">
        <f t="shared" si="38"/>
        <v>57.739999999999995</v>
      </c>
      <c r="AQ62" s="74">
        <f t="shared" si="2"/>
        <v>42.260000000000005</v>
      </c>
      <c r="AR62" s="74">
        <f t="shared" si="63"/>
        <v>67.010000000000005</v>
      </c>
      <c r="AS62" s="14"/>
      <c r="AT62" s="74">
        <f t="shared" si="39"/>
        <v>5.1438239999999995</v>
      </c>
      <c r="AU62" s="74">
        <f t="shared" si="68"/>
        <v>4.6766159999999992</v>
      </c>
      <c r="AV62" s="74">
        <f t="shared" si="69"/>
        <v>1.0629609999999996</v>
      </c>
      <c r="AW62" s="74">
        <f t="shared" si="67"/>
        <v>30.395736000000003</v>
      </c>
      <c r="AX62" s="74">
        <f t="shared" si="70"/>
        <v>13.817462000000001</v>
      </c>
      <c r="AY62" s="74">
        <f t="shared" si="64"/>
        <v>44.903401000000002</v>
      </c>
      <c r="AZ62" s="74">
        <f>2*AL62*AO62/100</f>
        <v>0</v>
      </c>
      <c r="BA62" s="74">
        <f>2*AM62*AO62/100</f>
        <v>0</v>
      </c>
      <c r="BB62" s="74">
        <f>2*AR62*AO62/100</f>
        <v>0</v>
      </c>
      <c r="BC62" s="74">
        <f>AO62*AO62/100</f>
        <v>0</v>
      </c>
      <c r="BD62" s="74">
        <f t="shared" si="65"/>
        <v>100</v>
      </c>
      <c r="BE62" s="46"/>
      <c r="BF62" s="74">
        <v>22.68</v>
      </c>
      <c r="BG62" s="74">
        <v>10.309999999999999</v>
      </c>
      <c r="BH62" s="74">
        <v>24.75</v>
      </c>
      <c r="BI62" s="74"/>
      <c r="BJ62" s="74">
        <v>57.739999999999995</v>
      </c>
      <c r="BK62" s="74">
        <v>42.260000000000005</v>
      </c>
      <c r="BL62" s="74">
        <v>67.010000000000005</v>
      </c>
      <c r="BM62" s="14"/>
      <c r="BN62" s="74">
        <v>5.1438239999999995</v>
      </c>
      <c r="BO62" s="74">
        <v>4.6766159999999992</v>
      </c>
      <c r="BP62" s="74">
        <v>1.0629609999999996</v>
      </c>
      <c r="BQ62" s="74">
        <v>30.395736000000003</v>
      </c>
      <c r="BR62" s="74">
        <v>13.817462000000001</v>
      </c>
      <c r="BS62" s="74">
        <v>44.903401000000002</v>
      </c>
      <c r="BT62" s="74">
        <v>0</v>
      </c>
      <c r="BU62" s="74">
        <v>0</v>
      </c>
      <c r="BV62" s="74">
        <v>0</v>
      </c>
      <c r="BW62" s="74">
        <v>0</v>
      </c>
      <c r="BX62" s="74">
        <v>100</v>
      </c>
      <c r="BY62" s="46"/>
      <c r="BZ62" s="74" t="s">
        <v>465</v>
      </c>
      <c r="CA62" s="19">
        <v>6.2</v>
      </c>
      <c r="CB62" s="18">
        <v>97</v>
      </c>
      <c r="CC62" s="10"/>
      <c r="CD62" s="10"/>
      <c r="CE62" s="166"/>
      <c r="CF62" s="166"/>
      <c r="CG62" s="166"/>
      <c r="CH62" s="166"/>
      <c r="CI62" s="166"/>
      <c r="CJ62" s="166"/>
      <c r="CK62" s="166"/>
      <c r="CL62" s="166"/>
      <c r="CM62" s="166"/>
      <c r="CN62" s="166"/>
      <c r="CO62" s="166"/>
      <c r="CP62" s="166"/>
      <c r="CQ62" s="166"/>
      <c r="CR62" s="166"/>
      <c r="CS62" s="166"/>
      <c r="CT62" s="166"/>
      <c r="CU62" s="166"/>
      <c r="CV62" s="166"/>
      <c r="CW62" s="166"/>
      <c r="CX62" s="166"/>
      <c r="CY62" s="166"/>
      <c r="CZ62" s="166"/>
      <c r="DA62" s="166"/>
      <c r="DB62" s="166"/>
      <c r="DC62" s="166"/>
      <c r="DD62" s="166"/>
      <c r="DE62" s="166"/>
      <c r="DF62" s="166"/>
      <c r="DG62" s="166"/>
      <c r="DH62" s="166"/>
      <c r="DI62" s="166"/>
    </row>
    <row r="63" spans="1:113" s="22" customFormat="1" ht="15" customHeight="1">
      <c r="A63" s="21" t="s">
        <v>122</v>
      </c>
      <c r="B63" s="18">
        <v>2014</v>
      </c>
      <c r="C63" s="21">
        <v>25329392</v>
      </c>
      <c r="D63" s="21" t="s">
        <v>95</v>
      </c>
      <c r="E63" s="21" t="s">
        <v>415</v>
      </c>
      <c r="F63" s="21" t="s">
        <v>123</v>
      </c>
      <c r="G63" s="21" t="s">
        <v>36</v>
      </c>
      <c r="H63" s="18">
        <v>1020</v>
      </c>
      <c r="I63" s="18">
        <v>1020</v>
      </c>
      <c r="J63" s="21">
        <v>42.15</v>
      </c>
      <c r="K63" s="21">
        <v>0.6</v>
      </c>
      <c r="L63" s="21">
        <v>0.6</v>
      </c>
      <c r="M63" s="21">
        <v>21.5</v>
      </c>
      <c r="N63" s="21">
        <v>2.6</v>
      </c>
      <c r="O63" s="21" t="s">
        <v>37</v>
      </c>
      <c r="P63" s="21" t="s">
        <v>37</v>
      </c>
      <c r="Q63" s="21">
        <v>1.1000000000000001</v>
      </c>
      <c r="R63" s="21">
        <v>2.0499999999999998</v>
      </c>
      <c r="S63" s="21">
        <v>5.6</v>
      </c>
      <c r="T63" s="21">
        <v>3.4</v>
      </c>
      <c r="U63" s="21">
        <v>5.5</v>
      </c>
      <c r="V63" s="21" t="s">
        <v>37</v>
      </c>
      <c r="W63" s="21" t="s">
        <v>37</v>
      </c>
      <c r="X63" s="21">
        <v>0.7</v>
      </c>
      <c r="Y63" s="21">
        <v>9.4</v>
      </c>
      <c r="Z63" s="21">
        <v>0.2</v>
      </c>
      <c r="AA63" s="21">
        <v>4.5999999999999996</v>
      </c>
      <c r="AB63" s="21" t="s">
        <v>37</v>
      </c>
      <c r="AC63" s="21" t="s">
        <v>37</v>
      </c>
      <c r="AD63" s="21" t="s">
        <v>37</v>
      </c>
      <c r="AE63" s="21" t="s">
        <v>37</v>
      </c>
      <c r="AF63" s="21" t="s">
        <v>37</v>
      </c>
      <c r="AG63" s="21" t="s">
        <v>37</v>
      </c>
      <c r="AH63" s="21" t="s">
        <v>37</v>
      </c>
      <c r="AI63" s="21" t="s">
        <v>37</v>
      </c>
      <c r="AJ63" s="21" t="s">
        <v>37</v>
      </c>
      <c r="AK63" s="4"/>
      <c r="AL63" s="74">
        <f t="shared" si="66"/>
        <v>14.899999999999999</v>
      </c>
      <c r="AM63" s="74">
        <f t="shared" si="37"/>
        <v>17.649999999999999</v>
      </c>
      <c r="AN63" s="74">
        <f t="shared" si="40"/>
        <v>24.1</v>
      </c>
      <c r="AO63" s="74">
        <f>SUM(K63:L63)</f>
        <v>1.2</v>
      </c>
      <c r="AP63" s="74">
        <f t="shared" si="38"/>
        <v>57.85</v>
      </c>
      <c r="AQ63" s="74">
        <f t="shared" si="2"/>
        <v>42.15</v>
      </c>
      <c r="AR63" s="74">
        <f t="shared" si="63"/>
        <v>66.25</v>
      </c>
      <c r="AS63" s="14"/>
      <c r="AT63" s="74">
        <f t="shared" si="39"/>
        <v>2.2200999999999995</v>
      </c>
      <c r="AU63" s="74">
        <f t="shared" si="68"/>
        <v>5.2596999999999987</v>
      </c>
      <c r="AV63" s="74">
        <f t="shared" si="69"/>
        <v>3.1152249999999992</v>
      </c>
      <c r="AW63" s="74">
        <f t="shared" si="67"/>
        <v>19.742499999999996</v>
      </c>
      <c r="AX63" s="74">
        <f t="shared" si="70"/>
        <v>23.38625</v>
      </c>
      <c r="AY63" s="74">
        <f t="shared" si="64"/>
        <v>43.890625</v>
      </c>
      <c r="AZ63" s="74">
        <f>2*AL63*AO63/100</f>
        <v>0.35759999999999997</v>
      </c>
      <c r="BA63" s="74">
        <f>2*AM63*AO63/100</f>
        <v>0.42359999999999992</v>
      </c>
      <c r="BB63" s="74">
        <f>2*AR63*AO63/100</f>
        <v>1.59</v>
      </c>
      <c r="BC63" s="74">
        <f>AO63*AO63/100</f>
        <v>1.44E-2</v>
      </c>
      <c r="BD63" s="74">
        <f t="shared" si="65"/>
        <v>99.999999999999986</v>
      </c>
      <c r="BE63" s="77"/>
      <c r="BF63" s="74">
        <v>14.899999999999999</v>
      </c>
      <c r="BG63" s="74">
        <v>17.649999999999999</v>
      </c>
      <c r="BH63" s="74">
        <v>24.1</v>
      </c>
      <c r="BI63" s="74">
        <v>1.2</v>
      </c>
      <c r="BJ63" s="74">
        <v>57.85</v>
      </c>
      <c r="BK63" s="74">
        <v>42.15</v>
      </c>
      <c r="BL63" s="74">
        <v>66.25</v>
      </c>
      <c r="BM63" s="14"/>
      <c r="BN63" s="74">
        <v>2.2200999999999995</v>
      </c>
      <c r="BO63" s="74">
        <v>5.2596999999999987</v>
      </c>
      <c r="BP63" s="74">
        <v>3.1152249999999992</v>
      </c>
      <c r="BQ63" s="74">
        <v>19.742499999999996</v>
      </c>
      <c r="BR63" s="74">
        <v>23.38625</v>
      </c>
      <c r="BS63" s="74">
        <v>43.890625</v>
      </c>
      <c r="BT63" s="74">
        <v>0.35759999999999997</v>
      </c>
      <c r="BU63" s="74">
        <v>0.42359999999999992</v>
      </c>
      <c r="BV63" s="74">
        <v>1.59</v>
      </c>
      <c r="BW63" s="74">
        <v>1.44E-2</v>
      </c>
      <c r="BX63" s="74">
        <v>99.999999999999986</v>
      </c>
      <c r="BY63" s="77"/>
      <c r="BZ63" s="19"/>
      <c r="CA63" s="19"/>
      <c r="CB63" s="18"/>
      <c r="CC63" s="10"/>
      <c r="CD63" s="10"/>
      <c r="CE63" s="166"/>
      <c r="CF63" s="166"/>
      <c r="CG63" s="166"/>
      <c r="CH63" s="166"/>
      <c r="CI63" s="166"/>
      <c r="CJ63" s="166"/>
      <c r="CK63" s="166"/>
      <c r="CL63" s="166"/>
      <c r="CM63" s="166"/>
      <c r="CN63" s="166"/>
      <c r="CO63" s="166"/>
      <c r="CP63" s="166"/>
      <c r="CQ63" s="166"/>
      <c r="CR63" s="166"/>
      <c r="CS63" s="166"/>
      <c r="CT63" s="166"/>
      <c r="CU63" s="166"/>
      <c r="CV63" s="166"/>
      <c r="CW63" s="166"/>
      <c r="CX63" s="166"/>
      <c r="CY63" s="166"/>
      <c r="CZ63" s="166"/>
      <c r="DA63" s="166"/>
      <c r="DB63" s="166"/>
      <c r="DC63" s="166"/>
      <c r="DD63" s="166"/>
      <c r="DE63" s="166"/>
      <c r="DF63" s="166"/>
      <c r="DG63" s="166"/>
      <c r="DH63" s="166"/>
      <c r="DI63" s="166"/>
    </row>
    <row r="64" spans="1:113" s="4" customFormat="1" ht="15" customHeight="1">
      <c r="A64" s="7" t="s">
        <v>124</v>
      </c>
      <c r="B64" s="2">
        <v>1997</v>
      </c>
      <c r="C64" s="7">
        <v>9164697</v>
      </c>
      <c r="D64" s="7" t="s">
        <v>95</v>
      </c>
      <c r="E64" s="7" t="s">
        <v>125</v>
      </c>
      <c r="F64" s="7" t="s">
        <v>126</v>
      </c>
      <c r="G64" s="8" t="s">
        <v>127</v>
      </c>
      <c r="H64" s="2">
        <v>90</v>
      </c>
      <c r="I64" s="2"/>
      <c r="J64" s="10">
        <v>89.08</v>
      </c>
      <c r="K64" s="3" t="s">
        <v>37</v>
      </c>
      <c r="L64" s="3" t="s">
        <v>37</v>
      </c>
      <c r="M64" s="3" t="s">
        <v>37</v>
      </c>
      <c r="N64" s="3" t="s">
        <v>37</v>
      </c>
      <c r="O64" s="3" t="s">
        <v>37</v>
      </c>
      <c r="P64" s="3" t="s">
        <v>37</v>
      </c>
      <c r="Q64" s="3" t="s">
        <v>37</v>
      </c>
      <c r="R64" s="3">
        <v>2.2999999999999998</v>
      </c>
      <c r="S64" s="3" t="s">
        <v>37</v>
      </c>
      <c r="T64" s="3" t="s">
        <v>37</v>
      </c>
      <c r="U64" s="3" t="s">
        <v>37</v>
      </c>
      <c r="V64" s="3" t="s">
        <v>37</v>
      </c>
      <c r="W64" s="3" t="s">
        <v>37</v>
      </c>
      <c r="X64" s="3">
        <v>0</v>
      </c>
      <c r="Y64" s="3">
        <v>8.6199999999999992</v>
      </c>
      <c r="Z64" s="3" t="s">
        <v>37</v>
      </c>
      <c r="AA64" s="3" t="s">
        <v>37</v>
      </c>
      <c r="AB64" s="3" t="s">
        <v>37</v>
      </c>
      <c r="AC64" s="3" t="s">
        <v>37</v>
      </c>
      <c r="AD64" s="3" t="s">
        <v>37</v>
      </c>
      <c r="AE64" s="3" t="s">
        <v>37</v>
      </c>
      <c r="AF64" s="3" t="s">
        <v>37</v>
      </c>
      <c r="AG64" s="3" t="s">
        <v>37</v>
      </c>
      <c r="AH64" s="3" t="s">
        <v>37</v>
      </c>
      <c r="AI64" s="3" t="s">
        <v>37</v>
      </c>
      <c r="AJ64" s="3" t="s">
        <v>37</v>
      </c>
      <c r="AL64" s="45">
        <f t="shared" si="66"/>
        <v>8.6199999999999992</v>
      </c>
      <c r="AM64" s="45">
        <f t="shared" si="37"/>
        <v>2.2999999999999998</v>
      </c>
      <c r="AN64" s="45"/>
      <c r="AO64" s="45"/>
      <c r="AP64" s="45">
        <f t="shared" si="38"/>
        <v>10.919999999999998</v>
      </c>
      <c r="AQ64" s="45">
        <f t="shared" si="2"/>
        <v>89.08</v>
      </c>
      <c r="AR64" s="45">
        <f t="shared" si="63"/>
        <v>89.08</v>
      </c>
      <c r="AS64" s="14"/>
      <c r="AT64" s="45">
        <f t="shared" si="39"/>
        <v>0.74304399999999982</v>
      </c>
      <c r="AU64" s="45">
        <f t="shared" si="68"/>
        <v>0.39651999999999993</v>
      </c>
      <c r="AV64" s="45">
        <f t="shared" si="69"/>
        <v>5.2899999999999989E-2</v>
      </c>
      <c r="AW64" s="45">
        <f t="shared" si="67"/>
        <v>15.357391999999997</v>
      </c>
      <c r="AX64" s="45">
        <f t="shared" si="70"/>
        <v>4.0976799999999995</v>
      </c>
      <c r="AY64" s="45">
        <f t="shared" si="64"/>
        <v>79.352463999999998</v>
      </c>
      <c r="AZ64" s="45"/>
      <c r="BA64" s="45"/>
      <c r="BB64" s="45"/>
      <c r="BC64" s="45"/>
      <c r="BD64" s="45">
        <f t="shared" si="65"/>
        <v>100</v>
      </c>
      <c r="BE64" s="14"/>
      <c r="BF64" s="45"/>
      <c r="BG64" s="45"/>
      <c r="BH64" s="45"/>
      <c r="BI64" s="45"/>
      <c r="BJ64" s="45"/>
      <c r="BK64" s="45"/>
      <c r="BL64" s="45"/>
      <c r="BM64" s="14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14"/>
      <c r="BZ64" s="14" t="s">
        <v>465</v>
      </c>
      <c r="CA64" s="46">
        <v>3.3</v>
      </c>
      <c r="CB64" s="12">
        <v>90</v>
      </c>
      <c r="CC64" s="10"/>
      <c r="CD64" s="10"/>
      <c r="CE64" s="173"/>
      <c r="CF64" s="173"/>
      <c r="CG64" s="173"/>
      <c r="CH64" s="173"/>
      <c r="CI64" s="173"/>
      <c r="CJ64" s="173"/>
      <c r="CK64" s="173"/>
      <c r="CL64" s="173"/>
      <c r="CM64" s="173"/>
      <c r="CN64" s="173"/>
      <c r="CO64" s="173"/>
      <c r="CP64" s="173"/>
      <c r="CQ64" s="173"/>
      <c r="CR64" s="173"/>
      <c r="CS64" s="173"/>
      <c r="CT64" s="173"/>
      <c r="CU64" s="173"/>
      <c r="CV64" s="173"/>
      <c r="CW64" s="173"/>
      <c r="CX64" s="173"/>
      <c r="CY64" s="173"/>
      <c r="CZ64" s="173"/>
      <c r="DA64" s="173"/>
      <c r="DB64" s="173"/>
      <c r="DC64" s="173"/>
      <c r="DD64" s="173"/>
      <c r="DE64" s="173"/>
      <c r="DF64" s="173"/>
      <c r="DG64" s="173"/>
      <c r="DH64" s="173"/>
      <c r="DI64" s="173"/>
    </row>
    <row r="65" spans="1:113" s="4" customFormat="1" ht="15" customHeight="1">
      <c r="A65" s="7" t="s">
        <v>128</v>
      </c>
      <c r="B65" s="2">
        <v>1997</v>
      </c>
      <c r="C65" s="7">
        <v>9170152</v>
      </c>
      <c r="D65" s="7" t="s">
        <v>95</v>
      </c>
      <c r="E65" s="7" t="s">
        <v>125</v>
      </c>
      <c r="F65" s="7" t="s">
        <v>129</v>
      </c>
      <c r="G65" s="8" t="s">
        <v>37</v>
      </c>
      <c r="H65" s="2">
        <v>110</v>
      </c>
      <c r="I65" s="2"/>
      <c r="J65" s="10">
        <v>94</v>
      </c>
      <c r="K65" s="3" t="s">
        <v>37</v>
      </c>
      <c r="L65" s="3" t="s">
        <v>37</v>
      </c>
      <c r="M65" s="3" t="s">
        <v>37</v>
      </c>
      <c r="N65" s="3" t="s">
        <v>37</v>
      </c>
      <c r="O65" s="3" t="s">
        <v>37</v>
      </c>
      <c r="P65" s="3" t="s">
        <v>37</v>
      </c>
      <c r="Q65" s="3" t="s">
        <v>37</v>
      </c>
      <c r="R65" s="3">
        <v>3</v>
      </c>
      <c r="S65" s="3" t="s">
        <v>37</v>
      </c>
      <c r="T65" s="3" t="s">
        <v>37</v>
      </c>
      <c r="U65" s="3" t="s">
        <v>37</v>
      </c>
      <c r="V65" s="3" t="s">
        <v>37</v>
      </c>
      <c r="W65" s="3" t="s">
        <v>37</v>
      </c>
      <c r="X65" s="3">
        <v>0</v>
      </c>
      <c r="Y65" s="3">
        <v>3</v>
      </c>
      <c r="Z65" s="3" t="s">
        <v>37</v>
      </c>
      <c r="AA65" s="3" t="s">
        <v>37</v>
      </c>
      <c r="AB65" s="3" t="s">
        <v>37</v>
      </c>
      <c r="AC65" s="3" t="s">
        <v>37</v>
      </c>
      <c r="AD65" s="3" t="s">
        <v>37</v>
      </c>
      <c r="AE65" s="3" t="s">
        <v>37</v>
      </c>
      <c r="AF65" s="3" t="s">
        <v>37</v>
      </c>
      <c r="AG65" s="3" t="s">
        <v>37</v>
      </c>
      <c r="AH65" s="3" t="s">
        <v>37</v>
      </c>
      <c r="AI65" s="3" t="s">
        <v>37</v>
      </c>
      <c r="AJ65" s="3" t="s">
        <v>37</v>
      </c>
      <c r="AL65" s="45">
        <f t="shared" si="66"/>
        <v>3</v>
      </c>
      <c r="AM65" s="45">
        <f t="shared" si="37"/>
        <v>3</v>
      </c>
      <c r="AN65" s="45"/>
      <c r="AO65" s="45"/>
      <c r="AP65" s="45">
        <f t="shared" si="38"/>
        <v>6</v>
      </c>
      <c r="AQ65" s="45">
        <f t="shared" si="2"/>
        <v>94</v>
      </c>
      <c r="AR65" s="45">
        <f t="shared" si="63"/>
        <v>94</v>
      </c>
      <c r="AS65" s="14"/>
      <c r="AT65" s="45">
        <f t="shared" si="39"/>
        <v>0.09</v>
      </c>
      <c r="AU65" s="45">
        <f t="shared" si="68"/>
        <v>0.18</v>
      </c>
      <c r="AV65" s="45">
        <f t="shared" si="69"/>
        <v>0.09</v>
      </c>
      <c r="AW65" s="45">
        <f t="shared" si="67"/>
        <v>5.64</v>
      </c>
      <c r="AX65" s="45">
        <f t="shared" si="70"/>
        <v>5.64</v>
      </c>
      <c r="AY65" s="45">
        <f t="shared" si="64"/>
        <v>88.36</v>
      </c>
      <c r="AZ65" s="45"/>
      <c r="BA65" s="45"/>
      <c r="BB65" s="45"/>
      <c r="BC65" s="45"/>
      <c r="BD65" s="45">
        <f t="shared" si="65"/>
        <v>100</v>
      </c>
      <c r="BE65" s="14"/>
      <c r="BF65" s="45"/>
      <c r="BG65" s="45"/>
      <c r="BH65" s="45"/>
      <c r="BI65" s="45"/>
      <c r="BJ65" s="45"/>
      <c r="BK65" s="45"/>
      <c r="BL65" s="45"/>
      <c r="BM65" s="14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14"/>
      <c r="BZ65" s="14" t="s">
        <v>465</v>
      </c>
      <c r="CA65" s="46">
        <v>1.1000000000000001</v>
      </c>
      <c r="CB65" s="12">
        <v>95</v>
      </c>
      <c r="CC65" s="10"/>
      <c r="CD65" s="10"/>
      <c r="CE65" s="173"/>
      <c r="CF65" s="173"/>
      <c r="CG65" s="173"/>
      <c r="CH65" s="173"/>
      <c r="CI65" s="173"/>
      <c r="CJ65" s="173"/>
      <c r="CK65" s="173"/>
      <c r="CL65" s="173"/>
      <c r="CM65" s="173"/>
      <c r="CN65" s="173"/>
      <c r="CO65" s="173"/>
      <c r="CP65" s="173"/>
      <c r="CQ65" s="173"/>
      <c r="CR65" s="173"/>
      <c r="CS65" s="173"/>
      <c r="CT65" s="173"/>
      <c r="CU65" s="173"/>
      <c r="CV65" s="173"/>
      <c r="CW65" s="173"/>
      <c r="CX65" s="173"/>
      <c r="CY65" s="173"/>
      <c r="CZ65" s="173"/>
      <c r="DA65" s="173"/>
      <c r="DB65" s="173"/>
      <c r="DC65" s="173"/>
      <c r="DD65" s="173"/>
      <c r="DE65" s="173"/>
      <c r="DF65" s="173"/>
      <c r="DG65" s="173"/>
      <c r="DH65" s="173"/>
      <c r="DI65" s="173"/>
    </row>
    <row r="66" spans="1:113" s="4" customFormat="1" ht="15" customHeight="1">
      <c r="A66" s="7" t="s">
        <v>128</v>
      </c>
      <c r="B66" s="2">
        <v>1997</v>
      </c>
      <c r="C66" s="7">
        <v>9170152</v>
      </c>
      <c r="D66" s="7" t="s">
        <v>95</v>
      </c>
      <c r="E66" s="7" t="s">
        <v>125</v>
      </c>
      <c r="F66" s="7" t="s">
        <v>130</v>
      </c>
      <c r="G66" s="8" t="s">
        <v>37</v>
      </c>
      <c r="H66" s="2">
        <v>39</v>
      </c>
      <c r="I66" s="2"/>
      <c r="J66" s="10">
        <v>68</v>
      </c>
      <c r="K66" s="3" t="s">
        <v>37</v>
      </c>
      <c r="L66" s="3" t="s">
        <v>37</v>
      </c>
      <c r="M66" s="3" t="s">
        <v>37</v>
      </c>
      <c r="N66" s="3" t="s">
        <v>37</v>
      </c>
      <c r="O66" s="3" t="s">
        <v>37</v>
      </c>
      <c r="P66" s="3" t="s">
        <v>37</v>
      </c>
      <c r="Q66" s="3" t="s">
        <v>37</v>
      </c>
      <c r="R66" s="3">
        <v>8</v>
      </c>
      <c r="S66" s="3" t="s">
        <v>37</v>
      </c>
      <c r="T66" s="3" t="s">
        <v>37</v>
      </c>
      <c r="U66" s="3" t="s">
        <v>37</v>
      </c>
      <c r="V66" s="3" t="s">
        <v>37</v>
      </c>
      <c r="W66" s="3" t="s">
        <v>37</v>
      </c>
      <c r="X66" s="3">
        <v>0</v>
      </c>
      <c r="Y66" s="3">
        <v>24</v>
      </c>
      <c r="Z66" s="3" t="s">
        <v>37</v>
      </c>
      <c r="AA66" s="3" t="s">
        <v>37</v>
      </c>
      <c r="AB66" s="3" t="s">
        <v>37</v>
      </c>
      <c r="AC66" s="3" t="s">
        <v>37</v>
      </c>
      <c r="AD66" s="3" t="s">
        <v>37</v>
      </c>
      <c r="AE66" s="3" t="s">
        <v>37</v>
      </c>
      <c r="AF66" s="3" t="s">
        <v>37</v>
      </c>
      <c r="AG66" s="3" t="s">
        <v>37</v>
      </c>
      <c r="AH66" s="3" t="s">
        <v>37</v>
      </c>
      <c r="AI66" s="3" t="s">
        <v>37</v>
      </c>
      <c r="AJ66" s="3" t="s">
        <v>37</v>
      </c>
      <c r="AL66" s="45">
        <f t="shared" si="66"/>
        <v>24</v>
      </c>
      <c r="AM66" s="45">
        <f t="shared" si="37"/>
        <v>8</v>
      </c>
      <c r="AN66" s="45"/>
      <c r="AO66" s="45"/>
      <c r="AP66" s="45">
        <f t="shared" si="38"/>
        <v>32</v>
      </c>
      <c r="AQ66" s="45">
        <f t="shared" si="2"/>
        <v>68</v>
      </c>
      <c r="AR66" s="45">
        <f t="shared" si="63"/>
        <v>68</v>
      </c>
      <c r="AS66" s="14"/>
      <c r="AT66" s="45">
        <f t="shared" si="39"/>
        <v>5.76</v>
      </c>
      <c r="AU66" s="45">
        <f t="shared" si="68"/>
        <v>3.84</v>
      </c>
      <c r="AV66" s="45">
        <f t="shared" si="69"/>
        <v>0.64</v>
      </c>
      <c r="AW66" s="45">
        <f t="shared" si="67"/>
        <v>32.64</v>
      </c>
      <c r="AX66" s="45">
        <f t="shared" si="70"/>
        <v>10.88</v>
      </c>
      <c r="AY66" s="45">
        <f t="shared" si="64"/>
        <v>46.24</v>
      </c>
      <c r="AZ66" s="45"/>
      <c r="BA66" s="45"/>
      <c r="BB66" s="45"/>
      <c r="BC66" s="45"/>
      <c r="BD66" s="45">
        <f t="shared" si="65"/>
        <v>100</v>
      </c>
      <c r="BE66" s="14"/>
      <c r="BF66" s="45"/>
      <c r="BG66" s="45"/>
      <c r="BH66" s="45"/>
      <c r="BI66" s="45"/>
      <c r="BJ66" s="45"/>
      <c r="BK66" s="45"/>
      <c r="BL66" s="45"/>
      <c r="BM66" s="14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14"/>
      <c r="BZ66" s="14" t="s">
        <v>465</v>
      </c>
      <c r="CA66" s="46">
        <v>4.9000000000000004</v>
      </c>
      <c r="CB66" s="12">
        <v>41</v>
      </c>
      <c r="CC66" s="10"/>
      <c r="CD66" s="10"/>
      <c r="CE66" s="173"/>
      <c r="CF66" s="173"/>
      <c r="CG66" s="173"/>
      <c r="CH66" s="173"/>
      <c r="CI66" s="173"/>
      <c r="CJ66" s="173"/>
      <c r="CK66" s="173"/>
      <c r="CL66" s="173"/>
      <c r="CM66" s="173"/>
      <c r="CN66" s="173"/>
      <c r="CO66" s="173"/>
      <c r="CP66" s="173"/>
      <c r="CQ66" s="173"/>
      <c r="CR66" s="173"/>
      <c r="CS66" s="173"/>
      <c r="CT66" s="173"/>
      <c r="CU66" s="173"/>
      <c r="CV66" s="173"/>
      <c r="CW66" s="173"/>
      <c r="CX66" s="173"/>
      <c r="CY66" s="173"/>
      <c r="CZ66" s="173"/>
      <c r="DA66" s="173"/>
      <c r="DB66" s="173"/>
      <c r="DC66" s="173"/>
      <c r="DD66" s="173"/>
      <c r="DE66" s="173"/>
      <c r="DF66" s="173"/>
      <c r="DG66" s="173"/>
      <c r="DH66" s="173"/>
      <c r="DI66" s="173"/>
    </row>
    <row r="67" spans="1:113" s="22" customFormat="1" ht="15" customHeight="1">
      <c r="A67" s="17" t="s">
        <v>77</v>
      </c>
      <c r="B67" s="18">
        <v>2007</v>
      </c>
      <c r="C67" s="17">
        <v>17301689</v>
      </c>
      <c r="D67" s="17" t="s">
        <v>95</v>
      </c>
      <c r="E67" s="17" t="s">
        <v>131</v>
      </c>
      <c r="F67" s="17"/>
      <c r="G67" s="17" t="s">
        <v>79</v>
      </c>
      <c r="H67" s="18">
        <v>108</v>
      </c>
      <c r="I67" s="18">
        <v>108</v>
      </c>
      <c r="J67" s="21">
        <v>60.199999999999996</v>
      </c>
      <c r="K67" s="19">
        <v>2.2999999999999998</v>
      </c>
      <c r="L67" s="19">
        <v>2.8</v>
      </c>
      <c r="M67" s="19">
        <v>30.1</v>
      </c>
      <c r="N67" s="19" t="s">
        <v>37</v>
      </c>
      <c r="O67" s="19" t="s">
        <v>37</v>
      </c>
      <c r="P67" s="19" t="s">
        <v>37</v>
      </c>
      <c r="Q67" s="19">
        <v>0</v>
      </c>
      <c r="R67" s="19">
        <v>0</v>
      </c>
      <c r="S67" s="19">
        <v>0.5</v>
      </c>
      <c r="T67" s="19">
        <v>0</v>
      </c>
      <c r="U67" s="19">
        <v>0</v>
      </c>
      <c r="V67" s="19" t="s">
        <v>37</v>
      </c>
      <c r="W67" s="19" t="s">
        <v>37</v>
      </c>
      <c r="X67" s="19">
        <v>0</v>
      </c>
      <c r="Y67" s="19">
        <v>3.2</v>
      </c>
      <c r="Z67" s="19">
        <v>0</v>
      </c>
      <c r="AA67" s="19">
        <v>0.9</v>
      </c>
      <c r="AB67" s="19">
        <v>0</v>
      </c>
      <c r="AC67" s="19" t="s">
        <v>37</v>
      </c>
      <c r="AD67" s="19" t="s">
        <v>37</v>
      </c>
      <c r="AE67" s="19" t="s">
        <v>37</v>
      </c>
      <c r="AF67" s="19" t="s">
        <v>37</v>
      </c>
      <c r="AG67" s="19" t="s">
        <v>37</v>
      </c>
      <c r="AH67" s="19" t="s">
        <v>37</v>
      </c>
      <c r="AI67" s="19" t="s">
        <v>37</v>
      </c>
      <c r="AJ67" s="19" t="s">
        <v>37</v>
      </c>
      <c r="AK67" s="4"/>
      <c r="AL67" s="74">
        <f t="shared" si="66"/>
        <v>4.1000000000000005</v>
      </c>
      <c r="AM67" s="74">
        <f t="shared" si="37"/>
        <v>0.5</v>
      </c>
      <c r="AN67" s="74">
        <f t="shared" si="40"/>
        <v>30.1</v>
      </c>
      <c r="AO67" s="74">
        <f>SUM(K67:L67)</f>
        <v>5.0999999999999996</v>
      </c>
      <c r="AP67" s="74">
        <f t="shared" si="38"/>
        <v>39.800000000000004</v>
      </c>
      <c r="AQ67" s="74">
        <f t="shared" si="2"/>
        <v>60.199999999999996</v>
      </c>
      <c r="AR67" s="74">
        <f t="shared" si="63"/>
        <v>90.3</v>
      </c>
      <c r="AS67" s="14"/>
      <c r="AT67" s="74">
        <f t="shared" si="39"/>
        <v>0.16810000000000005</v>
      </c>
      <c r="AU67" s="74">
        <f t="shared" si="68"/>
        <v>4.1000000000000009E-2</v>
      </c>
      <c r="AV67" s="74">
        <f t="shared" si="69"/>
        <v>2.5000000000000001E-3</v>
      </c>
      <c r="AW67" s="74">
        <f t="shared" si="67"/>
        <v>7.4046000000000003</v>
      </c>
      <c r="AX67" s="74">
        <f t="shared" si="70"/>
        <v>0.90300000000000002</v>
      </c>
      <c r="AY67" s="74">
        <f t="shared" si="64"/>
        <v>81.540899999999993</v>
      </c>
      <c r="AZ67" s="74">
        <f>2*AL67*AO67/100</f>
        <v>0.41820000000000002</v>
      </c>
      <c r="BA67" s="74">
        <f>2*AM67*AO67/100</f>
        <v>5.0999999999999997E-2</v>
      </c>
      <c r="BB67" s="74">
        <f>2*AR67*AO67/100</f>
        <v>9.2105999999999995</v>
      </c>
      <c r="BC67" s="74">
        <f>AO67*AO67/100</f>
        <v>0.2601</v>
      </c>
      <c r="BD67" s="74">
        <f t="shared" si="65"/>
        <v>99.999999999999986</v>
      </c>
      <c r="BE67" s="14"/>
      <c r="BF67" s="74">
        <v>4.1000000000000005</v>
      </c>
      <c r="BG67" s="74">
        <v>0.5</v>
      </c>
      <c r="BH67" s="74">
        <v>30.1</v>
      </c>
      <c r="BI67" s="74">
        <v>5.0999999999999996</v>
      </c>
      <c r="BJ67" s="74">
        <v>39.800000000000004</v>
      </c>
      <c r="BK67" s="74">
        <v>60.199999999999996</v>
      </c>
      <c r="BL67" s="74">
        <v>90.3</v>
      </c>
      <c r="BM67" s="14"/>
      <c r="BN67" s="74">
        <v>0.16810000000000005</v>
      </c>
      <c r="BO67" s="74">
        <v>4.1000000000000009E-2</v>
      </c>
      <c r="BP67" s="74">
        <v>2.5000000000000001E-3</v>
      </c>
      <c r="BQ67" s="74">
        <v>7.4046000000000003</v>
      </c>
      <c r="BR67" s="74">
        <v>0.90300000000000002</v>
      </c>
      <c r="BS67" s="74">
        <v>81.540899999999993</v>
      </c>
      <c r="BT67" s="74">
        <v>0.41820000000000002</v>
      </c>
      <c r="BU67" s="74">
        <v>5.0999999999999997E-2</v>
      </c>
      <c r="BV67" s="74">
        <v>9.2105999999999995</v>
      </c>
      <c r="BW67" s="74">
        <v>0.2601</v>
      </c>
      <c r="BX67" s="74">
        <v>99.999999999999986</v>
      </c>
      <c r="BY67" s="14"/>
      <c r="BZ67" s="19"/>
      <c r="CA67" s="19"/>
      <c r="CB67" s="18"/>
      <c r="CC67" s="10"/>
      <c r="CD67" s="10"/>
      <c r="CE67" s="166"/>
      <c r="CF67" s="166"/>
      <c r="CG67" s="166"/>
      <c r="CH67" s="166"/>
      <c r="CI67" s="166"/>
      <c r="CJ67" s="166"/>
      <c r="CK67" s="166"/>
      <c r="CL67" s="166"/>
      <c r="CM67" s="166"/>
      <c r="CN67" s="166"/>
      <c r="CO67" s="166"/>
      <c r="CP67" s="166"/>
      <c r="CQ67" s="166"/>
      <c r="CR67" s="166"/>
      <c r="CS67" s="166"/>
      <c r="CT67" s="166"/>
      <c r="CU67" s="166"/>
      <c r="CV67" s="166"/>
      <c r="CW67" s="166"/>
      <c r="CX67" s="166"/>
      <c r="CY67" s="166"/>
      <c r="CZ67" s="166"/>
      <c r="DA67" s="166"/>
      <c r="DB67" s="166"/>
      <c r="DC67" s="166"/>
      <c r="DD67" s="166"/>
      <c r="DE67" s="166"/>
      <c r="DF67" s="166"/>
      <c r="DG67" s="166"/>
      <c r="DH67" s="166"/>
      <c r="DI67" s="166"/>
    </row>
    <row r="68" spans="1:113" s="4" customFormat="1" ht="15" customHeight="1">
      <c r="A68" s="7" t="s">
        <v>132</v>
      </c>
      <c r="B68" s="2">
        <v>1998</v>
      </c>
      <c r="C68" s="7">
        <v>9731721</v>
      </c>
      <c r="D68" s="7" t="s">
        <v>95</v>
      </c>
      <c r="E68" s="7" t="s">
        <v>133</v>
      </c>
      <c r="F68" s="7" t="s">
        <v>134</v>
      </c>
      <c r="G68" s="8" t="s">
        <v>36</v>
      </c>
      <c r="H68" s="2">
        <v>84</v>
      </c>
      <c r="I68" s="2"/>
      <c r="J68" s="10">
        <v>71.900000000000006</v>
      </c>
      <c r="K68" s="3" t="s">
        <v>37</v>
      </c>
      <c r="L68" s="3" t="s">
        <v>37</v>
      </c>
      <c r="M68" s="3">
        <v>18.5</v>
      </c>
      <c r="N68" s="3" t="s">
        <v>37</v>
      </c>
      <c r="O68" s="3" t="s">
        <v>37</v>
      </c>
      <c r="P68" s="3" t="s">
        <v>37</v>
      </c>
      <c r="Q68" s="3">
        <v>0</v>
      </c>
      <c r="R68" s="3">
        <v>1.8</v>
      </c>
      <c r="S68" s="3" t="s">
        <v>37</v>
      </c>
      <c r="T68" s="3" t="s">
        <v>37</v>
      </c>
      <c r="U68" s="3" t="s">
        <v>37</v>
      </c>
      <c r="V68" s="3" t="s">
        <v>37</v>
      </c>
      <c r="W68" s="3" t="s">
        <v>37</v>
      </c>
      <c r="X68" s="3">
        <v>0</v>
      </c>
      <c r="Y68" s="3">
        <v>3.6</v>
      </c>
      <c r="Z68" s="3" t="s">
        <v>37</v>
      </c>
      <c r="AA68" s="3">
        <v>4.2</v>
      </c>
      <c r="AB68" s="3" t="s">
        <v>37</v>
      </c>
      <c r="AC68" s="3" t="s">
        <v>37</v>
      </c>
      <c r="AD68" s="3" t="s">
        <v>37</v>
      </c>
      <c r="AE68" s="3" t="s">
        <v>37</v>
      </c>
      <c r="AF68" s="3" t="s">
        <v>37</v>
      </c>
      <c r="AG68" s="3" t="s">
        <v>37</v>
      </c>
      <c r="AH68" s="3" t="s">
        <v>37</v>
      </c>
      <c r="AI68" s="3" t="s">
        <v>37</v>
      </c>
      <c r="AJ68" s="3" t="s">
        <v>37</v>
      </c>
      <c r="AL68" s="45">
        <f t="shared" si="66"/>
        <v>7.8000000000000007</v>
      </c>
      <c r="AM68" s="45">
        <f t="shared" si="37"/>
        <v>1.8</v>
      </c>
      <c r="AN68" s="45">
        <f t="shared" si="40"/>
        <v>18.5</v>
      </c>
      <c r="AO68" s="45"/>
      <c r="AP68" s="45">
        <f t="shared" si="38"/>
        <v>28.1</v>
      </c>
      <c r="AQ68" s="45">
        <f t="shared" si="2"/>
        <v>71.900000000000006</v>
      </c>
      <c r="AR68" s="45">
        <f t="shared" si="63"/>
        <v>90.4</v>
      </c>
      <c r="AS68" s="14"/>
      <c r="AT68" s="45">
        <f t="shared" si="39"/>
        <v>0.60840000000000005</v>
      </c>
      <c r="AU68" s="45">
        <f t="shared" si="68"/>
        <v>0.28079999999999999</v>
      </c>
      <c r="AV68" s="45">
        <f t="shared" si="69"/>
        <v>3.2400000000000005E-2</v>
      </c>
      <c r="AW68" s="45">
        <f t="shared" si="67"/>
        <v>14.102400000000003</v>
      </c>
      <c r="AX68" s="45">
        <f t="shared" si="70"/>
        <v>3.2544000000000004</v>
      </c>
      <c r="AY68" s="45">
        <f t="shared" si="64"/>
        <v>81.721600000000009</v>
      </c>
      <c r="AZ68" s="45"/>
      <c r="BA68" s="45"/>
      <c r="BB68" s="45"/>
      <c r="BC68" s="45"/>
      <c r="BD68" s="45">
        <f t="shared" si="65"/>
        <v>100.00000000000001</v>
      </c>
      <c r="BE68" s="14"/>
      <c r="BF68" s="45"/>
      <c r="BG68" s="45"/>
      <c r="BH68" s="45"/>
      <c r="BI68" s="45"/>
      <c r="BJ68" s="45"/>
      <c r="BK68" s="45"/>
      <c r="BL68" s="45"/>
      <c r="BM68" s="14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14"/>
      <c r="BZ68" s="46"/>
      <c r="CA68" s="46"/>
      <c r="CB68" s="12"/>
      <c r="CC68" s="10"/>
      <c r="CD68" s="10"/>
      <c r="CE68" s="173"/>
      <c r="CF68" s="173"/>
      <c r="CG68" s="173"/>
      <c r="CH68" s="173"/>
      <c r="CI68" s="173"/>
      <c r="CJ68" s="173"/>
      <c r="CK68" s="173"/>
      <c r="CL68" s="173"/>
      <c r="CM68" s="173"/>
      <c r="CN68" s="173"/>
      <c r="CO68" s="173"/>
      <c r="CP68" s="173"/>
      <c r="CQ68" s="173"/>
      <c r="CR68" s="173"/>
      <c r="CS68" s="173"/>
      <c r="CT68" s="173"/>
      <c r="CU68" s="173"/>
      <c r="CV68" s="173"/>
      <c r="CW68" s="173"/>
      <c r="CX68" s="173"/>
      <c r="CY68" s="173"/>
      <c r="CZ68" s="173"/>
      <c r="DA68" s="173"/>
      <c r="DB68" s="173"/>
      <c r="DC68" s="173"/>
      <c r="DD68" s="173"/>
      <c r="DE68" s="173"/>
      <c r="DF68" s="173"/>
      <c r="DG68" s="173"/>
      <c r="DH68" s="173"/>
      <c r="DI68" s="173"/>
    </row>
    <row r="69" spans="1:113" s="4" customFormat="1" ht="15" customHeight="1">
      <c r="A69" s="1" t="s">
        <v>135</v>
      </c>
      <c r="B69" s="2">
        <v>2012</v>
      </c>
      <c r="C69" s="1">
        <v>23130019</v>
      </c>
      <c r="D69" s="1" t="s">
        <v>95</v>
      </c>
      <c r="E69" s="1" t="s">
        <v>133</v>
      </c>
      <c r="F69" s="1" t="s">
        <v>136</v>
      </c>
      <c r="G69" s="1" t="s">
        <v>36</v>
      </c>
      <c r="H69" s="2">
        <v>253</v>
      </c>
      <c r="I69" s="2"/>
      <c r="J69" s="10">
        <v>87.15</v>
      </c>
      <c r="K69" s="1" t="s">
        <v>37</v>
      </c>
      <c r="L69" s="1" t="s">
        <v>37</v>
      </c>
      <c r="M69" s="1" t="s">
        <v>37</v>
      </c>
      <c r="N69" s="1" t="s">
        <v>37</v>
      </c>
      <c r="O69" s="1" t="s">
        <v>37</v>
      </c>
      <c r="P69" s="1" t="s">
        <v>37</v>
      </c>
      <c r="Q69" s="1" t="s">
        <v>37</v>
      </c>
      <c r="R69" s="1" t="s">
        <v>37</v>
      </c>
      <c r="S69" s="1" t="s">
        <v>37</v>
      </c>
      <c r="T69" s="1" t="s">
        <v>37</v>
      </c>
      <c r="U69" s="1" t="s">
        <v>37</v>
      </c>
      <c r="V69" s="1" t="s">
        <v>37</v>
      </c>
      <c r="W69" s="1" t="s">
        <v>37</v>
      </c>
      <c r="X69" s="3">
        <v>0.99</v>
      </c>
      <c r="Y69" s="3">
        <v>11.86</v>
      </c>
      <c r="Z69" s="1" t="s">
        <v>37</v>
      </c>
      <c r="AA69" s="1" t="s">
        <v>37</v>
      </c>
      <c r="AB69" s="1" t="s">
        <v>37</v>
      </c>
      <c r="AC69" s="1" t="s">
        <v>37</v>
      </c>
      <c r="AD69" s="1" t="s">
        <v>37</v>
      </c>
      <c r="AE69" s="1" t="s">
        <v>37</v>
      </c>
      <c r="AF69" s="1" t="s">
        <v>37</v>
      </c>
      <c r="AG69" s="1" t="s">
        <v>37</v>
      </c>
      <c r="AH69" s="1" t="s">
        <v>37</v>
      </c>
      <c r="AI69" s="1" t="s">
        <v>37</v>
      </c>
      <c r="AJ69" s="1" t="s">
        <v>37</v>
      </c>
      <c r="AL69" s="45">
        <f t="shared" si="66"/>
        <v>12.85</v>
      </c>
      <c r="AM69" s="45" t="s">
        <v>37</v>
      </c>
      <c r="AN69" s="45"/>
      <c r="AO69" s="45"/>
      <c r="AP69" s="45">
        <f t="shared" si="38"/>
        <v>12.85</v>
      </c>
      <c r="AQ69" s="45">
        <f t="shared" si="2"/>
        <v>87.15</v>
      </c>
      <c r="AR69" s="45">
        <f t="shared" si="63"/>
        <v>87.15</v>
      </c>
      <c r="AS69" s="14"/>
      <c r="AT69" s="45">
        <f t="shared" si="39"/>
        <v>1.6512249999999999</v>
      </c>
      <c r="AU69" s="45"/>
      <c r="AV69" s="45"/>
      <c r="AW69" s="45">
        <f t="shared" si="67"/>
        <v>22.397550000000003</v>
      </c>
      <c r="AX69" s="45"/>
      <c r="AY69" s="45">
        <f t="shared" si="64"/>
        <v>75.951225000000008</v>
      </c>
      <c r="AZ69" s="45"/>
      <c r="BA69" s="45"/>
      <c r="BB69" s="45"/>
      <c r="BC69" s="45"/>
      <c r="BD69" s="45">
        <f t="shared" si="65"/>
        <v>100.00000000000001</v>
      </c>
      <c r="BE69" s="46"/>
      <c r="BF69" s="45"/>
      <c r="BG69" s="45"/>
      <c r="BH69" s="45"/>
      <c r="BI69" s="45"/>
      <c r="BJ69" s="45"/>
      <c r="BK69" s="45"/>
      <c r="BL69" s="45"/>
      <c r="BM69" s="14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6"/>
      <c r="BZ69" s="46"/>
      <c r="CA69" s="46"/>
      <c r="CB69" s="12"/>
      <c r="CC69" s="10"/>
      <c r="CD69" s="10"/>
      <c r="CE69" s="173"/>
      <c r="CF69" s="173"/>
      <c r="CG69" s="173"/>
      <c r="CH69" s="173"/>
      <c r="CI69" s="173"/>
      <c r="CJ69" s="173"/>
      <c r="CK69" s="173"/>
      <c r="CL69" s="173"/>
      <c r="CM69" s="173"/>
      <c r="CN69" s="173"/>
      <c r="CO69" s="173"/>
      <c r="CP69" s="173"/>
      <c r="CQ69" s="173"/>
      <c r="CR69" s="173"/>
      <c r="CS69" s="173"/>
      <c r="CT69" s="173"/>
      <c r="CU69" s="173"/>
      <c r="CV69" s="173"/>
      <c r="CW69" s="173"/>
      <c r="CX69" s="173"/>
      <c r="CY69" s="173"/>
      <c r="CZ69" s="173"/>
      <c r="DA69" s="173"/>
      <c r="DB69" s="173"/>
      <c r="DC69" s="173"/>
      <c r="DD69" s="173"/>
      <c r="DE69" s="173"/>
      <c r="DF69" s="173"/>
      <c r="DG69" s="173"/>
      <c r="DH69" s="173"/>
      <c r="DI69" s="173"/>
    </row>
    <row r="70" spans="1:113" s="4" customFormat="1" ht="15" customHeight="1">
      <c r="A70" s="1" t="s">
        <v>137</v>
      </c>
      <c r="B70" s="2">
        <v>2000</v>
      </c>
      <c r="C70" s="1">
        <v>11294012</v>
      </c>
      <c r="D70" s="1" t="s">
        <v>95</v>
      </c>
      <c r="E70" s="1" t="s">
        <v>138</v>
      </c>
      <c r="F70" s="1" t="s">
        <v>139</v>
      </c>
      <c r="G70" s="1" t="s">
        <v>36</v>
      </c>
      <c r="H70" s="2">
        <v>121</v>
      </c>
      <c r="I70" s="2"/>
      <c r="J70" s="10">
        <v>40</v>
      </c>
      <c r="K70" s="3" t="s">
        <v>37</v>
      </c>
      <c r="L70" s="3" t="s">
        <v>37</v>
      </c>
      <c r="M70" s="3">
        <v>37</v>
      </c>
      <c r="N70" s="3" t="s">
        <v>37</v>
      </c>
      <c r="O70" s="3" t="s">
        <v>37</v>
      </c>
      <c r="P70" s="3" t="s">
        <v>37</v>
      </c>
      <c r="Q70" s="3" t="s">
        <v>37</v>
      </c>
      <c r="R70" s="3" t="s">
        <v>37</v>
      </c>
      <c r="S70" s="3">
        <v>1.6</v>
      </c>
      <c r="T70" s="3" t="s">
        <v>37</v>
      </c>
      <c r="U70" s="3" t="s">
        <v>37</v>
      </c>
      <c r="V70" s="3" t="s">
        <v>37</v>
      </c>
      <c r="W70" s="3" t="s">
        <v>37</v>
      </c>
      <c r="X70" s="3">
        <v>1.2</v>
      </c>
      <c r="Y70" s="3">
        <v>19.399999999999999</v>
      </c>
      <c r="Z70" s="3" t="s">
        <v>37</v>
      </c>
      <c r="AA70" s="3">
        <v>0.8</v>
      </c>
      <c r="AB70" s="3">
        <v>0</v>
      </c>
      <c r="AC70" s="3">
        <v>0</v>
      </c>
      <c r="AD70" s="3">
        <v>0</v>
      </c>
      <c r="AE70" s="3" t="s">
        <v>37</v>
      </c>
      <c r="AF70" s="3" t="s">
        <v>37</v>
      </c>
      <c r="AG70" s="3" t="s">
        <v>37</v>
      </c>
      <c r="AH70" s="3" t="s">
        <v>37</v>
      </c>
      <c r="AI70" s="3" t="s">
        <v>37</v>
      </c>
      <c r="AJ70" s="3" t="s">
        <v>37</v>
      </c>
      <c r="AL70" s="45">
        <f t="shared" si="66"/>
        <v>21.4</v>
      </c>
      <c r="AM70" s="45">
        <f t="shared" si="37"/>
        <v>1.6</v>
      </c>
      <c r="AN70" s="45">
        <f t="shared" si="40"/>
        <v>37</v>
      </c>
      <c r="AO70" s="45"/>
      <c r="AP70" s="45">
        <f t="shared" si="38"/>
        <v>60</v>
      </c>
      <c r="AQ70" s="45">
        <f t="shared" si="2"/>
        <v>40</v>
      </c>
      <c r="AR70" s="45">
        <f t="shared" si="63"/>
        <v>77</v>
      </c>
      <c r="AS70" s="14"/>
      <c r="AT70" s="45">
        <f t="shared" si="39"/>
        <v>4.5795999999999992</v>
      </c>
      <c r="AU70" s="45">
        <f t="shared" ref="AU70:AU75" si="71">2*AL70*AM70/100</f>
        <v>0.68480000000000008</v>
      </c>
      <c r="AV70" s="45">
        <f t="shared" ref="AV70:AV75" si="72">AM70*AM70/100</f>
        <v>2.5600000000000005E-2</v>
      </c>
      <c r="AW70" s="45">
        <f t="shared" si="67"/>
        <v>32.955999999999996</v>
      </c>
      <c r="AX70" s="45">
        <f t="shared" ref="AX70:AX75" si="73">2*AM70*AR70/100</f>
        <v>2.464</v>
      </c>
      <c r="AY70" s="45">
        <f t="shared" si="64"/>
        <v>59.29</v>
      </c>
      <c r="AZ70" s="45"/>
      <c r="BA70" s="45"/>
      <c r="BB70" s="45"/>
      <c r="BC70" s="45"/>
      <c r="BD70" s="45">
        <f t="shared" si="65"/>
        <v>100</v>
      </c>
      <c r="BE70" s="46"/>
      <c r="BF70" s="45"/>
      <c r="BG70" s="45"/>
      <c r="BH70" s="45"/>
      <c r="BI70" s="45"/>
      <c r="BJ70" s="45"/>
      <c r="BK70" s="45"/>
      <c r="BL70" s="45"/>
      <c r="BM70" s="14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6"/>
      <c r="BZ70" s="46"/>
      <c r="CA70" s="46"/>
      <c r="CB70" s="12"/>
      <c r="CC70" s="10"/>
      <c r="CD70" s="10"/>
      <c r="CE70" s="173"/>
      <c r="CF70" s="173"/>
      <c r="CG70" s="173"/>
      <c r="CH70" s="173"/>
      <c r="CI70" s="173"/>
      <c r="CJ70" s="173"/>
      <c r="CK70" s="173"/>
      <c r="CL70" s="173"/>
      <c r="CM70" s="173"/>
      <c r="CN70" s="173"/>
      <c r="CO70" s="173"/>
      <c r="CP70" s="173"/>
      <c r="CQ70" s="173"/>
      <c r="CR70" s="173"/>
      <c r="CS70" s="173"/>
      <c r="CT70" s="173"/>
      <c r="CU70" s="173"/>
      <c r="CV70" s="173"/>
      <c r="CW70" s="173"/>
      <c r="CX70" s="173"/>
      <c r="CY70" s="173"/>
      <c r="CZ70" s="173"/>
      <c r="DA70" s="173"/>
      <c r="DB70" s="173"/>
      <c r="DC70" s="173"/>
      <c r="DD70" s="173"/>
      <c r="DE70" s="173"/>
      <c r="DF70" s="173"/>
      <c r="DG70" s="173"/>
      <c r="DH70" s="173"/>
      <c r="DI70" s="173"/>
    </row>
    <row r="71" spans="1:113" s="4" customFormat="1" ht="15" customHeight="1">
      <c r="A71" s="1" t="s">
        <v>140</v>
      </c>
      <c r="B71" s="2">
        <v>2010</v>
      </c>
      <c r="C71" s="1">
        <v>21135868</v>
      </c>
      <c r="D71" s="1" t="s">
        <v>95</v>
      </c>
      <c r="E71" s="1" t="s">
        <v>141</v>
      </c>
      <c r="F71" s="1" t="s">
        <v>142</v>
      </c>
      <c r="G71" s="1" t="s">
        <v>36</v>
      </c>
      <c r="H71" s="2">
        <v>126</v>
      </c>
      <c r="I71" s="2"/>
      <c r="J71" s="10">
        <v>71.900000000000006</v>
      </c>
      <c r="K71" s="3" t="s">
        <v>37</v>
      </c>
      <c r="L71" s="3" t="s">
        <v>37</v>
      </c>
      <c r="M71" s="3" t="s">
        <v>37</v>
      </c>
      <c r="N71" s="3" t="s">
        <v>37</v>
      </c>
      <c r="O71" s="3" t="s">
        <v>37</v>
      </c>
      <c r="P71" s="3" t="s">
        <v>37</v>
      </c>
      <c r="Q71" s="3" t="s">
        <v>37</v>
      </c>
      <c r="R71" s="3">
        <v>0.8</v>
      </c>
      <c r="S71" s="3">
        <v>10.199999999999999</v>
      </c>
      <c r="T71" s="3" t="s">
        <v>37</v>
      </c>
      <c r="U71" s="3" t="s">
        <v>37</v>
      </c>
      <c r="V71" s="3" t="s">
        <v>37</v>
      </c>
      <c r="W71" s="3" t="s">
        <v>37</v>
      </c>
      <c r="X71" s="3">
        <v>0</v>
      </c>
      <c r="Y71" s="3">
        <v>14.3</v>
      </c>
      <c r="Z71" s="3">
        <v>0</v>
      </c>
      <c r="AA71" s="3">
        <v>1.6</v>
      </c>
      <c r="AB71" s="3">
        <v>1.2</v>
      </c>
      <c r="AC71" s="3" t="s">
        <v>37</v>
      </c>
      <c r="AD71" s="3" t="s">
        <v>37</v>
      </c>
      <c r="AE71" s="3" t="s">
        <v>37</v>
      </c>
      <c r="AF71" s="3" t="s">
        <v>37</v>
      </c>
      <c r="AG71" s="3" t="s">
        <v>37</v>
      </c>
      <c r="AH71" s="3" t="s">
        <v>37</v>
      </c>
      <c r="AI71" s="3" t="s">
        <v>37</v>
      </c>
      <c r="AJ71" s="3" t="s">
        <v>37</v>
      </c>
      <c r="AL71" s="45">
        <f t="shared" si="66"/>
        <v>17.100000000000001</v>
      </c>
      <c r="AM71" s="45">
        <f t="shared" si="37"/>
        <v>11</v>
      </c>
      <c r="AN71" s="45"/>
      <c r="AO71" s="45"/>
      <c r="AP71" s="45">
        <f t="shared" si="38"/>
        <v>28.1</v>
      </c>
      <c r="AQ71" s="45">
        <f t="shared" si="2"/>
        <v>71.900000000000006</v>
      </c>
      <c r="AR71" s="45">
        <f t="shared" si="63"/>
        <v>71.900000000000006</v>
      </c>
      <c r="AS71" s="14"/>
      <c r="AT71" s="45">
        <f t="shared" si="39"/>
        <v>2.9241000000000001</v>
      </c>
      <c r="AU71" s="45">
        <f t="shared" si="71"/>
        <v>3.7620000000000005</v>
      </c>
      <c r="AV71" s="45">
        <f t="shared" si="72"/>
        <v>1.21</v>
      </c>
      <c r="AW71" s="45">
        <f t="shared" si="67"/>
        <v>24.589800000000004</v>
      </c>
      <c r="AX71" s="45">
        <f t="shared" si="73"/>
        <v>15.818000000000001</v>
      </c>
      <c r="AY71" s="45">
        <f t="shared" si="64"/>
        <v>51.696100000000008</v>
      </c>
      <c r="AZ71" s="45"/>
      <c r="BA71" s="45"/>
      <c r="BB71" s="45"/>
      <c r="BC71" s="45"/>
      <c r="BD71" s="45">
        <f t="shared" si="65"/>
        <v>100</v>
      </c>
      <c r="BE71" s="46"/>
      <c r="BF71" s="45"/>
      <c r="BG71" s="45"/>
      <c r="BH71" s="45"/>
      <c r="BI71" s="45"/>
      <c r="BJ71" s="45"/>
      <c r="BK71" s="45"/>
      <c r="BL71" s="45"/>
      <c r="BM71" s="14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6"/>
      <c r="BZ71" s="14" t="s">
        <v>467</v>
      </c>
      <c r="CA71" s="46">
        <v>3.9</v>
      </c>
      <c r="CB71" s="12">
        <v>129</v>
      </c>
      <c r="CC71" s="10"/>
      <c r="CD71" s="10"/>
      <c r="CE71" s="173"/>
      <c r="CF71" s="173"/>
      <c r="CG71" s="173"/>
      <c r="CH71" s="173"/>
      <c r="CI71" s="173"/>
      <c r="CJ71" s="173"/>
      <c r="CK71" s="173"/>
      <c r="CL71" s="173"/>
      <c r="CM71" s="173"/>
      <c r="CN71" s="173"/>
      <c r="CO71" s="173"/>
      <c r="CP71" s="173"/>
      <c r="CQ71" s="173"/>
      <c r="CR71" s="173"/>
      <c r="CS71" s="173"/>
      <c r="CT71" s="173"/>
      <c r="CU71" s="173"/>
      <c r="CV71" s="173"/>
      <c r="CW71" s="173"/>
      <c r="CX71" s="173"/>
      <c r="CY71" s="173"/>
      <c r="CZ71" s="173"/>
      <c r="DA71" s="173"/>
      <c r="DB71" s="173"/>
      <c r="DC71" s="173"/>
      <c r="DD71" s="173"/>
      <c r="DE71" s="173"/>
      <c r="DF71" s="173"/>
      <c r="DG71" s="173"/>
      <c r="DH71" s="173"/>
      <c r="DI71" s="173"/>
    </row>
    <row r="72" spans="1:113" s="4" customFormat="1" ht="15" customHeight="1">
      <c r="A72" s="1" t="s">
        <v>140</v>
      </c>
      <c r="B72" s="2">
        <v>2010</v>
      </c>
      <c r="C72" s="1">
        <v>21135868</v>
      </c>
      <c r="D72" s="1" t="s">
        <v>95</v>
      </c>
      <c r="E72" s="1" t="s">
        <v>141</v>
      </c>
      <c r="F72" s="1" t="s">
        <v>117</v>
      </c>
      <c r="G72" s="1" t="s">
        <v>36</v>
      </c>
      <c r="H72" s="2">
        <v>130</v>
      </c>
      <c r="I72" s="2"/>
      <c r="J72" s="10">
        <v>80.28</v>
      </c>
      <c r="K72" s="3" t="s">
        <v>37</v>
      </c>
      <c r="L72" s="3" t="s">
        <v>37</v>
      </c>
      <c r="M72" s="3" t="s">
        <v>37</v>
      </c>
      <c r="N72" s="3" t="s">
        <v>37</v>
      </c>
      <c r="O72" s="3" t="s">
        <v>37</v>
      </c>
      <c r="P72" s="3" t="s">
        <v>37</v>
      </c>
      <c r="Q72" s="3" t="s">
        <v>37</v>
      </c>
      <c r="R72" s="3">
        <v>0.4</v>
      </c>
      <c r="S72" s="3">
        <v>2.7</v>
      </c>
      <c r="T72" s="3" t="s">
        <v>37</v>
      </c>
      <c r="U72" s="3" t="s">
        <v>37</v>
      </c>
      <c r="V72" s="3" t="s">
        <v>37</v>
      </c>
      <c r="W72" s="3" t="s">
        <v>37</v>
      </c>
      <c r="X72" s="3">
        <v>0</v>
      </c>
      <c r="Y72" s="3">
        <v>14.6</v>
      </c>
      <c r="Z72" s="3">
        <v>0.04</v>
      </c>
      <c r="AA72" s="3">
        <v>1.9</v>
      </c>
      <c r="AB72" s="3">
        <v>0.08</v>
      </c>
      <c r="AC72" s="3" t="s">
        <v>37</v>
      </c>
      <c r="AD72" s="3" t="s">
        <v>37</v>
      </c>
      <c r="AE72" s="3" t="s">
        <v>37</v>
      </c>
      <c r="AF72" s="3" t="s">
        <v>37</v>
      </c>
      <c r="AG72" s="3" t="s">
        <v>37</v>
      </c>
      <c r="AH72" s="3" t="s">
        <v>37</v>
      </c>
      <c r="AI72" s="3" t="s">
        <v>37</v>
      </c>
      <c r="AJ72" s="3" t="s">
        <v>37</v>
      </c>
      <c r="AL72" s="45">
        <f t="shared" si="66"/>
        <v>16.619999999999997</v>
      </c>
      <c r="AM72" s="45">
        <f t="shared" si="37"/>
        <v>3.1</v>
      </c>
      <c r="AN72" s="45"/>
      <c r="AO72" s="45"/>
      <c r="AP72" s="45">
        <f t="shared" si="38"/>
        <v>19.72</v>
      </c>
      <c r="AQ72" s="45">
        <f t="shared" ref="AQ72:AQ137" si="74">100-AP72</f>
        <v>80.28</v>
      </c>
      <c r="AR72" s="45">
        <f t="shared" si="63"/>
        <v>80.28</v>
      </c>
      <c r="AS72" s="14"/>
      <c r="AT72" s="45">
        <f t="shared" si="39"/>
        <v>2.762243999999999</v>
      </c>
      <c r="AU72" s="45">
        <f t="shared" si="71"/>
        <v>1.0304399999999998</v>
      </c>
      <c r="AV72" s="45">
        <f t="shared" si="72"/>
        <v>9.6100000000000019E-2</v>
      </c>
      <c r="AW72" s="45">
        <f t="shared" si="67"/>
        <v>26.685071999999995</v>
      </c>
      <c r="AX72" s="45">
        <f t="shared" si="73"/>
        <v>4.9773600000000009</v>
      </c>
      <c r="AY72" s="45">
        <f t="shared" si="64"/>
        <v>64.448784000000003</v>
      </c>
      <c r="AZ72" s="45"/>
      <c r="BA72" s="45"/>
      <c r="BB72" s="45"/>
      <c r="BC72" s="45"/>
      <c r="BD72" s="45">
        <f t="shared" si="65"/>
        <v>100</v>
      </c>
      <c r="BE72" s="46"/>
      <c r="BF72" s="45"/>
      <c r="BG72" s="45"/>
      <c r="BH72" s="45"/>
      <c r="BI72" s="45"/>
      <c r="BJ72" s="45"/>
      <c r="BK72" s="45"/>
      <c r="BL72" s="45"/>
      <c r="BM72" s="14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6"/>
      <c r="BZ72" s="14" t="s">
        <v>467</v>
      </c>
      <c r="CA72" s="46">
        <v>5.3</v>
      </c>
      <c r="CB72" s="12">
        <v>131</v>
      </c>
      <c r="CC72" s="10"/>
      <c r="CD72" s="10"/>
      <c r="CE72" s="173"/>
      <c r="CF72" s="173"/>
      <c r="CG72" s="173"/>
      <c r="CH72" s="173"/>
      <c r="CI72" s="173"/>
      <c r="CJ72" s="173"/>
      <c r="CK72" s="173"/>
      <c r="CL72" s="173"/>
      <c r="CM72" s="173"/>
      <c r="CN72" s="173"/>
      <c r="CO72" s="173"/>
      <c r="CP72" s="173"/>
      <c r="CQ72" s="173"/>
      <c r="CR72" s="173"/>
      <c r="CS72" s="173"/>
      <c r="CT72" s="173"/>
      <c r="CU72" s="173"/>
      <c r="CV72" s="173"/>
      <c r="CW72" s="173"/>
      <c r="CX72" s="173"/>
      <c r="CY72" s="173"/>
      <c r="CZ72" s="173"/>
      <c r="DA72" s="173"/>
      <c r="DB72" s="173"/>
      <c r="DC72" s="173"/>
      <c r="DD72" s="173"/>
      <c r="DE72" s="173"/>
      <c r="DF72" s="173"/>
      <c r="DG72" s="173"/>
      <c r="DH72" s="173"/>
      <c r="DI72" s="173"/>
    </row>
    <row r="73" spans="1:113" s="22" customFormat="1" ht="15" customHeight="1">
      <c r="A73" s="21" t="s">
        <v>143</v>
      </c>
      <c r="B73" s="18">
        <v>2012</v>
      </c>
      <c r="C73" s="21">
        <v>22083166</v>
      </c>
      <c r="D73" s="21" t="s">
        <v>95</v>
      </c>
      <c r="E73" s="21" t="s">
        <v>144</v>
      </c>
      <c r="F73" s="21" t="s">
        <v>145</v>
      </c>
      <c r="G73" s="21" t="s">
        <v>36</v>
      </c>
      <c r="H73" s="18">
        <v>118</v>
      </c>
      <c r="I73" s="18">
        <v>118</v>
      </c>
      <c r="J73" s="21">
        <v>47.902999999999992</v>
      </c>
      <c r="K73" s="19">
        <v>0.42</v>
      </c>
      <c r="L73" s="19">
        <v>0.42</v>
      </c>
      <c r="M73" s="19">
        <v>31.35</v>
      </c>
      <c r="N73" s="19">
        <v>0.85</v>
      </c>
      <c r="O73" s="19" t="s">
        <v>37</v>
      </c>
      <c r="P73" s="19" t="s">
        <v>37</v>
      </c>
      <c r="Q73" s="19" t="s">
        <v>37</v>
      </c>
      <c r="R73" s="19">
        <v>1.3</v>
      </c>
      <c r="S73" s="19">
        <v>0.42</v>
      </c>
      <c r="T73" s="19">
        <v>0.85</v>
      </c>
      <c r="U73" s="19">
        <v>2.54</v>
      </c>
      <c r="V73" s="19" t="s">
        <v>37</v>
      </c>
      <c r="W73" s="19" t="s">
        <v>37</v>
      </c>
      <c r="X73" s="19">
        <v>0.4</v>
      </c>
      <c r="Y73" s="19">
        <v>10.6</v>
      </c>
      <c r="Z73" s="19">
        <v>0.84699999999999998</v>
      </c>
      <c r="AA73" s="19">
        <v>2.1</v>
      </c>
      <c r="AB73" s="19">
        <v>0</v>
      </c>
      <c r="AC73" s="19" t="s">
        <v>37</v>
      </c>
      <c r="AD73" s="19" t="s">
        <v>37</v>
      </c>
      <c r="AE73" s="19" t="s">
        <v>37</v>
      </c>
      <c r="AF73" s="19" t="s">
        <v>37</v>
      </c>
      <c r="AG73" s="19" t="s">
        <v>37</v>
      </c>
      <c r="AH73" s="19" t="s">
        <v>37</v>
      </c>
      <c r="AI73" s="19" t="s">
        <v>37</v>
      </c>
      <c r="AJ73" s="19" t="s">
        <v>37</v>
      </c>
      <c r="AK73" s="4"/>
      <c r="AL73" s="74">
        <f t="shared" si="66"/>
        <v>13.946999999999999</v>
      </c>
      <c r="AM73" s="74">
        <f t="shared" si="37"/>
        <v>5.1099999999999994</v>
      </c>
      <c r="AN73" s="74">
        <f t="shared" si="40"/>
        <v>32.200000000000003</v>
      </c>
      <c r="AO73" s="74">
        <f>SUM(K73:L73)</f>
        <v>0.84</v>
      </c>
      <c r="AP73" s="74">
        <f t="shared" si="38"/>
        <v>52.097000000000008</v>
      </c>
      <c r="AQ73" s="74">
        <f t="shared" si="74"/>
        <v>47.902999999999992</v>
      </c>
      <c r="AR73" s="74">
        <f t="shared" si="63"/>
        <v>80.102999999999994</v>
      </c>
      <c r="AS73" s="14"/>
      <c r="AT73" s="74">
        <f t="shared" si="39"/>
        <v>1.9451880899999998</v>
      </c>
      <c r="AU73" s="74">
        <f t="shared" si="71"/>
        <v>1.4253833999999999</v>
      </c>
      <c r="AV73" s="74">
        <f t="shared" si="72"/>
        <v>0.26112099999999994</v>
      </c>
      <c r="AW73" s="74">
        <f t="shared" si="67"/>
        <v>22.343930819999997</v>
      </c>
      <c r="AX73" s="74">
        <f t="shared" si="73"/>
        <v>8.1865265999999988</v>
      </c>
      <c r="AY73" s="74">
        <f t="shared" si="64"/>
        <v>64.164906089999988</v>
      </c>
      <c r="AZ73" s="74">
        <f>2*AL73*AO73/100</f>
        <v>0.23430959999999998</v>
      </c>
      <c r="BA73" s="74">
        <f>2*AM73*AO73/100</f>
        <v>8.5847999999999994E-2</v>
      </c>
      <c r="BB73" s="74">
        <f>2*AR73*AO73/100</f>
        <v>1.3457303999999999</v>
      </c>
      <c r="BC73" s="74">
        <f>AO73*AO73/100</f>
        <v>7.0559999999999989E-3</v>
      </c>
      <c r="BD73" s="74">
        <f t="shared" si="65"/>
        <v>99.999999999999986</v>
      </c>
      <c r="BE73" s="46"/>
      <c r="BF73" s="74">
        <v>13.946999999999999</v>
      </c>
      <c r="BG73" s="74">
        <v>5.1099999999999994</v>
      </c>
      <c r="BH73" s="74">
        <v>32.200000000000003</v>
      </c>
      <c r="BI73" s="74">
        <v>0.84</v>
      </c>
      <c r="BJ73" s="74">
        <v>52.097000000000008</v>
      </c>
      <c r="BK73" s="74">
        <v>47.902999999999992</v>
      </c>
      <c r="BL73" s="74">
        <v>80.102999999999994</v>
      </c>
      <c r="BM73" s="14"/>
      <c r="BN73" s="74">
        <v>1.9451880899999998</v>
      </c>
      <c r="BO73" s="74">
        <v>1.4253833999999999</v>
      </c>
      <c r="BP73" s="74">
        <v>0.26112099999999994</v>
      </c>
      <c r="BQ73" s="74">
        <v>22.343930819999997</v>
      </c>
      <c r="BR73" s="74">
        <v>8.1865265999999988</v>
      </c>
      <c r="BS73" s="74">
        <v>64.164906089999988</v>
      </c>
      <c r="BT73" s="74">
        <v>0.23430959999999998</v>
      </c>
      <c r="BU73" s="74">
        <v>8.5847999999999994E-2</v>
      </c>
      <c r="BV73" s="74">
        <v>1.3457303999999999</v>
      </c>
      <c r="BW73" s="74">
        <v>7.0559999999999989E-3</v>
      </c>
      <c r="BX73" s="74">
        <v>99.999999999999986</v>
      </c>
      <c r="BY73" s="46"/>
      <c r="BZ73" s="74" t="s">
        <v>465</v>
      </c>
      <c r="CA73" s="19">
        <v>0.84699999999999998</v>
      </c>
      <c r="CB73" s="18">
        <v>118</v>
      </c>
      <c r="CC73" s="10"/>
      <c r="CD73" s="10"/>
      <c r="CE73" s="166"/>
      <c r="CF73" s="166"/>
      <c r="CG73" s="166"/>
      <c r="CH73" s="166"/>
      <c r="CI73" s="166"/>
      <c r="CJ73" s="166"/>
      <c r="CK73" s="166"/>
      <c r="CL73" s="166"/>
      <c r="CM73" s="166"/>
      <c r="CN73" s="166"/>
      <c r="CO73" s="166"/>
      <c r="CP73" s="166"/>
      <c r="CQ73" s="166"/>
      <c r="CR73" s="166"/>
      <c r="CS73" s="166"/>
      <c r="CT73" s="166"/>
      <c r="CU73" s="166"/>
      <c r="CV73" s="166"/>
      <c r="CW73" s="166"/>
      <c r="CX73" s="166"/>
      <c r="CY73" s="166"/>
      <c r="CZ73" s="166"/>
      <c r="DA73" s="166"/>
      <c r="DB73" s="166"/>
      <c r="DC73" s="166"/>
      <c r="DD73" s="166"/>
      <c r="DE73" s="166"/>
      <c r="DF73" s="166"/>
      <c r="DG73" s="166"/>
      <c r="DH73" s="166"/>
      <c r="DI73" s="166"/>
    </row>
    <row r="74" spans="1:113" s="4" customFormat="1" ht="15" customHeight="1">
      <c r="A74" s="7" t="s">
        <v>146</v>
      </c>
      <c r="B74" s="2">
        <v>2005</v>
      </c>
      <c r="C74" s="7">
        <v>16249913</v>
      </c>
      <c r="D74" s="7" t="s">
        <v>95</v>
      </c>
      <c r="E74" s="7" t="s">
        <v>147</v>
      </c>
      <c r="F74" s="7" t="s">
        <v>148</v>
      </c>
      <c r="G74" s="8" t="s">
        <v>36</v>
      </c>
      <c r="H74" s="2">
        <v>243</v>
      </c>
      <c r="I74" s="2"/>
      <c r="J74" s="10">
        <v>46.3</v>
      </c>
      <c r="K74" s="3">
        <v>1.65</v>
      </c>
      <c r="L74" s="3">
        <v>3.29</v>
      </c>
      <c r="M74" s="3">
        <v>19.34</v>
      </c>
      <c r="N74" s="3" t="s">
        <v>37</v>
      </c>
      <c r="O74" s="3" t="s">
        <v>37</v>
      </c>
      <c r="P74" s="3" t="s">
        <v>37</v>
      </c>
      <c r="Q74" s="3" t="s">
        <v>37</v>
      </c>
      <c r="R74" s="3">
        <v>12.45</v>
      </c>
      <c r="S74" s="3">
        <v>1.65</v>
      </c>
      <c r="T74" s="3" t="s">
        <v>37</v>
      </c>
      <c r="U74" s="3" t="s">
        <v>37</v>
      </c>
      <c r="V74" s="3" t="s">
        <v>37</v>
      </c>
      <c r="W74" s="3" t="s">
        <v>37</v>
      </c>
      <c r="X74" s="3">
        <v>1.44</v>
      </c>
      <c r="Y74" s="3">
        <v>11.21</v>
      </c>
      <c r="Z74" s="3" t="s">
        <v>37</v>
      </c>
      <c r="AA74" s="3">
        <v>2.67</v>
      </c>
      <c r="AB74" s="3" t="s">
        <v>37</v>
      </c>
      <c r="AC74" s="3" t="s">
        <v>37</v>
      </c>
      <c r="AD74" s="3" t="s">
        <v>37</v>
      </c>
      <c r="AE74" s="3" t="s">
        <v>37</v>
      </c>
      <c r="AF74" s="3" t="s">
        <v>37</v>
      </c>
      <c r="AG74" s="3" t="s">
        <v>37</v>
      </c>
      <c r="AH74" s="3" t="s">
        <v>37</v>
      </c>
      <c r="AI74" s="3" t="s">
        <v>37</v>
      </c>
      <c r="AJ74" s="3" t="s">
        <v>37</v>
      </c>
      <c r="AL74" s="45">
        <f t="shared" si="66"/>
        <v>15.32</v>
      </c>
      <c r="AM74" s="45">
        <f t="shared" si="37"/>
        <v>14.1</v>
      </c>
      <c r="AN74" s="45">
        <f t="shared" si="40"/>
        <v>19.34</v>
      </c>
      <c r="AO74" s="45">
        <f>SUM(K74:L74)</f>
        <v>4.9399999999999995</v>
      </c>
      <c r="AP74" s="45">
        <f t="shared" si="38"/>
        <v>53.7</v>
      </c>
      <c r="AQ74" s="45">
        <f t="shared" si="74"/>
        <v>46.3</v>
      </c>
      <c r="AR74" s="45">
        <f t="shared" si="63"/>
        <v>65.64</v>
      </c>
      <c r="AS74" s="14"/>
      <c r="AT74" s="45">
        <f t="shared" si="39"/>
        <v>2.3470240000000002</v>
      </c>
      <c r="AU74" s="45">
        <f t="shared" si="71"/>
        <v>4.3202400000000001</v>
      </c>
      <c r="AV74" s="45">
        <f t="shared" si="72"/>
        <v>1.9881</v>
      </c>
      <c r="AW74" s="45">
        <f t="shared" si="67"/>
        <v>20.112096000000001</v>
      </c>
      <c r="AX74" s="45">
        <f t="shared" si="73"/>
        <v>18.510480000000001</v>
      </c>
      <c r="AY74" s="45">
        <f t="shared" si="64"/>
        <v>43.086095999999998</v>
      </c>
      <c r="AZ74" s="45">
        <f>2*AL74*AO74/100</f>
        <v>1.5136159999999999</v>
      </c>
      <c r="BA74" s="45">
        <f>2*AM74*AO74/100</f>
        <v>1.3930799999999999</v>
      </c>
      <c r="BB74" s="45">
        <f>2*AR74*AO74/100</f>
        <v>6.4852319999999999</v>
      </c>
      <c r="BC74" s="45">
        <f>AO74*AO74/100</f>
        <v>0.24403599999999995</v>
      </c>
      <c r="BD74" s="45">
        <f t="shared" si="65"/>
        <v>99.999999999999986</v>
      </c>
      <c r="BE74" s="46"/>
      <c r="BF74" s="45"/>
      <c r="BG74" s="45"/>
      <c r="BH74" s="45"/>
      <c r="BI74" s="45"/>
      <c r="BJ74" s="45"/>
      <c r="BK74" s="45"/>
      <c r="BL74" s="45"/>
      <c r="BM74" s="14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6"/>
      <c r="BZ74" s="14" t="s">
        <v>465</v>
      </c>
      <c r="CA74" s="46">
        <v>10</v>
      </c>
      <c r="CB74" s="12">
        <v>100</v>
      </c>
      <c r="CC74" s="10"/>
      <c r="CD74" s="10"/>
      <c r="CE74" s="173"/>
      <c r="CF74" s="173"/>
      <c r="CG74" s="173"/>
      <c r="CH74" s="173"/>
      <c r="CI74" s="173"/>
      <c r="CJ74" s="173"/>
      <c r="CK74" s="173"/>
      <c r="CL74" s="173"/>
      <c r="CM74" s="173"/>
      <c r="CN74" s="173"/>
      <c r="CO74" s="173"/>
      <c r="CP74" s="173"/>
      <c r="CQ74" s="173"/>
      <c r="CR74" s="173"/>
      <c r="CS74" s="173"/>
      <c r="CT74" s="173"/>
      <c r="CU74" s="173"/>
      <c r="CV74" s="173"/>
      <c r="CW74" s="173"/>
      <c r="CX74" s="173"/>
      <c r="CY74" s="173"/>
      <c r="CZ74" s="173"/>
      <c r="DA74" s="173"/>
      <c r="DB74" s="173"/>
      <c r="DC74" s="173"/>
      <c r="DD74" s="173"/>
      <c r="DE74" s="173"/>
      <c r="DF74" s="173"/>
      <c r="DG74" s="173"/>
      <c r="DH74" s="173"/>
      <c r="DI74" s="173"/>
    </row>
    <row r="75" spans="1:113" s="4" customFormat="1" ht="15" customHeight="1">
      <c r="A75" s="1" t="s">
        <v>149</v>
      </c>
      <c r="B75" s="2">
        <v>2006</v>
      </c>
      <c r="C75" s="1">
        <v>16638736</v>
      </c>
      <c r="D75" s="1" t="s">
        <v>95</v>
      </c>
      <c r="E75" s="1" t="s">
        <v>150</v>
      </c>
      <c r="F75" s="1" t="s">
        <v>151</v>
      </c>
      <c r="G75" s="7" t="s">
        <v>36</v>
      </c>
      <c r="H75" s="2">
        <v>110</v>
      </c>
      <c r="I75" s="2"/>
      <c r="J75" s="10">
        <v>83.7</v>
      </c>
      <c r="K75" s="3" t="s">
        <v>37</v>
      </c>
      <c r="L75" s="3" t="s">
        <v>37</v>
      </c>
      <c r="M75" s="3" t="s">
        <v>37</v>
      </c>
      <c r="N75" s="3" t="s">
        <v>37</v>
      </c>
      <c r="O75" s="3" t="s">
        <v>37</v>
      </c>
      <c r="P75" s="3" t="s">
        <v>37</v>
      </c>
      <c r="Q75" s="3" t="s">
        <v>37</v>
      </c>
      <c r="R75" s="3">
        <v>2.2999999999999998</v>
      </c>
      <c r="S75" s="3" t="s">
        <v>37</v>
      </c>
      <c r="T75" s="3" t="s">
        <v>37</v>
      </c>
      <c r="U75" s="3" t="s">
        <v>37</v>
      </c>
      <c r="V75" s="3" t="s">
        <v>37</v>
      </c>
      <c r="W75" s="3" t="s">
        <v>37</v>
      </c>
      <c r="X75" s="3">
        <v>0.9</v>
      </c>
      <c r="Y75" s="3">
        <v>13.1</v>
      </c>
      <c r="Z75" s="3" t="s">
        <v>37</v>
      </c>
      <c r="AA75" s="3" t="s">
        <v>37</v>
      </c>
      <c r="AB75" s="3">
        <v>0</v>
      </c>
      <c r="AC75" s="3" t="s">
        <v>37</v>
      </c>
      <c r="AD75" s="3" t="s">
        <v>37</v>
      </c>
      <c r="AE75" s="3" t="s">
        <v>37</v>
      </c>
      <c r="AF75" s="3" t="s">
        <v>37</v>
      </c>
      <c r="AG75" s="3" t="s">
        <v>37</v>
      </c>
      <c r="AH75" s="3" t="s">
        <v>37</v>
      </c>
      <c r="AI75" s="3" t="s">
        <v>37</v>
      </c>
      <c r="AJ75" s="3" t="s">
        <v>37</v>
      </c>
      <c r="AL75" s="45">
        <f t="shared" si="66"/>
        <v>14</v>
      </c>
      <c r="AM75" s="45">
        <f t="shared" si="37"/>
        <v>2.2999999999999998</v>
      </c>
      <c r="AN75" s="45"/>
      <c r="AO75" s="45"/>
      <c r="AP75" s="45">
        <f t="shared" si="38"/>
        <v>16.3</v>
      </c>
      <c r="AQ75" s="45">
        <f t="shared" si="74"/>
        <v>83.7</v>
      </c>
      <c r="AR75" s="45">
        <f t="shared" si="63"/>
        <v>83.7</v>
      </c>
      <c r="AS75" s="14"/>
      <c r="AT75" s="45">
        <f t="shared" si="39"/>
        <v>1.96</v>
      </c>
      <c r="AU75" s="45">
        <f t="shared" si="71"/>
        <v>0.64399999999999991</v>
      </c>
      <c r="AV75" s="45">
        <f t="shared" si="72"/>
        <v>5.2899999999999989E-2</v>
      </c>
      <c r="AW75" s="45">
        <f t="shared" si="67"/>
        <v>23.436</v>
      </c>
      <c r="AX75" s="45">
        <f t="shared" si="73"/>
        <v>3.8501999999999996</v>
      </c>
      <c r="AY75" s="45">
        <f t="shared" si="64"/>
        <v>70.056899999999999</v>
      </c>
      <c r="AZ75" s="45"/>
      <c r="BA75" s="45"/>
      <c r="BB75" s="45"/>
      <c r="BC75" s="45"/>
      <c r="BD75" s="45">
        <f t="shared" si="65"/>
        <v>100</v>
      </c>
      <c r="BE75" s="46"/>
      <c r="BF75" s="45"/>
      <c r="BG75" s="45"/>
      <c r="BH75" s="45"/>
      <c r="BI75" s="45"/>
      <c r="BJ75" s="45"/>
      <c r="BK75" s="45"/>
      <c r="BL75" s="45"/>
      <c r="BM75" s="14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6"/>
      <c r="BZ75" s="14" t="s">
        <v>465</v>
      </c>
      <c r="CA75" s="46">
        <v>6.8</v>
      </c>
      <c r="CB75" s="12">
        <v>88</v>
      </c>
      <c r="CC75" s="10"/>
      <c r="CD75" s="10"/>
      <c r="CE75" s="173"/>
      <c r="CF75" s="173"/>
      <c r="CG75" s="173"/>
      <c r="CH75" s="173"/>
      <c r="CI75" s="173"/>
      <c r="CJ75" s="173"/>
      <c r="CK75" s="173"/>
      <c r="CL75" s="173"/>
      <c r="CM75" s="173"/>
      <c r="CN75" s="173"/>
      <c r="CO75" s="173"/>
      <c r="CP75" s="173"/>
      <c r="CQ75" s="173"/>
      <c r="CR75" s="173"/>
      <c r="CS75" s="173"/>
      <c r="CT75" s="173"/>
      <c r="CU75" s="173"/>
      <c r="CV75" s="173"/>
      <c r="CW75" s="173"/>
      <c r="CX75" s="173"/>
      <c r="CY75" s="173"/>
      <c r="CZ75" s="173"/>
      <c r="DA75" s="173"/>
      <c r="DB75" s="173"/>
      <c r="DC75" s="173"/>
      <c r="DD75" s="173"/>
      <c r="DE75" s="173"/>
      <c r="DF75" s="173"/>
      <c r="DG75" s="173"/>
      <c r="DH75" s="173"/>
      <c r="DI75" s="173"/>
    </row>
    <row r="76" spans="1:113" s="4" customFormat="1" ht="15" customHeight="1">
      <c r="A76" s="1" t="s">
        <v>149</v>
      </c>
      <c r="B76" s="2">
        <v>2006</v>
      </c>
      <c r="C76" s="1">
        <v>16638736</v>
      </c>
      <c r="D76" s="1" t="s">
        <v>95</v>
      </c>
      <c r="E76" s="1" t="s">
        <v>150</v>
      </c>
      <c r="F76" s="1" t="s">
        <v>152</v>
      </c>
      <c r="G76" s="7" t="s">
        <v>36</v>
      </c>
      <c r="H76" s="2">
        <v>85</v>
      </c>
      <c r="I76" s="2"/>
      <c r="J76" s="10">
        <v>99.4</v>
      </c>
      <c r="K76" s="3" t="s">
        <v>37</v>
      </c>
      <c r="L76" s="3" t="s">
        <v>37</v>
      </c>
      <c r="M76" s="3" t="s">
        <v>37</v>
      </c>
      <c r="N76" s="3" t="s">
        <v>37</v>
      </c>
      <c r="O76" s="3" t="s">
        <v>37</v>
      </c>
      <c r="P76" s="3" t="s">
        <v>37</v>
      </c>
      <c r="Q76" s="3" t="s">
        <v>37</v>
      </c>
      <c r="R76" s="3">
        <v>0</v>
      </c>
      <c r="S76" s="3" t="s">
        <v>37</v>
      </c>
      <c r="T76" s="3" t="s">
        <v>37</v>
      </c>
      <c r="U76" s="3" t="s">
        <v>37</v>
      </c>
      <c r="V76" s="3" t="s">
        <v>37</v>
      </c>
      <c r="W76" s="3" t="s">
        <v>37</v>
      </c>
      <c r="X76" s="3">
        <v>0</v>
      </c>
      <c r="Y76" s="3">
        <v>0.6</v>
      </c>
      <c r="Z76" s="3" t="s">
        <v>37</v>
      </c>
      <c r="AA76" s="3" t="s">
        <v>37</v>
      </c>
      <c r="AB76" s="3">
        <v>0</v>
      </c>
      <c r="AC76" s="3" t="s">
        <v>37</v>
      </c>
      <c r="AD76" s="3" t="s">
        <v>37</v>
      </c>
      <c r="AE76" s="3" t="s">
        <v>37</v>
      </c>
      <c r="AF76" s="3" t="s">
        <v>37</v>
      </c>
      <c r="AG76" s="3" t="s">
        <v>37</v>
      </c>
      <c r="AH76" s="3" t="s">
        <v>37</v>
      </c>
      <c r="AI76" s="3" t="s">
        <v>37</v>
      </c>
      <c r="AJ76" s="3" t="s">
        <v>37</v>
      </c>
      <c r="AL76" s="45">
        <f>SUM(X76:AJ76)</f>
        <v>0.6</v>
      </c>
      <c r="AM76" s="45"/>
      <c r="AN76" s="45"/>
      <c r="AO76" s="45"/>
      <c r="AP76" s="45">
        <f t="shared" si="38"/>
        <v>0.6</v>
      </c>
      <c r="AQ76" s="45">
        <f t="shared" si="74"/>
        <v>99.4</v>
      </c>
      <c r="AR76" s="45">
        <f t="shared" si="63"/>
        <v>99.4</v>
      </c>
      <c r="AS76" s="14"/>
      <c r="AT76" s="45">
        <f t="shared" si="39"/>
        <v>3.5999999999999999E-3</v>
      </c>
      <c r="AU76" s="45"/>
      <c r="AV76" s="45"/>
      <c r="AW76" s="45">
        <f t="shared" si="67"/>
        <v>1.1928000000000001</v>
      </c>
      <c r="AX76" s="45"/>
      <c r="AY76" s="45">
        <f t="shared" si="64"/>
        <v>98.803600000000003</v>
      </c>
      <c r="AZ76" s="45"/>
      <c r="BA76" s="45"/>
      <c r="BB76" s="45"/>
      <c r="BC76" s="45"/>
      <c r="BD76" s="45">
        <f t="shared" si="65"/>
        <v>100</v>
      </c>
      <c r="BE76" s="46"/>
      <c r="BF76" s="45"/>
      <c r="BG76" s="45"/>
      <c r="BH76" s="45"/>
      <c r="BI76" s="45"/>
      <c r="BJ76" s="45"/>
      <c r="BK76" s="45"/>
      <c r="BL76" s="45"/>
      <c r="BM76" s="14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6"/>
      <c r="BZ76" s="14" t="s">
        <v>465</v>
      </c>
      <c r="CA76" s="46">
        <v>0</v>
      </c>
      <c r="CB76" s="12">
        <v>58</v>
      </c>
      <c r="CC76" s="10"/>
      <c r="CD76" s="10"/>
      <c r="CE76" s="173"/>
      <c r="CF76" s="173"/>
      <c r="CG76" s="173"/>
      <c r="CH76" s="173"/>
      <c r="CI76" s="173"/>
      <c r="CJ76" s="173"/>
      <c r="CK76" s="173"/>
      <c r="CL76" s="173"/>
      <c r="CM76" s="173"/>
      <c r="CN76" s="173"/>
      <c r="CO76" s="173"/>
      <c r="CP76" s="173"/>
      <c r="CQ76" s="173"/>
      <c r="CR76" s="173"/>
      <c r="CS76" s="173"/>
      <c r="CT76" s="173"/>
      <c r="CU76" s="173"/>
      <c r="CV76" s="173"/>
      <c r="CW76" s="173"/>
      <c r="CX76" s="173"/>
      <c r="CY76" s="173"/>
      <c r="CZ76" s="173"/>
      <c r="DA76" s="173"/>
      <c r="DB76" s="173"/>
      <c r="DC76" s="173"/>
      <c r="DD76" s="173"/>
      <c r="DE76" s="173"/>
      <c r="DF76" s="173"/>
      <c r="DG76" s="173"/>
      <c r="DH76" s="173"/>
      <c r="DI76" s="173"/>
    </row>
    <row r="77" spans="1:113" s="4" customFormat="1" ht="15" customHeight="1">
      <c r="A77" s="7" t="s">
        <v>153</v>
      </c>
      <c r="B77" s="2">
        <v>2011</v>
      </c>
      <c r="C77" s="7">
        <v>21391885</v>
      </c>
      <c r="D77" s="7" t="s">
        <v>95</v>
      </c>
      <c r="E77" s="7" t="s">
        <v>147</v>
      </c>
      <c r="F77" s="7" t="s">
        <v>154</v>
      </c>
      <c r="G77" s="8" t="s">
        <v>36</v>
      </c>
      <c r="H77" s="2">
        <v>120</v>
      </c>
      <c r="I77" s="2"/>
      <c r="J77" s="10">
        <v>100</v>
      </c>
      <c r="K77" s="3" t="s">
        <v>37</v>
      </c>
      <c r="L77" s="3" t="s">
        <v>37</v>
      </c>
      <c r="M77" s="3" t="s">
        <v>37</v>
      </c>
      <c r="N77" s="3" t="s">
        <v>37</v>
      </c>
      <c r="O77" s="3" t="s">
        <v>37</v>
      </c>
      <c r="P77" s="3" t="s">
        <v>37</v>
      </c>
      <c r="Q77" s="3" t="s">
        <v>37</v>
      </c>
      <c r="R77" s="3" t="s">
        <v>37</v>
      </c>
      <c r="S77" s="3" t="s">
        <v>37</v>
      </c>
      <c r="T77" s="3" t="s">
        <v>37</v>
      </c>
      <c r="U77" s="3" t="s">
        <v>37</v>
      </c>
      <c r="V77" s="3" t="s">
        <v>37</v>
      </c>
      <c r="W77" s="3" t="s">
        <v>37</v>
      </c>
      <c r="X77" s="3" t="s">
        <v>37</v>
      </c>
      <c r="Y77" s="3" t="s">
        <v>37</v>
      </c>
      <c r="Z77" s="3" t="s">
        <v>37</v>
      </c>
      <c r="AA77" s="3" t="s">
        <v>37</v>
      </c>
      <c r="AB77" s="3" t="s">
        <v>37</v>
      </c>
      <c r="AC77" s="3" t="s">
        <v>37</v>
      </c>
      <c r="AD77" s="3" t="s">
        <v>37</v>
      </c>
      <c r="AE77" s="3" t="s">
        <v>37</v>
      </c>
      <c r="AF77" s="3" t="s">
        <v>37</v>
      </c>
      <c r="AG77" s="3" t="s">
        <v>37</v>
      </c>
      <c r="AH77" s="3" t="s">
        <v>37</v>
      </c>
      <c r="AI77" s="3" t="s">
        <v>37</v>
      </c>
      <c r="AJ77" s="3" t="s">
        <v>37</v>
      </c>
      <c r="AL77" s="45"/>
      <c r="AM77" s="45"/>
      <c r="AN77" s="45"/>
      <c r="AO77" s="45"/>
      <c r="AP77" s="45">
        <f t="shared" si="38"/>
        <v>0</v>
      </c>
      <c r="AQ77" s="45">
        <f t="shared" si="74"/>
        <v>100</v>
      </c>
      <c r="AR77" s="45">
        <f t="shared" si="63"/>
        <v>100</v>
      </c>
      <c r="AS77" s="14"/>
      <c r="AT77" s="45"/>
      <c r="AU77" s="45"/>
      <c r="AV77" s="45"/>
      <c r="AW77" s="45"/>
      <c r="AX77" s="45"/>
      <c r="AY77" s="45">
        <f t="shared" si="64"/>
        <v>100</v>
      </c>
      <c r="AZ77" s="45"/>
      <c r="BA77" s="45"/>
      <c r="BB77" s="45"/>
      <c r="BC77" s="45"/>
      <c r="BD77" s="45">
        <f t="shared" si="65"/>
        <v>100</v>
      </c>
      <c r="BE77" s="46"/>
      <c r="BF77" s="45"/>
      <c r="BG77" s="45"/>
      <c r="BH77" s="45"/>
      <c r="BI77" s="45"/>
      <c r="BJ77" s="45"/>
      <c r="BK77" s="45"/>
      <c r="BL77" s="45"/>
      <c r="BM77" s="14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6"/>
      <c r="BZ77" s="46"/>
      <c r="CA77" s="46"/>
      <c r="CB77" s="12"/>
      <c r="CC77" s="10"/>
      <c r="CD77" s="10"/>
      <c r="CE77" s="173"/>
      <c r="CF77" s="173"/>
      <c r="CG77" s="173"/>
      <c r="CH77" s="173"/>
      <c r="CI77" s="173"/>
      <c r="CJ77" s="173"/>
      <c r="CK77" s="173"/>
      <c r="CL77" s="173"/>
      <c r="CM77" s="173"/>
      <c r="CN77" s="173"/>
      <c r="CO77" s="173"/>
      <c r="CP77" s="173"/>
      <c r="CQ77" s="173"/>
      <c r="CR77" s="173"/>
      <c r="CS77" s="173"/>
      <c r="CT77" s="173"/>
      <c r="CU77" s="173"/>
      <c r="CV77" s="173"/>
      <c r="CW77" s="173"/>
      <c r="CX77" s="173"/>
      <c r="CY77" s="173"/>
      <c r="CZ77" s="173"/>
      <c r="DA77" s="173"/>
      <c r="DB77" s="173"/>
      <c r="DC77" s="173"/>
      <c r="DD77" s="173"/>
      <c r="DE77" s="173"/>
      <c r="DF77" s="173"/>
      <c r="DG77" s="173"/>
      <c r="DH77" s="173"/>
      <c r="DI77" s="173"/>
    </row>
    <row r="78" spans="1:113" s="4" customFormat="1" ht="15" customHeight="1">
      <c r="A78" s="7" t="s">
        <v>153</v>
      </c>
      <c r="B78" s="2">
        <v>2011</v>
      </c>
      <c r="C78" s="7">
        <v>21391885</v>
      </c>
      <c r="D78" s="7" t="s">
        <v>95</v>
      </c>
      <c r="E78" s="7" t="s">
        <v>147</v>
      </c>
      <c r="F78" s="7" t="s">
        <v>155</v>
      </c>
      <c r="G78" s="8" t="s">
        <v>36</v>
      </c>
      <c r="H78" s="2">
        <v>96</v>
      </c>
      <c r="I78" s="2"/>
      <c r="J78" s="10">
        <v>54.9</v>
      </c>
      <c r="K78" s="3" t="s">
        <v>37</v>
      </c>
      <c r="L78" s="3" t="s">
        <v>37</v>
      </c>
      <c r="M78" s="3">
        <v>25.5</v>
      </c>
      <c r="N78" s="3" t="s">
        <v>37</v>
      </c>
      <c r="O78" s="3" t="s">
        <v>37</v>
      </c>
      <c r="P78" s="3" t="s">
        <v>37</v>
      </c>
      <c r="Q78" s="3" t="s">
        <v>37</v>
      </c>
      <c r="R78" s="3">
        <v>2.6</v>
      </c>
      <c r="S78" s="3">
        <v>0</v>
      </c>
      <c r="T78" s="3">
        <v>1</v>
      </c>
      <c r="U78" s="3" t="s">
        <v>37</v>
      </c>
      <c r="V78" s="3" t="s">
        <v>37</v>
      </c>
      <c r="W78" s="3" t="s">
        <v>37</v>
      </c>
      <c r="X78" s="3">
        <v>0</v>
      </c>
      <c r="Y78" s="3">
        <v>14</v>
      </c>
      <c r="Z78" s="3" t="s">
        <v>37</v>
      </c>
      <c r="AA78" s="3">
        <v>2</v>
      </c>
      <c r="AB78" s="3" t="s">
        <v>37</v>
      </c>
      <c r="AC78" s="3" t="s">
        <v>37</v>
      </c>
      <c r="AD78" s="3" t="s">
        <v>37</v>
      </c>
      <c r="AE78" s="3" t="s">
        <v>37</v>
      </c>
      <c r="AF78" s="3" t="s">
        <v>37</v>
      </c>
      <c r="AG78" s="3" t="s">
        <v>37</v>
      </c>
      <c r="AH78" s="3" t="s">
        <v>37</v>
      </c>
      <c r="AI78" s="3" t="s">
        <v>37</v>
      </c>
      <c r="AJ78" s="3" t="s">
        <v>37</v>
      </c>
      <c r="AL78" s="45">
        <f t="shared" ref="AL78:AL92" si="75">SUM(X78:AJ78)</f>
        <v>16</v>
      </c>
      <c r="AM78" s="45">
        <f>SUM(Q78:W78)</f>
        <v>3.6</v>
      </c>
      <c r="AN78" s="45">
        <f t="shared" si="40"/>
        <v>25.5</v>
      </c>
      <c r="AO78" s="45"/>
      <c r="AP78" s="45">
        <f t="shared" si="38"/>
        <v>45.1</v>
      </c>
      <c r="AQ78" s="45">
        <f t="shared" si="74"/>
        <v>54.9</v>
      </c>
      <c r="AR78" s="45">
        <f t="shared" si="63"/>
        <v>80.400000000000006</v>
      </c>
      <c r="AS78" s="14"/>
      <c r="AT78" s="45">
        <f t="shared" si="39"/>
        <v>2.56</v>
      </c>
      <c r="AU78" s="45">
        <f>2*AL78*AM78/100</f>
        <v>1.1520000000000001</v>
      </c>
      <c r="AV78" s="45">
        <f>AM78*AM78/100</f>
        <v>0.12960000000000002</v>
      </c>
      <c r="AW78" s="45">
        <f t="shared" ref="AW78:AW109" si="76">2*AL78*AR78/100</f>
        <v>25.728000000000002</v>
      </c>
      <c r="AX78" s="45">
        <f>2*AM78*AR78/100</f>
        <v>5.7888000000000011</v>
      </c>
      <c r="AY78" s="45">
        <f t="shared" si="64"/>
        <v>64.641600000000011</v>
      </c>
      <c r="AZ78" s="45"/>
      <c r="BA78" s="45"/>
      <c r="BB78" s="45"/>
      <c r="BC78" s="45"/>
      <c r="BD78" s="45">
        <f t="shared" si="65"/>
        <v>100.00000000000001</v>
      </c>
      <c r="BE78" s="46"/>
      <c r="BF78" s="45"/>
      <c r="BG78" s="45"/>
      <c r="BH78" s="45"/>
      <c r="BI78" s="45"/>
      <c r="BJ78" s="45"/>
      <c r="BK78" s="45"/>
      <c r="BL78" s="45"/>
      <c r="BM78" s="14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6"/>
      <c r="BZ78" s="46"/>
      <c r="CA78" s="46"/>
      <c r="CB78" s="12"/>
      <c r="CC78" s="10"/>
      <c r="CD78" s="10"/>
      <c r="CE78" s="173"/>
      <c r="CF78" s="173"/>
      <c r="CG78" s="173"/>
      <c r="CH78" s="173"/>
      <c r="CI78" s="173"/>
      <c r="CJ78" s="173"/>
      <c r="CK78" s="173"/>
      <c r="CL78" s="173"/>
      <c r="CM78" s="173"/>
      <c r="CN78" s="173"/>
      <c r="CO78" s="173"/>
      <c r="CP78" s="173"/>
      <c r="CQ78" s="173"/>
      <c r="CR78" s="173"/>
      <c r="CS78" s="173"/>
      <c r="CT78" s="173"/>
      <c r="CU78" s="173"/>
      <c r="CV78" s="173"/>
      <c r="CW78" s="173"/>
      <c r="CX78" s="173"/>
      <c r="CY78" s="173"/>
      <c r="CZ78" s="173"/>
      <c r="DA78" s="173"/>
      <c r="DB78" s="173"/>
      <c r="DC78" s="173"/>
      <c r="DD78" s="173"/>
      <c r="DE78" s="173"/>
      <c r="DF78" s="173"/>
      <c r="DG78" s="173"/>
      <c r="DH78" s="173"/>
      <c r="DI78" s="173"/>
    </row>
    <row r="79" spans="1:113" s="4" customFormat="1" ht="15" customHeight="1">
      <c r="A79" s="1" t="s">
        <v>156</v>
      </c>
      <c r="B79" s="2">
        <v>2012</v>
      </c>
      <c r="C79" s="1">
        <v>22913530</v>
      </c>
      <c r="D79" s="1" t="s">
        <v>95</v>
      </c>
      <c r="E79" s="1" t="s">
        <v>147</v>
      </c>
      <c r="F79" s="1" t="s">
        <v>157</v>
      </c>
      <c r="G79" s="1" t="s">
        <v>36</v>
      </c>
      <c r="H79" s="2">
        <v>291</v>
      </c>
      <c r="I79" s="2"/>
      <c r="J79" s="10">
        <v>96.12</v>
      </c>
      <c r="K79" s="1" t="s">
        <v>37</v>
      </c>
      <c r="L79" s="1" t="s">
        <v>37</v>
      </c>
      <c r="M79" s="1" t="s">
        <v>37</v>
      </c>
      <c r="N79" s="1" t="s">
        <v>37</v>
      </c>
      <c r="O79" s="1" t="s">
        <v>37</v>
      </c>
      <c r="P79" s="1" t="s">
        <v>37</v>
      </c>
      <c r="Q79" s="1" t="s">
        <v>37</v>
      </c>
      <c r="R79" s="1" t="s">
        <v>37</v>
      </c>
      <c r="S79" s="1" t="s">
        <v>37</v>
      </c>
      <c r="T79" s="1" t="s">
        <v>37</v>
      </c>
      <c r="U79" s="1" t="s">
        <v>37</v>
      </c>
      <c r="V79" s="1" t="s">
        <v>37</v>
      </c>
      <c r="W79" s="1" t="s">
        <v>37</v>
      </c>
      <c r="X79" s="1">
        <v>0</v>
      </c>
      <c r="Y79" s="1">
        <v>3.88</v>
      </c>
      <c r="Z79" s="1" t="s">
        <v>37</v>
      </c>
      <c r="AA79" s="1" t="s">
        <v>37</v>
      </c>
      <c r="AB79" s="1">
        <v>0</v>
      </c>
      <c r="AC79" s="1">
        <v>0</v>
      </c>
      <c r="AD79" s="1">
        <v>0</v>
      </c>
      <c r="AE79" s="1" t="s">
        <v>37</v>
      </c>
      <c r="AF79" s="1" t="s">
        <v>37</v>
      </c>
      <c r="AG79" s="1" t="s">
        <v>37</v>
      </c>
      <c r="AH79" s="1" t="s">
        <v>37</v>
      </c>
      <c r="AI79" s="1" t="s">
        <v>37</v>
      </c>
      <c r="AJ79" s="1" t="s">
        <v>37</v>
      </c>
      <c r="AL79" s="45">
        <f t="shared" si="75"/>
        <v>3.88</v>
      </c>
      <c r="AM79" s="45"/>
      <c r="AN79" s="45"/>
      <c r="AO79" s="45"/>
      <c r="AP79" s="45">
        <f t="shared" si="38"/>
        <v>3.88</v>
      </c>
      <c r="AQ79" s="45">
        <f t="shared" si="74"/>
        <v>96.12</v>
      </c>
      <c r="AR79" s="45">
        <f t="shared" si="63"/>
        <v>96.12</v>
      </c>
      <c r="AS79" s="14"/>
      <c r="AT79" s="45">
        <f t="shared" si="39"/>
        <v>0.15054399999999998</v>
      </c>
      <c r="AU79" s="45"/>
      <c r="AV79" s="45"/>
      <c r="AW79" s="45">
        <f t="shared" si="76"/>
        <v>7.4589120000000007</v>
      </c>
      <c r="AX79" s="45"/>
      <c r="AY79" s="45">
        <f t="shared" si="64"/>
        <v>92.390544000000006</v>
      </c>
      <c r="AZ79" s="45"/>
      <c r="BA79" s="45"/>
      <c r="BB79" s="45"/>
      <c r="BC79" s="45"/>
      <c r="BD79" s="45">
        <f t="shared" si="65"/>
        <v>100</v>
      </c>
      <c r="BE79" s="77"/>
      <c r="BF79" s="45"/>
      <c r="BG79" s="45"/>
      <c r="BH79" s="45"/>
      <c r="BI79" s="45"/>
      <c r="BJ79" s="45"/>
      <c r="BK79" s="45"/>
      <c r="BL79" s="45"/>
      <c r="BM79" s="14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77"/>
      <c r="BZ79" s="46"/>
      <c r="CA79" s="46"/>
      <c r="CB79" s="12"/>
      <c r="CC79" s="10"/>
      <c r="CD79" s="10"/>
      <c r="CE79" s="173"/>
      <c r="CF79" s="173"/>
      <c r="CG79" s="173"/>
      <c r="CH79" s="173"/>
      <c r="CI79" s="173"/>
      <c r="CJ79" s="173"/>
      <c r="CK79" s="173"/>
      <c r="CL79" s="173"/>
      <c r="CM79" s="173"/>
      <c r="CN79" s="173"/>
      <c r="CO79" s="173"/>
      <c r="CP79" s="173"/>
      <c r="CQ79" s="173"/>
      <c r="CR79" s="173"/>
      <c r="CS79" s="173"/>
      <c r="CT79" s="173"/>
      <c r="CU79" s="173"/>
      <c r="CV79" s="173"/>
      <c r="CW79" s="173"/>
      <c r="CX79" s="173"/>
      <c r="CY79" s="173"/>
      <c r="CZ79" s="173"/>
      <c r="DA79" s="173"/>
      <c r="DB79" s="173"/>
      <c r="DC79" s="173"/>
      <c r="DD79" s="173"/>
      <c r="DE79" s="173"/>
      <c r="DF79" s="173"/>
      <c r="DG79" s="173"/>
      <c r="DH79" s="173"/>
      <c r="DI79" s="173"/>
    </row>
    <row r="80" spans="1:113" s="4" customFormat="1" ht="15" customHeight="1">
      <c r="A80" s="1" t="s">
        <v>156</v>
      </c>
      <c r="B80" s="2">
        <v>2012</v>
      </c>
      <c r="C80" s="1">
        <v>22913530</v>
      </c>
      <c r="D80" s="1" t="s">
        <v>95</v>
      </c>
      <c r="E80" s="1" t="s">
        <v>147</v>
      </c>
      <c r="F80" s="1" t="s">
        <v>158</v>
      </c>
      <c r="G80" s="1" t="s">
        <v>36</v>
      </c>
      <c r="H80" s="2">
        <v>125</v>
      </c>
      <c r="I80" s="2"/>
      <c r="J80" s="10">
        <v>93.2</v>
      </c>
      <c r="K80" s="1" t="s">
        <v>37</v>
      </c>
      <c r="L80" s="1" t="s">
        <v>37</v>
      </c>
      <c r="M80" s="1" t="s">
        <v>37</v>
      </c>
      <c r="N80" s="1" t="s">
        <v>37</v>
      </c>
      <c r="O80" s="1" t="s">
        <v>37</v>
      </c>
      <c r="P80" s="1" t="s">
        <v>37</v>
      </c>
      <c r="Q80" s="1" t="s">
        <v>37</v>
      </c>
      <c r="R80" s="1" t="s">
        <v>37</v>
      </c>
      <c r="S80" s="1" t="s">
        <v>37</v>
      </c>
      <c r="T80" s="1" t="s">
        <v>37</v>
      </c>
      <c r="U80" s="1" t="s">
        <v>37</v>
      </c>
      <c r="V80" s="1" t="s">
        <v>37</v>
      </c>
      <c r="W80" s="1" t="s">
        <v>37</v>
      </c>
      <c r="X80" s="1">
        <v>1.2</v>
      </c>
      <c r="Y80" s="1">
        <v>5.6</v>
      </c>
      <c r="Z80" s="1" t="s">
        <v>37</v>
      </c>
      <c r="AA80" s="1" t="s">
        <v>37</v>
      </c>
      <c r="AB80" s="1">
        <v>0</v>
      </c>
      <c r="AC80" s="1">
        <v>0</v>
      </c>
      <c r="AD80" s="1">
        <v>0</v>
      </c>
      <c r="AE80" s="1" t="s">
        <v>37</v>
      </c>
      <c r="AF80" s="1" t="s">
        <v>37</v>
      </c>
      <c r="AG80" s="1" t="s">
        <v>37</v>
      </c>
      <c r="AH80" s="1" t="s">
        <v>37</v>
      </c>
      <c r="AI80" s="1" t="s">
        <v>37</v>
      </c>
      <c r="AJ80" s="1" t="s">
        <v>37</v>
      </c>
      <c r="AL80" s="45">
        <f t="shared" si="75"/>
        <v>6.8</v>
      </c>
      <c r="AM80" s="45"/>
      <c r="AN80" s="45"/>
      <c r="AO80" s="45"/>
      <c r="AP80" s="45">
        <f t="shared" si="38"/>
        <v>6.8</v>
      </c>
      <c r="AQ80" s="45">
        <f t="shared" si="74"/>
        <v>93.2</v>
      </c>
      <c r="AR80" s="45">
        <f t="shared" si="63"/>
        <v>93.2</v>
      </c>
      <c r="AS80" s="14"/>
      <c r="AT80" s="45">
        <f t="shared" si="39"/>
        <v>0.46239999999999992</v>
      </c>
      <c r="AU80" s="45"/>
      <c r="AV80" s="45"/>
      <c r="AW80" s="45">
        <f t="shared" si="76"/>
        <v>12.6752</v>
      </c>
      <c r="AX80" s="45"/>
      <c r="AY80" s="45">
        <f t="shared" si="64"/>
        <v>86.862399999999994</v>
      </c>
      <c r="AZ80" s="45"/>
      <c r="BA80" s="45"/>
      <c r="BB80" s="45"/>
      <c r="BC80" s="45"/>
      <c r="BD80" s="45">
        <f t="shared" si="65"/>
        <v>100</v>
      </c>
      <c r="BE80" s="77"/>
      <c r="BF80" s="45"/>
      <c r="BG80" s="45"/>
      <c r="BH80" s="45"/>
      <c r="BI80" s="45"/>
      <c r="BJ80" s="45"/>
      <c r="BK80" s="45"/>
      <c r="BL80" s="45"/>
      <c r="BM80" s="14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77"/>
      <c r="BZ80" s="46"/>
      <c r="CA80" s="46"/>
      <c r="CB80" s="12"/>
      <c r="CC80" s="10"/>
      <c r="CD80" s="10"/>
      <c r="CE80" s="173"/>
      <c r="CF80" s="173"/>
      <c r="CG80" s="173"/>
      <c r="CH80" s="173"/>
      <c r="CI80" s="173"/>
      <c r="CJ80" s="173"/>
      <c r="CK80" s="173"/>
      <c r="CL80" s="173"/>
      <c r="CM80" s="173"/>
      <c r="CN80" s="173"/>
      <c r="CO80" s="173"/>
      <c r="CP80" s="173"/>
      <c r="CQ80" s="173"/>
      <c r="CR80" s="173"/>
      <c r="CS80" s="173"/>
      <c r="CT80" s="173"/>
      <c r="CU80" s="173"/>
      <c r="CV80" s="173"/>
      <c r="CW80" s="173"/>
      <c r="CX80" s="173"/>
      <c r="CY80" s="173"/>
      <c r="CZ80" s="173"/>
      <c r="DA80" s="173"/>
      <c r="DB80" s="173"/>
      <c r="DC80" s="173"/>
      <c r="DD80" s="173"/>
      <c r="DE80" s="173"/>
      <c r="DF80" s="173"/>
      <c r="DG80" s="173"/>
      <c r="DH80" s="173"/>
      <c r="DI80" s="173"/>
    </row>
    <row r="81" spans="1:113" s="22" customFormat="1" ht="15" customHeight="1">
      <c r="A81" s="21" t="s">
        <v>159</v>
      </c>
      <c r="B81" s="18">
        <v>2013</v>
      </c>
      <c r="C81" s="21">
        <v>24088129</v>
      </c>
      <c r="D81" s="21" t="s">
        <v>95</v>
      </c>
      <c r="E81" s="21" t="s">
        <v>147</v>
      </c>
      <c r="F81" s="21" t="s">
        <v>160</v>
      </c>
      <c r="G81" s="21" t="s">
        <v>121</v>
      </c>
      <c r="H81" s="18">
        <v>241</v>
      </c>
      <c r="I81" s="18">
        <v>241</v>
      </c>
      <c r="J81" s="21">
        <v>65.099999999999994</v>
      </c>
      <c r="K81" s="21">
        <v>1.1000000000000001</v>
      </c>
      <c r="L81" s="21">
        <v>1.1000000000000001</v>
      </c>
      <c r="M81" s="21">
        <v>13.8</v>
      </c>
      <c r="N81" s="21">
        <v>1.5</v>
      </c>
      <c r="O81" s="21" t="s">
        <v>37</v>
      </c>
      <c r="P81" s="21" t="s">
        <v>37</v>
      </c>
      <c r="Q81" s="21">
        <v>0.4</v>
      </c>
      <c r="R81" s="21">
        <v>1.3</v>
      </c>
      <c r="S81" s="21">
        <v>0.9</v>
      </c>
      <c r="T81" s="21">
        <v>0</v>
      </c>
      <c r="U81" s="21">
        <v>2.2000000000000002</v>
      </c>
      <c r="V81" s="21" t="s">
        <v>37</v>
      </c>
      <c r="W81" s="21" t="s">
        <v>37</v>
      </c>
      <c r="X81" s="21">
        <v>0</v>
      </c>
      <c r="Y81" s="21">
        <v>9.4</v>
      </c>
      <c r="Z81" s="21">
        <v>0.2</v>
      </c>
      <c r="AA81" s="21">
        <v>2.4</v>
      </c>
      <c r="AB81" s="21">
        <v>0.6</v>
      </c>
      <c r="AC81" s="21">
        <v>0</v>
      </c>
      <c r="AD81" s="21">
        <v>0</v>
      </c>
      <c r="AE81" s="21">
        <v>0</v>
      </c>
      <c r="AF81" s="21" t="s">
        <v>37</v>
      </c>
      <c r="AG81" s="21" t="s">
        <v>37</v>
      </c>
      <c r="AH81" s="21" t="s">
        <v>37</v>
      </c>
      <c r="AI81" s="21" t="s">
        <v>37</v>
      </c>
      <c r="AJ81" s="21" t="s">
        <v>37</v>
      </c>
      <c r="AK81" s="4"/>
      <c r="AL81" s="74">
        <f t="shared" si="75"/>
        <v>12.6</v>
      </c>
      <c r="AM81" s="74">
        <f t="shared" si="37"/>
        <v>4.8000000000000007</v>
      </c>
      <c r="AN81" s="74">
        <f t="shared" si="40"/>
        <v>15.3</v>
      </c>
      <c r="AO81" s="74">
        <f>SUM(K81:L81)</f>
        <v>2.2000000000000002</v>
      </c>
      <c r="AP81" s="74">
        <f t="shared" si="38"/>
        <v>34.900000000000006</v>
      </c>
      <c r="AQ81" s="74">
        <f t="shared" si="74"/>
        <v>65.099999999999994</v>
      </c>
      <c r="AR81" s="74">
        <f t="shared" si="63"/>
        <v>80.399999999999991</v>
      </c>
      <c r="AS81" s="14"/>
      <c r="AT81" s="74">
        <f t="shared" si="39"/>
        <v>1.5875999999999999</v>
      </c>
      <c r="AU81" s="74">
        <f t="shared" ref="AU81:AU89" si="77">2*AL81*AM81/100</f>
        <v>1.2096</v>
      </c>
      <c r="AV81" s="74">
        <f t="shared" ref="AV81:AV89" si="78">AM81*AM81/100</f>
        <v>0.23040000000000005</v>
      </c>
      <c r="AW81" s="74">
        <f t="shared" si="76"/>
        <v>20.260799999999996</v>
      </c>
      <c r="AX81" s="74">
        <f t="shared" ref="AX81:AX89" si="79">2*AM81*AR81/100</f>
        <v>7.7183999999999999</v>
      </c>
      <c r="AY81" s="74">
        <f t="shared" si="64"/>
        <v>64.641599999999983</v>
      </c>
      <c r="AZ81" s="74">
        <f>2*AL81*AO81/100</f>
        <v>0.5544</v>
      </c>
      <c r="BA81" s="74">
        <f>2*AM81*AO81/100</f>
        <v>0.21120000000000005</v>
      </c>
      <c r="BB81" s="74">
        <f>2*AR81*AO81/100</f>
        <v>3.5375999999999999</v>
      </c>
      <c r="BC81" s="74">
        <f>AO81*AO81/100</f>
        <v>4.8400000000000006E-2</v>
      </c>
      <c r="BD81" s="74">
        <f t="shared" si="65"/>
        <v>99.999999999999986</v>
      </c>
      <c r="BE81" s="77"/>
      <c r="BF81" s="74">
        <v>12.6</v>
      </c>
      <c r="BG81" s="74">
        <v>4.8000000000000007</v>
      </c>
      <c r="BH81" s="74">
        <v>15.3</v>
      </c>
      <c r="BI81" s="74">
        <v>2.2000000000000002</v>
      </c>
      <c r="BJ81" s="74">
        <v>34.900000000000006</v>
      </c>
      <c r="BK81" s="74">
        <v>65.099999999999994</v>
      </c>
      <c r="BL81" s="74">
        <v>80.399999999999991</v>
      </c>
      <c r="BM81" s="14"/>
      <c r="BN81" s="74">
        <v>1.5875999999999999</v>
      </c>
      <c r="BO81" s="74">
        <v>1.2096</v>
      </c>
      <c r="BP81" s="74">
        <v>0.23040000000000005</v>
      </c>
      <c r="BQ81" s="74">
        <v>20.260799999999996</v>
      </c>
      <c r="BR81" s="74">
        <v>7.7183999999999999</v>
      </c>
      <c r="BS81" s="74">
        <v>64.641599999999983</v>
      </c>
      <c r="BT81" s="74">
        <v>0.5544</v>
      </c>
      <c r="BU81" s="74">
        <v>0.21120000000000005</v>
      </c>
      <c r="BV81" s="74">
        <v>3.5375999999999999</v>
      </c>
      <c r="BW81" s="74">
        <v>4.8400000000000006E-2</v>
      </c>
      <c r="BX81" s="74">
        <v>99.999999999999986</v>
      </c>
      <c r="BY81" s="77"/>
      <c r="BZ81" s="19"/>
      <c r="CA81" s="19"/>
      <c r="CB81" s="18"/>
      <c r="CC81" s="10"/>
      <c r="CD81" s="10"/>
      <c r="CE81" s="166"/>
      <c r="CF81" s="166"/>
      <c r="CG81" s="166"/>
      <c r="CH81" s="166"/>
      <c r="CI81" s="166"/>
      <c r="CJ81" s="166"/>
      <c r="CK81" s="166"/>
      <c r="CL81" s="166"/>
      <c r="CM81" s="166"/>
      <c r="CN81" s="166"/>
      <c r="CO81" s="166"/>
      <c r="CP81" s="166"/>
      <c r="CQ81" s="166"/>
      <c r="CR81" s="166"/>
      <c r="CS81" s="166"/>
      <c r="CT81" s="166"/>
      <c r="CU81" s="166"/>
      <c r="CV81" s="166"/>
      <c r="CW81" s="166"/>
      <c r="CX81" s="166"/>
      <c r="CY81" s="166"/>
      <c r="CZ81" s="166"/>
      <c r="DA81" s="166"/>
      <c r="DB81" s="166"/>
      <c r="DC81" s="166"/>
      <c r="DD81" s="166"/>
      <c r="DE81" s="166"/>
      <c r="DF81" s="166"/>
      <c r="DG81" s="166"/>
      <c r="DH81" s="166"/>
      <c r="DI81" s="166"/>
    </row>
    <row r="82" spans="1:113" s="22" customFormat="1" ht="15" customHeight="1">
      <c r="A82" s="21" t="s">
        <v>161</v>
      </c>
      <c r="B82" s="18">
        <v>2014</v>
      </c>
      <c r="C82" s="21">
        <v>24533713</v>
      </c>
      <c r="D82" s="21" t="s">
        <v>95</v>
      </c>
      <c r="E82" s="21" t="s">
        <v>147</v>
      </c>
      <c r="F82" s="21" t="s">
        <v>162</v>
      </c>
      <c r="G82" s="21" t="s">
        <v>163</v>
      </c>
      <c r="H82" s="18">
        <v>129</v>
      </c>
      <c r="I82" s="18">
        <v>129</v>
      </c>
      <c r="J82" s="21">
        <v>78.900000000000006</v>
      </c>
      <c r="K82" s="21" t="s">
        <v>37</v>
      </c>
      <c r="L82" s="21" t="s">
        <v>37</v>
      </c>
      <c r="M82" s="21">
        <v>20</v>
      </c>
      <c r="N82" s="21">
        <v>0</v>
      </c>
      <c r="O82" s="21" t="s">
        <v>37</v>
      </c>
      <c r="P82" s="21" t="s">
        <v>37</v>
      </c>
      <c r="Q82" s="21" t="s">
        <v>37</v>
      </c>
      <c r="R82" s="21">
        <v>0</v>
      </c>
      <c r="S82" s="21">
        <v>0</v>
      </c>
      <c r="T82" s="21">
        <v>0</v>
      </c>
      <c r="U82" s="21">
        <v>0.4</v>
      </c>
      <c r="V82" s="21" t="s">
        <v>37</v>
      </c>
      <c r="W82" s="21" t="s">
        <v>37</v>
      </c>
      <c r="X82" s="21">
        <v>0</v>
      </c>
      <c r="Y82" s="21">
        <v>0.3</v>
      </c>
      <c r="Z82" s="21" t="s">
        <v>37</v>
      </c>
      <c r="AA82" s="21">
        <v>0.4</v>
      </c>
      <c r="AB82" s="21">
        <v>0</v>
      </c>
      <c r="AC82" s="21" t="s">
        <v>37</v>
      </c>
      <c r="AD82" s="21" t="s">
        <v>37</v>
      </c>
      <c r="AE82" s="21" t="s">
        <v>37</v>
      </c>
      <c r="AF82" s="21" t="s">
        <v>37</v>
      </c>
      <c r="AG82" s="21" t="s">
        <v>37</v>
      </c>
      <c r="AH82" s="21" t="s">
        <v>37</v>
      </c>
      <c r="AI82" s="21" t="s">
        <v>37</v>
      </c>
      <c r="AJ82" s="21" t="s">
        <v>37</v>
      </c>
      <c r="AK82" s="4"/>
      <c r="AL82" s="74">
        <f t="shared" si="75"/>
        <v>0.7</v>
      </c>
      <c r="AM82" s="74">
        <f t="shared" si="37"/>
        <v>0.4</v>
      </c>
      <c r="AN82" s="74">
        <f t="shared" si="40"/>
        <v>20</v>
      </c>
      <c r="AO82" s="74"/>
      <c r="AP82" s="74">
        <f t="shared" si="38"/>
        <v>21.1</v>
      </c>
      <c r="AQ82" s="74">
        <f t="shared" si="74"/>
        <v>78.900000000000006</v>
      </c>
      <c r="AR82" s="74">
        <f t="shared" ref="AR82:AR109" si="80">AN82+AQ82</f>
        <v>98.9</v>
      </c>
      <c r="AS82" s="14"/>
      <c r="AT82" s="74">
        <f t="shared" si="39"/>
        <v>4.899999999999999E-3</v>
      </c>
      <c r="AU82" s="74">
        <f t="shared" si="77"/>
        <v>5.5999999999999991E-3</v>
      </c>
      <c r="AV82" s="74">
        <f t="shared" si="78"/>
        <v>1.6000000000000003E-3</v>
      </c>
      <c r="AW82" s="74">
        <f t="shared" si="76"/>
        <v>1.3846000000000001</v>
      </c>
      <c r="AX82" s="74">
        <f t="shared" si="79"/>
        <v>0.79120000000000001</v>
      </c>
      <c r="AY82" s="74">
        <f t="shared" ref="AY82:AY109" si="81">AR82*AR82/100</f>
        <v>97.812100000000015</v>
      </c>
      <c r="AZ82" s="74"/>
      <c r="BA82" s="74"/>
      <c r="BB82" s="74"/>
      <c r="BC82" s="74"/>
      <c r="BD82" s="74">
        <f t="shared" ref="BD82:BD110" si="82">SUM(AT82:BC82)</f>
        <v>100.00000000000001</v>
      </c>
      <c r="BE82" s="77"/>
      <c r="BF82" s="74">
        <v>0.7</v>
      </c>
      <c r="BG82" s="74">
        <v>0.4</v>
      </c>
      <c r="BH82" s="74">
        <v>20</v>
      </c>
      <c r="BI82" s="74"/>
      <c r="BJ82" s="74">
        <v>21.1</v>
      </c>
      <c r="BK82" s="74">
        <v>78.900000000000006</v>
      </c>
      <c r="BL82" s="74">
        <v>98.9</v>
      </c>
      <c r="BM82" s="14"/>
      <c r="BN82" s="74">
        <v>4.899999999999999E-3</v>
      </c>
      <c r="BO82" s="74">
        <v>5.5999999999999991E-3</v>
      </c>
      <c r="BP82" s="74">
        <v>1.6000000000000003E-3</v>
      </c>
      <c r="BQ82" s="74">
        <v>1.3846000000000001</v>
      </c>
      <c r="BR82" s="74">
        <v>0.79120000000000001</v>
      </c>
      <c r="BS82" s="74">
        <v>97.812100000000015</v>
      </c>
      <c r="BT82" s="74"/>
      <c r="BU82" s="74"/>
      <c r="BV82" s="74"/>
      <c r="BW82" s="74"/>
      <c r="BX82" s="74">
        <v>100.00000000000001</v>
      </c>
      <c r="BY82" s="77"/>
      <c r="BZ82" s="19"/>
      <c r="CA82" s="19"/>
      <c r="CB82" s="18"/>
      <c r="CC82" s="10"/>
      <c r="CD82" s="10"/>
      <c r="CE82" s="166"/>
      <c r="CF82" s="166"/>
      <c r="CG82" s="166"/>
      <c r="CH82" s="166"/>
      <c r="CI82" s="166"/>
      <c r="CJ82" s="166"/>
      <c r="CK82" s="166"/>
      <c r="CL82" s="166"/>
      <c r="CM82" s="166"/>
      <c r="CN82" s="166"/>
      <c r="CO82" s="166"/>
      <c r="CP82" s="166"/>
      <c r="CQ82" s="166"/>
      <c r="CR82" s="166"/>
      <c r="CS82" s="166"/>
      <c r="CT82" s="166"/>
      <c r="CU82" s="166"/>
      <c r="CV82" s="166"/>
      <c r="CW82" s="166"/>
      <c r="CX82" s="166"/>
      <c r="CY82" s="166"/>
      <c r="CZ82" s="166"/>
      <c r="DA82" s="166"/>
      <c r="DB82" s="166"/>
      <c r="DC82" s="166"/>
      <c r="DD82" s="166"/>
      <c r="DE82" s="166"/>
      <c r="DF82" s="166"/>
      <c r="DG82" s="166"/>
      <c r="DH82" s="166"/>
      <c r="DI82" s="166"/>
    </row>
    <row r="83" spans="1:113" s="22" customFormat="1" ht="15" customHeight="1">
      <c r="A83" s="21" t="s">
        <v>161</v>
      </c>
      <c r="B83" s="18">
        <v>2014</v>
      </c>
      <c r="C83" s="21">
        <v>24533713</v>
      </c>
      <c r="D83" s="21" t="s">
        <v>95</v>
      </c>
      <c r="E83" s="21" t="s">
        <v>147</v>
      </c>
      <c r="F83" s="21" t="s">
        <v>164</v>
      </c>
      <c r="G83" s="21" t="s">
        <v>163</v>
      </c>
      <c r="H83" s="18">
        <v>107</v>
      </c>
      <c r="I83" s="18">
        <v>107</v>
      </c>
      <c r="J83" s="21">
        <v>72</v>
      </c>
      <c r="K83" s="21" t="s">
        <v>37</v>
      </c>
      <c r="L83" s="21" t="s">
        <v>37</v>
      </c>
      <c r="M83" s="21">
        <v>21</v>
      </c>
      <c r="N83" s="21">
        <v>0</v>
      </c>
      <c r="O83" s="21" t="s">
        <v>37</v>
      </c>
      <c r="P83" s="21" t="s">
        <v>37</v>
      </c>
      <c r="Q83" s="21" t="s">
        <v>37</v>
      </c>
      <c r="R83" s="21">
        <v>0</v>
      </c>
      <c r="S83" s="21">
        <v>0</v>
      </c>
      <c r="T83" s="21">
        <v>0</v>
      </c>
      <c r="U83" s="21">
        <v>0</v>
      </c>
      <c r="V83" s="21" t="s">
        <v>37</v>
      </c>
      <c r="W83" s="21" t="s">
        <v>37</v>
      </c>
      <c r="X83" s="21">
        <v>0</v>
      </c>
      <c r="Y83" s="21">
        <v>7</v>
      </c>
      <c r="Z83" s="21" t="s">
        <v>37</v>
      </c>
      <c r="AA83" s="21">
        <v>0</v>
      </c>
      <c r="AB83" s="21">
        <v>0</v>
      </c>
      <c r="AC83" s="21" t="s">
        <v>37</v>
      </c>
      <c r="AD83" s="21" t="s">
        <v>37</v>
      </c>
      <c r="AE83" s="21" t="s">
        <v>37</v>
      </c>
      <c r="AF83" s="21" t="s">
        <v>37</v>
      </c>
      <c r="AG83" s="21" t="s">
        <v>37</v>
      </c>
      <c r="AH83" s="21" t="s">
        <v>37</v>
      </c>
      <c r="AI83" s="21" t="s">
        <v>37</v>
      </c>
      <c r="AJ83" s="21" t="s">
        <v>37</v>
      </c>
      <c r="AK83" s="4"/>
      <c r="AL83" s="74">
        <f t="shared" si="75"/>
        <v>7</v>
      </c>
      <c r="AM83" s="74">
        <f>SUM(Q83:W83)</f>
        <v>0</v>
      </c>
      <c r="AN83" s="74">
        <f t="shared" si="40"/>
        <v>21</v>
      </c>
      <c r="AO83" s="74"/>
      <c r="AP83" s="74">
        <f t="shared" si="38"/>
        <v>28</v>
      </c>
      <c r="AQ83" s="74">
        <f t="shared" si="74"/>
        <v>72</v>
      </c>
      <c r="AR83" s="74">
        <f t="shared" si="80"/>
        <v>93</v>
      </c>
      <c r="AS83" s="14"/>
      <c r="AT83" s="74">
        <f t="shared" si="39"/>
        <v>0.49</v>
      </c>
      <c r="AU83" s="74">
        <f t="shared" si="77"/>
        <v>0</v>
      </c>
      <c r="AV83" s="74">
        <f t="shared" si="78"/>
        <v>0</v>
      </c>
      <c r="AW83" s="74">
        <f t="shared" si="76"/>
        <v>13.02</v>
      </c>
      <c r="AX83" s="74">
        <f t="shared" si="79"/>
        <v>0</v>
      </c>
      <c r="AY83" s="74">
        <f t="shared" si="81"/>
        <v>86.49</v>
      </c>
      <c r="AZ83" s="74"/>
      <c r="BA83" s="74"/>
      <c r="BB83" s="74"/>
      <c r="BC83" s="74"/>
      <c r="BD83" s="74">
        <f t="shared" si="82"/>
        <v>100</v>
      </c>
      <c r="BE83" s="77"/>
      <c r="BF83" s="74">
        <v>7</v>
      </c>
      <c r="BG83" s="74">
        <v>0</v>
      </c>
      <c r="BH83" s="74">
        <v>21</v>
      </c>
      <c r="BI83" s="74"/>
      <c r="BJ83" s="74">
        <v>28</v>
      </c>
      <c r="BK83" s="74">
        <v>72</v>
      </c>
      <c r="BL83" s="74">
        <v>93</v>
      </c>
      <c r="BM83" s="14"/>
      <c r="BN83" s="74">
        <v>0.49</v>
      </c>
      <c r="BO83" s="74">
        <v>0</v>
      </c>
      <c r="BP83" s="74">
        <v>0</v>
      </c>
      <c r="BQ83" s="74">
        <v>13.02</v>
      </c>
      <c r="BR83" s="74">
        <v>0</v>
      </c>
      <c r="BS83" s="74">
        <v>86.49</v>
      </c>
      <c r="BT83" s="74"/>
      <c r="BU83" s="74"/>
      <c r="BV83" s="74"/>
      <c r="BW83" s="74"/>
      <c r="BX83" s="74">
        <v>100</v>
      </c>
      <c r="BY83" s="77"/>
      <c r="BZ83" s="19"/>
      <c r="CA83" s="19"/>
      <c r="CB83" s="18"/>
      <c r="CC83" s="10"/>
      <c r="CD83" s="10"/>
      <c r="CE83" s="166"/>
      <c r="CF83" s="166"/>
      <c r="CG83" s="166"/>
      <c r="CH83" s="166"/>
      <c r="CI83" s="166"/>
      <c r="CJ83" s="166"/>
      <c r="CK83" s="166"/>
      <c r="CL83" s="166"/>
      <c r="CM83" s="166"/>
      <c r="CN83" s="166"/>
      <c r="CO83" s="166"/>
      <c r="CP83" s="166"/>
      <c r="CQ83" s="166"/>
      <c r="CR83" s="166"/>
      <c r="CS83" s="166"/>
      <c r="CT83" s="166"/>
      <c r="CU83" s="166"/>
      <c r="CV83" s="166"/>
      <c r="CW83" s="166"/>
      <c r="CX83" s="166"/>
      <c r="CY83" s="166"/>
      <c r="CZ83" s="166"/>
      <c r="DA83" s="166"/>
      <c r="DB83" s="166"/>
      <c r="DC83" s="166"/>
      <c r="DD83" s="166"/>
      <c r="DE83" s="166"/>
      <c r="DF83" s="166"/>
      <c r="DG83" s="166"/>
      <c r="DH83" s="166"/>
      <c r="DI83" s="166"/>
    </row>
    <row r="84" spans="1:113" s="22" customFormat="1" ht="15" customHeight="1">
      <c r="A84" s="21" t="s">
        <v>161</v>
      </c>
      <c r="B84" s="18">
        <v>2014</v>
      </c>
      <c r="C84" s="21">
        <v>24533713</v>
      </c>
      <c r="D84" s="21" t="s">
        <v>95</v>
      </c>
      <c r="E84" s="21" t="s">
        <v>147</v>
      </c>
      <c r="F84" s="21" t="s">
        <v>165</v>
      </c>
      <c r="G84" s="21" t="s">
        <v>163</v>
      </c>
      <c r="H84" s="18">
        <v>74</v>
      </c>
      <c r="I84" s="18">
        <v>74</v>
      </c>
      <c r="J84" s="21">
        <v>59.3</v>
      </c>
      <c r="K84" s="21" t="s">
        <v>37</v>
      </c>
      <c r="L84" s="21" t="s">
        <v>37</v>
      </c>
      <c r="M84" s="21">
        <v>21</v>
      </c>
      <c r="N84" s="21">
        <v>0</v>
      </c>
      <c r="O84" s="21" t="s">
        <v>37</v>
      </c>
      <c r="P84" s="21" t="s">
        <v>37</v>
      </c>
      <c r="Q84" s="21" t="s">
        <v>37</v>
      </c>
      <c r="R84" s="21">
        <v>0.7</v>
      </c>
      <c r="S84" s="21">
        <v>0</v>
      </c>
      <c r="T84" s="21">
        <v>0</v>
      </c>
      <c r="U84" s="21">
        <v>4.0999999999999996</v>
      </c>
      <c r="V84" s="21" t="s">
        <v>37</v>
      </c>
      <c r="W84" s="21" t="s">
        <v>37</v>
      </c>
      <c r="X84" s="21">
        <v>0</v>
      </c>
      <c r="Y84" s="21">
        <v>11.5</v>
      </c>
      <c r="Z84" s="21" t="s">
        <v>37</v>
      </c>
      <c r="AA84" s="21">
        <v>3.4</v>
      </c>
      <c r="AB84" s="21">
        <v>0</v>
      </c>
      <c r="AC84" s="21" t="s">
        <v>37</v>
      </c>
      <c r="AD84" s="21" t="s">
        <v>37</v>
      </c>
      <c r="AE84" s="21" t="s">
        <v>37</v>
      </c>
      <c r="AF84" s="21" t="s">
        <v>37</v>
      </c>
      <c r="AG84" s="21" t="s">
        <v>37</v>
      </c>
      <c r="AH84" s="21" t="s">
        <v>37</v>
      </c>
      <c r="AI84" s="21" t="s">
        <v>37</v>
      </c>
      <c r="AJ84" s="21" t="s">
        <v>37</v>
      </c>
      <c r="AK84" s="4"/>
      <c r="AL84" s="74">
        <f t="shared" si="75"/>
        <v>14.9</v>
      </c>
      <c r="AM84" s="74">
        <f t="shared" si="37"/>
        <v>4.8</v>
      </c>
      <c r="AN84" s="74">
        <f t="shared" si="40"/>
        <v>21</v>
      </c>
      <c r="AO84" s="74"/>
      <c r="AP84" s="74">
        <f t="shared" si="38"/>
        <v>40.700000000000003</v>
      </c>
      <c r="AQ84" s="74">
        <f t="shared" si="74"/>
        <v>59.3</v>
      </c>
      <c r="AR84" s="74">
        <f t="shared" si="80"/>
        <v>80.3</v>
      </c>
      <c r="AS84" s="14"/>
      <c r="AT84" s="74">
        <f t="shared" si="39"/>
        <v>2.2201000000000004</v>
      </c>
      <c r="AU84" s="74">
        <f t="shared" si="77"/>
        <v>1.4303999999999999</v>
      </c>
      <c r="AV84" s="74">
        <f t="shared" si="78"/>
        <v>0.23039999999999999</v>
      </c>
      <c r="AW84" s="74">
        <f t="shared" si="76"/>
        <v>23.929400000000001</v>
      </c>
      <c r="AX84" s="74">
        <f t="shared" si="79"/>
        <v>7.7088000000000001</v>
      </c>
      <c r="AY84" s="74">
        <f t="shared" si="81"/>
        <v>64.480899999999991</v>
      </c>
      <c r="AZ84" s="74"/>
      <c r="BA84" s="74"/>
      <c r="BB84" s="74"/>
      <c r="BC84" s="74"/>
      <c r="BD84" s="74">
        <f t="shared" si="82"/>
        <v>100</v>
      </c>
      <c r="BE84" s="77"/>
      <c r="BF84" s="74">
        <v>14.9</v>
      </c>
      <c r="BG84" s="74">
        <v>4.8</v>
      </c>
      <c r="BH84" s="74">
        <v>21</v>
      </c>
      <c r="BI84" s="74"/>
      <c r="BJ84" s="74">
        <v>40.700000000000003</v>
      </c>
      <c r="BK84" s="74">
        <v>59.3</v>
      </c>
      <c r="BL84" s="74">
        <v>80.3</v>
      </c>
      <c r="BM84" s="14"/>
      <c r="BN84" s="74">
        <v>2.2201000000000004</v>
      </c>
      <c r="BO84" s="74">
        <v>1.4303999999999999</v>
      </c>
      <c r="BP84" s="74">
        <v>0.23039999999999999</v>
      </c>
      <c r="BQ84" s="74">
        <v>23.929400000000001</v>
      </c>
      <c r="BR84" s="74">
        <v>7.7088000000000001</v>
      </c>
      <c r="BS84" s="74">
        <v>64.480899999999991</v>
      </c>
      <c r="BT84" s="74"/>
      <c r="BU84" s="74"/>
      <c r="BV84" s="74"/>
      <c r="BW84" s="74"/>
      <c r="BX84" s="74">
        <v>100</v>
      </c>
      <c r="BY84" s="77"/>
      <c r="BZ84" s="19"/>
      <c r="CA84" s="19"/>
      <c r="CB84" s="18"/>
      <c r="CC84" s="10"/>
      <c r="CD84" s="10"/>
      <c r="CE84" s="166"/>
      <c r="CF84" s="166"/>
      <c r="CG84" s="166"/>
      <c r="CH84" s="166"/>
      <c r="CI84" s="166"/>
      <c r="CJ84" s="166"/>
      <c r="CK84" s="166"/>
      <c r="CL84" s="166"/>
      <c r="CM84" s="166"/>
      <c r="CN84" s="166"/>
      <c r="CO84" s="166"/>
      <c r="CP84" s="166"/>
      <c r="CQ84" s="166"/>
      <c r="CR84" s="166"/>
      <c r="CS84" s="166"/>
      <c r="CT84" s="166"/>
      <c r="CU84" s="166"/>
      <c r="CV84" s="166"/>
      <c r="CW84" s="166"/>
      <c r="CX84" s="166"/>
      <c r="CY84" s="166"/>
      <c r="CZ84" s="166"/>
      <c r="DA84" s="166"/>
      <c r="DB84" s="166"/>
      <c r="DC84" s="166"/>
      <c r="DD84" s="166"/>
      <c r="DE84" s="166"/>
      <c r="DF84" s="166"/>
      <c r="DG84" s="166"/>
      <c r="DH84" s="166"/>
      <c r="DI84" s="166"/>
    </row>
    <row r="85" spans="1:113" s="22" customFormat="1" ht="15" customHeight="1">
      <c r="A85" s="21" t="s">
        <v>161</v>
      </c>
      <c r="B85" s="18">
        <v>2014</v>
      </c>
      <c r="C85" s="21">
        <v>24533713</v>
      </c>
      <c r="D85" s="21" t="s">
        <v>95</v>
      </c>
      <c r="E85" s="21" t="s">
        <v>147</v>
      </c>
      <c r="F85" s="21" t="s">
        <v>166</v>
      </c>
      <c r="G85" s="21" t="s">
        <v>163</v>
      </c>
      <c r="H85" s="18">
        <v>81</v>
      </c>
      <c r="I85" s="18">
        <v>81</v>
      </c>
      <c r="J85" s="21">
        <v>69.8</v>
      </c>
      <c r="K85" s="21" t="s">
        <v>37</v>
      </c>
      <c r="L85" s="21" t="s">
        <v>37</v>
      </c>
      <c r="M85" s="21">
        <v>28</v>
      </c>
      <c r="N85" s="21">
        <v>0</v>
      </c>
      <c r="O85" s="21" t="s">
        <v>37</v>
      </c>
      <c r="P85" s="21" t="s">
        <v>37</v>
      </c>
      <c r="Q85" s="21" t="s">
        <v>37</v>
      </c>
      <c r="R85" s="21">
        <v>0</v>
      </c>
      <c r="S85" s="21">
        <v>0</v>
      </c>
      <c r="T85" s="21">
        <v>0</v>
      </c>
      <c r="U85" s="21">
        <v>0</v>
      </c>
      <c r="V85" s="21" t="s">
        <v>37</v>
      </c>
      <c r="W85" s="21" t="s">
        <v>37</v>
      </c>
      <c r="X85" s="21">
        <v>0</v>
      </c>
      <c r="Y85" s="21">
        <v>1</v>
      </c>
      <c r="Z85" s="21" t="s">
        <v>37</v>
      </c>
      <c r="AA85" s="21">
        <v>1.2</v>
      </c>
      <c r="AB85" s="21">
        <v>0</v>
      </c>
      <c r="AC85" s="21" t="s">
        <v>37</v>
      </c>
      <c r="AD85" s="21" t="s">
        <v>37</v>
      </c>
      <c r="AE85" s="21" t="s">
        <v>37</v>
      </c>
      <c r="AF85" s="21" t="s">
        <v>37</v>
      </c>
      <c r="AG85" s="21" t="s">
        <v>37</v>
      </c>
      <c r="AH85" s="21" t="s">
        <v>37</v>
      </c>
      <c r="AI85" s="21" t="s">
        <v>37</v>
      </c>
      <c r="AJ85" s="21" t="s">
        <v>37</v>
      </c>
      <c r="AK85" s="4"/>
      <c r="AL85" s="74">
        <f t="shared" si="75"/>
        <v>2.2000000000000002</v>
      </c>
      <c r="AM85" s="74">
        <f>SUM(Q85:W85)</f>
        <v>0</v>
      </c>
      <c r="AN85" s="74">
        <f t="shared" si="40"/>
        <v>28</v>
      </c>
      <c r="AO85" s="74"/>
      <c r="AP85" s="74">
        <f t="shared" si="38"/>
        <v>30.2</v>
      </c>
      <c r="AQ85" s="74">
        <f t="shared" si="74"/>
        <v>69.8</v>
      </c>
      <c r="AR85" s="74">
        <f t="shared" si="80"/>
        <v>97.8</v>
      </c>
      <c r="AS85" s="14"/>
      <c r="AT85" s="74">
        <f t="shared" si="39"/>
        <v>4.8400000000000006E-2</v>
      </c>
      <c r="AU85" s="74">
        <f t="shared" si="77"/>
        <v>0</v>
      </c>
      <c r="AV85" s="74">
        <f t="shared" si="78"/>
        <v>0</v>
      </c>
      <c r="AW85" s="74">
        <f t="shared" si="76"/>
        <v>4.3032000000000004</v>
      </c>
      <c r="AX85" s="74">
        <f t="shared" si="79"/>
        <v>0</v>
      </c>
      <c r="AY85" s="74">
        <f t="shared" si="81"/>
        <v>95.648399999999995</v>
      </c>
      <c r="AZ85" s="74"/>
      <c r="BA85" s="74"/>
      <c r="BB85" s="74"/>
      <c r="BC85" s="74"/>
      <c r="BD85" s="74">
        <f t="shared" si="82"/>
        <v>100</v>
      </c>
      <c r="BE85" s="77"/>
      <c r="BF85" s="74">
        <v>2.2000000000000002</v>
      </c>
      <c r="BG85" s="74">
        <v>0</v>
      </c>
      <c r="BH85" s="74">
        <v>28</v>
      </c>
      <c r="BI85" s="74"/>
      <c r="BJ85" s="74">
        <v>30.2</v>
      </c>
      <c r="BK85" s="74">
        <v>69.8</v>
      </c>
      <c r="BL85" s="74">
        <v>97.8</v>
      </c>
      <c r="BM85" s="14"/>
      <c r="BN85" s="74">
        <v>4.8400000000000006E-2</v>
      </c>
      <c r="BO85" s="74">
        <v>0</v>
      </c>
      <c r="BP85" s="74">
        <v>0</v>
      </c>
      <c r="BQ85" s="74">
        <v>4.3032000000000004</v>
      </c>
      <c r="BR85" s="74">
        <v>0</v>
      </c>
      <c r="BS85" s="74">
        <v>95.648399999999995</v>
      </c>
      <c r="BT85" s="74"/>
      <c r="BU85" s="74"/>
      <c r="BV85" s="74"/>
      <c r="BW85" s="74"/>
      <c r="BX85" s="74">
        <v>100</v>
      </c>
      <c r="BY85" s="77"/>
      <c r="BZ85" s="19"/>
      <c r="CA85" s="19"/>
      <c r="CB85" s="18"/>
      <c r="CC85" s="10"/>
      <c r="CD85" s="10"/>
      <c r="CE85" s="166"/>
      <c r="CF85" s="166"/>
      <c r="CG85" s="166"/>
      <c r="CH85" s="166"/>
      <c r="CI85" s="166"/>
      <c r="CJ85" s="166"/>
      <c r="CK85" s="166"/>
      <c r="CL85" s="166"/>
      <c r="CM85" s="166"/>
      <c r="CN85" s="166"/>
      <c r="CO85" s="166"/>
      <c r="CP85" s="166"/>
      <c r="CQ85" s="166"/>
      <c r="CR85" s="166"/>
      <c r="CS85" s="166"/>
      <c r="CT85" s="166"/>
      <c r="CU85" s="166"/>
      <c r="CV85" s="166"/>
      <c r="CW85" s="166"/>
      <c r="CX85" s="166"/>
      <c r="CY85" s="166"/>
      <c r="CZ85" s="166"/>
      <c r="DA85" s="166"/>
      <c r="DB85" s="166"/>
      <c r="DC85" s="166"/>
      <c r="DD85" s="166"/>
      <c r="DE85" s="166"/>
      <c r="DF85" s="166"/>
      <c r="DG85" s="166"/>
      <c r="DH85" s="166"/>
      <c r="DI85" s="166"/>
    </row>
    <row r="86" spans="1:113" s="22" customFormat="1" ht="15" customHeight="1">
      <c r="A86" s="21" t="s">
        <v>167</v>
      </c>
      <c r="B86" s="18">
        <v>2014</v>
      </c>
      <c r="C86" s="21">
        <v>25495408</v>
      </c>
      <c r="D86" s="21" t="s">
        <v>95</v>
      </c>
      <c r="E86" s="21" t="s">
        <v>147</v>
      </c>
      <c r="F86" s="21" t="s">
        <v>168</v>
      </c>
      <c r="G86" s="21" t="s">
        <v>163</v>
      </c>
      <c r="H86" s="18">
        <v>100</v>
      </c>
      <c r="I86" s="18">
        <v>100</v>
      </c>
      <c r="J86" s="21">
        <v>61</v>
      </c>
      <c r="K86" s="19">
        <v>1</v>
      </c>
      <c r="L86" s="19">
        <v>0.5</v>
      </c>
      <c r="M86" s="19">
        <v>23.5</v>
      </c>
      <c r="N86" s="19">
        <v>0</v>
      </c>
      <c r="O86" s="19" t="s">
        <v>37</v>
      </c>
      <c r="P86" s="19" t="s">
        <v>37</v>
      </c>
      <c r="Q86" s="19" t="s">
        <v>37</v>
      </c>
      <c r="R86" s="19">
        <v>1</v>
      </c>
      <c r="S86" s="19">
        <v>0</v>
      </c>
      <c r="T86" s="19" t="s">
        <v>37</v>
      </c>
      <c r="U86" s="19">
        <v>0</v>
      </c>
      <c r="V86" s="19" t="s">
        <v>37</v>
      </c>
      <c r="W86" s="19" t="s">
        <v>37</v>
      </c>
      <c r="X86" s="19">
        <v>0</v>
      </c>
      <c r="Y86" s="19">
        <v>11</v>
      </c>
      <c r="Z86" s="19">
        <v>0</v>
      </c>
      <c r="AA86" s="19">
        <v>2</v>
      </c>
      <c r="AB86" s="19">
        <v>0</v>
      </c>
      <c r="AC86" s="19" t="s">
        <v>37</v>
      </c>
      <c r="AD86" s="19" t="s">
        <v>37</v>
      </c>
      <c r="AE86" s="19" t="s">
        <v>37</v>
      </c>
      <c r="AF86" s="19" t="s">
        <v>37</v>
      </c>
      <c r="AG86" s="19" t="s">
        <v>37</v>
      </c>
      <c r="AH86" s="19" t="s">
        <v>37</v>
      </c>
      <c r="AI86" s="19" t="s">
        <v>37</v>
      </c>
      <c r="AJ86" s="19" t="s">
        <v>37</v>
      </c>
      <c r="AK86" s="4"/>
      <c r="AL86" s="74">
        <f t="shared" si="75"/>
        <v>13</v>
      </c>
      <c r="AM86" s="74">
        <f t="shared" si="37"/>
        <v>1</v>
      </c>
      <c r="AN86" s="74">
        <f t="shared" si="40"/>
        <v>23.5</v>
      </c>
      <c r="AO86" s="74">
        <f>SUM(K86:L86)</f>
        <v>1.5</v>
      </c>
      <c r="AP86" s="74">
        <f t="shared" si="38"/>
        <v>39</v>
      </c>
      <c r="AQ86" s="74">
        <f t="shared" si="74"/>
        <v>61</v>
      </c>
      <c r="AR86" s="74">
        <f t="shared" si="80"/>
        <v>84.5</v>
      </c>
      <c r="AS86" s="14"/>
      <c r="AT86" s="74">
        <f t="shared" si="39"/>
        <v>1.69</v>
      </c>
      <c r="AU86" s="74">
        <f t="shared" si="77"/>
        <v>0.26</v>
      </c>
      <c r="AV86" s="74">
        <f t="shared" si="78"/>
        <v>0.01</v>
      </c>
      <c r="AW86" s="74">
        <f t="shared" si="76"/>
        <v>21.97</v>
      </c>
      <c r="AX86" s="74">
        <f t="shared" si="79"/>
        <v>1.69</v>
      </c>
      <c r="AY86" s="74">
        <f t="shared" si="81"/>
        <v>71.402500000000003</v>
      </c>
      <c r="AZ86" s="74">
        <f>2*AL86*AO86/100</f>
        <v>0.39</v>
      </c>
      <c r="BA86" s="74">
        <f>2*AM86*AO86/100</f>
        <v>0.03</v>
      </c>
      <c r="BB86" s="74">
        <f>2*AR86*AO86/100</f>
        <v>2.5350000000000001</v>
      </c>
      <c r="BC86" s="74">
        <f>AO86*AO86/100</f>
        <v>2.2499999999999999E-2</v>
      </c>
      <c r="BD86" s="74">
        <f t="shared" si="82"/>
        <v>100</v>
      </c>
      <c r="BE86" s="14"/>
      <c r="BF86" s="74">
        <v>13</v>
      </c>
      <c r="BG86" s="74">
        <v>1</v>
      </c>
      <c r="BH86" s="74">
        <v>23.5</v>
      </c>
      <c r="BI86" s="74">
        <v>1.5</v>
      </c>
      <c r="BJ86" s="74">
        <v>39</v>
      </c>
      <c r="BK86" s="74">
        <v>61</v>
      </c>
      <c r="BL86" s="74">
        <v>84.5</v>
      </c>
      <c r="BM86" s="14"/>
      <c r="BN86" s="74">
        <v>1.69</v>
      </c>
      <c r="BO86" s="74">
        <v>0.26</v>
      </c>
      <c r="BP86" s="74">
        <v>0.01</v>
      </c>
      <c r="BQ86" s="74">
        <v>21.97</v>
      </c>
      <c r="BR86" s="74">
        <v>1.69</v>
      </c>
      <c r="BS86" s="74">
        <v>71.402500000000003</v>
      </c>
      <c r="BT86" s="74">
        <v>0.39</v>
      </c>
      <c r="BU86" s="74">
        <v>0.03</v>
      </c>
      <c r="BV86" s="74">
        <v>2.5350000000000001</v>
      </c>
      <c r="BW86" s="74">
        <v>2.2499999999999999E-2</v>
      </c>
      <c r="BX86" s="74">
        <v>100</v>
      </c>
      <c r="BY86" s="14"/>
      <c r="BZ86" s="19"/>
      <c r="CA86" s="19"/>
      <c r="CB86" s="18"/>
      <c r="CC86" s="10"/>
      <c r="CD86" s="10"/>
      <c r="CE86" s="166"/>
      <c r="CF86" s="166"/>
      <c r="CG86" s="166"/>
      <c r="CH86" s="166"/>
      <c r="CI86" s="166"/>
      <c r="CJ86" s="166"/>
      <c r="CK86" s="166"/>
      <c r="CL86" s="166"/>
      <c r="CM86" s="166"/>
      <c r="CN86" s="166"/>
      <c r="CO86" s="166"/>
      <c r="CP86" s="166"/>
      <c r="CQ86" s="166"/>
      <c r="CR86" s="166"/>
      <c r="CS86" s="166"/>
      <c r="CT86" s="166"/>
      <c r="CU86" s="166"/>
      <c r="CV86" s="166"/>
      <c r="CW86" s="166"/>
      <c r="CX86" s="166"/>
      <c r="CY86" s="166"/>
      <c r="CZ86" s="166"/>
      <c r="DA86" s="166"/>
      <c r="DB86" s="166"/>
      <c r="DC86" s="166"/>
      <c r="DD86" s="166"/>
      <c r="DE86" s="166"/>
      <c r="DF86" s="166"/>
      <c r="DG86" s="166"/>
      <c r="DH86" s="166"/>
      <c r="DI86" s="166"/>
    </row>
    <row r="87" spans="1:113" s="22" customFormat="1" ht="15" customHeight="1">
      <c r="A87" s="21" t="s">
        <v>167</v>
      </c>
      <c r="B87" s="18">
        <v>2014</v>
      </c>
      <c r="C87" s="21">
        <v>25495408</v>
      </c>
      <c r="D87" s="21" t="s">
        <v>95</v>
      </c>
      <c r="E87" s="21" t="s">
        <v>147</v>
      </c>
      <c r="F87" s="21" t="s">
        <v>169</v>
      </c>
      <c r="G87" s="21" t="s">
        <v>163</v>
      </c>
      <c r="H87" s="18">
        <v>154</v>
      </c>
      <c r="I87" s="18">
        <v>154</v>
      </c>
      <c r="J87" s="21">
        <v>65.31</v>
      </c>
      <c r="K87" s="19">
        <v>0.97</v>
      </c>
      <c r="L87" s="19">
        <v>0.32</v>
      </c>
      <c r="M87" s="19">
        <v>20.8</v>
      </c>
      <c r="N87" s="19">
        <v>0.3</v>
      </c>
      <c r="O87" s="19" t="s">
        <v>37</v>
      </c>
      <c r="P87" s="19" t="s">
        <v>37</v>
      </c>
      <c r="Q87" s="19" t="s">
        <v>37</v>
      </c>
      <c r="R87" s="19">
        <v>0.6</v>
      </c>
      <c r="S87" s="19">
        <v>0</v>
      </c>
      <c r="T87" s="19" t="s">
        <v>37</v>
      </c>
      <c r="U87" s="19">
        <v>1.3</v>
      </c>
      <c r="V87" s="19" t="s">
        <v>37</v>
      </c>
      <c r="W87" s="19" t="s">
        <v>37</v>
      </c>
      <c r="X87" s="19">
        <v>0</v>
      </c>
      <c r="Y87" s="19">
        <v>10.4</v>
      </c>
      <c r="Z87" s="19">
        <v>0</v>
      </c>
      <c r="AA87" s="19">
        <v>0</v>
      </c>
      <c r="AB87" s="19">
        <v>0</v>
      </c>
      <c r="AC87" s="19" t="s">
        <v>37</v>
      </c>
      <c r="AD87" s="19" t="s">
        <v>37</v>
      </c>
      <c r="AE87" s="19" t="s">
        <v>37</v>
      </c>
      <c r="AF87" s="19" t="s">
        <v>37</v>
      </c>
      <c r="AG87" s="19" t="s">
        <v>37</v>
      </c>
      <c r="AH87" s="19" t="s">
        <v>37</v>
      </c>
      <c r="AI87" s="19" t="s">
        <v>37</v>
      </c>
      <c r="AJ87" s="19" t="s">
        <v>37</v>
      </c>
      <c r="AK87" s="4"/>
      <c r="AL87" s="74">
        <f t="shared" si="75"/>
        <v>10.4</v>
      </c>
      <c r="AM87" s="74">
        <f t="shared" si="37"/>
        <v>1.9</v>
      </c>
      <c r="AN87" s="74">
        <f t="shared" si="40"/>
        <v>21.1</v>
      </c>
      <c r="AO87" s="74">
        <f>SUM(K87:L87)</f>
        <v>1.29</v>
      </c>
      <c r="AP87" s="74">
        <f t="shared" si="38"/>
        <v>34.690000000000005</v>
      </c>
      <c r="AQ87" s="74">
        <f t="shared" si="74"/>
        <v>65.31</v>
      </c>
      <c r="AR87" s="74">
        <f t="shared" si="80"/>
        <v>86.41</v>
      </c>
      <c r="AS87" s="14"/>
      <c r="AT87" s="74">
        <f t="shared" si="39"/>
        <v>1.0816000000000001</v>
      </c>
      <c r="AU87" s="74">
        <f t="shared" si="77"/>
        <v>0.39519999999999994</v>
      </c>
      <c r="AV87" s="74">
        <f t="shared" si="78"/>
        <v>3.61E-2</v>
      </c>
      <c r="AW87" s="74">
        <f t="shared" si="76"/>
        <v>17.973279999999999</v>
      </c>
      <c r="AX87" s="74">
        <f t="shared" si="79"/>
        <v>3.2835799999999993</v>
      </c>
      <c r="AY87" s="74">
        <f t="shared" si="81"/>
        <v>74.666880999999989</v>
      </c>
      <c r="AZ87" s="74">
        <f>2*AL87*AO87/100</f>
        <v>0.26832</v>
      </c>
      <c r="BA87" s="74">
        <f>2*AM87*AO87/100</f>
        <v>4.9020000000000001E-2</v>
      </c>
      <c r="BB87" s="74">
        <f>2*AR87*AO87/100</f>
        <v>2.2293780000000001</v>
      </c>
      <c r="BC87" s="74">
        <f>AO87*AO87/100</f>
        <v>1.6641000000000003E-2</v>
      </c>
      <c r="BD87" s="74">
        <f t="shared" si="82"/>
        <v>99.999999999999986</v>
      </c>
      <c r="BE87" s="14"/>
      <c r="BF87" s="74">
        <v>10.4</v>
      </c>
      <c r="BG87" s="74">
        <v>1.9</v>
      </c>
      <c r="BH87" s="74">
        <v>21.1</v>
      </c>
      <c r="BI87" s="74">
        <v>1.29</v>
      </c>
      <c r="BJ87" s="74">
        <v>34.690000000000005</v>
      </c>
      <c r="BK87" s="74">
        <v>65.31</v>
      </c>
      <c r="BL87" s="74">
        <v>86.41</v>
      </c>
      <c r="BM87" s="14"/>
      <c r="BN87" s="74">
        <v>1.0816000000000001</v>
      </c>
      <c r="BO87" s="74">
        <v>0.39519999999999994</v>
      </c>
      <c r="BP87" s="74">
        <v>3.61E-2</v>
      </c>
      <c r="BQ87" s="74">
        <v>17.973279999999999</v>
      </c>
      <c r="BR87" s="74">
        <v>3.2835799999999993</v>
      </c>
      <c r="BS87" s="74">
        <v>74.666880999999989</v>
      </c>
      <c r="BT87" s="74">
        <v>0.26832</v>
      </c>
      <c r="BU87" s="74">
        <v>4.9020000000000001E-2</v>
      </c>
      <c r="BV87" s="74">
        <v>2.2293780000000001</v>
      </c>
      <c r="BW87" s="74">
        <v>1.6641000000000003E-2</v>
      </c>
      <c r="BX87" s="74">
        <v>99.999999999999986</v>
      </c>
      <c r="BY87" s="14"/>
      <c r="BZ87" s="19"/>
      <c r="CA87" s="19"/>
      <c r="CB87" s="18"/>
      <c r="CC87" s="10"/>
      <c r="CD87" s="10"/>
      <c r="CE87" s="166"/>
      <c r="CF87" s="166"/>
      <c r="CG87" s="166"/>
      <c r="CH87" s="166"/>
      <c r="CI87" s="166"/>
      <c r="CJ87" s="166"/>
      <c r="CK87" s="166"/>
      <c r="CL87" s="166"/>
      <c r="CM87" s="166"/>
      <c r="CN87" s="166"/>
      <c r="CO87" s="166"/>
      <c r="CP87" s="166"/>
      <c r="CQ87" s="166"/>
      <c r="CR87" s="166"/>
      <c r="CS87" s="166"/>
      <c r="CT87" s="166"/>
      <c r="CU87" s="166"/>
      <c r="CV87" s="166"/>
      <c r="CW87" s="166"/>
      <c r="CX87" s="166"/>
      <c r="CY87" s="166"/>
      <c r="CZ87" s="166"/>
      <c r="DA87" s="166"/>
      <c r="DB87" s="166"/>
      <c r="DC87" s="166"/>
      <c r="DD87" s="166"/>
      <c r="DE87" s="166"/>
      <c r="DF87" s="166"/>
      <c r="DG87" s="166"/>
      <c r="DH87" s="166"/>
      <c r="DI87" s="166"/>
    </row>
    <row r="88" spans="1:113" s="4" customFormat="1" ht="15" customHeight="1">
      <c r="A88" s="7" t="s">
        <v>170</v>
      </c>
      <c r="B88" s="2">
        <v>1997</v>
      </c>
      <c r="C88" s="7">
        <v>9295063</v>
      </c>
      <c r="D88" s="7" t="s">
        <v>95</v>
      </c>
      <c r="E88" s="7" t="s">
        <v>171</v>
      </c>
      <c r="F88" s="7"/>
      <c r="G88" s="8" t="s">
        <v>36</v>
      </c>
      <c r="H88" s="2">
        <v>137</v>
      </c>
      <c r="I88" s="2"/>
      <c r="J88" s="10">
        <v>71.2</v>
      </c>
      <c r="K88" s="3" t="s">
        <v>37</v>
      </c>
      <c r="L88" s="3" t="s">
        <v>37</v>
      </c>
      <c r="M88" s="3" t="s">
        <v>37</v>
      </c>
      <c r="N88" s="3" t="s">
        <v>37</v>
      </c>
      <c r="O88" s="3" t="s">
        <v>37</v>
      </c>
      <c r="P88" s="3" t="s">
        <v>37</v>
      </c>
      <c r="Q88" s="3">
        <v>4.4000000000000004</v>
      </c>
      <c r="R88" s="3">
        <v>3.3</v>
      </c>
      <c r="S88" s="3" t="s">
        <v>37</v>
      </c>
      <c r="T88" s="3" t="s">
        <v>37</v>
      </c>
      <c r="U88" s="3" t="s">
        <v>37</v>
      </c>
      <c r="V88" s="3" t="s">
        <v>37</v>
      </c>
      <c r="W88" s="3" t="s">
        <v>37</v>
      </c>
      <c r="X88" s="3">
        <v>1.8</v>
      </c>
      <c r="Y88" s="3">
        <v>15.7</v>
      </c>
      <c r="Z88" s="3" t="s">
        <v>37</v>
      </c>
      <c r="AA88" s="3">
        <v>3.6</v>
      </c>
      <c r="AB88" s="3" t="s">
        <v>37</v>
      </c>
      <c r="AC88" s="3" t="s">
        <v>37</v>
      </c>
      <c r="AD88" s="3" t="s">
        <v>37</v>
      </c>
      <c r="AE88" s="3" t="s">
        <v>37</v>
      </c>
      <c r="AF88" s="3" t="s">
        <v>37</v>
      </c>
      <c r="AG88" s="3" t="s">
        <v>37</v>
      </c>
      <c r="AH88" s="3" t="s">
        <v>37</v>
      </c>
      <c r="AI88" s="3" t="s">
        <v>37</v>
      </c>
      <c r="AJ88" s="3" t="s">
        <v>37</v>
      </c>
      <c r="AL88" s="45">
        <f t="shared" si="75"/>
        <v>21.1</v>
      </c>
      <c r="AM88" s="45">
        <f t="shared" si="37"/>
        <v>7.7</v>
      </c>
      <c r="AN88" s="45"/>
      <c r="AO88" s="45"/>
      <c r="AP88" s="45">
        <f t="shared" si="38"/>
        <v>28.8</v>
      </c>
      <c r="AQ88" s="45">
        <f t="shared" si="74"/>
        <v>71.2</v>
      </c>
      <c r="AR88" s="45">
        <f t="shared" si="80"/>
        <v>71.2</v>
      </c>
      <c r="AS88" s="14"/>
      <c r="AT88" s="45">
        <f t="shared" si="39"/>
        <v>4.4521000000000006</v>
      </c>
      <c r="AU88" s="45">
        <f t="shared" si="77"/>
        <v>3.2494000000000005</v>
      </c>
      <c r="AV88" s="45">
        <f t="shared" si="78"/>
        <v>0.59290000000000009</v>
      </c>
      <c r="AW88" s="45">
        <f t="shared" si="76"/>
        <v>30.046400000000002</v>
      </c>
      <c r="AX88" s="45">
        <f t="shared" si="79"/>
        <v>10.9648</v>
      </c>
      <c r="AY88" s="45">
        <f t="shared" si="81"/>
        <v>50.694400000000002</v>
      </c>
      <c r="AZ88" s="45"/>
      <c r="BA88" s="45"/>
      <c r="BB88" s="45"/>
      <c r="BC88" s="45"/>
      <c r="BD88" s="45">
        <f t="shared" si="82"/>
        <v>100</v>
      </c>
      <c r="BE88" s="14"/>
      <c r="BF88" s="45"/>
      <c r="BG88" s="45"/>
      <c r="BH88" s="45"/>
      <c r="BI88" s="45"/>
      <c r="BJ88" s="45"/>
      <c r="BK88" s="45"/>
      <c r="BL88" s="45"/>
      <c r="BM88" s="14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14"/>
      <c r="BZ88" s="46"/>
      <c r="CA88" s="46"/>
      <c r="CB88" s="12"/>
      <c r="CC88" s="10"/>
      <c r="CD88" s="10"/>
      <c r="CE88" s="173"/>
      <c r="CF88" s="173"/>
      <c r="CG88" s="173"/>
      <c r="CH88" s="173"/>
      <c r="CI88" s="173"/>
      <c r="CJ88" s="173"/>
      <c r="CK88" s="173"/>
      <c r="CL88" s="173"/>
      <c r="CM88" s="173"/>
      <c r="CN88" s="173"/>
      <c r="CO88" s="173"/>
      <c r="CP88" s="173"/>
      <c r="CQ88" s="173"/>
      <c r="CR88" s="173"/>
      <c r="CS88" s="173"/>
      <c r="CT88" s="173"/>
      <c r="CU88" s="173"/>
      <c r="CV88" s="173"/>
      <c r="CW88" s="173"/>
      <c r="CX88" s="173"/>
      <c r="CY88" s="173"/>
      <c r="CZ88" s="173"/>
      <c r="DA88" s="173"/>
      <c r="DB88" s="173"/>
      <c r="DC88" s="173"/>
      <c r="DD88" s="173"/>
      <c r="DE88" s="173"/>
      <c r="DF88" s="173"/>
      <c r="DG88" s="173"/>
      <c r="DH88" s="173"/>
      <c r="DI88" s="173"/>
    </row>
    <row r="89" spans="1:113" s="9" customFormat="1" ht="15" customHeight="1">
      <c r="A89" s="1" t="s">
        <v>140</v>
      </c>
      <c r="B89" s="2">
        <v>2011</v>
      </c>
      <c r="C89" s="1">
        <v>21135869</v>
      </c>
      <c r="D89" s="1" t="s">
        <v>95</v>
      </c>
      <c r="E89" s="1" t="s">
        <v>171</v>
      </c>
      <c r="F89" s="1" t="s">
        <v>142</v>
      </c>
      <c r="G89" s="1" t="s">
        <v>36</v>
      </c>
      <c r="H89" s="2">
        <v>98</v>
      </c>
      <c r="I89" s="2"/>
      <c r="J89" s="1">
        <v>78.099999999999994</v>
      </c>
      <c r="K89" s="3" t="s">
        <v>37</v>
      </c>
      <c r="L89" s="3" t="s">
        <v>37</v>
      </c>
      <c r="M89" s="3" t="s">
        <v>37</v>
      </c>
      <c r="N89" s="3" t="s">
        <v>37</v>
      </c>
      <c r="O89" s="3" t="s">
        <v>37</v>
      </c>
      <c r="P89" s="3" t="s">
        <v>37</v>
      </c>
      <c r="Q89" s="3" t="s">
        <v>37</v>
      </c>
      <c r="R89" s="3">
        <v>3.1</v>
      </c>
      <c r="S89" s="3">
        <v>0</v>
      </c>
      <c r="T89" s="3" t="s">
        <v>37</v>
      </c>
      <c r="U89" s="3" t="s">
        <v>37</v>
      </c>
      <c r="V89" s="3" t="s">
        <v>37</v>
      </c>
      <c r="W89" s="3" t="s">
        <v>37</v>
      </c>
      <c r="X89" s="3">
        <v>0</v>
      </c>
      <c r="Y89" s="3">
        <v>14.2</v>
      </c>
      <c r="Z89" s="3">
        <v>0</v>
      </c>
      <c r="AA89" s="3">
        <v>4.5999999999999996</v>
      </c>
      <c r="AB89" s="3">
        <v>0</v>
      </c>
      <c r="AC89" s="3" t="s">
        <v>37</v>
      </c>
      <c r="AD89" s="3" t="s">
        <v>37</v>
      </c>
      <c r="AE89" s="3" t="s">
        <v>37</v>
      </c>
      <c r="AF89" s="3" t="s">
        <v>37</v>
      </c>
      <c r="AG89" s="3" t="s">
        <v>37</v>
      </c>
      <c r="AH89" s="3" t="s">
        <v>37</v>
      </c>
      <c r="AI89" s="3" t="s">
        <v>37</v>
      </c>
      <c r="AJ89" s="3" t="s">
        <v>37</v>
      </c>
      <c r="AK89" s="4"/>
      <c r="AL89" s="45">
        <f t="shared" si="75"/>
        <v>18.799999999999997</v>
      </c>
      <c r="AM89" s="45">
        <f t="shared" si="37"/>
        <v>3.1</v>
      </c>
      <c r="AN89" s="45"/>
      <c r="AO89" s="45"/>
      <c r="AP89" s="45">
        <f t="shared" si="38"/>
        <v>21.9</v>
      </c>
      <c r="AQ89" s="45">
        <f t="shared" si="74"/>
        <v>78.099999999999994</v>
      </c>
      <c r="AR89" s="45">
        <f t="shared" si="80"/>
        <v>78.099999999999994</v>
      </c>
      <c r="AS89" s="14"/>
      <c r="AT89" s="45">
        <f t="shared" si="39"/>
        <v>3.5343999999999989</v>
      </c>
      <c r="AU89" s="45">
        <f t="shared" si="77"/>
        <v>1.1656</v>
      </c>
      <c r="AV89" s="45">
        <f t="shared" si="78"/>
        <v>9.6100000000000019E-2</v>
      </c>
      <c r="AW89" s="45">
        <f t="shared" si="76"/>
        <v>29.365599999999993</v>
      </c>
      <c r="AX89" s="45">
        <f t="shared" si="79"/>
        <v>4.8422000000000001</v>
      </c>
      <c r="AY89" s="45">
        <f t="shared" si="81"/>
        <v>60.996099999999984</v>
      </c>
      <c r="AZ89" s="45"/>
      <c r="BA89" s="45"/>
      <c r="BB89" s="45"/>
      <c r="BC89" s="45"/>
      <c r="BD89" s="45">
        <f t="shared" si="82"/>
        <v>99.999999999999972</v>
      </c>
      <c r="BE89" s="14"/>
      <c r="BF89" s="45"/>
      <c r="BG89" s="45"/>
      <c r="BH89" s="45"/>
      <c r="BI89" s="45"/>
      <c r="BJ89" s="45"/>
      <c r="BK89" s="45"/>
      <c r="BL89" s="45"/>
      <c r="BM89" s="14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14"/>
      <c r="BZ89" s="45" t="s">
        <v>467</v>
      </c>
      <c r="CA89" s="3">
        <v>6</v>
      </c>
      <c r="CB89" s="2">
        <v>133</v>
      </c>
      <c r="CC89" s="10"/>
      <c r="CD89" s="10"/>
      <c r="CE89" s="174"/>
      <c r="CF89" s="174"/>
      <c r="CG89" s="174"/>
      <c r="CH89" s="174"/>
      <c r="CI89" s="174"/>
      <c r="CJ89" s="174"/>
      <c r="CK89" s="174"/>
      <c r="CL89" s="174"/>
      <c r="CM89" s="174"/>
      <c r="CN89" s="174"/>
      <c r="CO89" s="174"/>
      <c r="CP89" s="174"/>
      <c r="CQ89" s="174"/>
      <c r="CR89" s="174"/>
      <c r="CS89" s="174"/>
      <c r="CT89" s="174"/>
      <c r="CU89" s="174"/>
      <c r="CV89" s="174"/>
      <c r="CW89" s="174"/>
      <c r="CX89" s="174"/>
      <c r="CY89" s="174"/>
      <c r="CZ89" s="174"/>
      <c r="DA89" s="174"/>
      <c r="DB89" s="174"/>
      <c r="DC89" s="174"/>
      <c r="DD89" s="174"/>
      <c r="DE89" s="174"/>
      <c r="DF89" s="174"/>
      <c r="DG89" s="174"/>
      <c r="DH89" s="174"/>
      <c r="DI89" s="174"/>
    </row>
    <row r="90" spans="1:113" ht="15" customHeight="1">
      <c r="A90" s="7" t="s">
        <v>172</v>
      </c>
      <c r="B90" s="2">
        <v>1999</v>
      </c>
      <c r="C90" s="7">
        <v>10376769</v>
      </c>
      <c r="D90" s="7" t="s">
        <v>95</v>
      </c>
      <c r="E90" s="7" t="s">
        <v>173</v>
      </c>
      <c r="F90" s="7" t="s">
        <v>174</v>
      </c>
      <c r="G90" s="8" t="s">
        <v>36</v>
      </c>
      <c r="H90" s="2">
        <v>136</v>
      </c>
      <c r="I90" s="2"/>
      <c r="J90" s="16">
        <v>84.9</v>
      </c>
      <c r="K90" s="3" t="s">
        <v>37</v>
      </c>
      <c r="L90" s="3" t="s">
        <v>37</v>
      </c>
      <c r="M90" s="3" t="s">
        <v>37</v>
      </c>
      <c r="N90" s="3" t="s">
        <v>37</v>
      </c>
      <c r="O90" s="3" t="s">
        <v>37</v>
      </c>
      <c r="P90" s="3" t="s">
        <v>37</v>
      </c>
      <c r="Q90" s="3" t="s">
        <v>37</v>
      </c>
      <c r="R90" s="3" t="s">
        <v>37</v>
      </c>
      <c r="S90" s="3" t="s">
        <v>37</v>
      </c>
      <c r="T90" s="3" t="s">
        <v>37</v>
      </c>
      <c r="U90" s="3" t="s">
        <v>37</v>
      </c>
      <c r="V90" s="3" t="s">
        <v>37</v>
      </c>
      <c r="W90" s="3" t="s">
        <v>37</v>
      </c>
      <c r="X90" s="3">
        <v>0</v>
      </c>
      <c r="Y90" s="3">
        <v>14</v>
      </c>
      <c r="Z90" s="3" t="s">
        <v>37</v>
      </c>
      <c r="AA90" s="3">
        <v>0</v>
      </c>
      <c r="AB90" s="3">
        <v>1.1000000000000001</v>
      </c>
      <c r="AC90" s="3" t="s">
        <v>37</v>
      </c>
      <c r="AD90" s="3" t="s">
        <v>37</v>
      </c>
      <c r="AE90" s="3" t="s">
        <v>37</v>
      </c>
      <c r="AF90" s="3" t="s">
        <v>37</v>
      </c>
      <c r="AG90" s="3" t="s">
        <v>37</v>
      </c>
      <c r="AH90" s="3" t="s">
        <v>37</v>
      </c>
      <c r="AI90" s="3" t="s">
        <v>37</v>
      </c>
      <c r="AJ90" s="3" t="s">
        <v>37</v>
      </c>
      <c r="AK90" s="5"/>
      <c r="AL90" s="45">
        <f t="shared" si="75"/>
        <v>15.1</v>
      </c>
      <c r="AM90" s="45" t="s">
        <v>37</v>
      </c>
      <c r="AP90" s="45">
        <f t="shared" si="38"/>
        <v>15.1</v>
      </c>
      <c r="AQ90" s="45">
        <f t="shared" si="74"/>
        <v>84.9</v>
      </c>
      <c r="AR90" s="45">
        <f t="shared" si="80"/>
        <v>84.9</v>
      </c>
      <c r="AT90" s="45">
        <f t="shared" si="39"/>
        <v>2.2801</v>
      </c>
      <c r="AW90" s="45">
        <f t="shared" si="76"/>
        <v>25.639800000000001</v>
      </c>
      <c r="AY90" s="45">
        <f t="shared" si="81"/>
        <v>72.080100000000016</v>
      </c>
      <c r="BD90" s="45">
        <f t="shared" si="82"/>
        <v>100.00000000000001</v>
      </c>
      <c r="BZ90" s="45" t="s">
        <v>470</v>
      </c>
      <c r="CA90" s="45">
        <v>2.2000000000000002</v>
      </c>
      <c r="CB90" s="15">
        <v>135</v>
      </c>
      <c r="CD90" s="44"/>
    </row>
    <row r="91" spans="1:113" ht="15" customHeight="1">
      <c r="A91" s="7" t="s">
        <v>172</v>
      </c>
      <c r="B91" s="2">
        <v>1999</v>
      </c>
      <c r="C91" s="7">
        <v>10376769</v>
      </c>
      <c r="D91" s="7" t="s">
        <v>95</v>
      </c>
      <c r="E91" s="7" t="s">
        <v>175</v>
      </c>
      <c r="F91" s="7" t="s">
        <v>176</v>
      </c>
      <c r="G91" s="8" t="s">
        <v>36</v>
      </c>
      <c r="H91" s="2">
        <v>105</v>
      </c>
      <c r="I91" s="2"/>
      <c r="J91" s="16">
        <v>82.4</v>
      </c>
      <c r="K91" s="3" t="s">
        <v>37</v>
      </c>
      <c r="L91" s="3" t="s">
        <v>37</v>
      </c>
      <c r="M91" s="3" t="s">
        <v>37</v>
      </c>
      <c r="N91" s="3" t="s">
        <v>37</v>
      </c>
      <c r="O91" s="3" t="s">
        <v>37</v>
      </c>
      <c r="P91" s="3" t="s">
        <v>37</v>
      </c>
      <c r="Q91" s="3" t="s">
        <v>37</v>
      </c>
      <c r="R91" s="3" t="s">
        <v>37</v>
      </c>
      <c r="S91" s="3" t="s">
        <v>37</v>
      </c>
      <c r="T91" s="3" t="s">
        <v>37</v>
      </c>
      <c r="U91" s="3" t="s">
        <v>37</v>
      </c>
      <c r="V91" s="3" t="s">
        <v>37</v>
      </c>
      <c r="W91" s="3" t="s">
        <v>37</v>
      </c>
      <c r="X91" s="3">
        <v>0</v>
      </c>
      <c r="Y91" s="3">
        <v>17.100000000000001</v>
      </c>
      <c r="Z91" s="3" t="s">
        <v>37</v>
      </c>
      <c r="AA91" s="3">
        <v>0</v>
      </c>
      <c r="AB91" s="3">
        <v>0.5</v>
      </c>
      <c r="AC91" s="3" t="s">
        <v>37</v>
      </c>
      <c r="AD91" s="3" t="s">
        <v>37</v>
      </c>
      <c r="AE91" s="3" t="s">
        <v>37</v>
      </c>
      <c r="AF91" s="3" t="s">
        <v>37</v>
      </c>
      <c r="AG91" s="3" t="s">
        <v>37</v>
      </c>
      <c r="AH91" s="3" t="s">
        <v>37</v>
      </c>
      <c r="AI91" s="3" t="s">
        <v>37</v>
      </c>
      <c r="AJ91" s="3" t="s">
        <v>37</v>
      </c>
      <c r="AK91" s="5"/>
      <c r="AL91" s="45">
        <f t="shared" si="75"/>
        <v>17.600000000000001</v>
      </c>
      <c r="AM91" s="45" t="s">
        <v>37</v>
      </c>
      <c r="AP91" s="45">
        <f t="shared" si="38"/>
        <v>17.600000000000001</v>
      </c>
      <c r="AQ91" s="45">
        <f t="shared" si="74"/>
        <v>82.4</v>
      </c>
      <c r="AR91" s="45">
        <f t="shared" si="80"/>
        <v>82.4</v>
      </c>
      <c r="AT91" s="45">
        <f t="shared" si="39"/>
        <v>3.0976000000000004</v>
      </c>
      <c r="AW91" s="45">
        <f t="shared" si="76"/>
        <v>29.004800000000003</v>
      </c>
      <c r="AY91" s="45">
        <f t="shared" si="81"/>
        <v>67.897600000000011</v>
      </c>
      <c r="BD91" s="45">
        <f t="shared" si="82"/>
        <v>100.00000000000001</v>
      </c>
      <c r="BZ91" s="45" t="s">
        <v>469</v>
      </c>
      <c r="CA91" s="45">
        <v>2.4</v>
      </c>
      <c r="CB91" s="15">
        <v>83</v>
      </c>
      <c r="CD91" s="44"/>
    </row>
    <row r="92" spans="1:113" ht="15" customHeight="1">
      <c r="A92" s="7" t="s">
        <v>177</v>
      </c>
      <c r="B92" s="2">
        <v>2009</v>
      </c>
      <c r="C92" s="7">
        <v>19374515</v>
      </c>
      <c r="D92" s="7" t="s">
        <v>95</v>
      </c>
      <c r="E92" s="7" t="s">
        <v>178</v>
      </c>
      <c r="F92" s="7"/>
      <c r="G92" s="7" t="s">
        <v>179</v>
      </c>
      <c r="H92" s="2">
        <v>94</v>
      </c>
      <c r="I92" s="2"/>
      <c r="J92" s="16">
        <v>99.8</v>
      </c>
      <c r="K92" s="3" t="s">
        <v>37</v>
      </c>
      <c r="L92" s="3" t="s">
        <v>37</v>
      </c>
      <c r="M92" s="3" t="s">
        <v>37</v>
      </c>
      <c r="N92" s="3" t="s">
        <v>37</v>
      </c>
      <c r="O92" s="3" t="s">
        <v>37</v>
      </c>
      <c r="P92" s="3" t="s">
        <v>37</v>
      </c>
      <c r="Q92" s="3" t="s">
        <v>37</v>
      </c>
      <c r="R92" s="3" t="s">
        <v>37</v>
      </c>
      <c r="S92" s="3" t="s">
        <v>37</v>
      </c>
      <c r="T92" s="3" t="s">
        <v>37</v>
      </c>
      <c r="U92" s="3" t="s">
        <v>37</v>
      </c>
      <c r="V92" s="3" t="s">
        <v>37</v>
      </c>
      <c r="W92" s="3" t="s">
        <v>37</v>
      </c>
      <c r="X92" s="3" t="s">
        <v>37</v>
      </c>
      <c r="Y92" s="3">
        <v>0.2</v>
      </c>
      <c r="Z92" s="3" t="s">
        <v>37</v>
      </c>
      <c r="AA92" s="3" t="s">
        <v>37</v>
      </c>
      <c r="AB92" s="3" t="s">
        <v>37</v>
      </c>
      <c r="AC92" s="3" t="s">
        <v>37</v>
      </c>
      <c r="AD92" s="3" t="s">
        <v>37</v>
      </c>
      <c r="AE92" s="3" t="s">
        <v>37</v>
      </c>
      <c r="AF92" s="3" t="s">
        <v>37</v>
      </c>
      <c r="AG92" s="3" t="s">
        <v>37</v>
      </c>
      <c r="AH92" s="3" t="s">
        <v>37</v>
      </c>
      <c r="AI92" s="3" t="s">
        <v>37</v>
      </c>
      <c r="AJ92" s="3" t="s">
        <v>37</v>
      </c>
      <c r="AK92" s="5"/>
      <c r="AL92" s="45">
        <f t="shared" si="75"/>
        <v>0.2</v>
      </c>
      <c r="AM92" s="45" t="s">
        <v>37</v>
      </c>
      <c r="AP92" s="45">
        <f t="shared" si="38"/>
        <v>0.2</v>
      </c>
      <c r="AQ92" s="45">
        <f t="shared" si="74"/>
        <v>99.8</v>
      </c>
      <c r="AR92" s="45">
        <f t="shared" si="80"/>
        <v>99.8</v>
      </c>
      <c r="AT92" s="45">
        <f t="shared" si="39"/>
        <v>4.0000000000000007E-4</v>
      </c>
      <c r="AW92" s="45">
        <f t="shared" si="76"/>
        <v>0.3992</v>
      </c>
      <c r="AY92" s="45">
        <f t="shared" si="81"/>
        <v>99.600399999999993</v>
      </c>
      <c r="BD92" s="45">
        <f t="shared" si="82"/>
        <v>100</v>
      </c>
      <c r="CD92" s="44"/>
    </row>
    <row r="93" spans="1:113" ht="15" customHeight="1">
      <c r="A93" s="7" t="s">
        <v>43</v>
      </c>
      <c r="B93" s="2">
        <v>2010</v>
      </c>
      <c r="C93" s="7">
        <v>20473659</v>
      </c>
      <c r="D93" s="8" t="s">
        <v>95</v>
      </c>
      <c r="E93" s="7" t="s">
        <v>178</v>
      </c>
      <c r="F93" s="7"/>
      <c r="G93" s="7" t="s">
        <v>83</v>
      </c>
      <c r="H93" s="2">
        <v>50</v>
      </c>
      <c r="I93" s="2"/>
      <c r="J93" s="16">
        <v>100</v>
      </c>
      <c r="K93" s="3" t="s">
        <v>37</v>
      </c>
      <c r="L93" s="3" t="s">
        <v>37</v>
      </c>
      <c r="M93" s="3" t="s">
        <v>37</v>
      </c>
      <c r="N93" s="3" t="s">
        <v>37</v>
      </c>
      <c r="O93" s="3" t="s">
        <v>37</v>
      </c>
      <c r="P93" s="3" t="s">
        <v>37</v>
      </c>
      <c r="Q93" s="3" t="s">
        <v>37</v>
      </c>
      <c r="R93" s="3" t="s">
        <v>37</v>
      </c>
      <c r="S93" s="3" t="s">
        <v>37</v>
      </c>
      <c r="T93" s="3" t="s">
        <v>37</v>
      </c>
      <c r="U93" s="3" t="s">
        <v>37</v>
      </c>
      <c r="V93" s="3" t="s">
        <v>37</v>
      </c>
      <c r="W93" s="3" t="s">
        <v>37</v>
      </c>
      <c r="X93" s="3" t="s">
        <v>37</v>
      </c>
      <c r="Y93" s="3" t="s">
        <v>37</v>
      </c>
      <c r="Z93" s="3" t="s">
        <v>37</v>
      </c>
      <c r="AA93" s="3" t="s">
        <v>37</v>
      </c>
      <c r="AB93" s="3" t="s">
        <v>37</v>
      </c>
      <c r="AC93" s="3" t="s">
        <v>37</v>
      </c>
      <c r="AD93" s="3" t="s">
        <v>37</v>
      </c>
      <c r="AE93" s="3" t="s">
        <v>37</v>
      </c>
      <c r="AF93" s="3" t="s">
        <v>37</v>
      </c>
      <c r="AG93" s="3" t="s">
        <v>37</v>
      </c>
      <c r="AH93" s="3" t="s">
        <v>37</v>
      </c>
      <c r="AI93" s="3" t="s">
        <v>37</v>
      </c>
      <c r="AJ93" s="3" t="s">
        <v>37</v>
      </c>
      <c r="AK93" s="5"/>
      <c r="AL93" s="45" t="s">
        <v>37</v>
      </c>
      <c r="AM93" s="45" t="s">
        <v>37</v>
      </c>
      <c r="AP93" s="45">
        <f t="shared" si="38"/>
        <v>0</v>
      </c>
      <c r="AQ93" s="45">
        <f t="shared" si="74"/>
        <v>100</v>
      </c>
      <c r="AR93" s="45">
        <f t="shared" si="80"/>
        <v>100</v>
      </c>
      <c r="AT93" s="45" t="e">
        <f t="shared" si="39"/>
        <v>#VALUE!</v>
      </c>
      <c r="AW93" s="45" t="e">
        <f t="shared" si="76"/>
        <v>#VALUE!</v>
      </c>
      <c r="AY93" s="45">
        <f t="shared" si="81"/>
        <v>100</v>
      </c>
      <c r="BD93" s="45" t="e">
        <f t="shared" si="82"/>
        <v>#VALUE!</v>
      </c>
      <c r="CD93" s="44"/>
      <c r="DH93" s="53">
        <v>2.84</v>
      </c>
    </row>
    <row r="94" spans="1:113" s="22" customFormat="1" ht="15" customHeight="1">
      <c r="A94" s="21" t="s">
        <v>180</v>
      </c>
      <c r="B94" s="18">
        <v>2013</v>
      </c>
      <c r="C94" s="21">
        <v>23394389</v>
      </c>
      <c r="D94" s="21" t="s">
        <v>95</v>
      </c>
      <c r="E94" s="21" t="s">
        <v>181</v>
      </c>
      <c r="F94" s="21" t="s">
        <v>182</v>
      </c>
      <c r="G94" s="21" t="s">
        <v>36</v>
      </c>
      <c r="H94" s="18">
        <v>103</v>
      </c>
      <c r="I94" s="18">
        <v>103</v>
      </c>
      <c r="J94" s="21">
        <v>36.88000000000001</v>
      </c>
      <c r="K94" s="21">
        <v>0.49</v>
      </c>
      <c r="L94" s="21">
        <v>4.37</v>
      </c>
      <c r="M94" s="21">
        <v>13.59</v>
      </c>
      <c r="N94" s="21" t="s">
        <v>37</v>
      </c>
      <c r="O94" s="21" t="s">
        <v>37</v>
      </c>
      <c r="P94" s="21">
        <v>3.4</v>
      </c>
      <c r="Q94" s="21">
        <v>0</v>
      </c>
      <c r="R94" s="21">
        <v>2.91</v>
      </c>
      <c r="S94" s="21">
        <v>16.5</v>
      </c>
      <c r="T94" s="21">
        <v>8.74</v>
      </c>
      <c r="U94" s="21">
        <v>1.46</v>
      </c>
      <c r="V94" s="21" t="s">
        <v>37</v>
      </c>
      <c r="W94" s="21" t="s">
        <v>37</v>
      </c>
      <c r="X94" s="21">
        <v>0.49</v>
      </c>
      <c r="Y94" s="21">
        <v>1.94</v>
      </c>
      <c r="Z94" s="21">
        <v>2.91</v>
      </c>
      <c r="AA94" s="21">
        <v>5.34</v>
      </c>
      <c r="AB94" s="21">
        <v>0</v>
      </c>
      <c r="AC94" s="21">
        <v>0</v>
      </c>
      <c r="AD94" s="21">
        <v>0</v>
      </c>
      <c r="AE94" s="21" t="s">
        <v>37</v>
      </c>
      <c r="AF94" s="21" t="s">
        <v>37</v>
      </c>
      <c r="AG94" s="21">
        <v>0.49</v>
      </c>
      <c r="AH94" s="21">
        <v>0</v>
      </c>
      <c r="AI94" s="21">
        <v>0.49</v>
      </c>
      <c r="AJ94" s="21">
        <v>0</v>
      </c>
      <c r="AK94" s="4"/>
      <c r="AL94" s="74">
        <f t="shared" ref="AL94:AL109" si="83">SUM(X94:AJ94)</f>
        <v>11.66</v>
      </c>
      <c r="AM94" s="74">
        <f t="shared" si="37"/>
        <v>29.61</v>
      </c>
      <c r="AN94" s="74">
        <f t="shared" si="40"/>
        <v>16.989999999999998</v>
      </c>
      <c r="AO94" s="74">
        <f>SUM(K94:L94)</f>
        <v>4.8600000000000003</v>
      </c>
      <c r="AP94" s="74">
        <f t="shared" si="38"/>
        <v>63.11999999999999</v>
      </c>
      <c r="AQ94" s="74">
        <f t="shared" si="74"/>
        <v>36.88000000000001</v>
      </c>
      <c r="AR94" s="74">
        <f t="shared" si="80"/>
        <v>53.870000000000005</v>
      </c>
      <c r="AS94" s="14"/>
      <c r="AT94" s="74">
        <f t="shared" si="39"/>
        <v>1.359556</v>
      </c>
      <c r="AU94" s="74">
        <f t="shared" ref="AU94:AU100" si="84">2*AL94*AM94/100</f>
        <v>6.9050519999999995</v>
      </c>
      <c r="AV94" s="74">
        <f t="shared" ref="AV94:AV100" si="85">AM94*AM94/100</f>
        <v>8.7675209999999986</v>
      </c>
      <c r="AW94" s="74">
        <f t="shared" si="76"/>
        <v>12.562484000000001</v>
      </c>
      <c r="AX94" s="74">
        <f t="shared" ref="AX94:AX105" si="86">2*AM94*AR94/100</f>
        <v>31.901814000000005</v>
      </c>
      <c r="AY94" s="74">
        <f t="shared" si="81"/>
        <v>29.019769000000007</v>
      </c>
      <c r="AZ94" s="74">
        <f>2*AL94*AO94/100</f>
        <v>1.1333520000000001</v>
      </c>
      <c r="BA94" s="74">
        <f>2*AM94*AO94/100</f>
        <v>2.8780920000000005</v>
      </c>
      <c r="BB94" s="74">
        <f>2*AR94*AO94/100</f>
        <v>5.2361640000000014</v>
      </c>
      <c r="BC94" s="74">
        <f>AO94*AO94/100</f>
        <v>0.23619600000000002</v>
      </c>
      <c r="BD94" s="74">
        <f t="shared" si="82"/>
        <v>100.00000000000001</v>
      </c>
      <c r="BE94" s="46"/>
      <c r="BF94" s="74">
        <v>11.66</v>
      </c>
      <c r="BG94" s="74">
        <v>29.61</v>
      </c>
      <c r="BH94" s="74">
        <v>16.989999999999998</v>
      </c>
      <c r="BI94" s="74">
        <v>4.8600000000000003</v>
      </c>
      <c r="BJ94" s="74">
        <v>63.11999999999999</v>
      </c>
      <c r="BK94" s="74">
        <v>36.88000000000001</v>
      </c>
      <c r="BL94" s="74">
        <v>53.870000000000005</v>
      </c>
      <c r="BM94" s="14"/>
      <c r="BN94" s="74">
        <v>1.359556</v>
      </c>
      <c r="BO94" s="74">
        <v>6.9050519999999995</v>
      </c>
      <c r="BP94" s="74">
        <v>8.7675209999999986</v>
      </c>
      <c r="BQ94" s="74">
        <v>12.562484000000001</v>
      </c>
      <c r="BR94" s="74">
        <v>31.901814000000005</v>
      </c>
      <c r="BS94" s="74">
        <v>29.019769000000007</v>
      </c>
      <c r="BT94" s="74">
        <v>1.1333520000000001</v>
      </c>
      <c r="BU94" s="74">
        <v>2.8780920000000005</v>
      </c>
      <c r="BV94" s="74">
        <v>5.2361640000000014</v>
      </c>
      <c r="BW94" s="74">
        <v>0.23619600000000002</v>
      </c>
      <c r="BX94" s="74">
        <v>100.00000000000001</v>
      </c>
      <c r="BY94" s="46"/>
      <c r="BZ94" s="74" t="s">
        <v>465</v>
      </c>
      <c r="CA94" s="19">
        <v>1.94</v>
      </c>
      <c r="CB94" s="18">
        <v>103</v>
      </c>
      <c r="CC94" s="10"/>
      <c r="CD94" s="10"/>
      <c r="CE94" s="166"/>
      <c r="CF94" s="166"/>
      <c r="CG94" s="166"/>
      <c r="CH94" s="166"/>
      <c r="CI94" s="166"/>
      <c r="CJ94" s="166"/>
      <c r="CK94" s="166"/>
      <c r="CL94" s="166"/>
      <c r="CM94" s="166"/>
      <c r="CN94" s="166"/>
      <c r="CO94" s="166"/>
      <c r="CP94" s="166"/>
      <c r="CQ94" s="166"/>
      <c r="CR94" s="166"/>
      <c r="CS94" s="166"/>
      <c r="CT94" s="166"/>
      <c r="CU94" s="166"/>
      <c r="CV94" s="166"/>
      <c r="CW94" s="166"/>
      <c r="CX94" s="166"/>
      <c r="CY94" s="166"/>
      <c r="CZ94" s="166"/>
      <c r="DA94" s="166"/>
      <c r="DB94" s="166"/>
      <c r="DC94" s="166"/>
      <c r="DD94" s="166"/>
      <c r="DE94" s="166"/>
      <c r="DF94" s="166"/>
      <c r="DG94" s="166"/>
      <c r="DH94" s="166"/>
      <c r="DI94" s="166"/>
    </row>
    <row r="95" spans="1:113" s="22" customFormat="1" ht="15" customHeight="1">
      <c r="A95" s="21" t="s">
        <v>180</v>
      </c>
      <c r="B95" s="18">
        <v>2013</v>
      </c>
      <c r="C95" s="21">
        <v>23394389</v>
      </c>
      <c r="D95" s="21" t="s">
        <v>95</v>
      </c>
      <c r="E95" s="21" t="s">
        <v>181</v>
      </c>
      <c r="F95" s="21" t="s">
        <v>183</v>
      </c>
      <c r="G95" s="21" t="s">
        <v>36</v>
      </c>
      <c r="H95" s="18">
        <v>167</v>
      </c>
      <c r="I95" s="18">
        <v>167</v>
      </c>
      <c r="J95" s="21">
        <v>46.099999999999994</v>
      </c>
      <c r="K95" s="21">
        <v>0.6</v>
      </c>
      <c r="L95" s="21">
        <v>0.9</v>
      </c>
      <c r="M95" s="21">
        <v>17.37</v>
      </c>
      <c r="N95" s="21" t="s">
        <v>37</v>
      </c>
      <c r="O95" s="21" t="s">
        <v>37</v>
      </c>
      <c r="P95" s="21">
        <v>0</v>
      </c>
      <c r="Q95" s="21">
        <v>0.3</v>
      </c>
      <c r="R95" s="57">
        <v>5.39</v>
      </c>
      <c r="S95" s="21">
        <v>0</v>
      </c>
      <c r="T95" s="21">
        <v>0.9</v>
      </c>
      <c r="U95" s="21">
        <v>13.47</v>
      </c>
      <c r="V95" s="21" t="s">
        <v>37</v>
      </c>
      <c r="W95" s="21" t="s">
        <v>37</v>
      </c>
      <c r="X95" s="21">
        <v>0.6</v>
      </c>
      <c r="Y95" s="21">
        <v>11.68</v>
      </c>
      <c r="Z95" s="21">
        <v>0</v>
      </c>
      <c r="AA95" s="21">
        <v>2.69</v>
      </c>
      <c r="AB95" s="21">
        <v>0</v>
      </c>
      <c r="AC95" s="21">
        <v>0</v>
      </c>
      <c r="AD95" s="21">
        <v>0</v>
      </c>
      <c r="AE95" s="21" t="s">
        <v>37</v>
      </c>
      <c r="AF95" s="21" t="s">
        <v>37</v>
      </c>
      <c r="AG95" s="21">
        <v>0</v>
      </c>
      <c r="AH95" s="21">
        <v>0</v>
      </c>
      <c r="AI95" s="21">
        <v>0.3</v>
      </c>
      <c r="AJ95" s="21">
        <v>0</v>
      </c>
      <c r="AK95" s="4"/>
      <c r="AL95" s="74">
        <f t="shared" si="83"/>
        <v>15.27</v>
      </c>
      <c r="AM95" s="74">
        <f t="shared" si="37"/>
        <v>20.060000000000002</v>
      </c>
      <c r="AN95" s="74">
        <f t="shared" si="40"/>
        <v>17.37</v>
      </c>
      <c r="AO95" s="74">
        <f>SUM(K95:L95)</f>
        <v>1.5</v>
      </c>
      <c r="AP95" s="74">
        <f t="shared" si="38"/>
        <v>54.2</v>
      </c>
      <c r="AQ95" s="74">
        <f t="shared" si="74"/>
        <v>45.8</v>
      </c>
      <c r="AR95" s="74">
        <f t="shared" si="80"/>
        <v>63.17</v>
      </c>
      <c r="AS95" s="14"/>
      <c r="AT95" s="74">
        <f t="shared" si="39"/>
        <v>2.3317290000000002</v>
      </c>
      <c r="AU95" s="74">
        <f t="shared" si="84"/>
        <v>6.1263240000000003</v>
      </c>
      <c r="AV95" s="74">
        <f t="shared" si="85"/>
        <v>4.0240360000000006</v>
      </c>
      <c r="AW95" s="74">
        <f t="shared" si="76"/>
        <v>19.292118000000002</v>
      </c>
      <c r="AX95" s="74">
        <f t="shared" si="86"/>
        <v>25.343804000000006</v>
      </c>
      <c r="AY95" s="74">
        <f t="shared" si="81"/>
        <v>39.904489000000005</v>
      </c>
      <c r="AZ95" s="74">
        <f>2*AL95*AO95/100</f>
        <v>0.45810000000000001</v>
      </c>
      <c r="BA95" s="74">
        <f>2*AM95*AO95/100</f>
        <v>0.60180000000000011</v>
      </c>
      <c r="BB95" s="74">
        <f>2*AR95*AO95/100</f>
        <v>1.8951</v>
      </c>
      <c r="BC95" s="74">
        <f>AO95*AO95/100</f>
        <v>2.2499999999999999E-2</v>
      </c>
      <c r="BD95" s="74">
        <f t="shared" si="82"/>
        <v>100</v>
      </c>
      <c r="BE95" s="46"/>
      <c r="BF95" s="74">
        <v>15.27</v>
      </c>
      <c r="BG95" s="74">
        <v>20.060000000000002</v>
      </c>
      <c r="BH95" s="74">
        <v>17.37</v>
      </c>
      <c r="BI95" s="74">
        <v>1.5</v>
      </c>
      <c r="BJ95" s="74">
        <v>54.2</v>
      </c>
      <c r="BK95" s="74">
        <v>45.8</v>
      </c>
      <c r="BL95" s="74">
        <v>63.17</v>
      </c>
      <c r="BM95" s="14"/>
      <c r="BN95" s="74">
        <v>2.3317290000000002</v>
      </c>
      <c r="BO95" s="74">
        <v>6.1263240000000003</v>
      </c>
      <c r="BP95" s="74">
        <v>4.0240360000000006</v>
      </c>
      <c r="BQ95" s="74">
        <v>19.292118000000002</v>
      </c>
      <c r="BR95" s="74">
        <v>25.343804000000006</v>
      </c>
      <c r="BS95" s="74">
        <v>39.904489000000005</v>
      </c>
      <c r="BT95" s="74">
        <v>0.45810000000000001</v>
      </c>
      <c r="BU95" s="74">
        <v>0.60180000000000011</v>
      </c>
      <c r="BV95" s="74">
        <v>1.8951</v>
      </c>
      <c r="BW95" s="74">
        <v>2.2499999999999999E-2</v>
      </c>
      <c r="BX95" s="74">
        <v>100</v>
      </c>
      <c r="BY95" s="46"/>
      <c r="BZ95" s="74" t="s">
        <v>465</v>
      </c>
      <c r="CA95" s="19">
        <v>4.1900000000000004</v>
      </c>
      <c r="CB95" s="18">
        <v>167</v>
      </c>
      <c r="CC95" s="10"/>
      <c r="CD95" s="10"/>
      <c r="CE95" s="166"/>
      <c r="CF95" s="166"/>
      <c r="CG95" s="166"/>
      <c r="CH95" s="166"/>
      <c r="CI95" s="166"/>
      <c r="CJ95" s="166"/>
      <c r="CK95" s="166"/>
      <c r="CL95" s="166"/>
      <c r="CM95" s="166"/>
      <c r="CN95" s="166"/>
      <c r="CO95" s="166"/>
      <c r="CP95" s="166"/>
      <c r="CQ95" s="166"/>
      <c r="CR95" s="166"/>
      <c r="CS95" s="166"/>
      <c r="CT95" s="166"/>
      <c r="CU95" s="166"/>
      <c r="CV95" s="166"/>
      <c r="CW95" s="166"/>
      <c r="CX95" s="166"/>
      <c r="CY95" s="166"/>
      <c r="CZ95" s="166"/>
      <c r="DA95" s="166"/>
      <c r="DB95" s="166"/>
      <c r="DC95" s="166"/>
      <c r="DD95" s="166"/>
      <c r="DE95" s="166"/>
      <c r="DF95" s="166"/>
      <c r="DG95" s="166"/>
      <c r="DH95" s="166"/>
      <c r="DI95" s="166"/>
    </row>
    <row r="96" spans="1:113" ht="15" customHeight="1">
      <c r="A96" s="1" t="s">
        <v>184</v>
      </c>
      <c r="B96" s="2">
        <v>2012</v>
      </c>
      <c r="C96" s="1">
        <v>22324840</v>
      </c>
      <c r="D96" s="1" t="s">
        <v>95</v>
      </c>
      <c r="E96" s="1" t="s">
        <v>185</v>
      </c>
      <c r="F96" s="1" t="s">
        <v>186</v>
      </c>
      <c r="G96" s="1" t="s">
        <v>36</v>
      </c>
      <c r="H96" s="2">
        <v>179</v>
      </c>
      <c r="I96" s="2"/>
      <c r="J96" s="16">
        <v>62.8</v>
      </c>
      <c r="K96" s="3" t="s">
        <v>37</v>
      </c>
      <c r="L96" s="3" t="s">
        <v>37</v>
      </c>
      <c r="M96" s="3">
        <v>22.1</v>
      </c>
      <c r="N96" s="3" t="s">
        <v>37</v>
      </c>
      <c r="O96" s="3" t="s">
        <v>37</v>
      </c>
      <c r="P96" s="3" t="s">
        <v>37</v>
      </c>
      <c r="Q96" s="3" t="s">
        <v>37</v>
      </c>
      <c r="R96" s="3">
        <v>2.8</v>
      </c>
      <c r="S96" s="3" t="s">
        <v>37</v>
      </c>
      <c r="T96" s="3" t="s">
        <v>37</v>
      </c>
      <c r="U96" s="3" t="s">
        <v>37</v>
      </c>
      <c r="V96" s="3" t="s">
        <v>37</v>
      </c>
      <c r="W96" s="3" t="s">
        <v>37</v>
      </c>
      <c r="X96" s="3">
        <v>0</v>
      </c>
      <c r="Y96" s="3">
        <v>12.3</v>
      </c>
      <c r="Z96" s="3" t="s">
        <v>37</v>
      </c>
      <c r="AA96" s="3">
        <v>0</v>
      </c>
      <c r="AB96" s="3">
        <v>0</v>
      </c>
      <c r="AC96" s="3" t="s">
        <v>37</v>
      </c>
      <c r="AD96" s="3" t="s">
        <v>37</v>
      </c>
      <c r="AE96" s="3" t="s">
        <v>37</v>
      </c>
      <c r="AF96" s="3" t="s">
        <v>37</v>
      </c>
      <c r="AG96" s="3" t="s">
        <v>37</v>
      </c>
      <c r="AH96" s="3" t="s">
        <v>37</v>
      </c>
      <c r="AI96" s="3" t="s">
        <v>37</v>
      </c>
      <c r="AJ96" s="3" t="s">
        <v>37</v>
      </c>
      <c r="AK96" s="5"/>
      <c r="AL96" s="45">
        <f t="shared" si="83"/>
        <v>12.3</v>
      </c>
      <c r="AM96" s="45">
        <f t="shared" ref="AM96:AM161" si="87">SUM(Q96:W96)</f>
        <v>2.8</v>
      </c>
      <c r="AN96" s="45">
        <f t="shared" ref="AN96:AN161" si="88">SUM(M96:P96)</f>
        <v>22.1</v>
      </c>
      <c r="AP96" s="45">
        <f t="shared" ref="AP96:AP161" si="89">SUM(AL96:AO96)</f>
        <v>37.200000000000003</v>
      </c>
      <c r="AQ96" s="45">
        <f t="shared" si="74"/>
        <v>62.8</v>
      </c>
      <c r="AR96" s="45">
        <f t="shared" si="80"/>
        <v>84.9</v>
      </c>
      <c r="AT96" s="45">
        <f t="shared" ref="AT96:AT161" si="90">AL96*AL96/100</f>
        <v>1.5129000000000001</v>
      </c>
      <c r="AU96" s="45">
        <f t="shared" si="84"/>
        <v>0.68879999999999997</v>
      </c>
      <c r="AV96" s="45">
        <f t="shared" si="85"/>
        <v>7.8399999999999984E-2</v>
      </c>
      <c r="AW96" s="45">
        <f t="shared" si="76"/>
        <v>20.885400000000004</v>
      </c>
      <c r="AX96" s="45">
        <f t="shared" si="86"/>
        <v>4.7544000000000004</v>
      </c>
      <c r="AY96" s="45">
        <f t="shared" si="81"/>
        <v>72.080100000000016</v>
      </c>
      <c r="BD96" s="45">
        <f t="shared" si="82"/>
        <v>100.00000000000003</v>
      </c>
      <c r="CD96" s="44"/>
    </row>
    <row r="97" spans="1:113" ht="15" customHeight="1">
      <c r="A97" s="1" t="s">
        <v>184</v>
      </c>
      <c r="B97" s="2">
        <v>2012</v>
      </c>
      <c r="C97" s="1">
        <v>22324840</v>
      </c>
      <c r="D97" s="1" t="s">
        <v>95</v>
      </c>
      <c r="E97" s="1" t="s">
        <v>185</v>
      </c>
      <c r="F97" s="8" t="s">
        <v>187</v>
      </c>
      <c r="G97" s="1" t="s">
        <v>36</v>
      </c>
      <c r="H97" s="2">
        <v>40</v>
      </c>
      <c r="I97" s="2"/>
      <c r="J97" s="16">
        <v>39.900000000000006</v>
      </c>
      <c r="K97" s="3" t="s">
        <v>37</v>
      </c>
      <c r="L97" s="3" t="s">
        <v>37</v>
      </c>
      <c r="M97" s="3">
        <v>11.3</v>
      </c>
      <c r="N97" s="3" t="s">
        <v>37</v>
      </c>
      <c r="O97" s="3" t="s">
        <v>37</v>
      </c>
      <c r="P97" s="3" t="s">
        <v>37</v>
      </c>
      <c r="Q97" s="3" t="s">
        <v>37</v>
      </c>
      <c r="R97" s="3">
        <v>6.3</v>
      </c>
      <c r="S97" s="3" t="s">
        <v>37</v>
      </c>
      <c r="T97" s="3" t="s">
        <v>37</v>
      </c>
      <c r="U97" s="3" t="s">
        <v>37</v>
      </c>
      <c r="V97" s="3" t="s">
        <v>37</v>
      </c>
      <c r="W97" s="3" t="s">
        <v>37</v>
      </c>
      <c r="X97" s="3">
        <v>0</v>
      </c>
      <c r="Y97" s="3">
        <v>42.5</v>
      </c>
      <c r="Z97" s="3" t="s">
        <v>37</v>
      </c>
      <c r="AA97" s="3">
        <v>0</v>
      </c>
      <c r="AB97" s="3">
        <v>0</v>
      </c>
      <c r="AC97" s="3" t="s">
        <v>37</v>
      </c>
      <c r="AD97" s="3" t="s">
        <v>37</v>
      </c>
      <c r="AE97" s="3" t="s">
        <v>37</v>
      </c>
      <c r="AF97" s="3" t="s">
        <v>37</v>
      </c>
      <c r="AG97" s="3" t="s">
        <v>37</v>
      </c>
      <c r="AH97" s="3" t="s">
        <v>37</v>
      </c>
      <c r="AI97" s="3" t="s">
        <v>37</v>
      </c>
      <c r="AJ97" s="3" t="s">
        <v>37</v>
      </c>
      <c r="AK97" s="5"/>
      <c r="AL97" s="45">
        <f t="shared" si="83"/>
        <v>42.5</v>
      </c>
      <c r="AM97" s="45">
        <f t="shared" si="87"/>
        <v>6.3</v>
      </c>
      <c r="AN97" s="45">
        <f t="shared" si="88"/>
        <v>11.3</v>
      </c>
      <c r="AP97" s="45">
        <f t="shared" si="89"/>
        <v>60.099999999999994</v>
      </c>
      <c r="AQ97" s="45">
        <f t="shared" si="74"/>
        <v>39.900000000000006</v>
      </c>
      <c r="AR97" s="45">
        <f t="shared" si="80"/>
        <v>51.2</v>
      </c>
      <c r="AT97" s="45">
        <f t="shared" si="90"/>
        <v>18.0625</v>
      </c>
      <c r="AU97" s="45">
        <f t="shared" si="84"/>
        <v>5.3550000000000004</v>
      </c>
      <c r="AV97" s="45">
        <f t="shared" si="85"/>
        <v>0.39689999999999998</v>
      </c>
      <c r="AW97" s="45">
        <f t="shared" si="76"/>
        <v>43.52</v>
      </c>
      <c r="AX97" s="45">
        <f t="shared" si="86"/>
        <v>6.4512</v>
      </c>
      <c r="AY97" s="45">
        <f t="shared" si="81"/>
        <v>26.214400000000005</v>
      </c>
      <c r="BD97" s="45">
        <f t="shared" si="82"/>
        <v>100</v>
      </c>
      <c r="CD97" s="44"/>
    </row>
    <row r="98" spans="1:113" ht="15" customHeight="1">
      <c r="A98" s="1" t="s">
        <v>184</v>
      </c>
      <c r="B98" s="2">
        <v>2012</v>
      </c>
      <c r="C98" s="1">
        <v>22324840</v>
      </c>
      <c r="D98" s="1" t="s">
        <v>95</v>
      </c>
      <c r="E98" s="1" t="s">
        <v>185</v>
      </c>
      <c r="F98" s="1" t="s">
        <v>188</v>
      </c>
      <c r="G98" s="1" t="s">
        <v>36</v>
      </c>
      <c r="H98" s="2">
        <v>46</v>
      </c>
      <c r="I98" s="2"/>
      <c r="J98" s="16">
        <v>59.8</v>
      </c>
      <c r="K98" s="3" t="s">
        <v>37</v>
      </c>
      <c r="L98" s="3" t="s">
        <v>37</v>
      </c>
      <c r="M98" s="3">
        <v>31.5</v>
      </c>
      <c r="N98" s="3" t="s">
        <v>37</v>
      </c>
      <c r="O98" s="3" t="s">
        <v>37</v>
      </c>
      <c r="P98" s="3" t="s">
        <v>37</v>
      </c>
      <c r="Q98" s="3" t="s">
        <v>37</v>
      </c>
      <c r="R98" s="3">
        <v>3.3</v>
      </c>
      <c r="S98" s="3" t="s">
        <v>37</v>
      </c>
      <c r="T98" s="3" t="s">
        <v>37</v>
      </c>
      <c r="U98" s="3" t="s">
        <v>37</v>
      </c>
      <c r="V98" s="3" t="s">
        <v>37</v>
      </c>
      <c r="W98" s="3" t="s">
        <v>37</v>
      </c>
      <c r="X98" s="3">
        <v>0</v>
      </c>
      <c r="Y98" s="3">
        <v>5.4</v>
      </c>
      <c r="Z98" s="3" t="s">
        <v>37</v>
      </c>
      <c r="AA98" s="3">
        <v>0</v>
      </c>
      <c r="AB98" s="3">
        <v>0</v>
      </c>
      <c r="AC98" s="3" t="s">
        <v>37</v>
      </c>
      <c r="AD98" s="3" t="s">
        <v>37</v>
      </c>
      <c r="AE98" s="3" t="s">
        <v>37</v>
      </c>
      <c r="AF98" s="3" t="s">
        <v>37</v>
      </c>
      <c r="AG98" s="3" t="s">
        <v>37</v>
      </c>
      <c r="AH98" s="3" t="s">
        <v>37</v>
      </c>
      <c r="AI98" s="3" t="s">
        <v>37</v>
      </c>
      <c r="AJ98" s="3" t="s">
        <v>37</v>
      </c>
      <c r="AK98" s="5"/>
      <c r="AL98" s="45">
        <f t="shared" si="83"/>
        <v>5.4</v>
      </c>
      <c r="AM98" s="45">
        <f t="shared" si="87"/>
        <v>3.3</v>
      </c>
      <c r="AN98" s="45">
        <f t="shared" si="88"/>
        <v>31.5</v>
      </c>
      <c r="AP98" s="45">
        <f t="shared" si="89"/>
        <v>40.200000000000003</v>
      </c>
      <c r="AQ98" s="45">
        <f t="shared" si="74"/>
        <v>59.8</v>
      </c>
      <c r="AR98" s="45">
        <f t="shared" si="80"/>
        <v>91.3</v>
      </c>
      <c r="AT98" s="45">
        <f t="shared" si="90"/>
        <v>0.29160000000000003</v>
      </c>
      <c r="AU98" s="45">
        <f t="shared" si="84"/>
        <v>0.35639999999999999</v>
      </c>
      <c r="AV98" s="45">
        <f t="shared" si="85"/>
        <v>0.10889999999999998</v>
      </c>
      <c r="AW98" s="45">
        <f t="shared" si="76"/>
        <v>9.8604000000000003</v>
      </c>
      <c r="AX98" s="45">
        <f t="shared" si="86"/>
        <v>6.0257999999999994</v>
      </c>
      <c r="AY98" s="45">
        <f t="shared" si="81"/>
        <v>83.356899999999982</v>
      </c>
      <c r="BD98" s="45">
        <f t="shared" si="82"/>
        <v>99.999999999999986</v>
      </c>
      <c r="CD98" s="44"/>
    </row>
    <row r="99" spans="1:113" ht="15" customHeight="1">
      <c r="A99" s="1" t="s">
        <v>184</v>
      </c>
      <c r="B99" s="2">
        <v>2012</v>
      </c>
      <c r="C99" s="1">
        <v>22324840</v>
      </c>
      <c r="D99" s="1" t="s">
        <v>95</v>
      </c>
      <c r="E99" s="1" t="s">
        <v>185</v>
      </c>
      <c r="F99" s="7" t="s">
        <v>189</v>
      </c>
      <c r="G99" s="1" t="s">
        <v>36</v>
      </c>
      <c r="H99" s="2">
        <v>40</v>
      </c>
      <c r="I99" s="2"/>
      <c r="J99" s="16">
        <v>81.2</v>
      </c>
      <c r="K99" s="3" t="s">
        <v>37</v>
      </c>
      <c r="L99" s="3" t="s">
        <v>37</v>
      </c>
      <c r="M99" s="3">
        <v>15</v>
      </c>
      <c r="N99" s="3" t="s">
        <v>37</v>
      </c>
      <c r="O99" s="3" t="s">
        <v>37</v>
      </c>
      <c r="P99" s="3" t="s">
        <v>37</v>
      </c>
      <c r="Q99" s="3" t="s">
        <v>37</v>
      </c>
      <c r="R99" s="3">
        <v>1.3</v>
      </c>
      <c r="S99" s="3" t="s">
        <v>37</v>
      </c>
      <c r="T99" s="3" t="s">
        <v>37</v>
      </c>
      <c r="U99" s="3" t="s">
        <v>37</v>
      </c>
      <c r="V99" s="3" t="s">
        <v>37</v>
      </c>
      <c r="W99" s="3" t="s">
        <v>37</v>
      </c>
      <c r="X99" s="3">
        <v>0</v>
      </c>
      <c r="Y99" s="3">
        <v>2.5</v>
      </c>
      <c r="Z99" s="3" t="s">
        <v>37</v>
      </c>
      <c r="AA99" s="3">
        <v>0</v>
      </c>
      <c r="AB99" s="3">
        <v>0</v>
      </c>
      <c r="AC99" s="3" t="s">
        <v>37</v>
      </c>
      <c r="AD99" s="3" t="s">
        <v>37</v>
      </c>
      <c r="AE99" s="3" t="s">
        <v>37</v>
      </c>
      <c r="AF99" s="3" t="s">
        <v>37</v>
      </c>
      <c r="AG99" s="3" t="s">
        <v>37</v>
      </c>
      <c r="AH99" s="3" t="s">
        <v>37</v>
      </c>
      <c r="AI99" s="3" t="s">
        <v>37</v>
      </c>
      <c r="AJ99" s="3" t="s">
        <v>37</v>
      </c>
      <c r="AK99" s="5"/>
      <c r="AL99" s="45">
        <f t="shared" si="83"/>
        <v>2.5</v>
      </c>
      <c r="AM99" s="45">
        <f t="shared" si="87"/>
        <v>1.3</v>
      </c>
      <c r="AN99" s="45">
        <f t="shared" si="88"/>
        <v>15</v>
      </c>
      <c r="AP99" s="45">
        <f t="shared" si="89"/>
        <v>18.8</v>
      </c>
      <c r="AQ99" s="45">
        <f t="shared" si="74"/>
        <v>81.2</v>
      </c>
      <c r="AR99" s="45">
        <f t="shared" si="80"/>
        <v>96.2</v>
      </c>
      <c r="AT99" s="45">
        <f t="shared" si="90"/>
        <v>6.25E-2</v>
      </c>
      <c r="AU99" s="45">
        <f t="shared" si="84"/>
        <v>6.5000000000000002E-2</v>
      </c>
      <c r="AV99" s="45">
        <f t="shared" si="85"/>
        <v>1.6900000000000002E-2</v>
      </c>
      <c r="AW99" s="45">
        <f t="shared" si="76"/>
        <v>4.8099999999999996</v>
      </c>
      <c r="AX99" s="45">
        <f t="shared" si="86"/>
        <v>2.5011999999999999</v>
      </c>
      <c r="AY99" s="45">
        <f t="shared" si="81"/>
        <v>92.54440000000001</v>
      </c>
      <c r="BD99" s="45">
        <f t="shared" si="82"/>
        <v>100.00000000000001</v>
      </c>
      <c r="CD99" s="44"/>
    </row>
    <row r="100" spans="1:113" ht="15" customHeight="1">
      <c r="A100" s="1" t="s">
        <v>184</v>
      </c>
      <c r="B100" s="2">
        <v>2012</v>
      </c>
      <c r="C100" s="1">
        <v>22324840</v>
      </c>
      <c r="D100" s="1" t="s">
        <v>95</v>
      </c>
      <c r="E100" s="1" t="s">
        <v>185</v>
      </c>
      <c r="F100" s="7" t="s">
        <v>190</v>
      </c>
      <c r="G100" s="1" t="s">
        <v>36</v>
      </c>
      <c r="H100" s="2">
        <v>29</v>
      </c>
      <c r="I100" s="2"/>
      <c r="J100" s="16">
        <v>63.800000000000004</v>
      </c>
      <c r="K100" s="3" t="s">
        <v>37</v>
      </c>
      <c r="L100" s="3" t="s">
        <v>37</v>
      </c>
      <c r="M100" s="3">
        <v>32.799999999999997</v>
      </c>
      <c r="N100" s="3" t="s">
        <v>37</v>
      </c>
      <c r="O100" s="3" t="s">
        <v>37</v>
      </c>
      <c r="P100" s="3" t="s">
        <v>37</v>
      </c>
      <c r="Q100" s="3" t="s">
        <v>37</v>
      </c>
      <c r="R100" s="3">
        <v>1.7</v>
      </c>
      <c r="S100" s="3" t="s">
        <v>37</v>
      </c>
      <c r="T100" s="3" t="s">
        <v>37</v>
      </c>
      <c r="U100" s="3" t="s">
        <v>37</v>
      </c>
      <c r="V100" s="3" t="s">
        <v>37</v>
      </c>
      <c r="W100" s="3" t="s">
        <v>37</v>
      </c>
      <c r="X100" s="3">
        <v>0</v>
      </c>
      <c r="Y100" s="3">
        <v>1.7</v>
      </c>
      <c r="Z100" s="3" t="s">
        <v>37</v>
      </c>
      <c r="AA100" s="3">
        <v>0</v>
      </c>
      <c r="AB100" s="3">
        <v>0</v>
      </c>
      <c r="AC100" s="3" t="s">
        <v>37</v>
      </c>
      <c r="AD100" s="3" t="s">
        <v>37</v>
      </c>
      <c r="AE100" s="3" t="s">
        <v>37</v>
      </c>
      <c r="AF100" s="3" t="s">
        <v>37</v>
      </c>
      <c r="AG100" s="3" t="s">
        <v>37</v>
      </c>
      <c r="AH100" s="3" t="s">
        <v>37</v>
      </c>
      <c r="AI100" s="3" t="s">
        <v>37</v>
      </c>
      <c r="AJ100" s="3" t="s">
        <v>37</v>
      </c>
      <c r="AK100" s="5"/>
      <c r="AL100" s="45">
        <f t="shared" si="83"/>
        <v>1.7</v>
      </c>
      <c r="AM100" s="45">
        <f>SUM(Q100:W100)</f>
        <v>1.7</v>
      </c>
      <c r="AN100" s="45">
        <f t="shared" si="88"/>
        <v>32.799999999999997</v>
      </c>
      <c r="AP100" s="45">
        <f t="shared" si="89"/>
        <v>36.199999999999996</v>
      </c>
      <c r="AQ100" s="45">
        <f t="shared" si="74"/>
        <v>63.800000000000004</v>
      </c>
      <c r="AR100" s="45">
        <f t="shared" si="80"/>
        <v>96.6</v>
      </c>
      <c r="AT100" s="45">
        <f t="shared" si="90"/>
        <v>2.8899999999999995E-2</v>
      </c>
      <c r="AU100" s="45">
        <f t="shared" si="84"/>
        <v>5.779999999999999E-2</v>
      </c>
      <c r="AV100" s="45">
        <f t="shared" si="85"/>
        <v>2.8899999999999995E-2</v>
      </c>
      <c r="AW100" s="45">
        <f t="shared" si="76"/>
        <v>3.2843999999999998</v>
      </c>
      <c r="AX100" s="45">
        <f t="shared" si="86"/>
        <v>3.2843999999999998</v>
      </c>
      <c r="AY100" s="45">
        <f t="shared" si="81"/>
        <v>93.315599999999989</v>
      </c>
      <c r="BD100" s="45">
        <f t="shared" si="82"/>
        <v>99.999999999999986</v>
      </c>
      <c r="CD100" s="44"/>
    </row>
    <row r="101" spans="1:113" ht="15" customHeight="1">
      <c r="A101" s="1" t="s">
        <v>184</v>
      </c>
      <c r="B101" s="2">
        <v>2012</v>
      </c>
      <c r="C101" s="1">
        <v>22324840</v>
      </c>
      <c r="D101" s="1" t="s">
        <v>95</v>
      </c>
      <c r="E101" s="1" t="s">
        <v>185</v>
      </c>
      <c r="F101" s="7" t="s">
        <v>191</v>
      </c>
      <c r="G101" s="1" t="s">
        <v>36</v>
      </c>
      <c r="H101" s="2">
        <v>24</v>
      </c>
      <c r="I101" s="2"/>
      <c r="J101" s="16">
        <v>75</v>
      </c>
      <c r="K101" s="3" t="s">
        <v>37</v>
      </c>
      <c r="L101" s="3" t="s">
        <v>37</v>
      </c>
      <c r="M101" s="3">
        <v>20.8</v>
      </c>
      <c r="N101" s="3" t="s">
        <v>37</v>
      </c>
      <c r="O101" s="3" t="s">
        <v>37</v>
      </c>
      <c r="P101" s="3" t="s">
        <v>37</v>
      </c>
      <c r="Q101" s="3" t="s">
        <v>37</v>
      </c>
      <c r="R101" s="3">
        <v>0</v>
      </c>
      <c r="S101" s="3" t="s">
        <v>37</v>
      </c>
      <c r="T101" s="3" t="s">
        <v>37</v>
      </c>
      <c r="U101" s="3" t="s">
        <v>37</v>
      </c>
      <c r="V101" s="3" t="s">
        <v>37</v>
      </c>
      <c r="W101" s="3" t="s">
        <v>37</v>
      </c>
      <c r="X101" s="3">
        <v>0</v>
      </c>
      <c r="Y101" s="3">
        <v>4.2</v>
      </c>
      <c r="Z101" s="3" t="s">
        <v>37</v>
      </c>
      <c r="AA101" s="3">
        <v>0</v>
      </c>
      <c r="AB101" s="3">
        <v>0</v>
      </c>
      <c r="AC101" s="3" t="s">
        <v>37</v>
      </c>
      <c r="AD101" s="3" t="s">
        <v>37</v>
      </c>
      <c r="AE101" s="3" t="s">
        <v>37</v>
      </c>
      <c r="AF101" s="3" t="s">
        <v>37</v>
      </c>
      <c r="AG101" s="3" t="s">
        <v>37</v>
      </c>
      <c r="AH101" s="3" t="s">
        <v>37</v>
      </c>
      <c r="AI101" s="3" t="s">
        <v>37</v>
      </c>
      <c r="AJ101" s="3" t="s">
        <v>37</v>
      </c>
      <c r="AK101" s="5"/>
      <c r="AL101" s="45">
        <f t="shared" si="83"/>
        <v>4.2</v>
      </c>
      <c r="AN101" s="45">
        <f t="shared" si="88"/>
        <v>20.8</v>
      </c>
      <c r="AP101" s="45">
        <f t="shared" si="89"/>
        <v>25</v>
      </c>
      <c r="AQ101" s="45">
        <f t="shared" si="74"/>
        <v>75</v>
      </c>
      <c r="AR101" s="45">
        <f t="shared" si="80"/>
        <v>95.8</v>
      </c>
      <c r="AT101" s="45">
        <f t="shared" si="90"/>
        <v>0.1764</v>
      </c>
      <c r="AW101" s="45">
        <f t="shared" si="76"/>
        <v>8.0472000000000001</v>
      </c>
      <c r="AX101" s="45">
        <f t="shared" si="86"/>
        <v>0</v>
      </c>
      <c r="AY101" s="45">
        <f t="shared" si="81"/>
        <v>91.776399999999995</v>
      </c>
      <c r="BD101" s="45">
        <f t="shared" si="82"/>
        <v>100</v>
      </c>
      <c r="CD101" s="44"/>
    </row>
    <row r="102" spans="1:113" ht="15" customHeight="1">
      <c r="A102" s="1" t="s">
        <v>184</v>
      </c>
      <c r="B102" s="2">
        <v>2012</v>
      </c>
      <c r="C102" s="1">
        <v>22324840</v>
      </c>
      <c r="D102" s="1" t="s">
        <v>95</v>
      </c>
      <c r="E102" s="1" t="s">
        <v>185</v>
      </c>
      <c r="F102" s="1" t="s">
        <v>192</v>
      </c>
      <c r="G102" s="1" t="s">
        <v>36</v>
      </c>
      <c r="H102" s="2">
        <v>149</v>
      </c>
      <c r="I102" s="2"/>
      <c r="J102" s="16">
        <v>41.5</v>
      </c>
      <c r="K102" s="3" t="s">
        <v>37</v>
      </c>
      <c r="L102" s="3" t="s">
        <v>37</v>
      </c>
      <c r="M102" s="3">
        <v>37.9</v>
      </c>
      <c r="N102" s="3" t="s">
        <v>37</v>
      </c>
      <c r="O102" s="3" t="s">
        <v>37</v>
      </c>
      <c r="P102" s="3" t="s">
        <v>37</v>
      </c>
      <c r="Q102" s="3" t="s">
        <v>37</v>
      </c>
      <c r="R102" s="3">
        <v>4</v>
      </c>
      <c r="S102" s="3" t="s">
        <v>37</v>
      </c>
      <c r="T102" s="3" t="s">
        <v>37</v>
      </c>
      <c r="U102" s="3" t="s">
        <v>37</v>
      </c>
      <c r="V102" s="3" t="s">
        <v>37</v>
      </c>
      <c r="W102" s="3" t="s">
        <v>37</v>
      </c>
      <c r="X102" s="3">
        <v>0</v>
      </c>
      <c r="Y102" s="3">
        <v>13.4</v>
      </c>
      <c r="Z102" s="3" t="s">
        <v>37</v>
      </c>
      <c r="AA102" s="3">
        <v>2</v>
      </c>
      <c r="AB102" s="3">
        <v>1.2</v>
      </c>
      <c r="AC102" s="3" t="s">
        <v>37</v>
      </c>
      <c r="AD102" s="3" t="s">
        <v>37</v>
      </c>
      <c r="AE102" s="3" t="s">
        <v>37</v>
      </c>
      <c r="AF102" s="3" t="s">
        <v>37</v>
      </c>
      <c r="AG102" s="3" t="s">
        <v>37</v>
      </c>
      <c r="AH102" s="3" t="s">
        <v>37</v>
      </c>
      <c r="AI102" s="3" t="s">
        <v>37</v>
      </c>
      <c r="AJ102" s="3" t="s">
        <v>37</v>
      </c>
      <c r="AK102" s="5"/>
      <c r="AL102" s="45">
        <f t="shared" si="83"/>
        <v>16.600000000000001</v>
      </c>
      <c r="AM102" s="45">
        <f t="shared" si="87"/>
        <v>4</v>
      </c>
      <c r="AN102" s="45">
        <f t="shared" si="88"/>
        <v>37.9</v>
      </c>
      <c r="AP102" s="45">
        <f t="shared" si="89"/>
        <v>58.5</v>
      </c>
      <c r="AQ102" s="45">
        <f t="shared" si="74"/>
        <v>41.5</v>
      </c>
      <c r="AR102" s="45">
        <f t="shared" si="80"/>
        <v>79.400000000000006</v>
      </c>
      <c r="AT102" s="45">
        <f t="shared" si="90"/>
        <v>2.7556000000000007</v>
      </c>
      <c r="AU102" s="45">
        <f>2*AL102*AM102/100</f>
        <v>1.3280000000000001</v>
      </c>
      <c r="AV102" s="45">
        <f>AM102*AM102/100</f>
        <v>0.16</v>
      </c>
      <c r="AW102" s="45">
        <f t="shared" si="76"/>
        <v>26.360800000000005</v>
      </c>
      <c r="AX102" s="45">
        <f t="shared" si="86"/>
        <v>6.3520000000000003</v>
      </c>
      <c r="AY102" s="45">
        <f t="shared" si="81"/>
        <v>63.043600000000005</v>
      </c>
      <c r="BD102" s="45">
        <f t="shared" si="82"/>
        <v>100</v>
      </c>
      <c r="CD102" s="44"/>
    </row>
    <row r="103" spans="1:113" s="36" customFormat="1" ht="15" customHeight="1">
      <c r="A103" s="34" t="s">
        <v>416</v>
      </c>
      <c r="B103" s="35">
        <v>2014</v>
      </c>
      <c r="C103" s="34">
        <v>25720195</v>
      </c>
      <c r="D103" s="34" t="s">
        <v>95</v>
      </c>
      <c r="E103" s="34" t="s">
        <v>417</v>
      </c>
      <c r="F103" s="34" t="s">
        <v>142</v>
      </c>
      <c r="G103" s="34" t="s">
        <v>163</v>
      </c>
      <c r="H103" s="35">
        <v>139</v>
      </c>
      <c r="I103" s="35">
        <v>139</v>
      </c>
      <c r="J103" s="34">
        <v>48.300000000000004</v>
      </c>
      <c r="K103" s="34">
        <v>2.9</v>
      </c>
      <c r="L103" s="34">
        <v>2.5</v>
      </c>
      <c r="M103" s="37">
        <v>18</v>
      </c>
      <c r="N103" s="34">
        <v>0.4</v>
      </c>
      <c r="O103" s="37" t="s">
        <v>37</v>
      </c>
      <c r="P103" s="37" t="s">
        <v>37</v>
      </c>
      <c r="Q103" s="37" t="s">
        <v>37</v>
      </c>
      <c r="R103" s="37">
        <v>1.1000000000000001</v>
      </c>
      <c r="S103" s="34">
        <v>2.2000000000000002</v>
      </c>
      <c r="T103" s="34">
        <v>1.4</v>
      </c>
      <c r="U103" s="34">
        <v>6.1</v>
      </c>
      <c r="V103" s="37" t="s">
        <v>37</v>
      </c>
      <c r="W103" s="37" t="s">
        <v>37</v>
      </c>
      <c r="X103" s="34">
        <v>1.4</v>
      </c>
      <c r="Y103" s="34">
        <v>10.4</v>
      </c>
      <c r="Z103" s="34">
        <v>1.4</v>
      </c>
      <c r="AA103" s="34">
        <v>3.2</v>
      </c>
      <c r="AB103" s="34">
        <v>0.7</v>
      </c>
      <c r="AC103" s="37" t="s">
        <v>37</v>
      </c>
      <c r="AD103" s="37" t="s">
        <v>37</v>
      </c>
      <c r="AE103" s="37" t="s">
        <v>37</v>
      </c>
      <c r="AF103" s="37" t="s">
        <v>37</v>
      </c>
      <c r="AG103" s="37" t="s">
        <v>37</v>
      </c>
      <c r="AH103" s="37" t="s">
        <v>37</v>
      </c>
      <c r="AI103" s="37" t="s">
        <v>37</v>
      </c>
      <c r="AJ103" s="37" t="s">
        <v>37</v>
      </c>
      <c r="AK103" s="31"/>
      <c r="AL103" s="74">
        <f t="shared" si="83"/>
        <v>17.100000000000001</v>
      </c>
      <c r="AM103" s="74">
        <f t="shared" si="87"/>
        <v>10.8</v>
      </c>
      <c r="AN103" s="74">
        <f t="shared" si="88"/>
        <v>18.399999999999999</v>
      </c>
      <c r="AO103" s="74">
        <f>SUM(K103:L103)</f>
        <v>5.4</v>
      </c>
      <c r="AP103" s="74">
        <f t="shared" si="89"/>
        <v>51.699999999999996</v>
      </c>
      <c r="AQ103" s="74">
        <f t="shared" si="74"/>
        <v>48.300000000000004</v>
      </c>
      <c r="AR103" s="74">
        <f t="shared" si="80"/>
        <v>66.7</v>
      </c>
      <c r="AS103" s="14"/>
      <c r="AT103" s="74">
        <f t="shared" si="90"/>
        <v>2.9241000000000001</v>
      </c>
      <c r="AU103" s="74">
        <f>2*AL103*AM103/100</f>
        <v>3.6936000000000009</v>
      </c>
      <c r="AV103" s="74">
        <f>AM103*AM103/100</f>
        <v>1.1664000000000001</v>
      </c>
      <c r="AW103" s="74">
        <f t="shared" si="76"/>
        <v>22.811400000000003</v>
      </c>
      <c r="AX103" s="74">
        <f t="shared" si="86"/>
        <v>14.407200000000003</v>
      </c>
      <c r="AY103" s="74">
        <f t="shared" si="81"/>
        <v>44.488900000000001</v>
      </c>
      <c r="AZ103" s="74">
        <f>2*AL103*AO103/100</f>
        <v>1.8468000000000004</v>
      </c>
      <c r="BA103" s="74">
        <f>2*AM103*AO103/100</f>
        <v>1.1664000000000001</v>
      </c>
      <c r="BB103" s="74">
        <f>2*AR103*AO103/100</f>
        <v>7.2036000000000016</v>
      </c>
      <c r="BC103" s="74">
        <f>AO103*AO103/100</f>
        <v>0.29160000000000003</v>
      </c>
      <c r="BD103" s="74">
        <f t="shared" si="82"/>
        <v>100.00000000000001</v>
      </c>
      <c r="BE103" s="50"/>
      <c r="BF103" s="74">
        <v>17.099999999999998</v>
      </c>
      <c r="BG103" s="74">
        <v>10.8</v>
      </c>
      <c r="BH103" s="74">
        <v>18.399999999999999</v>
      </c>
      <c r="BI103" s="74">
        <v>5.4</v>
      </c>
      <c r="BJ103" s="74">
        <v>51.699999999999996</v>
      </c>
      <c r="BK103" s="74">
        <v>48.300000000000004</v>
      </c>
      <c r="BL103" s="74">
        <v>66.7</v>
      </c>
      <c r="BM103" s="14"/>
      <c r="BN103" s="74">
        <v>2.9240999999999993</v>
      </c>
      <c r="BO103" s="74">
        <v>3.6935999999999996</v>
      </c>
      <c r="BP103" s="74">
        <v>1.1664000000000001</v>
      </c>
      <c r="BQ103" s="74">
        <v>22.811399999999999</v>
      </c>
      <c r="BR103" s="74">
        <v>14.407200000000003</v>
      </c>
      <c r="BS103" s="74">
        <v>44.488900000000001</v>
      </c>
      <c r="BT103" s="74">
        <v>1.8467999999999998</v>
      </c>
      <c r="BU103" s="74">
        <v>1.1664000000000001</v>
      </c>
      <c r="BV103" s="74">
        <v>7.2036000000000016</v>
      </c>
      <c r="BW103" s="74">
        <v>0.29160000000000003</v>
      </c>
      <c r="BX103" s="74">
        <v>100.00000000000001</v>
      </c>
      <c r="BY103" s="50"/>
      <c r="BZ103" s="37"/>
      <c r="CA103" s="37"/>
      <c r="CB103" s="35"/>
      <c r="CC103" s="26"/>
      <c r="CD103" s="26"/>
      <c r="CE103" s="175"/>
      <c r="CF103" s="175"/>
      <c r="CG103" s="175"/>
      <c r="CH103" s="175"/>
      <c r="CI103" s="175"/>
      <c r="CJ103" s="175"/>
      <c r="CK103" s="175"/>
      <c r="CL103" s="175"/>
      <c r="CM103" s="175"/>
      <c r="CN103" s="175"/>
      <c r="CO103" s="175"/>
      <c r="CP103" s="175"/>
      <c r="CQ103" s="175"/>
      <c r="CR103" s="175"/>
      <c r="CS103" s="175"/>
      <c r="CT103" s="175"/>
      <c r="CU103" s="175"/>
      <c r="CV103" s="175"/>
      <c r="CW103" s="175"/>
      <c r="CX103" s="175"/>
      <c r="CY103" s="175"/>
      <c r="CZ103" s="175"/>
      <c r="DA103" s="175"/>
      <c r="DB103" s="175"/>
      <c r="DC103" s="175"/>
      <c r="DD103" s="175"/>
      <c r="DE103" s="175"/>
      <c r="DF103" s="175"/>
      <c r="DG103" s="175"/>
      <c r="DH103" s="175"/>
      <c r="DI103" s="175"/>
    </row>
    <row r="104" spans="1:113" s="36" customFormat="1" ht="15" customHeight="1">
      <c r="A104" s="34" t="s">
        <v>416</v>
      </c>
      <c r="B104" s="35">
        <v>2014</v>
      </c>
      <c r="C104" s="34">
        <v>25720195</v>
      </c>
      <c r="D104" s="34" t="s">
        <v>95</v>
      </c>
      <c r="E104" s="34" t="s">
        <v>417</v>
      </c>
      <c r="F104" s="34" t="s">
        <v>418</v>
      </c>
      <c r="G104" s="34" t="s">
        <v>163</v>
      </c>
      <c r="H104" s="35">
        <v>197</v>
      </c>
      <c r="I104" s="35">
        <v>197</v>
      </c>
      <c r="J104" s="34">
        <v>50.400000000000006</v>
      </c>
      <c r="K104" s="34">
        <v>1</v>
      </c>
      <c r="L104" s="34">
        <v>0.8</v>
      </c>
      <c r="M104" s="37">
        <v>15</v>
      </c>
      <c r="N104" s="34">
        <v>0.8</v>
      </c>
      <c r="O104" s="37" t="s">
        <v>37</v>
      </c>
      <c r="P104" s="37" t="s">
        <v>37</v>
      </c>
      <c r="Q104" s="37" t="s">
        <v>37</v>
      </c>
      <c r="R104" s="37">
        <v>0.3</v>
      </c>
      <c r="S104" s="34">
        <v>1.8</v>
      </c>
      <c r="T104" s="34">
        <v>0.5</v>
      </c>
      <c r="U104" s="34">
        <v>2</v>
      </c>
      <c r="V104" s="37" t="s">
        <v>37</v>
      </c>
      <c r="W104" s="37" t="s">
        <v>37</v>
      </c>
      <c r="X104" s="34">
        <v>0</v>
      </c>
      <c r="Y104" s="34">
        <v>22.6</v>
      </c>
      <c r="Z104" s="34">
        <v>0</v>
      </c>
      <c r="AA104" s="34">
        <v>4.8</v>
      </c>
      <c r="AB104" s="34">
        <v>0</v>
      </c>
      <c r="AC104" s="37" t="s">
        <v>37</v>
      </c>
      <c r="AD104" s="37" t="s">
        <v>37</v>
      </c>
      <c r="AE104" s="37" t="s">
        <v>37</v>
      </c>
      <c r="AF104" s="37" t="s">
        <v>37</v>
      </c>
      <c r="AG104" s="37" t="s">
        <v>37</v>
      </c>
      <c r="AH104" s="37" t="s">
        <v>37</v>
      </c>
      <c r="AI104" s="37" t="s">
        <v>37</v>
      </c>
      <c r="AJ104" s="37" t="s">
        <v>37</v>
      </c>
      <c r="AK104" s="31"/>
      <c r="AL104" s="74">
        <f t="shared" si="83"/>
        <v>27.400000000000002</v>
      </c>
      <c r="AM104" s="74">
        <f t="shared" si="87"/>
        <v>4.5999999999999996</v>
      </c>
      <c r="AN104" s="74">
        <f t="shared" si="88"/>
        <v>15.8</v>
      </c>
      <c r="AO104" s="74">
        <f>SUM(K104:L104)</f>
        <v>1.8</v>
      </c>
      <c r="AP104" s="74">
        <f t="shared" si="89"/>
        <v>49.599999999999994</v>
      </c>
      <c r="AQ104" s="74">
        <f t="shared" si="74"/>
        <v>50.400000000000006</v>
      </c>
      <c r="AR104" s="74">
        <f t="shared" si="80"/>
        <v>66.2</v>
      </c>
      <c r="AS104" s="14"/>
      <c r="AT104" s="74">
        <f t="shared" si="90"/>
        <v>7.5076000000000009</v>
      </c>
      <c r="AU104" s="74">
        <f>2*AL104*AM104/100</f>
        <v>2.5207999999999999</v>
      </c>
      <c r="AV104" s="74">
        <f>AM104*AM104/100</f>
        <v>0.21159999999999995</v>
      </c>
      <c r="AW104" s="74">
        <f t="shared" si="76"/>
        <v>36.2776</v>
      </c>
      <c r="AX104" s="74">
        <f t="shared" si="86"/>
        <v>6.0903999999999998</v>
      </c>
      <c r="AY104" s="74">
        <f t="shared" si="81"/>
        <v>43.824400000000004</v>
      </c>
      <c r="AZ104" s="74">
        <f>2*AL104*AO104/100</f>
        <v>0.98640000000000017</v>
      </c>
      <c r="BA104" s="74">
        <f>2*AM104*AO104/100</f>
        <v>0.1656</v>
      </c>
      <c r="BB104" s="74">
        <f>2*AR104*AO104/100</f>
        <v>2.3832000000000004</v>
      </c>
      <c r="BC104" s="74">
        <f>AO104*AO104/100</f>
        <v>3.2400000000000005E-2</v>
      </c>
      <c r="BD104" s="74">
        <f t="shared" si="82"/>
        <v>100</v>
      </c>
      <c r="BE104" s="50"/>
      <c r="BF104" s="74">
        <v>27.400000000000002</v>
      </c>
      <c r="BG104" s="74">
        <v>4.5999999999999996</v>
      </c>
      <c r="BH104" s="74">
        <v>15.8</v>
      </c>
      <c r="BI104" s="74">
        <v>1.8</v>
      </c>
      <c r="BJ104" s="74">
        <v>49.599999999999994</v>
      </c>
      <c r="BK104" s="74">
        <v>50.400000000000006</v>
      </c>
      <c r="BL104" s="74">
        <v>66.2</v>
      </c>
      <c r="BM104" s="14"/>
      <c r="BN104" s="74">
        <v>7.5076000000000009</v>
      </c>
      <c r="BO104" s="74">
        <v>2.5207999999999999</v>
      </c>
      <c r="BP104" s="74">
        <v>0.21159999999999995</v>
      </c>
      <c r="BQ104" s="74">
        <v>36.2776</v>
      </c>
      <c r="BR104" s="74">
        <v>6.0903999999999998</v>
      </c>
      <c r="BS104" s="74">
        <v>43.824400000000004</v>
      </c>
      <c r="BT104" s="74">
        <v>0.98640000000000017</v>
      </c>
      <c r="BU104" s="74">
        <v>0.1656</v>
      </c>
      <c r="BV104" s="74">
        <v>2.3832000000000004</v>
      </c>
      <c r="BW104" s="74">
        <v>3.2400000000000005E-2</v>
      </c>
      <c r="BX104" s="74">
        <v>100</v>
      </c>
      <c r="BY104" s="50"/>
      <c r="BZ104" s="37"/>
      <c r="CA104" s="37"/>
      <c r="CB104" s="35"/>
      <c r="CC104" s="26"/>
      <c r="CD104" s="26"/>
      <c r="CE104" s="175"/>
      <c r="CF104" s="175"/>
      <c r="CG104" s="175"/>
      <c r="CH104" s="175"/>
      <c r="CI104" s="175"/>
      <c r="CJ104" s="175"/>
      <c r="CK104" s="175"/>
      <c r="CL104" s="175"/>
      <c r="CM104" s="175"/>
      <c r="CN104" s="175"/>
      <c r="CO104" s="175"/>
      <c r="CP104" s="175"/>
      <c r="CQ104" s="175"/>
      <c r="CR104" s="175"/>
      <c r="CS104" s="175"/>
      <c r="CT104" s="175"/>
      <c r="CU104" s="175"/>
      <c r="CV104" s="175"/>
      <c r="CW104" s="175"/>
      <c r="CX104" s="175"/>
      <c r="CY104" s="175"/>
      <c r="CZ104" s="175"/>
      <c r="DA104" s="175"/>
      <c r="DB104" s="175"/>
      <c r="DC104" s="175"/>
      <c r="DD104" s="175"/>
      <c r="DE104" s="175"/>
      <c r="DF104" s="175"/>
      <c r="DG104" s="175"/>
      <c r="DH104" s="175"/>
      <c r="DI104" s="175"/>
    </row>
    <row r="105" spans="1:113" s="36" customFormat="1" ht="15" customHeight="1">
      <c r="A105" s="34" t="s">
        <v>416</v>
      </c>
      <c r="B105" s="35">
        <v>2014</v>
      </c>
      <c r="C105" s="34">
        <v>25720195</v>
      </c>
      <c r="D105" s="34" t="s">
        <v>95</v>
      </c>
      <c r="E105" s="34" t="s">
        <v>417</v>
      </c>
      <c r="F105" s="34" t="s">
        <v>419</v>
      </c>
      <c r="G105" s="34" t="s">
        <v>163</v>
      </c>
      <c r="H105" s="35">
        <v>49</v>
      </c>
      <c r="I105" s="35">
        <v>49</v>
      </c>
      <c r="J105" s="34">
        <v>40.799999999999997</v>
      </c>
      <c r="K105" s="34">
        <v>4.0999999999999996</v>
      </c>
      <c r="L105" s="34">
        <v>3.1</v>
      </c>
      <c r="M105" s="37">
        <v>6.1</v>
      </c>
      <c r="N105" s="34">
        <v>1</v>
      </c>
      <c r="O105" s="37" t="s">
        <v>37</v>
      </c>
      <c r="P105" s="37" t="s">
        <v>37</v>
      </c>
      <c r="Q105" s="37" t="s">
        <v>37</v>
      </c>
      <c r="R105" s="34">
        <v>3.1</v>
      </c>
      <c r="S105" s="34">
        <v>18.399999999999999</v>
      </c>
      <c r="T105" s="34">
        <v>11.2</v>
      </c>
      <c r="U105" s="34">
        <v>1</v>
      </c>
      <c r="V105" s="37" t="s">
        <v>37</v>
      </c>
      <c r="W105" s="37" t="s">
        <v>37</v>
      </c>
      <c r="X105" s="34">
        <v>1</v>
      </c>
      <c r="Y105" s="34">
        <v>4.0999999999999996</v>
      </c>
      <c r="Z105" s="34">
        <v>2</v>
      </c>
      <c r="AA105" s="34">
        <v>4.0999999999999996</v>
      </c>
      <c r="AB105" s="34">
        <v>0</v>
      </c>
      <c r="AC105" s="37" t="s">
        <v>37</v>
      </c>
      <c r="AD105" s="37" t="s">
        <v>37</v>
      </c>
      <c r="AE105" s="37" t="s">
        <v>37</v>
      </c>
      <c r="AF105" s="37" t="s">
        <v>37</v>
      </c>
      <c r="AG105" s="37" t="s">
        <v>37</v>
      </c>
      <c r="AH105" s="37" t="s">
        <v>37</v>
      </c>
      <c r="AI105" s="37" t="s">
        <v>37</v>
      </c>
      <c r="AJ105" s="37" t="s">
        <v>37</v>
      </c>
      <c r="AK105" s="31"/>
      <c r="AL105" s="74">
        <f t="shared" si="83"/>
        <v>11.2</v>
      </c>
      <c r="AM105" s="74">
        <f>SUM(Q105:W105)</f>
        <v>33.700000000000003</v>
      </c>
      <c r="AN105" s="74">
        <f t="shared" si="88"/>
        <v>7.1</v>
      </c>
      <c r="AO105" s="74">
        <f>SUM(K105:L105)</f>
        <v>7.1999999999999993</v>
      </c>
      <c r="AP105" s="74">
        <f t="shared" si="89"/>
        <v>59.2</v>
      </c>
      <c r="AQ105" s="74">
        <f t="shared" si="74"/>
        <v>40.799999999999997</v>
      </c>
      <c r="AR105" s="74">
        <f t="shared" si="80"/>
        <v>47.9</v>
      </c>
      <c r="AS105" s="14"/>
      <c r="AT105" s="74">
        <f t="shared" si="90"/>
        <v>1.2543999999999997</v>
      </c>
      <c r="AU105" s="74">
        <f>2*AL105*AM105/100</f>
        <v>7.5488</v>
      </c>
      <c r="AV105" s="74">
        <f>AM105*AM105/100</f>
        <v>11.356900000000003</v>
      </c>
      <c r="AW105" s="74">
        <f t="shared" si="76"/>
        <v>10.729599999999998</v>
      </c>
      <c r="AX105" s="74">
        <f t="shared" si="86"/>
        <v>32.284599999999998</v>
      </c>
      <c r="AY105" s="74">
        <f t="shared" si="81"/>
        <v>22.944099999999999</v>
      </c>
      <c r="AZ105" s="74">
        <f>2*AL105*AO105/100</f>
        <v>1.6127999999999998</v>
      </c>
      <c r="BA105" s="74">
        <f>2*AM105*AO105/100</f>
        <v>4.8527999999999993</v>
      </c>
      <c r="BB105" s="74">
        <f>2*AR105*AO105/100</f>
        <v>6.8975999999999988</v>
      </c>
      <c r="BC105" s="74">
        <f>AO105*AO105/100</f>
        <v>0.51839999999999986</v>
      </c>
      <c r="BD105" s="74">
        <f t="shared" si="82"/>
        <v>100</v>
      </c>
      <c r="BE105" s="50"/>
      <c r="BF105" s="74">
        <v>11.2</v>
      </c>
      <c r="BG105" s="74">
        <v>33.700000000000003</v>
      </c>
      <c r="BH105" s="74">
        <v>7.1</v>
      </c>
      <c r="BI105" s="74">
        <v>7.1999999999999993</v>
      </c>
      <c r="BJ105" s="74">
        <v>59.2</v>
      </c>
      <c r="BK105" s="74">
        <v>40.799999999999997</v>
      </c>
      <c r="BL105" s="74">
        <v>47.9</v>
      </c>
      <c r="BM105" s="14"/>
      <c r="BN105" s="74">
        <v>1.2543999999999997</v>
      </c>
      <c r="BO105" s="74">
        <v>7.5488</v>
      </c>
      <c r="BP105" s="74">
        <v>11.356900000000003</v>
      </c>
      <c r="BQ105" s="74">
        <v>10.729599999999998</v>
      </c>
      <c r="BR105" s="74">
        <v>32.284599999999998</v>
      </c>
      <c r="BS105" s="74">
        <v>22.944099999999999</v>
      </c>
      <c r="BT105" s="74">
        <v>1.6127999999999998</v>
      </c>
      <c r="BU105" s="74">
        <v>4.8527999999999993</v>
      </c>
      <c r="BV105" s="74">
        <v>6.8975999999999988</v>
      </c>
      <c r="BW105" s="74">
        <v>0.51839999999999986</v>
      </c>
      <c r="BX105" s="74">
        <v>100</v>
      </c>
      <c r="BY105" s="50"/>
      <c r="BZ105" s="37"/>
      <c r="CA105" s="37"/>
      <c r="CB105" s="35"/>
      <c r="CC105" s="26"/>
      <c r="CD105" s="26"/>
      <c r="CE105" s="175"/>
      <c r="CF105" s="175"/>
      <c r="CG105" s="175"/>
      <c r="CH105" s="175"/>
      <c r="CI105" s="175"/>
      <c r="CJ105" s="175"/>
      <c r="CK105" s="175"/>
      <c r="CL105" s="175"/>
      <c r="CM105" s="175"/>
      <c r="CN105" s="175"/>
      <c r="CO105" s="175"/>
      <c r="CP105" s="175"/>
      <c r="CQ105" s="175"/>
      <c r="CR105" s="175"/>
      <c r="CS105" s="175"/>
      <c r="CT105" s="175"/>
      <c r="CU105" s="175"/>
      <c r="CV105" s="175"/>
      <c r="CW105" s="175"/>
      <c r="CX105" s="175"/>
      <c r="CY105" s="175"/>
      <c r="CZ105" s="175"/>
      <c r="DA105" s="175"/>
      <c r="DB105" s="175"/>
      <c r="DC105" s="175"/>
      <c r="DD105" s="175"/>
      <c r="DE105" s="175"/>
      <c r="DF105" s="175"/>
      <c r="DG105" s="175"/>
      <c r="DH105" s="175"/>
      <c r="DI105" s="175"/>
    </row>
    <row r="106" spans="1:113" s="29" customFormat="1" ht="15" customHeight="1">
      <c r="A106" s="28" t="s">
        <v>420</v>
      </c>
      <c r="B106" s="30">
        <v>2015</v>
      </c>
      <c r="C106" s="26">
        <v>26211952</v>
      </c>
      <c r="D106" s="26" t="s">
        <v>95</v>
      </c>
      <c r="E106" s="26" t="s">
        <v>133</v>
      </c>
      <c r="F106" s="26" t="s">
        <v>421</v>
      </c>
      <c r="G106" s="26" t="s">
        <v>163</v>
      </c>
      <c r="H106" s="27">
        <v>321</v>
      </c>
      <c r="I106" s="27"/>
      <c r="J106" s="28">
        <v>46.99</v>
      </c>
      <c r="K106" s="49" t="s">
        <v>37</v>
      </c>
      <c r="L106" s="49" t="s">
        <v>37</v>
      </c>
      <c r="M106" s="50">
        <v>41</v>
      </c>
      <c r="N106" s="49" t="s">
        <v>37</v>
      </c>
      <c r="O106" s="49" t="s">
        <v>37</v>
      </c>
      <c r="P106" s="49" t="s">
        <v>37</v>
      </c>
      <c r="Q106" s="49" t="s">
        <v>37</v>
      </c>
      <c r="R106" s="49" t="s">
        <v>37</v>
      </c>
      <c r="S106" s="50">
        <v>0</v>
      </c>
      <c r="T106" s="49" t="s">
        <v>37</v>
      </c>
      <c r="U106" s="49" t="s">
        <v>37</v>
      </c>
      <c r="V106" s="49" t="s">
        <v>37</v>
      </c>
      <c r="W106" s="49" t="s">
        <v>37</v>
      </c>
      <c r="X106" s="50">
        <v>0.01</v>
      </c>
      <c r="Y106" s="50">
        <v>12</v>
      </c>
      <c r="Z106" s="49" t="s">
        <v>37</v>
      </c>
      <c r="AA106" s="49" t="s">
        <v>37</v>
      </c>
      <c r="AB106" s="49" t="s">
        <v>37</v>
      </c>
      <c r="AC106" s="49" t="s">
        <v>37</v>
      </c>
      <c r="AD106" s="49" t="s">
        <v>37</v>
      </c>
      <c r="AE106" s="49" t="s">
        <v>37</v>
      </c>
      <c r="AF106" s="49" t="s">
        <v>37</v>
      </c>
      <c r="AG106" s="49" t="s">
        <v>37</v>
      </c>
      <c r="AH106" s="49" t="s">
        <v>37</v>
      </c>
      <c r="AI106" s="49" t="s">
        <v>37</v>
      </c>
      <c r="AJ106" s="49" t="s">
        <v>37</v>
      </c>
      <c r="AK106" s="31"/>
      <c r="AL106" s="45">
        <f t="shared" si="83"/>
        <v>12.01</v>
      </c>
      <c r="AM106" s="45"/>
      <c r="AN106" s="45">
        <f t="shared" si="88"/>
        <v>41</v>
      </c>
      <c r="AO106" s="45"/>
      <c r="AP106" s="45">
        <f t="shared" si="89"/>
        <v>53.01</v>
      </c>
      <c r="AQ106" s="45">
        <f t="shared" si="74"/>
        <v>46.99</v>
      </c>
      <c r="AR106" s="45">
        <f t="shared" si="80"/>
        <v>87.990000000000009</v>
      </c>
      <c r="AS106" s="14"/>
      <c r="AT106" s="45">
        <f t="shared" si="90"/>
        <v>1.4424009999999998</v>
      </c>
      <c r="AU106" s="45"/>
      <c r="AV106" s="45"/>
      <c r="AW106" s="45">
        <f t="shared" si="76"/>
        <v>21.135197999999999</v>
      </c>
      <c r="AX106" s="45"/>
      <c r="AY106" s="45">
        <f t="shared" si="81"/>
        <v>77.422401000000022</v>
      </c>
      <c r="AZ106" s="45"/>
      <c r="BA106" s="45"/>
      <c r="BB106" s="45"/>
      <c r="BC106" s="45"/>
      <c r="BD106" s="45">
        <f t="shared" si="82"/>
        <v>100.00000000000003</v>
      </c>
      <c r="BE106" s="50"/>
      <c r="BF106" s="45"/>
      <c r="BG106" s="45"/>
      <c r="BH106" s="45"/>
      <c r="BI106" s="45"/>
      <c r="BJ106" s="45"/>
      <c r="BK106" s="45"/>
      <c r="BL106" s="45"/>
      <c r="BM106" s="14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50"/>
      <c r="BZ106" s="49"/>
      <c r="CA106" s="49"/>
      <c r="CB106" s="30"/>
      <c r="CC106" s="26"/>
      <c r="CD106" s="26"/>
      <c r="CE106" s="176"/>
      <c r="CF106" s="176"/>
      <c r="CG106" s="176"/>
      <c r="CH106" s="176"/>
      <c r="CI106" s="176"/>
      <c r="CJ106" s="176"/>
      <c r="CK106" s="176"/>
      <c r="CL106" s="176"/>
      <c r="CM106" s="176"/>
      <c r="CN106" s="176"/>
      <c r="CO106" s="176"/>
      <c r="CP106" s="176"/>
      <c r="CQ106" s="176"/>
      <c r="CR106" s="176"/>
      <c r="CS106" s="176"/>
      <c r="CT106" s="176"/>
      <c r="CU106" s="176"/>
      <c r="CV106" s="176"/>
      <c r="CW106" s="176"/>
      <c r="CX106" s="176"/>
      <c r="CY106" s="176"/>
      <c r="CZ106" s="176"/>
      <c r="DA106" s="176"/>
      <c r="DB106" s="176"/>
      <c r="DC106" s="176"/>
      <c r="DD106" s="176"/>
      <c r="DE106" s="176"/>
      <c r="DF106" s="176"/>
      <c r="DG106" s="176"/>
      <c r="DH106" s="176"/>
      <c r="DI106" s="176"/>
    </row>
    <row r="107" spans="1:113" s="36" customFormat="1" ht="15" customHeight="1">
      <c r="A107" s="34" t="s">
        <v>422</v>
      </c>
      <c r="B107" s="35">
        <v>2015</v>
      </c>
      <c r="C107" s="34">
        <v>25941923</v>
      </c>
      <c r="D107" s="34" t="s">
        <v>95</v>
      </c>
      <c r="E107" s="34" t="s">
        <v>423</v>
      </c>
      <c r="F107" s="34" t="s">
        <v>424</v>
      </c>
      <c r="G107" s="34" t="s">
        <v>163</v>
      </c>
      <c r="H107" s="35">
        <v>102</v>
      </c>
      <c r="I107" s="35">
        <v>102</v>
      </c>
      <c r="J107" s="34">
        <v>64.599999999999994</v>
      </c>
      <c r="K107" s="37" t="s">
        <v>37</v>
      </c>
      <c r="L107" s="37" t="s">
        <v>37</v>
      </c>
      <c r="M107" s="37">
        <v>18.100000000000001</v>
      </c>
      <c r="N107" s="34">
        <v>1.5</v>
      </c>
      <c r="O107" s="37" t="s">
        <v>37</v>
      </c>
      <c r="P107" s="37" t="s">
        <v>37</v>
      </c>
      <c r="Q107" s="37" t="s">
        <v>37</v>
      </c>
      <c r="R107" s="34">
        <v>1.5</v>
      </c>
      <c r="S107" s="34">
        <v>1.5</v>
      </c>
      <c r="T107" s="37" t="s">
        <v>37</v>
      </c>
      <c r="U107" s="34">
        <v>1.5</v>
      </c>
      <c r="V107" s="37" t="s">
        <v>37</v>
      </c>
      <c r="W107" s="37" t="s">
        <v>37</v>
      </c>
      <c r="X107" s="34">
        <v>0.5</v>
      </c>
      <c r="Y107" s="34">
        <v>8.8000000000000007</v>
      </c>
      <c r="Z107" s="37" t="s">
        <v>37</v>
      </c>
      <c r="AA107" s="34">
        <v>2</v>
      </c>
      <c r="AB107" s="34">
        <v>0</v>
      </c>
      <c r="AC107" s="37" t="s">
        <v>37</v>
      </c>
      <c r="AD107" s="37" t="s">
        <v>37</v>
      </c>
      <c r="AE107" s="37" t="s">
        <v>37</v>
      </c>
      <c r="AF107" s="37" t="s">
        <v>37</v>
      </c>
      <c r="AG107" s="37" t="s">
        <v>37</v>
      </c>
      <c r="AH107" s="37" t="s">
        <v>37</v>
      </c>
      <c r="AI107" s="37" t="s">
        <v>37</v>
      </c>
      <c r="AJ107" s="37" t="s">
        <v>37</v>
      </c>
      <c r="AK107" s="31"/>
      <c r="AL107" s="74">
        <f t="shared" si="83"/>
        <v>11.3</v>
      </c>
      <c r="AM107" s="74">
        <f t="shared" si="87"/>
        <v>4.5</v>
      </c>
      <c r="AN107" s="74">
        <f t="shared" si="88"/>
        <v>19.600000000000001</v>
      </c>
      <c r="AO107" s="74"/>
      <c r="AP107" s="74">
        <f t="shared" si="89"/>
        <v>35.400000000000006</v>
      </c>
      <c r="AQ107" s="74">
        <f t="shared" si="74"/>
        <v>64.599999999999994</v>
      </c>
      <c r="AR107" s="74">
        <f t="shared" si="80"/>
        <v>84.199999999999989</v>
      </c>
      <c r="AS107" s="14"/>
      <c r="AT107" s="74">
        <f t="shared" si="90"/>
        <v>1.2769000000000001</v>
      </c>
      <c r="AU107" s="74">
        <f>2*AL107*AM107/100</f>
        <v>1.0170000000000001</v>
      </c>
      <c r="AV107" s="74">
        <f>AM107*AM107/100</f>
        <v>0.20250000000000001</v>
      </c>
      <c r="AW107" s="74">
        <f t="shared" si="76"/>
        <v>19.029199999999999</v>
      </c>
      <c r="AX107" s="74">
        <f>2*AM107*AR107/100</f>
        <v>7.5779999999999994</v>
      </c>
      <c r="AY107" s="74">
        <f t="shared" si="81"/>
        <v>70.896399999999986</v>
      </c>
      <c r="AZ107" s="74"/>
      <c r="BA107" s="74"/>
      <c r="BB107" s="74"/>
      <c r="BC107" s="74"/>
      <c r="BD107" s="74">
        <f t="shared" si="82"/>
        <v>99.999999999999986</v>
      </c>
      <c r="BE107" s="50"/>
      <c r="BF107" s="74">
        <v>11.3</v>
      </c>
      <c r="BG107" s="74">
        <v>4.5</v>
      </c>
      <c r="BH107" s="74">
        <v>19.600000000000001</v>
      </c>
      <c r="BI107" s="74"/>
      <c r="BJ107" s="74">
        <v>35.400000000000006</v>
      </c>
      <c r="BK107" s="74">
        <v>64.599999999999994</v>
      </c>
      <c r="BL107" s="74">
        <v>84.199999999999989</v>
      </c>
      <c r="BM107" s="14"/>
      <c r="BN107" s="74">
        <v>1.2769000000000001</v>
      </c>
      <c r="BO107" s="74">
        <v>1.0170000000000001</v>
      </c>
      <c r="BP107" s="74">
        <v>0.20250000000000001</v>
      </c>
      <c r="BQ107" s="74">
        <v>19.029199999999999</v>
      </c>
      <c r="BR107" s="74">
        <v>7.5779999999999994</v>
      </c>
      <c r="BS107" s="74">
        <v>70.896399999999986</v>
      </c>
      <c r="BT107" s="74"/>
      <c r="BU107" s="74"/>
      <c r="BV107" s="74"/>
      <c r="BW107" s="74"/>
      <c r="BX107" s="74">
        <v>99.999999999999986</v>
      </c>
      <c r="BY107" s="50"/>
      <c r="BZ107" s="37"/>
      <c r="CA107" s="37"/>
      <c r="CB107" s="35"/>
      <c r="CC107" s="26"/>
      <c r="CD107" s="26"/>
      <c r="CE107" s="175"/>
      <c r="CF107" s="175"/>
      <c r="CG107" s="175"/>
      <c r="CH107" s="175"/>
      <c r="CI107" s="175"/>
      <c r="CJ107" s="175"/>
      <c r="CK107" s="175"/>
      <c r="CL107" s="175"/>
      <c r="CM107" s="175"/>
      <c r="CN107" s="175"/>
      <c r="CO107" s="175"/>
      <c r="CP107" s="175"/>
      <c r="CQ107" s="175"/>
      <c r="CR107" s="175"/>
      <c r="CS107" s="175"/>
      <c r="CT107" s="175"/>
      <c r="CU107" s="175"/>
      <c r="CV107" s="175"/>
      <c r="CW107" s="175"/>
      <c r="CX107" s="175"/>
      <c r="CY107" s="175"/>
      <c r="CZ107" s="175"/>
      <c r="DA107" s="175"/>
      <c r="DB107" s="175"/>
      <c r="DC107" s="175"/>
      <c r="DD107" s="175"/>
      <c r="DE107" s="175"/>
      <c r="DF107" s="175"/>
      <c r="DG107" s="175"/>
      <c r="DH107" s="175"/>
      <c r="DI107" s="175"/>
    </row>
    <row r="108" spans="1:113" s="36" customFormat="1" ht="15" customHeight="1">
      <c r="A108" s="34" t="s">
        <v>422</v>
      </c>
      <c r="B108" s="35">
        <v>2015</v>
      </c>
      <c r="C108" s="34">
        <v>25941923</v>
      </c>
      <c r="D108" s="34" t="s">
        <v>95</v>
      </c>
      <c r="E108" s="34" t="s">
        <v>425</v>
      </c>
      <c r="F108" s="34" t="s">
        <v>426</v>
      </c>
      <c r="G108" s="34" t="s">
        <v>163</v>
      </c>
      <c r="H108" s="35">
        <v>102</v>
      </c>
      <c r="I108" s="35">
        <v>102</v>
      </c>
      <c r="J108" s="34">
        <v>61.7</v>
      </c>
      <c r="K108" s="37" t="s">
        <v>37</v>
      </c>
      <c r="L108" s="37" t="s">
        <v>37</v>
      </c>
      <c r="M108" s="37">
        <v>13.7</v>
      </c>
      <c r="N108" s="34">
        <v>3.4</v>
      </c>
      <c r="O108" s="37" t="s">
        <v>37</v>
      </c>
      <c r="P108" s="37" t="s">
        <v>37</v>
      </c>
      <c r="Q108" s="37" t="s">
        <v>37</v>
      </c>
      <c r="R108" s="34">
        <v>2</v>
      </c>
      <c r="S108" s="34">
        <v>0</v>
      </c>
      <c r="T108" s="37" t="s">
        <v>37</v>
      </c>
      <c r="U108" s="34">
        <v>6.4</v>
      </c>
      <c r="V108" s="37" t="s">
        <v>37</v>
      </c>
      <c r="W108" s="37" t="s">
        <v>37</v>
      </c>
      <c r="X108" s="34">
        <v>0.5</v>
      </c>
      <c r="Y108" s="34">
        <v>9.3000000000000007</v>
      </c>
      <c r="Z108" s="37" t="s">
        <v>37</v>
      </c>
      <c r="AA108" s="34">
        <v>2.9</v>
      </c>
      <c r="AB108" s="34">
        <v>0.1</v>
      </c>
      <c r="AC108" s="37" t="s">
        <v>37</v>
      </c>
      <c r="AD108" s="37" t="s">
        <v>37</v>
      </c>
      <c r="AE108" s="37" t="s">
        <v>37</v>
      </c>
      <c r="AF108" s="37" t="s">
        <v>37</v>
      </c>
      <c r="AG108" s="37" t="s">
        <v>37</v>
      </c>
      <c r="AH108" s="37" t="s">
        <v>37</v>
      </c>
      <c r="AI108" s="37" t="s">
        <v>37</v>
      </c>
      <c r="AJ108" s="37" t="s">
        <v>37</v>
      </c>
      <c r="AK108" s="31"/>
      <c r="AL108" s="74">
        <f t="shared" si="83"/>
        <v>12.8</v>
      </c>
      <c r="AM108" s="74">
        <f t="shared" si="87"/>
        <v>8.4</v>
      </c>
      <c r="AN108" s="74">
        <f t="shared" si="88"/>
        <v>17.099999999999998</v>
      </c>
      <c r="AO108" s="74"/>
      <c r="AP108" s="74">
        <f t="shared" si="89"/>
        <v>38.299999999999997</v>
      </c>
      <c r="AQ108" s="74">
        <f t="shared" si="74"/>
        <v>61.7</v>
      </c>
      <c r="AR108" s="74">
        <f t="shared" si="80"/>
        <v>78.8</v>
      </c>
      <c r="AS108" s="14"/>
      <c r="AT108" s="74">
        <f t="shared" si="90"/>
        <v>1.6384000000000003</v>
      </c>
      <c r="AU108" s="74">
        <f>2*AL108*AM108/100</f>
        <v>2.1504000000000003</v>
      </c>
      <c r="AV108" s="74">
        <f>AM108*AM108/100</f>
        <v>0.7056</v>
      </c>
      <c r="AW108" s="74">
        <f t="shared" si="76"/>
        <v>20.172799999999999</v>
      </c>
      <c r="AX108" s="74">
        <f>2*AM108*AR108/100</f>
        <v>13.238399999999999</v>
      </c>
      <c r="AY108" s="74">
        <f t="shared" si="81"/>
        <v>62.094399999999993</v>
      </c>
      <c r="AZ108" s="74"/>
      <c r="BA108" s="74"/>
      <c r="BB108" s="74"/>
      <c r="BC108" s="74"/>
      <c r="BD108" s="74">
        <f t="shared" si="82"/>
        <v>100</v>
      </c>
      <c r="BE108" s="50"/>
      <c r="BF108" s="74">
        <v>12.8</v>
      </c>
      <c r="BG108" s="74">
        <v>8.4</v>
      </c>
      <c r="BH108" s="74">
        <v>17.099999999999998</v>
      </c>
      <c r="BI108" s="74"/>
      <c r="BJ108" s="74">
        <v>38.299999999999997</v>
      </c>
      <c r="BK108" s="74">
        <v>61.7</v>
      </c>
      <c r="BL108" s="74">
        <v>78.8</v>
      </c>
      <c r="BM108" s="14"/>
      <c r="BN108" s="74">
        <v>1.6384000000000003</v>
      </c>
      <c r="BO108" s="74">
        <v>2.1504000000000003</v>
      </c>
      <c r="BP108" s="74">
        <v>0.7056</v>
      </c>
      <c r="BQ108" s="74">
        <v>20.172799999999999</v>
      </c>
      <c r="BR108" s="74">
        <v>13.238399999999999</v>
      </c>
      <c r="BS108" s="74">
        <v>62.094399999999993</v>
      </c>
      <c r="BT108" s="74"/>
      <c r="BU108" s="74"/>
      <c r="BV108" s="74"/>
      <c r="BW108" s="74"/>
      <c r="BX108" s="74">
        <v>100</v>
      </c>
      <c r="BY108" s="50"/>
      <c r="BZ108" s="37"/>
      <c r="CA108" s="37"/>
      <c r="CB108" s="35"/>
      <c r="CC108" s="26"/>
      <c r="CD108" s="26"/>
      <c r="CE108" s="175"/>
      <c r="CF108" s="175"/>
      <c r="CG108" s="175"/>
      <c r="CH108" s="175"/>
      <c r="CI108" s="175"/>
      <c r="CJ108" s="175"/>
      <c r="CK108" s="175"/>
      <c r="CL108" s="175"/>
      <c r="CM108" s="175"/>
      <c r="CN108" s="175"/>
      <c r="CO108" s="175"/>
      <c r="CP108" s="175"/>
      <c r="CQ108" s="175"/>
      <c r="CR108" s="175"/>
      <c r="CS108" s="175"/>
      <c r="CT108" s="175"/>
      <c r="CU108" s="175"/>
      <c r="CV108" s="175"/>
      <c r="CW108" s="175"/>
      <c r="CX108" s="175"/>
      <c r="CY108" s="175"/>
      <c r="CZ108" s="175"/>
      <c r="DA108" s="175"/>
      <c r="DB108" s="175"/>
      <c r="DC108" s="175"/>
      <c r="DD108" s="175"/>
      <c r="DE108" s="175"/>
      <c r="DF108" s="175"/>
      <c r="DG108" s="175"/>
      <c r="DH108" s="175"/>
      <c r="DI108" s="175"/>
    </row>
    <row r="109" spans="1:113" s="36" customFormat="1" ht="15" customHeight="1">
      <c r="A109" s="34" t="s">
        <v>422</v>
      </c>
      <c r="B109" s="35">
        <v>2015</v>
      </c>
      <c r="C109" s="34">
        <v>25941923</v>
      </c>
      <c r="D109" s="34" t="s">
        <v>95</v>
      </c>
      <c r="E109" s="34" t="s">
        <v>427</v>
      </c>
      <c r="F109" s="34" t="s">
        <v>428</v>
      </c>
      <c r="G109" s="34" t="s">
        <v>163</v>
      </c>
      <c r="H109" s="35">
        <v>110</v>
      </c>
      <c r="I109" s="35">
        <v>110</v>
      </c>
      <c r="J109" s="34">
        <v>72.099999999999994</v>
      </c>
      <c r="K109" s="37" t="s">
        <v>37</v>
      </c>
      <c r="L109" s="37" t="s">
        <v>37</v>
      </c>
      <c r="M109" s="37">
        <v>17.3</v>
      </c>
      <c r="N109" s="34">
        <v>0</v>
      </c>
      <c r="O109" s="37" t="s">
        <v>37</v>
      </c>
      <c r="P109" s="37" t="s">
        <v>37</v>
      </c>
      <c r="Q109" s="37" t="s">
        <v>37</v>
      </c>
      <c r="R109" s="34">
        <v>0.5</v>
      </c>
      <c r="S109" s="34">
        <v>0.5</v>
      </c>
      <c r="T109" s="37" t="s">
        <v>37</v>
      </c>
      <c r="U109" s="34">
        <v>0</v>
      </c>
      <c r="V109" s="37" t="s">
        <v>37</v>
      </c>
      <c r="W109" s="37" t="s">
        <v>37</v>
      </c>
      <c r="X109" s="34">
        <v>0.5</v>
      </c>
      <c r="Y109" s="34">
        <v>5.5</v>
      </c>
      <c r="Z109" s="37" t="s">
        <v>37</v>
      </c>
      <c r="AA109" s="34">
        <v>3.6</v>
      </c>
      <c r="AB109" s="34">
        <v>0</v>
      </c>
      <c r="AC109" s="37" t="s">
        <v>37</v>
      </c>
      <c r="AD109" s="37" t="s">
        <v>37</v>
      </c>
      <c r="AE109" s="37" t="s">
        <v>37</v>
      </c>
      <c r="AF109" s="37" t="s">
        <v>37</v>
      </c>
      <c r="AG109" s="37" t="s">
        <v>37</v>
      </c>
      <c r="AH109" s="37" t="s">
        <v>37</v>
      </c>
      <c r="AI109" s="37" t="s">
        <v>37</v>
      </c>
      <c r="AJ109" s="37" t="s">
        <v>37</v>
      </c>
      <c r="AK109" s="31"/>
      <c r="AL109" s="74">
        <f t="shared" si="83"/>
        <v>9.6</v>
      </c>
      <c r="AM109" s="74">
        <f t="shared" si="87"/>
        <v>1</v>
      </c>
      <c r="AN109" s="74">
        <f t="shared" si="88"/>
        <v>17.3</v>
      </c>
      <c r="AO109" s="74"/>
      <c r="AP109" s="74">
        <f t="shared" si="89"/>
        <v>27.9</v>
      </c>
      <c r="AQ109" s="74">
        <f t="shared" si="74"/>
        <v>72.099999999999994</v>
      </c>
      <c r="AR109" s="74">
        <f t="shared" si="80"/>
        <v>89.399999999999991</v>
      </c>
      <c r="AS109" s="14"/>
      <c r="AT109" s="74">
        <f t="shared" si="90"/>
        <v>0.92159999999999997</v>
      </c>
      <c r="AU109" s="74">
        <f>2*AL109*AM109/100</f>
        <v>0.192</v>
      </c>
      <c r="AV109" s="74">
        <f>AM109*AM109/100</f>
        <v>0.01</v>
      </c>
      <c r="AW109" s="74">
        <f t="shared" si="76"/>
        <v>17.1648</v>
      </c>
      <c r="AX109" s="74">
        <f>2*AM109*AR109/100</f>
        <v>1.7879999999999998</v>
      </c>
      <c r="AY109" s="74">
        <f t="shared" si="81"/>
        <v>79.923599999999993</v>
      </c>
      <c r="AZ109" s="74"/>
      <c r="BA109" s="74"/>
      <c r="BB109" s="74"/>
      <c r="BC109" s="74"/>
      <c r="BD109" s="74">
        <f t="shared" si="82"/>
        <v>100</v>
      </c>
      <c r="BE109" s="50"/>
      <c r="BF109" s="74">
        <v>9.6</v>
      </c>
      <c r="BG109" s="74">
        <v>1</v>
      </c>
      <c r="BH109" s="74">
        <v>17.3</v>
      </c>
      <c r="BI109" s="74"/>
      <c r="BJ109" s="74">
        <v>27.9</v>
      </c>
      <c r="BK109" s="74">
        <v>72.099999999999994</v>
      </c>
      <c r="BL109" s="74">
        <v>89.399999999999991</v>
      </c>
      <c r="BM109" s="14"/>
      <c r="BN109" s="74">
        <v>0.92159999999999997</v>
      </c>
      <c r="BO109" s="74">
        <v>0.192</v>
      </c>
      <c r="BP109" s="74">
        <v>0.01</v>
      </c>
      <c r="BQ109" s="74">
        <v>17.1648</v>
      </c>
      <c r="BR109" s="74">
        <v>1.7879999999999998</v>
      </c>
      <c r="BS109" s="74">
        <v>79.923599999999993</v>
      </c>
      <c r="BT109" s="74"/>
      <c r="BU109" s="74"/>
      <c r="BV109" s="74"/>
      <c r="BW109" s="74"/>
      <c r="BX109" s="74">
        <v>100</v>
      </c>
      <c r="BY109" s="50"/>
      <c r="BZ109" s="37"/>
      <c r="CA109" s="37"/>
      <c r="CB109" s="35"/>
      <c r="CC109" s="26"/>
      <c r="CD109" s="26"/>
      <c r="CE109" s="175"/>
      <c r="CF109" s="175"/>
      <c r="CG109" s="175"/>
      <c r="CH109" s="175"/>
      <c r="CI109" s="175"/>
      <c r="CJ109" s="175"/>
      <c r="CK109" s="175"/>
      <c r="CL109" s="175"/>
      <c r="CM109" s="175"/>
      <c r="CN109" s="175"/>
      <c r="CO109" s="175"/>
      <c r="CP109" s="175"/>
      <c r="CQ109" s="175"/>
      <c r="CR109" s="175"/>
      <c r="CS109" s="175"/>
      <c r="CT109" s="175"/>
      <c r="CU109" s="175"/>
      <c r="CV109" s="175"/>
      <c r="CW109" s="175"/>
      <c r="CX109" s="175"/>
      <c r="CY109" s="175"/>
      <c r="CZ109" s="175"/>
      <c r="DA109" s="175"/>
      <c r="DB109" s="175"/>
      <c r="DC109" s="175"/>
      <c r="DD109" s="175"/>
      <c r="DE109" s="175"/>
      <c r="DF109" s="175"/>
      <c r="DG109" s="175"/>
      <c r="DH109" s="175"/>
      <c r="DI109" s="175"/>
    </row>
    <row r="110" spans="1:113" s="25" customFormat="1" ht="15" customHeight="1">
      <c r="A110" s="24" t="s">
        <v>61</v>
      </c>
      <c r="B110" s="24"/>
      <c r="C110" s="24"/>
      <c r="D110" s="24"/>
      <c r="E110" s="24"/>
      <c r="F110" s="24"/>
      <c r="G110" s="24"/>
      <c r="H110" s="42">
        <f>SUM(H50:H109)</f>
        <v>8326</v>
      </c>
      <c r="I110" s="42">
        <f>SUM(I50:I109)</f>
        <v>3827</v>
      </c>
      <c r="J110" s="52">
        <f>AVERAGE(J50:J109)</f>
        <v>66.72771666666668</v>
      </c>
      <c r="K110" s="24">
        <f>AVERAGE(K50:K109)</f>
        <v>1.1381250000000001</v>
      </c>
      <c r="L110" s="24">
        <f>AVERAGE(L50:L109)</f>
        <v>1.8956250000000001</v>
      </c>
      <c r="M110" s="24">
        <f>AVERAGE(M50:M109)</f>
        <v>22.035405405405402</v>
      </c>
      <c r="N110" s="24">
        <f t="shared" ref="N110:AJ110" si="91">AVERAGE(N50:N109)</f>
        <v>1.7557894736842106</v>
      </c>
      <c r="O110" s="52" t="s">
        <v>62</v>
      </c>
      <c r="P110" s="24">
        <f t="shared" si="91"/>
        <v>1.1333333333333333</v>
      </c>
      <c r="Q110" s="24">
        <f t="shared" si="91"/>
        <v>1.2241666666666668</v>
      </c>
      <c r="R110" s="24">
        <f>AVERAGE(R50:R109)</f>
        <v>2.6426666666666652</v>
      </c>
      <c r="S110" s="24">
        <f t="shared" si="91"/>
        <v>2.5575000000000001</v>
      </c>
      <c r="T110" s="24">
        <f t="shared" si="91"/>
        <v>1.8721052631578943</v>
      </c>
      <c r="U110" s="24">
        <f t="shared" si="91"/>
        <v>3.6482608695652172</v>
      </c>
      <c r="V110" s="52" t="s">
        <v>62</v>
      </c>
      <c r="W110" s="52" t="s">
        <v>62</v>
      </c>
      <c r="X110" s="24">
        <f t="shared" si="91"/>
        <v>0.61392857142857127</v>
      </c>
      <c r="Y110" s="24">
        <f t="shared" si="91"/>
        <v>10.642456140350877</v>
      </c>
      <c r="Z110" s="24">
        <f t="shared" si="91"/>
        <v>0.57826315789473681</v>
      </c>
      <c r="AA110" s="24">
        <f t="shared" si="91"/>
        <v>2.0739534883720929</v>
      </c>
      <c r="AB110" s="24">
        <f t="shared" si="91"/>
        <v>0.32463414634146331</v>
      </c>
      <c r="AC110" s="24">
        <f t="shared" si="91"/>
        <v>0</v>
      </c>
      <c r="AD110" s="24">
        <f t="shared" si="91"/>
        <v>0.06</v>
      </c>
      <c r="AE110" s="24">
        <f t="shared" si="91"/>
        <v>0</v>
      </c>
      <c r="AF110" s="24">
        <f t="shared" si="91"/>
        <v>4.2</v>
      </c>
      <c r="AG110" s="24">
        <f t="shared" si="91"/>
        <v>0.245</v>
      </c>
      <c r="AH110" s="24">
        <f t="shared" si="91"/>
        <v>0.10800000000000001</v>
      </c>
      <c r="AI110" s="24">
        <f t="shared" si="91"/>
        <v>0.39500000000000002</v>
      </c>
      <c r="AJ110" s="24">
        <f t="shared" si="91"/>
        <v>0</v>
      </c>
      <c r="AK110" s="5"/>
      <c r="AL110" s="52">
        <f>AVERAGE(AL50:AL109)</f>
        <v>13.352578947368425</v>
      </c>
      <c r="AM110" s="52">
        <f>AVERAGE(AM50:AM109)</f>
        <v>7.6120454545454557</v>
      </c>
      <c r="AN110" s="52">
        <f>AVERAGE(AN50:AN109)</f>
        <v>23.028918918918915</v>
      </c>
      <c r="AO110" s="52">
        <f>AVERAGE(AO50:AO109)</f>
        <v>3.0337499999999995</v>
      </c>
      <c r="AP110" s="52">
        <f t="shared" ref="AP110:AV110" si="92">AVERAGE(AP50:AP109)</f>
        <v>33.277283333333337</v>
      </c>
      <c r="AQ110" s="52">
        <f t="shared" si="92"/>
        <v>66.722716666666685</v>
      </c>
      <c r="AR110" s="52">
        <f t="shared" si="92"/>
        <v>80.923883333333322</v>
      </c>
      <c r="AS110" s="14"/>
      <c r="AT110" s="52" t="e">
        <f t="shared" si="92"/>
        <v>#VALUE!</v>
      </c>
      <c r="AU110" s="52">
        <f>AVERAGE(AU50:AU109)</f>
        <v>2.3984572136363629</v>
      </c>
      <c r="AV110" s="52">
        <f t="shared" si="92"/>
        <v>1.2419660681818183</v>
      </c>
      <c r="AW110" s="52" t="e">
        <f t="shared" ref="AW110:BC110" si="93">AVERAGE(AW50:AW109)</f>
        <v>#VALUE!</v>
      </c>
      <c r="AX110" s="52">
        <f t="shared" si="93"/>
        <v>9.7685817466666656</v>
      </c>
      <c r="AY110" s="52">
        <f t="shared" si="93"/>
        <v>67.296061051500004</v>
      </c>
      <c r="AZ110" s="52">
        <f t="shared" si="93"/>
        <v>0.76871127058823518</v>
      </c>
      <c r="BA110" s="52">
        <f t="shared" si="93"/>
        <v>0.90874647058823521</v>
      </c>
      <c r="BB110" s="52">
        <f t="shared" si="93"/>
        <v>3.785008847058823</v>
      </c>
      <c r="BC110" s="52">
        <f t="shared" si="93"/>
        <v>0.12406082352941175</v>
      </c>
      <c r="BD110" s="52" t="e">
        <f t="shared" si="82"/>
        <v>#VALUE!</v>
      </c>
      <c r="BE110" s="14"/>
      <c r="BF110" s="52">
        <f>AVERAGE(BF50:BF109)</f>
        <v>12.607695652173915</v>
      </c>
      <c r="BG110" s="52">
        <f t="shared" ref="BG110:BW110" si="94">AVERAGE(BG50:BG109)</f>
        <v>9.8913043478260878</v>
      </c>
      <c r="BH110" s="52">
        <f t="shared" si="94"/>
        <v>20.431739130434789</v>
      </c>
      <c r="BI110" s="52">
        <f t="shared" si="94"/>
        <v>2.9066666666666663</v>
      </c>
      <c r="BJ110" s="52">
        <f t="shared" si="94"/>
        <v>44.826391304347837</v>
      </c>
      <c r="BK110" s="52">
        <f t="shared" si="94"/>
        <v>55.173608695652149</v>
      </c>
      <c r="BL110" s="52">
        <f t="shared" si="94"/>
        <v>75.60534782608697</v>
      </c>
      <c r="BM110" s="14"/>
      <c r="BN110" s="52">
        <f t="shared" si="94"/>
        <v>1.9242366560869559</v>
      </c>
      <c r="BO110" s="52">
        <f t="shared" si="94"/>
        <v>2.765650843478261</v>
      </c>
      <c r="BP110" s="52">
        <f t="shared" si="94"/>
        <v>1.9821355652173913</v>
      </c>
      <c r="BQ110" s="52">
        <f t="shared" si="94"/>
        <v>18.098898644347827</v>
      </c>
      <c r="BR110" s="52">
        <f t="shared" si="94"/>
        <v>12.441573243478262</v>
      </c>
      <c r="BS110" s="52">
        <f t="shared" si="94"/>
        <v>59.077287569130434</v>
      </c>
      <c r="BT110" s="52">
        <f t="shared" si="94"/>
        <v>0.72215472499999989</v>
      </c>
      <c r="BU110" s="52">
        <f t="shared" si="94"/>
        <v>0.87847562499999987</v>
      </c>
      <c r="BV110" s="52">
        <f t="shared" si="94"/>
        <v>3.6162448999999999</v>
      </c>
      <c r="BW110" s="52">
        <f t="shared" si="94"/>
        <v>0.116562375</v>
      </c>
      <c r="BX110" s="52">
        <f>SUM(BN110:BW110)</f>
        <v>101.62322014673911</v>
      </c>
      <c r="BY110" s="14"/>
      <c r="BZ110" s="52"/>
      <c r="CA110" s="52">
        <f>AVERAGE(CA50:CA109)</f>
        <v>3.9815</v>
      </c>
      <c r="CB110" s="70">
        <f>SUM(CB50:CB109)</f>
        <v>2139</v>
      </c>
      <c r="CC110" s="44"/>
      <c r="CD110" s="44"/>
      <c r="CE110" s="167"/>
      <c r="CF110" s="167"/>
      <c r="CG110" s="167"/>
      <c r="CH110" s="167"/>
      <c r="CI110" s="167"/>
      <c r="CJ110" s="167"/>
      <c r="CK110" s="167"/>
      <c r="CL110" s="167"/>
      <c r="CM110" s="167"/>
      <c r="CN110" s="167"/>
      <c r="CO110" s="167"/>
      <c r="CP110" s="167"/>
      <c r="CQ110" s="167"/>
      <c r="CR110" s="167"/>
      <c r="CS110" s="167"/>
      <c r="CT110" s="167"/>
      <c r="CU110" s="167"/>
      <c r="CV110" s="167"/>
      <c r="CW110" s="167"/>
      <c r="CX110" s="167"/>
      <c r="CY110" s="167"/>
      <c r="CZ110" s="167"/>
      <c r="DA110" s="167"/>
      <c r="DB110" s="167"/>
      <c r="DC110" s="167"/>
      <c r="DD110" s="167"/>
      <c r="DE110" s="167"/>
      <c r="DF110" s="167"/>
      <c r="DG110" s="167"/>
      <c r="DH110" s="167"/>
      <c r="DI110" s="167"/>
    </row>
    <row r="111" spans="1:113" s="63" customFormat="1" ht="15" customHeight="1">
      <c r="A111" s="59" t="s">
        <v>513</v>
      </c>
      <c r="B111" s="47"/>
      <c r="C111" s="47"/>
      <c r="D111" s="47"/>
      <c r="E111" s="47"/>
      <c r="F111" s="47"/>
      <c r="G111" s="47"/>
      <c r="H111" s="47"/>
      <c r="I111" s="47"/>
      <c r="J111" s="59">
        <f>STDEV(J50:J109)</f>
        <v>20.462653006658282</v>
      </c>
      <c r="K111" s="59">
        <f>STDEV(K50:K109)</f>
        <v>1.1068828227655054</v>
      </c>
      <c r="L111" s="59">
        <f>STDEV(L50:L109)</f>
        <v>1.4301047455810127</v>
      </c>
      <c r="M111" s="59">
        <f>STDEV(M50:M109)</f>
        <v>8.8132452701710449</v>
      </c>
      <c r="N111" s="59">
        <f>STDEV(N50:N109)</f>
        <v>2.5286388868090754</v>
      </c>
      <c r="O111" s="59"/>
      <c r="P111" s="59">
        <f t="shared" ref="P111:U111" si="95">STDEV(P50:P109)</f>
        <v>1.9629909152447274</v>
      </c>
      <c r="Q111" s="59">
        <f t="shared" si="95"/>
        <v>1.4887484574960841</v>
      </c>
      <c r="R111" s="59">
        <f t="shared" si="95"/>
        <v>3.0506388302660947</v>
      </c>
      <c r="S111" s="59">
        <f t="shared" si="95"/>
        <v>4.6126872721839423</v>
      </c>
      <c r="T111" s="59">
        <f t="shared" si="95"/>
        <v>3.2666982633631241</v>
      </c>
      <c r="U111" s="59">
        <f t="shared" si="95"/>
        <v>3.7471997449900853</v>
      </c>
      <c r="V111" s="59"/>
      <c r="W111" s="59"/>
      <c r="X111" s="59">
        <f t="shared" ref="X111:AE111" si="96">STDEV(X50:X109)</f>
        <v>1.2413345876279924</v>
      </c>
      <c r="Y111" s="59">
        <f t="shared" si="96"/>
        <v>7.1336164142294205</v>
      </c>
      <c r="Z111" s="59">
        <f t="shared" si="96"/>
        <v>0.84625421988806804</v>
      </c>
      <c r="AA111" s="59">
        <f t="shared" si="96"/>
        <v>1.6946865696091808</v>
      </c>
      <c r="AB111" s="59">
        <f t="shared" si="96"/>
        <v>0.77389307259134843</v>
      </c>
      <c r="AC111" s="59">
        <f t="shared" si="96"/>
        <v>0</v>
      </c>
      <c r="AD111" s="59">
        <f t="shared" si="96"/>
        <v>0.18973665961010278</v>
      </c>
      <c r="AE111" s="59">
        <f t="shared" si="96"/>
        <v>0</v>
      </c>
      <c r="AF111" s="59"/>
      <c r="AG111" s="59">
        <f>STDEV(AG50:AG109)</f>
        <v>0.34648232278140828</v>
      </c>
      <c r="AH111" s="59">
        <f>STDEV(AH50:AH109)</f>
        <v>0.24149534156997729</v>
      </c>
      <c r="AI111" s="59">
        <f>STDEV(AI50:AI109)</f>
        <v>0.13435028842544366</v>
      </c>
      <c r="AJ111" s="59">
        <f>STDEV(AJ50:AJ109)</f>
        <v>0</v>
      </c>
      <c r="AK111" s="14"/>
      <c r="AL111" s="59">
        <f t="shared" ref="AL111:AR111" si="97">STDEV(AL50:AL109)</f>
        <v>7.8452835352280417</v>
      </c>
      <c r="AM111" s="59">
        <f t="shared" si="97"/>
        <v>8.2337201119303742</v>
      </c>
      <c r="AN111" s="59">
        <f t="shared" si="97"/>
        <v>8.3394483509881514</v>
      </c>
      <c r="AO111" s="59">
        <f t="shared" si="97"/>
        <v>2.0598571956974765</v>
      </c>
      <c r="AP111" s="59">
        <f t="shared" si="97"/>
        <v>20.467814770041638</v>
      </c>
      <c r="AQ111" s="59">
        <f t="shared" si="97"/>
        <v>20.467814770041553</v>
      </c>
      <c r="AR111" s="59">
        <f t="shared" si="97"/>
        <v>13.564580424945094</v>
      </c>
      <c r="AS111" s="14"/>
      <c r="AT111" s="59" t="e">
        <f t="shared" ref="AT111:BC111" si="98">STDEV(AT50:AT109)</f>
        <v>#VALUE!</v>
      </c>
      <c r="AU111" s="59">
        <f t="shared" si="98"/>
        <v>2.4071616269187248</v>
      </c>
      <c r="AV111" s="59">
        <f t="shared" si="98"/>
        <v>2.5326769739682362</v>
      </c>
      <c r="AW111" s="59" t="e">
        <f t="shared" si="98"/>
        <v>#VALUE!</v>
      </c>
      <c r="AX111" s="59">
        <f t="shared" si="98"/>
        <v>8.9491830681329745</v>
      </c>
      <c r="AY111" s="59">
        <f t="shared" si="98"/>
        <v>21.111386788795691</v>
      </c>
      <c r="AZ111" s="59">
        <f t="shared" si="98"/>
        <v>0.59141340455475377</v>
      </c>
      <c r="BA111" s="59">
        <f t="shared" si="98"/>
        <v>1.2692565287824069</v>
      </c>
      <c r="BB111" s="59">
        <f t="shared" si="98"/>
        <v>2.6668902825352792</v>
      </c>
      <c r="BC111" s="59">
        <f t="shared" si="98"/>
        <v>0.14856120803697179</v>
      </c>
      <c r="BD111" s="59"/>
      <c r="BE111" s="14"/>
      <c r="BF111" s="59">
        <v>7.8452835352280417</v>
      </c>
      <c r="BG111" s="59">
        <v>8.2337201119303742</v>
      </c>
      <c r="BH111" s="59">
        <v>8.3394483509881514</v>
      </c>
      <c r="BI111" s="59">
        <v>2.0598571956974765</v>
      </c>
      <c r="BJ111" s="59">
        <v>20.467814770041638</v>
      </c>
      <c r="BK111" s="59">
        <v>20.467814770041553</v>
      </c>
      <c r="BL111" s="59">
        <v>13.564580424945094</v>
      </c>
      <c r="BM111" s="14"/>
      <c r="BN111" s="59">
        <v>2.7803948170172039</v>
      </c>
      <c r="BO111" s="59">
        <v>2.4071616269187248</v>
      </c>
      <c r="BP111" s="59">
        <v>2.5326769739682362</v>
      </c>
      <c r="BQ111" s="59">
        <v>10.080999177547648</v>
      </c>
      <c r="BR111" s="59">
        <v>8.9491830681329745</v>
      </c>
      <c r="BS111" s="59">
        <v>21.111386788795691</v>
      </c>
      <c r="BT111" s="59">
        <v>0.59141340455475377</v>
      </c>
      <c r="BU111" s="59">
        <v>1.2692565287824069</v>
      </c>
      <c r="BV111" s="59">
        <v>2.6668902825352792</v>
      </c>
      <c r="BW111" s="59">
        <v>0.14856120803697179</v>
      </c>
      <c r="BX111" s="59">
        <v>1.1701032599271148E-14</v>
      </c>
      <c r="BY111" s="14"/>
      <c r="BZ111" s="59"/>
      <c r="CA111" s="59">
        <f>STDEV(CA94:CA95,CA89:CA91,CA71:CA76,CA64:CA66,CA62,CA50:CA52)</f>
        <v>2.4866354365120844</v>
      </c>
      <c r="CB111" s="62"/>
      <c r="CC111" s="14"/>
      <c r="CD111" s="14"/>
      <c r="CE111" s="171"/>
      <c r="CF111" s="171"/>
      <c r="CG111" s="171"/>
      <c r="CH111" s="171"/>
      <c r="CI111" s="171"/>
      <c r="CJ111" s="171"/>
      <c r="CK111" s="171"/>
      <c r="CL111" s="171"/>
      <c r="CM111" s="171"/>
      <c r="CN111" s="171"/>
      <c r="CO111" s="171"/>
      <c r="CP111" s="171"/>
      <c r="CQ111" s="171"/>
      <c r="CR111" s="171"/>
      <c r="CS111" s="171"/>
      <c r="CT111" s="171"/>
      <c r="CU111" s="171"/>
      <c r="CV111" s="171"/>
      <c r="CW111" s="171"/>
      <c r="CX111" s="171"/>
      <c r="CY111" s="171"/>
      <c r="CZ111" s="171"/>
      <c r="DA111" s="171"/>
      <c r="DB111" s="171"/>
      <c r="DC111" s="171"/>
      <c r="DD111" s="171"/>
      <c r="DE111" s="171"/>
      <c r="DF111" s="171"/>
      <c r="DG111" s="171"/>
      <c r="DH111" s="171"/>
      <c r="DI111" s="171"/>
    </row>
    <row r="112" spans="1:113" s="43" customFormat="1" ht="15" customHeight="1">
      <c r="A112" s="52" t="s">
        <v>517</v>
      </c>
      <c r="B112" s="24"/>
      <c r="C112" s="24"/>
      <c r="D112" s="24"/>
      <c r="E112" s="24"/>
      <c r="F112" s="24"/>
      <c r="G112" s="24"/>
      <c r="H112" s="24"/>
      <c r="I112" s="24"/>
      <c r="J112" s="52">
        <f>MEDIAN(J50:J109)</f>
        <v>66.655000000000001</v>
      </c>
      <c r="K112" s="52">
        <f t="shared" ref="K112:BV112" si="99">MEDIAN(K50:K109)</f>
        <v>0.78499999999999992</v>
      </c>
      <c r="L112" s="52">
        <f t="shared" si="99"/>
        <v>1.4100000000000001</v>
      </c>
      <c r="M112" s="52">
        <f t="shared" si="99"/>
        <v>20.8</v>
      </c>
      <c r="N112" s="52">
        <f t="shared" si="99"/>
        <v>0.8</v>
      </c>
      <c r="O112" s="52"/>
      <c r="P112" s="52">
        <f t="shared" si="99"/>
        <v>0</v>
      </c>
      <c r="Q112" s="52">
        <f t="shared" si="99"/>
        <v>0.75</v>
      </c>
      <c r="R112" s="52">
        <f t="shared" si="99"/>
        <v>2</v>
      </c>
      <c r="S112" s="52">
        <f t="shared" si="99"/>
        <v>0.96500000000000008</v>
      </c>
      <c r="T112" s="52">
        <f t="shared" si="99"/>
        <v>0.52</v>
      </c>
      <c r="U112" s="52">
        <f t="shared" si="99"/>
        <v>2.2000000000000002</v>
      </c>
      <c r="V112" s="52"/>
      <c r="W112" s="52"/>
      <c r="X112" s="52">
        <f t="shared" si="99"/>
        <v>0</v>
      </c>
      <c r="Y112" s="52">
        <f t="shared" si="99"/>
        <v>10.4</v>
      </c>
      <c r="Z112" s="52">
        <f t="shared" si="99"/>
        <v>0.2</v>
      </c>
      <c r="AA112" s="52">
        <f t="shared" si="99"/>
        <v>2</v>
      </c>
      <c r="AB112" s="52">
        <f t="shared" si="99"/>
        <v>0</v>
      </c>
      <c r="AC112" s="52">
        <f t="shared" si="99"/>
        <v>0</v>
      </c>
      <c r="AD112" s="52">
        <f t="shared" si="99"/>
        <v>0</v>
      </c>
      <c r="AE112" s="52">
        <f t="shared" si="99"/>
        <v>0</v>
      </c>
      <c r="AF112" s="52">
        <f t="shared" si="99"/>
        <v>4.2</v>
      </c>
      <c r="AG112" s="52">
        <f t="shared" si="99"/>
        <v>0.245</v>
      </c>
      <c r="AH112" s="52">
        <f t="shared" si="99"/>
        <v>0</v>
      </c>
      <c r="AI112" s="52">
        <f t="shared" si="99"/>
        <v>0.39500000000000002</v>
      </c>
      <c r="AJ112" s="52">
        <f t="shared" si="99"/>
        <v>0</v>
      </c>
      <c r="AK112" s="14"/>
      <c r="AL112" s="52">
        <f t="shared" si="99"/>
        <v>12.85</v>
      </c>
      <c r="AM112" s="52">
        <f t="shared" si="99"/>
        <v>4.55</v>
      </c>
      <c r="AN112" s="52">
        <f t="shared" si="99"/>
        <v>21</v>
      </c>
      <c r="AO112" s="52">
        <f t="shared" si="99"/>
        <v>2</v>
      </c>
      <c r="AP112" s="52">
        <f t="shared" si="99"/>
        <v>33.344999999999999</v>
      </c>
      <c r="AQ112" s="52">
        <f t="shared" si="99"/>
        <v>66.655000000000001</v>
      </c>
      <c r="AR112" s="52">
        <f t="shared" si="99"/>
        <v>82.635000000000005</v>
      </c>
      <c r="AS112" s="14"/>
      <c r="AT112" s="52" t="e">
        <f t="shared" si="99"/>
        <v>#VALUE!</v>
      </c>
      <c r="AU112" s="52">
        <f t="shared" si="99"/>
        <v>1.2688000000000001</v>
      </c>
      <c r="AV112" s="52">
        <f t="shared" si="99"/>
        <v>0.20704999999999998</v>
      </c>
      <c r="AW112" s="52" t="e">
        <f t="shared" si="99"/>
        <v>#VALUE!</v>
      </c>
      <c r="AX112" s="52">
        <f t="shared" si="99"/>
        <v>6.3520000000000003</v>
      </c>
      <c r="AY112" s="52">
        <f t="shared" si="99"/>
        <v>68.285984500000012</v>
      </c>
      <c r="AZ112" s="52">
        <f t="shared" si="99"/>
        <v>0.45810000000000001</v>
      </c>
      <c r="BA112" s="52">
        <f t="shared" si="99"/>
        <v>0.42359999999999992</v>
      </c>
      <c r="BB112" s="52">
        <f t="shared" si="99"/>
        <v>2.5350000000000001</v>
      </c>
      <c r="BC112" s="52">
        <f t="shared" si="99"/>
        <v>3.2400000000000005E-2</v>
      </c>
      <c r="BD112" s="52" t="e">
        <f t="shared" si="99"/>
        <v>#VALUE!</v>
      </c>
      <c r="BE112" s="14"/>
      <c r="BF112" s="52">
        <f t="shared" si="99"/>
        <v>12.6</v>
      </c>
      <c r="BG112" s="52">
        <f t="shared" si="99"/>
        <v>5.1099999999999994</v>
      </c>
      <c r="BH112" s="52">
        <f t="shared" si="99"/>
        <v>20.11</v>
      </c>
      <c r="BI112" s="52">
        <f t="shared" si="99"/>
        <v>1.8</v>
      </c>
      <c r="BJ112" s="52">
        <f t="shared" si="99"/>
        <v>44.9</v>
      </c>
      <c r="BK112" s="52">
        <f t="shared" si="99"/>
        <v>55.1</v>
      </c>
      <c r="BL112" s="52">
        <f t="shared" si="99"/>
        <v>78.8</v>
      </c>
      <c r="BM112" s="14"/>
      <c r="BN112" s="52">
        <f t="shared" si="99"/>
        <v>1.5875999999999999</v>
      </c>
      <c r="BO112" s="52">
        <f t="shared" si="99"/>
        <v>2.1504000000000003</v>
      </c>
      <c r="BP112" s="52">
        <f t="shared" si="99"/>
        <v>0.26112099999999994</v>
      </c>
      <c r="BQ112" s="52">
        <f t="shared" si="99"/>
        <v>19.292118000000002</v>
      </c>
      <c r="BR112" s="52">
        <f t="shared" si="99"/>
        <v>8.1865265999999988</v>
      </c>
      <c r="BS112" s="52">
        <f t="shared" si="99"/>
        <v>62.094399999999993</v>
      </c>
      <c r="BT112" s="52">
        <f t="shared" si="99"/>
        <v>0.43815000000000004</v>
      </c>
      <c r="BU112" s="52">
        <f t="shared" si="99"/>
        <v>0.31740000000000002</v>
      </c>
      <c r="BV112" s="52">
        <f t="shared" si="99"/>
        <v>2.4591000000000003</v>
      </c>
      <c r="BW112" s="52">
        <f>MEDIAN(BW50:BW109)</f>
        <v>3.0991999999999999E-2</v>
      </c>
      <c r="BX112" s="52">
        <f>MEDIAN(BX50:BX109)</f>
        <v>100</v>
      </c>
      <c r="BY112" s="14"/>
      <c r="BZ112" s="52"/>
      <c r="CA112" s="52">
        <f>MEDIAN(CA50:CA109)</f>
        <v>3.645</v>
      </c>
      <c r="CB112" s="70"/>
      <c r="CC112" s="14"/>
      <c r="CD112" s="14"/>
      <c r="CE112" s="172"/>
      <c r="CF112" s="172"/>
      <c r="CG112" s="172"/>
      <c r="CH112" s="172"/>
      <c r="CI112" s="172"/>
      <c r="CJ112" s="172"/>
      <c r="CK112" s="172"/>
      <c r="CL112" s="172"/>
      <c r="CM112" s="172"/>
      <c r="CN112" s="172"/>
      <c r="CO112" s="172"/>
      <c r="CP112" s="172"/>
      <c r="CQ112" s="172"/>
      <c r="CR112" s="172"/>
      <c r="CS112" s="172"/>
      <c r="CT112" s="172"/>
      <c r="CU112" s="172"/>
      <c r="CV112" s="172"/>
      <c r="CW112" s="172"/>
      <c r="CX112" s="172"/>
      <c r="CY112" s="172"/>
      <c r="CZ112" s="172"/>
      <c r="DA112" s="172"/>
      <c r="DB112" s="172"/>
      <c r="DC112" s="172"/>
      <c r="DD112" s="172"/>
      <c r="DE112" s="172"/>
      <c r="DF112" s="172"/>
      <c r="DG112" s="172"/>
      <c r="DH112" s="172"/>
      <c r="DI112" s="172"/>
    </row>
    <row r="113" spans="1:113" s="25" customFormat="1" ht="15" customHeight="1">
      <c r="A113" s="24" t="s">
        <v>63</v>
      </c>
      <c r="B113" s="24"/>
      <c r="C113" s="24"/>
      <c r="D113" s="24"/>
      <c r="E113" s="24"/>
      <c r="F113" s="24"/>
      <c r="G113" s="24"/>
      <c r="H113" s="42"/>
      <c r="I113" s="42"/>
      <c r="J113" s="69">
        <v>12.289999999999992</v>
      </c>
      <c r="K113" s="24">
        <f>MIN(K50:K109)</f>
        <v>0</v>
      </c>
      <c r="L113" s="24">
        <f>MIN(L50:L109)</f>
        <v>0.32</v>
      </c>
      <c r="M113" s="24">
        <f>MIN(M50:M109)</f>
        <v>6.1</v>
      </c>
      <c r="N113" s="24">
        <f t="shared" ref="N113:AJ113" si="100">MIN(N50:N109)</f>
        <v>0</v>
      </c>
      <c r="O113" s="52" t="s">
        <v>62</v>
      </c>
      <c r="P113" s="24">
        <f t="shared" si="100"/>
        <v>0</v>
      </c>
      <c r="Q113" s="24">
        <f t="shared" si="100"/>
        <v>0</v>
      </c>
      <c r="R113" s="24">
        <f t="shared" si="100"/>
        <v>0</v>
      </c>
      <c r="S113" s="24">
        <f t="shared" si="100"/>
        <v>0</v>
      </c>
      <c r="T113" s="24">
        <f t="shared" si="100"/>
        <v>0</v>
      </c>
      <c r="U113" s="24">
        <f t="shared" si="100"/>
        <v>0</v>
      </c>
      <c r="V113" s="52" t="s">
        <v>62</v>
      </c>
      <c r="W113" s="52" t="s">
        <v>62</v>
      </c>
      <c r="X113" s="24">
        <f t="shared" si="100"/>
        <v>0</v>
      </c>
      <c r="Y113" s="24">
        <f t="shared" si="100"/>
        <v>0.2</v>
      </c>
      <c r="Z113" s="24">
        <f t="shared" si="100"/>
        <v>0</v>
      </c>
      <c r="AA113" s="24">
        <f t="shared" si="100"/>
        <v>0</v>
      </c>
      <c r="AB113" s="24">
        <f t="shared" si="100"/>
        <v>0</v>
      </c>
      <c r="AC113" s="24">
        <f t="shared" si="100"/>
        <v>0</v>
      </c>
      <c r="AD113" s="24">
        <f t="shared" si="100"/>
        <v>0</v>
      </c>
      <c r="AE113" s="24">
        <f t="shared" si="100"/>
        <v>0</v>
      </c>
      <c r="AF113" s="24">
        <f t="shared" si="100"/>
        <v>4.2</v>
      </c>
      <c r="AG113" s="24">
        <f t="shared" si="100"/>
        <v>0</v>
      </c>
      <c r="AH113" s="24">
        <f t="shared" si="100"/>
        <v>0</v>
      </c>
      <c r="AI113" s="24">
        <f t="shared" si="100"/>
        <v>0.3</v>
      </c>
      <c r="AJ113" s="24">
        <f t="shared" si="100"/>
        <v>0</v>
      </c>
      <c r="AK113" s="5"/>
      <c r="AL113" s="52">
        <f t="shared" ref="AL113:AR113" si="101">MIN(AL50:AL109)</f>
        <v>0.2</v>
      </c>
      <c r="AM113" s="52">
        <f t="shared" si="101"/>
        <v>0</v>
      </c>
      <c r="AN113" s="52">
        <f t="shared" si="101"/>
        <v>7.1</v>
      </c>
      <c r="AO113" s="52">
        <f t="shared" si="101"/>
        <v>0.6</v>
      </c>
      <c r="AP113" s="52">
        <f t="shared" si="101"/>
        <v>0</v>
      </c>
      <c r="AQ113" s="52">
        <f t="shared" si="101"/>
        <v>12.289999999999992</v>
      </c>
      <c r="AR113" s="52">
        <f t="shared" si="101"/>
        <v>47.9</v>
      </c>
      <c r="AS113" s="14"/>
      <c r="AT113" s="52" t="e">
        <f>MIN(AT50:AT109)</f>
        <v>#VALUE!</v>
      </c>
      <c r="AU113" s="52">
        <f>MIN(AU50:AU109)</f>
        <v>0</v>
      </c>
      <c r="AV113" s="52">
        <f>MIN(AV50:AV109)</f>
        <v>0</v>
      </c>
      <c r="AW113" s="52" t="e">
        <f t="shared" ref="AW113:BC113" si="102">MIN(AW50:AW109)</f>
        <v>#VALUE!</v>
      </c>
      <c r="AX113" s="52">
        <f t="shared" si="102"/>
        <v>0</v>
      </c>
      <c r="AY113" s="52">
        <f t="shared" si="102"/>
        <v>22.944099999999999</v>
      </c>
      <c r="AZ113" s="52">
        <f t="shared" si="102"/>
        <v>0</v>
      </c>
      <c r="BA113" s="52">
        <f t="shared" si="102"/>
        <v>0</v>
      </c>
      <c r="BB113" s="52">
        <f t="shared" si="102"/>
        <v>0</v>
      </c>
      <c r="BC113" s="52">
        <f t="shared" si="102"/>
        <v>0</v>
      </c>
      <c r="BD113" s="52" t="e">
        <f>SUM(AT113:BC113)</f>
        <v>#VALUE!</v>
      </c>
      <c r="BE113" s="14"/>
      <c r="BF113" s="52">
        <f t="shared" ref="BF113:BL113" si="103">MIN(BF50:BF109)</f>
        <v>0.7</v>
      </c>
      <c r="BG113" s="52">
        <f t="shared" si="103"/>
        <v>0</v>
      </c>
      <c r="BH113" s="52">
        <f t="shared" si="103"/>
        <v>7.1</v>
      </c>
      <c r="BI113" s="52">
        <f t="shared" si="103"/>
        <v>0.6</v>
      </c>
      <c r="BJ113" s="52">
        <f t="shared" si="103"/>
        <v>21.1</v>
      </c>
      <c r="BK113" s="52">
        <f t="shared" si="103"/>
        <v>36.88000000000001</v>
      </c>
      <c r="BL113" s="52">
        <f t="shared" si="103"/>
        <v>47.9</v>
      </c>
      <c r="BM113" s="14"/>
      <c r="BN113" s="52">
        <f t="shared" ref="BN113:BW113" si="104">MIN(BN50:BN109)</f>
        <v>4.899999999999999E-3</v>
      </c>
      <c r="BO113" s="52">
        <f t="shared" si="104"/>
        <v>0</v>
      </c>
      <c r="BP113" s="52">
        <f t="shared" si="104"/>
        <v>0</v>
      </c>
      <c r="BQ113" s="52">
        <f t="shared" si="104"/>
        <v>1.3846000000000001</v>
      </c>
      <c r="BR113" s="52">
        <f t="shared" si="104"/>
        <v>0</v>
      </c>
      <c r="BS113" s="52">
        <f t="shared" si="104"/>
        <v>22.944099999999999</v>
      </c>
      <c r="BT113" s="52">
        <f t="shared" si="104"/>
        <v>0</v>
      </c>
      <c r="BU113" s="52">
        <f t="shared" si="104"/>
        <v>0</v>
      </c>
      <c r="BV113" s="52">
        <f t="shared" si="104"/>
        <v>0</v>
      </c>
      <c r="BW113" s="52">
        <f t="shared" si="104"/>
        <v>0</v>
      </c>
      <c r="BX113" s="52">
        <f>SUM(BN113:BW113)</f>
        <v>24.333599999999997</v>
      </c>
      <c r="BY113" s="14"/>
      <c r="BZ113" s="52"/>
      <c r="CA113" s="52">
        <f>MIN(CA50:CA109)</f>
        <v>0</v>
      </c>
      <c r="CB113" s="70"/>
      <c r="CC113" s="44"/>
      <c r="CD113" s="44"/>
      <c r="CE113" s="167"/>
      <c r="CF113" s="167"/>
      <c r="CG113" s="167"/>
      <c r="CH113" s="167"/>
      <c r="CI113" s="167"/>
      <c r="CJ113" s="167"/>
      <c r="CK113" s="167"/>
      <c r="CL113" s="167"/>
      <c r="CM113" s="167"/>
      <c r="CN113" s="167"/>
      <c r="CO113" s="167"/>
      <c r="CP113" s="167"/>
      <c r="CQ113" s="167"/>
      <c r="CR113" s="167"/>
      <c r="CS113" s="167"/>
      <c r="CT113" s="167"/>
      <c r="CU113" s="167"/>
      <c r="CV113" s="167"/>
      <c r="CW113" s="167"/>
      <c r="CX113" s="167"/>
      <c r="CY113" s="167"/>
      <c r="CZ113" s="167"/>
      <c r="DA113" s="167"/>
      <c r="DB113" s="167"/>
      <c r="DC113" s="167"/>
      <c r="DD113" s="167"/>
      <c r="DE113" s="167"/>
      <c r="DF113" s="167"/>
      <c r="DG113" s="167"/>
      <c r="DH113" s="167"/>
      <c r="DI113" s="167"/>
    </row>
    <row r="114" spans="1:113" s="25" customFormat="1" ht="15" customHeight="1">
      <c r="A114" s="24" t="s">
        <v>64</v>
      </c>
      <c r="B114" s="24"/>
      <c r="C114" s="24"/>
      <c r="D114" s="24"/>
      <c r="E114" s="24"/>
      <c r="F114" s="24"/>
      <c r="G114" s="24"/>
      <c r="H114" s="42"/>
      <c r="I114" s="42"/>
      <c r="J114" s="69">
        <v>100</v>
      </c>
      <c r="K114" s="24">
        <f>MAX(K56:K109)</f>
        <v>4.0999999999999996</v>
      </c>
      <c r="L114" s="24">
        <f>MAX(L56:L109)</f>
        <v>4.37</v>
      </c>
      <c r="M114" s="24">
        <f>MAX(M56:M109)</f>
        <v>41</v>
      </c>
      <c r="N114" s="24">
        <f t="shared" ref="N114:AJ114" si="105">MAX(N56:N109)</f>
        <v>7.61</v>
      </c>
      <c r="O114" s="52" t="s">
        <v>62</v>
      </c>
      <c r="P114" s="24">
        <f t="shared" si="105"/>
        <v>3.4</v>
      </c>
      <c r="Q114" s="24">
        <f t="shared" si="105"/>
        <v>4.4000000000000004</v>
      </c>
      <c r="R114" s="24">
        <f t="shared" si="105"/>
        <v>12.45</v>
      </c>
      <c r="S114" s="24">
        <f t="shared" si="105"/>
        <v>18.399999999999999</v>
      </c>
      <c r="T114" s="24">
        <f t="shared" si="105"/>
        <v>11.2</v>
      </c>
      <c r="U114" s="24">
        <f t="shared" si="105"/>
        <v>13.47</v>
      </c>
      <c r="V114" s="52" t="s">
        <v>62</v>
      </c>
      <c r="W114" s="52" t="s">
        <v>62</v>
      </c>
      <c r="X114" s="24">
        <f t="shared" si="105"/>
        <v>3.09</v>
      </c>
      <c r="Y114" s="24">
        <f t="shared" si="105"/>
        <v>42.5</v>
      </c>
      <c r="Z114" s="24">
        <f t="shared" si="105"/>
        <v>2.91</v>
      </c>
      <c r="AA114" s="24">
        <f t="shared" si="105"/>
        <v>5.34</v>
      </c>
      <c r="AB114" s="24">
        <f t="shared" si="105"/>
        <v>2.17</v>
      </c>
      <c r="AC114" s="24">
        <f t="shared" si="105"/>
        <v>0</v>
      </c>
      <c r="AD114" s="24">
        <f t="shared" si="105"/>
        <v>0</v>
      </c>
      <c r="AE114" s="24">
        <f t="shared" si="105"/>
        <v>0</v>
      </c>
      <c r="AF114" s="24">
        <f t="shared" si="105"/>
        <v>0</v>
      </c>
      <c r="AG114" s="24">
        <f t="shared" si="105"/>
        <v>0.49</v>
      </c>
      <c r="AH114" s="24">
        <f t="shared" si="105"/>
        <v>0.54</v>
      </c>
      <c r="AI114" s="24">
        <f t="shared" si="105"/>
        <v>0.49</v>
      </c>
      <c r="AJ114" s="24">
        <f t="shared" si="105"/>
        <v>0</v>
      </c>
      <c r="AK114" s="5"/>
      <c r="AL114" s="52">
        <f t="shared" ref="AL114:AR114" si="106">MAX(AL50:AL109)</f>
        <v>42.5</v>
      </c>
      <c r="AM114" s="52">
        <f t="shared" si="106"/>
        <v>33.700000000000003</v>
      </c>
      <c r="AN114" s="52">
        <f t="shared" si="106"/>
        <v>45.6</v>
      </c>
      <c r="AO114" s="52">
        <f t="shared" si="106"/>
        <v>7.1999999999999993</v>
      </c>
      <c r="AP114" s="52">
        <f t="shared" si="106"/>
        <v>87.710000000000008</v>
      </c>
      <c r="AQ114" s="52">
        <f t="shared" si="106"/>
        <v>100</v>
      </c>
      <c r="AR114" s="52">
        <f t="shared" si="106"/>
        <v>100</v>
      </c>
      <c r="AS114" s="14"/>
      <c r="AT114" s="52" t="e">
        <f>MAX(AT50:AT109)</f>
        <v>#VALUE!</v>
      </c>
      <c r="AU114" s="52">
        <f>MAX(AU50:AU109)</f>
        <v>8.419748000000002</v>
      </c>
      <c r="AV114" s="52">
        <f>MAX(AV50:AV109)</f>
        <v>11.356900000000003</v>
      </c>
      <c r="AW114" s="52" t="e">
        <f t="shared" ref="AW114:BC114" si="107">MAX(AW50:AW109)</f>
        <v>#VALUE!</v>
      </c>
      <c r="AX114" s="52">
        <f t="shared" si="107"/>
        <v>34.316235999999996</v>
      </c>
      <c r="AY114" s="52">
        <f t="shared" si="107"/>
        <v>100</v>
      </c>
      <c r="AZ114" s="52">
        <f t="shared" si="107"/>
        <v>1.8468000000000004</v>
      </c>
      <c r="BA114" s="52">
        <f t="shared" si="107"/>
        <v>4.8527999999999993</v>
      </c>
      <c r="BB114" s="52">
        <f t="shared" si="107"/>
        <v>9.2105999999999995</v>
      </c>
      <c r="BC114" s="52">
        <f t="shared" si="107"/>
        <v>0.51839999999999986</v>
      </c>
      <c r="BD114" s="52" t="e">
        <f>SUM(AT114:BC114)</f>
        <v>#VALUE!</v>
      </c>
      <c r="BE114" s="14"/>
      <c r="BF114" s="52">
        <f t="shared" ref="BF114:BL114" si="108">MAX(BF50:BF109)</f>
        <v>27.400000000000002</v>
      </c>
      <c r="BG114" s="52">
        <f t="shared" si="108"/>
        <v>33.700000000000003</v>
      </c>
      <c r="BH114" s="52">
        <f t="shared" si="108"/>
        <v>32.200000000000003</v>
      </c>
      <c r="BI114" s="52">
        <f t="shared" si="108"/>
        <v>7.1999999999999993</v>
      </c>
      <c r="BJ114" s="52">
        <f t="shared" si="108"/>
        <v>63.11999999999999</v>
      </c>
      <c r="BK114" s="52">
        <f t="shared" si="108"/>
        <v>78.900000000000006</v>
      </c>
      <c r="BL114" s="52">
        <f t="shared" si="108"/>
        <v>98.9</v>
      </c>
      <c r="BM114" s="14"/>
      <c r="BN114" s="52">
        <f t="shared" ref="BN114:BW114" si="109">MAX(BN50:BN109)</f>
        <v>7.5076000000000009</v>
      </c>
      <c r="BO114" s="52">
        <f t="shared" si="109"/>
        <v>7.5488</v>
      </c>
      <c r="BP114" s="52">
        <f t="shared" si="109"/>
        <v>11.356900000000003</v>
      </c>
      <c r="BQ114" s="52">
        <f t="shared" si="109"/>
        <v>36.2776</v>
      </c>
      <c r="BR114" s="52">
        <f t="shared" si="109"/>
        <v>34.316235999999996</v>
      </c>
      <c r="BS114" s="52">
        <f t="shared" si="109"/>
        <v>97.812100000000015</v>
      </c>
      <c r="BT114" s="52">
        <f t="shared" si="109"/>
        <v>1.8467999999999998</v>
      </c>
      <c r="BU114" s="52">
        <f t="shared" si="109"/>
        <v>4.8527999999999993</v>
      </c>
      <c r="BV114" s="52">
        <f t="shared" si="109"/>
        <v>9.2105999999999995</v>
      </c>
      <c r="BW114" s="52">
        <f t="shared" si="109"/>
        <v>0.51839999999999986</v>
      </c>
      <c r="BX114" s="52">
        <f>SUM(BN114:BW114)</f>
        <v>211.24783600000004</v>
      </c>
      <c r="BY114" s="14"/>
      <c r="BZ114" s="52"/>
      <c r="CA114" s="52">
        <f>MAX(CA50:CA109)</f>
        <v>10</v>
      </c>
      <c r="CB114" s="70"/>
      <c r="CC114" s="44"/>
      <c r="CD114" s="44"/>
      <c r="CE114" s="167"/>
      <c r="CF114" s="167"/>
      <c r="CG114" s="167"/>
      <c r="CH114" s="167"/>
      <c r="CI114" s="167"/>
      <c r="CJ114" s="167"/>
      <c r="CK114" s="167"/>
      <c r="CL114" s="167"/>
      <c r="CM114" s="167"/>
      <c r="CN114" s="167"/>
      <c r="CO114" s="167"/>
      <c r="CP114" s="167"/>
      <c r="CQ114" s="167"/>
      <c r="CR114" s="167"/>
      <c r="CS114" s="167"/>
      <c r="CT114" s="167"/>
      <c r="CU114" s="167"/>
      <c r="CV114" s="167"/>
      <c r="CW114" s="167"/>
      <c r="CX114" s="167"/>
      <c r="CY114" s="167"/>
      <c r="CZ114" s="167"/>
      <c r="DA114" s="167"/>
      <c r="DB114" s="167"/>
      <c r="DC114" s="167"/>
      <c r="DD114" s="167"/>
      <c r="DE114" s="167"/>
      <c r="DF114" s="167"/>
      <c r="DG114" s="167"/>
      <c r="DH114" s="167"/>
      <c r="DI114" s="167"/>
    </row>
    <row r="115" spans="1:113" s="11" customFormat="1" ht="15" customHeight="1">
      <c r="A115" s="7" t="s">
        <v>193</v>
      </c>
      <c r="B115" s="2">
        <v>2002</v>
      </c>
      <c r="C115" s="7">
        <v>12089164</v>
      </c>
      <c r="D115" s="8" t="s">
        <v>194</v>
      </c>
      <c r="E115" s="7" t="s">
        <v>195</v>
      </c>
      <c r="F115" s="7"/>
      <c r="G115" s="8" t="s">
        <v>36</v>
      </c>
      <c r="H115" s="2">
        <v>223</v>
      </c>
      <c r="I115" s="2"/>
      <c r="J115" s="72">
        <v>41.300000000000004</v>
      </c>
      <c r="K115" s="3" t="s">
        <v>37</v>
      </c>
      <c r="L115" s="3" t="s">
        <v>37</v>
      </c>
      <c r="M115" s="3" t="s">
        <v>37</v>
      </c>
      <c r="N115" s="3" t="s">
        <v>37</v>
      </c>
      <c r="O115" s="3" t="s">
        <v>37</v>
      </c>
      <c r="P115" s="3" t="s">
        <v>37</v>
      </c>
      <c r="Q115" s="3" t="s">
        <v>37</v>
      </c>
      <c r="R115" s="3">
        <v>51.3</v>
      </c>
      <c r="S115" s="3" t="s">
        <v>37</v>
      </c>
      <c r="T115" s="3" t="s">
        <v>37</v>
      </c>
      <c r="U115" s="3" t="s">
        <v>37</v>
      </c>
      <c r="V115" s="3" t="s">
        <v>37</v>
      </c>
      <c r="W115" s="3" t="s">
        <v>37</v>
      </c>
      <c r="X115" s="3">
        <v>0</v>
      </c>
      <c r="Y115" s="3">
        <v>0.2</v>
      </c>
      <c r="Z115" s="3" t="s">
        <v>37</v>
      </c>
      <c r="AA115" s="3">
        <v>7.2</v>
      </c>
      <c r="AB115" s="3">
        <v>0</v>
      </c>
      <c r="AC115" s="3" t="s">
        <v>37</v>
      </c>
      <c r="AD115" s="3">
        <v>0</v>
      </c>
      <c r="AE115" s="3" t="s">
        <v>37</v>
      </c>
      <c r="AF115" s="3" t="s">
        <v>37</v>
      </c>
      <c r="AG115" s="3" t="s">
        <v>37</v>
      </c>
      <c r="AH115" s="3" t="s">
        <v>37</v>
      </c>
      <c r="AI115" s="3" t="s">
        <v>37</v>
      </c>
      <c r="AJ115" s="3" t="s">
        <v>37</v>
      </c>
      <c r="AK115" s="67"/>
      <c r="AL115" s="45">
        <f>SUM(X115:AJ115)</f>
        <v>7.4</v>
      </c>
      <c r="AM115" s="45">
        <f t="shared" si="87"/>
        <v>51.3</v>
      </c>
      <c r="AN115" s="45"/>
      <c r="AO115" s="45"/>
      <c r="AP115" s="45">
        <f t="shared" si="89"/>
        <v>58.699999999999996</v>
      </c>
      <c r="AQ115" s="45">
        <f t="shared" si="74"/>
        <v>41.300000000000004</v>
      </c>
      <c r="AR115" s="45">
        <f t="shared" ref="AR115:AR155" si="110">AN115+AQ115</f>
        <v>41.300000000000004</v>
      </c>
      <c r="AS115" s="14"/>
      <c r="AT115" s="45">
        <f t="shared" si="90"/>
        <v>0.54760000000000009</v>
      </c>
      <c r="AU115" s="45">
        <f>2*AL115*AM115/100</f>
        <v>7.5924000000000005</v>
      </c>
      <c r="AV115" s="45">
        <f>AM115*AM115/100</f>
        <v>26.316899999999997</v>
      </c>
      <c r="AW115" s="45">
        <f>2*AL115*AR115/100</f>
        <v>6.1124000000000009</v>
      </c>
      <c r="AX115" s="45">
        <f>2*AM115*AR115/100</f>
        <v>42.373800000000003</v>
      </c>
      <c r="AY115" s="45">
        <f t="shared" ref="AY115:AY146" si="111">AR115*AR115/100</f>
        <v>17.056900000000002</v>
      </c>
      <c r="AZ115" s="45"/>
      <c r="BA115" s="45"/>
      <c r="BB115" s="45"/>
      <c r="BC115" s="45"/>
      <c r="BD115" s="45">
        <f t="shared" ref="BD115:BD146" si="112">SUM(AT115:BC115)</f>
        <v>100</v>
      </c>
      <c r="BE115" s="14"/>
      <c r="BF115" s="45"/>
      <c r="BG115" s="45"/>
      <c r="BH115" s="45"/>
      <c r="BI115" s="45"/>
      <c r="BJ115" s="45"/>
      <c r="BK115" s="45"/>
      <c r="BL115" s="45"/>
      <c r="BM115" s="14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14"/>
      <c r="BZ115" s="78"/>
      <c r="CA115" s="78"/>
      <c r="CB115" s="79"/>
      <c r="CC115" s="73"/>
      <c r="CD115" s="73"/>
      <c r="CE115" s="177"/>
      <c r="CF115" s="177"/>
      <c r="CG115" s="177"/>
      <c r="CH115" s="177"/>
      <c r="CI115" s="177"/>
      <c r="CJ115" s="177"/>
      <c r="CK115" s="177"/>
      <c r="CL115" s="177"/>
      <c r="CM115" s="177"/>
      <c r="CN115" s="177"/>
      <c r="CO115" s="177"/>
      <c r="CP115" s="177"/>
      <c r="CQ115" s="177"/>
      <c r="CR115" s="177"/>
      <c r="CS115" s="177"/>
      <c r="CT115" s="177"/>
      <c r="CU115" s="177"/>
      <c r="CV115" s="177"/>
      <c r="CW115" s="177"/>
      <c r="CX115" s="177"/>
      <c r="CY115" s="177"/>
      <c r="CZ115" s="177"/>
      <c r="DA115" s="177"/>
      <c r="DB115" s="177"/>
      <c r="DC115" s="177"/>
      <c r="DD115" s="177"/>
      <c r="DE115" s="177"/>
      <c r="DF115" s="177"/>
      <c r="DG115" s="177"/>
      <c r="DH115" s="177"/>
      <c r="DI115" s="177"/>
    </row>
    <row r="116" spans="1:113" ht="15" customHeight="1">
      <c r="A116" s="7" t="s">
        <v>196</v>
      </c>
      <c r="B116" s="2">
        <v>2003</v>
      </c>
      <c r="C116" s="7">
        <v>12911679</v>
      </c>
      <c r="D116" s="8" t="s">
        <v>194</v>
      </c>
      <c r="E116" s="7" t="s">
        <v>195</v>
      </c>
      <c r="F116" s="7" t="s">
        <v>197</v>
      </c>
      <c r="G116" s="8" t="s">
        <v>198</v>
      </c>
      <c r="H116" s="2">
        <v>236</v>
      </c>
      <c r="I116" s="2"/>
      <c r="J116" s="16">
        <v>38.779999999999994</v>
      </c>
      <c r="K116" s="3" t="s">
        <v>37</v>
      </c>
      <c r="L116" s="3" t="s">
        <v>37</v>
      </c>
      <c r="M116" s="3" t="s">
        <v>37</v>
      </c>
      <c r="N116" s="3" t="s">
        <v>37</v>
      </c>
      <c r="O116" s="3" t="s">
        <v>37</v>
      </c>
      <c r="P116" s="3" t="s">
        <v>37</v>
      </c>
      <c r="Q116" s="3">
        <v>1.27</v>
      </c>
      <c r="R116" s="3">
        <v>56.99</v>
      </c>
      <c r="S116" s="3">
        <v>0.21</v>
      </c>
      <c r="T116" s="3" t="s">
        <v>37</v>
      </c>
      <c r="U116" s="3" t="s">
        <v>37</v>
      </c>
      <c r="V116" s="3" t="s">
        <v>37</v>
      </c>
      <c r="W116" s="3" t="s">
        <v>37</v>
      </c>
      <c r="X116" s="3">
        <v>0</v>
      </c>
      <c r="Y116" s="3">
        <v>0.21</v>
      </c>
      <c r="Z116" s="3" t="s">
        <v>37</v>
      </c>
      <c r="AA116" s="3">
        <v>2.54</v>
      </c>
      <c r="AB116" s="3" t="s">
        <v>37</v>
      </c>
      <c r="AC116" s="3" t="s">
        <v>37</v>
      </c>
      <c r="AD116" s="3" t="s">
        <v>37</v>
      </c>
      <c r="AE116" s="3" t="s">
        <v>37</v>
      </c>
      <c r="AF116" s="3" t="s">
        <v>37</v>
      </c>
      <c r="AG116" s="3" t="s">
        <v>37</v>
      </c>
      <c r="AH116" s="3" t="s">
        <v>37</v>
      </c>
      <c r="AI116" s="3" t="s">
        <v>37</v>
      </c>
      <c r="AJ116" s="3" t="s">
        <v>37</v>
      </c>
      <c r="AK116" s="5"/>
      <c r="AL116" s="45">
        <f>SUM(X116:AJ116)</f>
        <v>2.75</v>
      </c>
      <c r="AM116" s="45">
        <f t="shared" si="87"/>
        <v>58.470000000000006</v>
      </c>
      <c r="AP116" s="45">
        <f t="shared" si="89"/>
        <v>61.220000000000006</v>
      </c>
      <c r="AQ116" s="45">
        <f t="shared" si="74"/>
        <v>38.779999999999994</v>
      </c>
      <c r="AR116" s="45">
        <f t="shared" si="110"/>
        <v>38.779999999999994</v>
      </c>
      <c r="AT116" s="45">
        <f t="shared" si="90"/>
        <v>7.5624999999999998E-2</v>
      </c>
      <c r="AU116" s="45">
        <f>2*AL116*AM116/100</f>
        <v>3.2158500000000005</v>
      </c>
      <c r="AV116" s="45">
        <f>AM116*AM116/100</f>
        <v>34.187409000000009</v>
      </c>
      <c r="AW116" s="45">
        <f>2*AL116*AR116/100</f>
        <v>2.1328999999999998</v>
      </c>
      <c r="AX116" s="45">
        <f>2*AM116*AR116/100</f>
        <v>45.349331999999997</v>
      </c>
      <c r="AY116" s="45">
        <f t="shared" si="111"/>
        <v>15.038883999999996</v>
      </c>
      <c r="BD116" s="45">
        <f t="shared" si="112"/>
        <v>100</v>
      </c>
      <c r="CD116" s="44"/>
    </row>
    <row r="117" spans="1:113" ht="15" customHeight="1">
      <c r="A117" s="7" t="s">
        <v>45</v>
      </c>
      <c r="B117" s="2">
        <v>2007</v>
      </c>
      <c r="C117" s="7">
        <v>17186005</v>
      </c>
      <c r="D117" s="8" t="s">
        <v>194</v>
      </c>
      <c r="E117" s="7" t="s">
        <v>195</v>
      </c>
      <c r="F117" s="7"/>
      <c r="G117" s="8" t="s">
        <v>36</v>
      </c>
      <c r="H117" s="2">
        <v>295</v>
      </c>
      <c r="I117" s="2"/>
      <c r="J117" s="16">
        <v>44.2</v>
      </c>
      <c r="K117" s="3" t="s">
        <v>37</v>
      </c>
      <c r="L117" s="3" t="s">
        <v>37</v>
      </c>
      <c r="M117" s="3" t="s">
        <v>37</v>
      </c>
      <c r="N117" s="3" t="s">
        <v>37</v>
      </c>
      <c r="O117" s="3" t="s">
        <v>37</v>
      </c>
      <c r="P117" s="3" t="s">
        <v>37</v>
      </c>
      <c r="Q117" s="3" t="s">
        <v>37</v>
      </c>
      <c r="R117" s="3">
        <v>55.8</v>
      </c>
      <c r="S117" s="3" t="s">
        <v>37</v>
      </c>
      <c r="T117" s="3" t="s">
        <v>37</v>
      </c>
      <c r="U117" s="3" t="s">
        <v>37</v>
      </c>
      <c r="V117" s="3" t="s">
        <v>37</v>
      </c>
      <c r="W117" s="3" t="s">
        <v>37</v>
      </c>
      <c r="X117" s="3" t="s">
        <v>37</v>
      </c>
      <c r="Y117" s="3" t="s">
        <v>37</v>
      </c>
      <c r="Z117" s="3" t="s">
        <v>37</v>
      </c>
      <c r="AA117" s="3" t="s">
        <v>37</v>
      </c>
      <c r="AB117" s="3" t="s">
        <v>37</v>
      </c>
      <c r="AC117" s="3" t="s">
        <v>37</v>
      </c>
      <c r="AD117" s="3" t="s">
        <v>37</v>
      </c>
      <c r="AE117" s="3" t="s">
        <v>37</v>
      </c>
      <c r="AF117" s="3" t="s">
        <v>37</v>
      </c>
      <c r="AG117" s="3" t="s">
        <v>37</v>
      </c>
      <c r="AH117" s="3" t="s">
        <v>37</v>
      </c>
      <c r="AI117" s="3" t="s">
        <v>37</v>
      </c>
      <c r="AJ117" s="3" t="s">
        <v>37</v>
      </c>
      <c r="AK117" s="5"/>
      <c r="AM117" s="45">
        <f t="shared" si="87"/>
        <v>55.8</v>
      </c>
      <c r="AP117" s="45">
        <f t="shared" si="89"/>
        <v>55.8</v>
      </c>
      <c r="AQ117" s="45">
        <f t="shared" si="74"/>
        <v>44.2</v>
      </c>
      <c r="AR117" s="45">
        <f t="shared" si="110"/>
        <v>44.2</v>
      </c>
      <c r="AV117" s="45">
        <f>AM117*AM117/100</f>
        <v>31.136399999999998</v>
      </c>
      <c r="AX117" s="45">
        <f>2*AM117*AR117/100</f>
        <v>49.327200000000005</v>
      </c>
      <c r="AY117" s="45">
        <f t="shared" si="111"/>
        <v>19.536400000000004</v>
      </c>
      <c r="BD117" s="45">
        <f t="shared" si="112"/>
        <v>100</v>
      </c>
      <c r="BZ117" s="45" t="s">
        <v>465</v>
      </c>
      <c r="CA117" s="45">
        <v>0.76</v>
      </c>
      <c r="CB117" s="15">
        <v>131</v>
      </c>
      <c r="CD117" s="44"/>
    </row>
    <row r="118" spans="1:113" ht="15" customHeight="1">
      <c r="A118" s="7" t="s">
        <v>199</v>
      </c>
      <c r="B118" s="2">
        <v>2007</v>
      </c>
      <c r="C118" s="7">
        <v>17241532</v>
      </c>
      <c r="D118" s="7" t="s">
        <v>194</v>
      </c>
      <c r="E118" s="7" t="s">
        <v>195</v>
      </c>
      <c r="F118" s="7" t="s">
        <v>200</v>
      </c>
      <c r="G118" s="7" t="s">
        <v>36</v>
      </c>
      <c r="H118" s="2">
        <v>363</v>
      </c>
      <c r="I118" s="2"/>
      <c r="J118" s="16">
        <v>99.59</v>
      </c>
      <c r="K118" s="3">
        <v>0.41</v>
      </c>
      <c r="L118" s="3">
        <v>0</v>
      </c>
      <c r="M118" s="3" t="s">
        <v>37</v>
      </c>
      <c r="N118" s="3" t="s">
        <v>37</v>
      </c>
      <c r="O118" s="3" t="s">
        <v>37</v>
      </c>
      <c r="P118" s="3" t="s">
        <v>37</v>
      </c>
      <c r="Q118" s="3" t="s">
        <v>37</v>
      </c>
      <c r="R118" s="3" t="s">
        <v>37</v>
      </c>
      <c r="S118" s="3" t="s">
        <v>37</v>
      </c>
      <c r="T118" s="3" t="s">
        <v>37</v>
      </c>
      <c r="U118" s="3" t="s">
        <v>37</v>
      </c>
      <c r="V118" s="3" t="s">
        <v>37</v>
      </c>
      <c r="W118" s="3" t="s">
        <v>37</v>
      </c>
      <c r="X118" s="3" t="s">
        <v>37</v>
      </c>
      <c r="Y118" s="3" t="s">
        <v>37</v>
      </c>
      <c r="Z118" s="3">
        <v>0</v>
      </c>
      <c r="AA118" s="3" t="s">
        <v>37</v>
      </c>
      <c r="AB118" s="3" t="s">
        <v>37</v>
      </c>
      <c r="AC118" s="3" t="s">
        <v>37</v>
      </c>
      <c r="AD118" s="3" t="s">
        <v>37</v>
      </c>
      <c r="AE118" s="3" t="s">
        <v>37</v>
      </c>
      <c r="AF118" s="3" t="s">
        <v>37</v>
      </c>
      <c r="AG118" s="3" t="s">
        <v>37</v>
      </c>
      <c r="AH118" s="3" t="s">
        <v>37</v>
      </c>
      <c r="AI118" s="3" t="s">
        <v>37</v>
      </c>
      <c r="AJ118" s="3" t="s">
        <v>37</v>
      </c>
      <c r="AK118" s="5"/>
      <c r="AO118" s="45">
        <f>SUM(K118:L118)</f>
        <v>0.41</v>
      </c>
      <c r="AP118" s="45">
        <f t="shared" si="89"/>
        <v>0.41</v>
      </c>
      <c r="AQ118" s="45">
        <f t="shared" si="74"/>
        <v>99.59</v>
      </c>
      <c r="AR118" s="45">
        <f t="shared" si="110"/>
        <v>99.59</v>
      </c>
      <c r="AY118" s="45">
        <f t="shared" si="111"/>
        <v>99.181681000000012</v>
      </c>
      <c r="BB118" s="45">
        <f>2*AR118*AO118/100</f>
        <v>0.81663799999999998</v>
      </c>
      <c r="BC118" s="45">
        <f>AO118*AO118/100</f>
        <v>1.6809999999999998E-3</v>
      </c>
      <c r="BD118" s="45">
        <f t="shared" si="112"/>
        <v>100.00000000000001</v>
      </c>
      <c r="CD118" s="44"/>
    </row>
    <row r="119" spans="1:113" s="5" customFormat="1" ht="15" customHeight="1">
      <c r="A119" s="7" t="s">
        <v>201</v>
      </c>
      <c r="B119" s="2">
        <v>2008</v>
      </c>
      <c r="C119" s="7">
        <v>18231117</v>
      </c>
      <c r="D119" s="8" t="s">
        <v>194</v>
      </c>
      <c r="E119" s="7" t="s">
        <v>195</v>
      </c>
      <c r="F119" s="7" t="s">
        <v>202</v>
      </c>
      <c r="G119" s="7" t="s">
        <v>36</v>
      </c>
      <c r="H119" s="2">
        <v>100</v>
      </c>
      <c r="I119" s="2"/>
      <c r="J119" s="44">
        <v>24.599999999999994</v>
      </c>
      <c r="K119" s="3" t="s">
        <v>37</v>
      </c>
      <c r="L119" s="3" t="s">
        <v>37</v>
      </c>
      <c r="M119" s="3">
        <v>16</v>
      </c>
      <c r="N119" s="3" t="s">
        <v>37</v>
      </c>
      <c r="O119" s="3" t="s">
        <v>37</v>
      </c>
      <c r="P119" s="3" t="s">
        <v>37</v>
      </c>
      <c r="Q119" s="3" t="s">
        <v>37</v>
      </c>
      <c r="R119" s="3">
        <v>53</v>
      </c>
      <c r="S119" s="3" t="s">
        <v>37</v>
      </c>
      <c r="T119" s="3" t="s">
        <v>37</v>
      </c>
      <c r="U119" s="3" t="s">
        <v>37</v>
      </c>
      <c r="V119" s="3" t="s">
        <v>37</v>
      </c>
      <c r="W119" s="3" t="s">
        <v>37</v>
      </c>
      <c r="X119" s="3">
        <v>0</v>
      </c>
      <c r="Y119" s="3">
        <v>0</v>
      </c>
      <c r="Z119" s="3" t="s">
        <v>37</v>
      </c>
      <c r="AA119" s="3">
        <v>6.4</v>
      </c>
      <c r="AB119" s="3">
        <v>0</v>
      </c>
      <c r="AC119" s="3">
        <v>0</v>
      </c>
      <c r="AD119" s="3">
        <v>0</v>
      </c>
      <c r="AE119" s="3" t="s">
        <v>37</v>
      </c>
      <c r="AF119" s="3" t="s">
        <v>37</v>
      </c>
      <c r="AG119" s="3">
        <v>0</v>
      </c>
      <c r="AH119" s="3" t="s">
        <v>37</v>
      </c>
      <c r="AI119" s="3" t="s">
        <v>37</v>
      </c>
      <c r="AJ119" s="3" t="s">
        <v>37</v>
      </c>
      <c r="AL119" s="45">
        <f t="shared" ref="AL119:AL125" si="113">SUM(X119:AJ119)</f>
        <v>6.4</v>
      </c>
      <c r="AM119" s="45">
        <f t="shared" si="87"/>
        <v>53</v>
      </c>
      <c r="AN119" s="45">
        <f t="shared" si="88"/>
        <v>16</v>
      </c>
      <c r="AO119" s="45"/>
      <c r="AP119" s="45">
        <f t="shared" si="89"/>
        <v>75.400000000000006</v>
      </c>
      <c r="AQ119" s="45">
        <f t="shared" si="74"/>
        <v>24.599999999999994</v>
      </c>
      <c r="AR119" s="45">
        <f t="shared" si="110"/>
        <v>40.599999999999994</v>
      </c>
      <c r="AS119" s="14"/>
      <c r="AT119" s="45">
        <f t="shared" si="90"/>
        <v>0.40960000000000008</v>
      </c>
      <c r="AU119" s="45">
        <f t="shared" ref="AU119:AU125" si="114">2*AL119*AM119/100</f>
        <v>6.7840000000000007</v>
      </c>
      <c r="AV119" s="45">
        <f t="shared" ref="AV119:AV139" si="115">AM119*AM119/100</f>
        <v>28.09</v>
      </c>
      <c r="AW119" s="45">
        <f t="shared" ref="AW119:AW125" si="116">2*AL119*AR119/100</f>
        <v>5.1967999999999996</v>
      </c>
      <c r="AX119" s="45">
        <f t="shared" ref="AX119:AX139" si="117">2*AM119*AR119/100</f>
        <v>43.035999999999994</v>
      </c>
      <c r="AY119" s="45">
        <f t="shared" si="111"/>
        <v>16.483599999999996</v>
      </c>
      <c r="AZ119" s="45"/>
      <c r="BA119" s="45"/>
      <c r="BB119" s="45"/>
      <c r="BC119" s="45"/>
      <c r="BD119" s="45">
        <f t="shared" si="112"/>
        <v>100</v>
      </c>
      <c r="BE119" s="14"/>
      <c r="BF119" s="45"/>
      <c r="BG119" s="45"/>
      <c r="BH119" s="45"/>
      <c r="BI119" s="45"/>
      <c r="BJ119" s="45"/>
      <c r="BK119" s="45"/>
      <c r="BL119" s="45"/>
      <c r="BM119" s="14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14"/>
      <c r="BZ119" s="14"/>
      <c r="CA119" s="14"/>
      <c r="CB119" s="13"/>
      <c r="CC119" s="44"/>
      <c r="CD119" s="44"/>
      <c r="CE119" s="143"/>
      <c r="CF119" s="143"/>
      <c r="CG119" s="143"/>
      <c r="CH119" s="143"/>
      <c r="CI119" s="143"/>
      <c r="CJ119" s="143"/>
      <c r="CK119" s="143"/>
      <c r="CL119" s="143"/>
      <c r="CM119" s="143"/>
      <c r="CN119" s="143"/>
      <c r="CO119" s="143"/>
      <c r="CP119" s="143"/>
      <c r="CQ119" s="143"/>
      <c r="CR119" s="143"/>
      <c r="CS119" s="143"/>
      <c r="CT119" s="143"/>
      <c r="CU119" s="143"/>
      <c r="CV119" s="143"/>
      <c r="CW119" s="143"/>
      <c r="CX119" s="143"/>
      <c r="CY119" s="143"/>
      <c r="CZ119" s="143"/>
      <c r="DA119" s="143"/>
      <c r="DB119" s="143"/>
      <c r="DC119" s="143"/>
      <c r="DD119" s="143"/>
      <c r="DE119" s="143"/>
      <c r="DF119" s="143"/>
      <c r="DG119" s="143"/>
      <c r="DH119" s="143"/>
      <c r="DI119" s="143"/>
    </row>
    <row r="120" spans="1:113" s="5" customFormat="1" ht="15" customHeight="1">
      <c r="A120" s="7" t="s">
        <v>203</v>
      </c>
      <c r="B120" s="2">
        <v>2008</v>
      </c>
      <c r="C120" s="7">
        <v>18632250</v>
      </c>
      <c r="D120" s="8" t="s">
        <v>194</v>
      </c>
      <c r="E120" s="7" t="s">
        <v>195</v>
      </c>
      <c r="F120" s="7" t="s">
        <v>204</v>
      </c>
      <c r="G120" s="8" t="s">
        <v>36</v>
      </c>
      <c r="H120" s="2">
        <v>100</v>
      </c>
      <c r="I120" s="2"/>
      <c r="J120" s="44">
        <v>31.53</v>
      </c>
      <c r="K120" s="3" t="s">
        <v>37</v>
      </c>
      <c r="L120" s="3" t="s">
        <v>37</v>
      </c>
      <c r="M120" s="3">
        <v>10.87</v>
      </c>
      <c r="N120" s="3" t="s">
        <v>37</v>
      </c>
      <c r="O120" s="3" t="s">
        <v>37</v>
      </c>
      <c r="P120" s="3" t="s">
        <v>37</v>
      </c>
      <c r="Q120" s="3">
        <v>0</v>
      </c>
      <c r="R120" s="3">
        <v>50.54</v>
      </c>
      <c r="S120" s="3" t="s">
        <v>37</v>
      </c>
      <c r="T120" s="3" t="s">
        <v>37</v>
      </c>
      <c r="U120" s="3" t="s">
        <v>37</v>
      </c>
      <c r="V120" s="3" t="s">
        <v>37</v>
      </c>
      <c r="W120" s="3" t="s">
        <v>37</v>
      </c>
      <c r="X120" s="3">
        <v>0</v>
      </c>
      <c r="Y120" s="3">
        <v>0</v>
      </c>
      <c r="Z120" s="3" t="s">
        <v>37</v>
      </c>
      <c r="AA120" s="3">
        <v>7.06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 t="s">
        <v>37</v>
      </c>
      <c r="AH120" s="3" t="s">
        <v>37</v>
      </c>
      <c r="AI120" s="3" t="s">
        <v>37</v>
      </c>
      <c r="AJ120" s="3" t="s">
        <v>37</v>
      </c>
      <c r="AL120" s="45">
        <f t="shared" si="113"/>
        <v>7.06</v>
      </c>
      <c r="AM120" s="45">
        <f t="shared" si="87"/>
        <v>50.54</v>
      </c>
      <c r="AN120" s="45">
        <f t="shared" si="88"/>
        <v>10.87</v>
      </c>
      <c r="AO120" s="45"/>
      <c r="AP120" s="45">
        <f t="shared" si="89"/>
        <v>68.47</v>
      </c>
      <c r="AQ120" s="45">
        <f t="shared" si="74"/>
        <v>31.53</v>
      </c>
      <c r="AR120" s="45">
        <f t="shared" si="110"/>
        <v>42.4</v>
      </c>
      <c r="AS120" s="14"/>
      <c r="AT120" s="45">
        <f t="shared" si="90"/>
        <v>0.49843599999999993</v>
      </c>
      <c r="AU120" s="45">
        <f t="shared" si="114"/>
        <v>7.1362479999999993</v>
      </c>
      <c r="AV120" s="45">
        <f t="shared" si="115"/>
        <v>25.542916000000002</v>
      </c>
      <c r="AW120" s="45">
        <f t="shared" si="116"/>
        <v>5.9868800000000002</v>
      </c>
      <c r="AX120" s="45">
        <f t="shared" si="117"/>
        <v>42.857919999999993</v>
      </c>
      <c r="AY120" s="45">
        <f t="shared" si="111"/>
        <v>17.977599999999999</v>
      </c>
      <c r="AZ120" s="45"/>
      <c r="BA120" s="45"/>
      <c r="BB120" s="45"/>
      <c r="BC120" s="45"/>
      <c r="BD120" s="45">
        <f t="shared" si="112"/>
        <v>99.999999999999986</v>
      </c>
      <c r="BE120" s="14"/>
      <c r="BF120" s="45"/>
      <c r="BG120" s="45"/>
      <c r="BH120" s="45"/>
      <c r="BI120" s="45"/>
      <c r="BJ120" s="45"/>
      <c r="BK120" s="45"/>
      <c r="BL120" s="45"/>
      <c r="BM120" s="14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14"/>
      <c r="BZ120" s="14"/>
      <c r="CA120" s="14"/>
      <c r="CB120" s="13"/>
      <c r="CC120" s="44"/>
      <c r="CD120" s="44"/>
      <c r="CE120" s="143"/>
      <c r="CF120" s="143"/>
      <c r="CG120" s="143"/>
      <c r="CH120" s="143"/>
      <c r="CI120" s="143"/>
      <c r="CJ120" s="143"/>
      <c r="CK120" s="143"/>
      <c r="CL120" s="143"/>
      <c r="CM120" s="143"/>
      <c r="CN120" s="143"/>
      <c r="CO120" s="143"/>
      <c r="CP120" s="143"/>
      <c r="CQ120" s="143"/>
      <c r="CR120" s="143"/>
      <c r="CS120" s="143"/>
      <c r="CT120" s="143"/>
      <c r="CU120" s="143"/>
      <c r="CV120" s="143"/>
      <c r="CW120" s="143"/>
      <c r="CX120" s="143"/>
      <c r="CY120" s="143"/>
      <c r="CZ120" s="143"/>
      <c r="DA120" s="143"/>
      <c r="DB120" s="143"/>
      <c r="DC120" s="143"/>
      <c r="DD120" s="143"/>
      <c r="DE120" s="143"/>
      <c r="DF120" s="143"/>
      <c r="DG120" s="143"/>
      <c r="DH120" s="143"/>
      <c r="DI120" s="143"/>
    </row>
    <row r="121" spans="1:113" s="5" customFormat="1" ht="15" customHeight="1">
      <c r="A121" s="7" t="s">
        <v>203</v>
      </c>
      <c r="B121" s="2">
        <v>2008</v>
      </c>
      <c r="C121" s="7">
        <v>18632250</v>
      </c>
      <c r="D121" s="8" t="s">
        <v>194</v>
      </c>
      <c r="E121" s="7" t="s">
        <v>195</v>
      </c>
      <c r="F121" s="7" t="s">
        <v>205</v>
      </c>
      <c r="G121" s="8" t="s">
        <v>36</v>
      </c>
      <c r="H121" s="2">
        <v>100</v>
      </c>
      <c r="I121" s="2"/>
      <c r="J121" s="44">
        <v>33.409999999999997</v>
      </c>
      <c r="K121" s="3" t="s">
        <v>37</v>
      </c>
      <c r="L121" s="3" t="s">
        <v>37</v>
      </c>
      <c r="M121" s="3">
        <v>15.73</v>
      </c>
      <c r="N121" s="3" t="s">
        <v>37</v>
      </c>
      <c r="O121" s="3" t="s">
        <v>37</v>
      </c>
      <c r="P121" s="3" t="s">
        <v>37</v>
      </c>
      <c r="Q121" s="3">
        <v>0</v>
      </c>
      <c r="R121" s="3">
        <v>46.63</v>
      </c>
      <c r="S121" s="3" t="s">
        <v>37</v>
      </c>
      <c r="T121" s="3" t="s">
        <v>37</v>
      </c>
      <c r="U121" s="3" t="s">
        <v>37</v>
      </c>
      <c r="V121" s="3" t="s">
        <v>37</v>
      </c>
      <c r="W121" s="3" t="s">
        <v>37</v>
      </c>
      <c r="X121" s="3">
        <v>0</v>
      </c>
      <c r="Y121" s="3">
        <v>0.56000000000000005</v>
      </c>
      <c r="Z121" s="3" t="s">
        <v>37</v>
      </c>
      <c r="AA121" s="3">
        <v>3.67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 t="s">
        <v>37</v>
      </c>
      <c r="AH121" s="3" t="s">
        <v>37</v>
      </c>
      <c r="AI121" s="3" t="s">
        <v>37</v>
      </c>
      <c r="AJ121" s="3" t="s">
        <v>37</v>
      </c>
      <c r="AL121" s="45">
        <f t="shared" si="113"/>
        <v>4.2300000000000004</v>
      </c>
      <c r="AM121" s="45">
        <f t="shared" si="87"/>
        <v>46.63</v>
      </c>
      <c r="AN121" s="45">
        <f t="shared" si="88"/>
        <v>15.73</v>
      </c>
      <c r="AO121" s="45"/>
      <c r="AP121" s="45">
        <f t="shared" si="89"/>
        <v>66.59</v>
      </c>
      <c r="AQ121" s="45">
        <f t="shared" si="74"/>
        <v>33.409999999999997</v>
      </c>
      <c r="AR121" s="45">
        <f t="shared" si="110"/>
        <v>49.14</v>
      </c>
      <c r="AS121" s="14"/>
      <c r="AT121" s="45">
        <f t="shared" si="90"/>
        <v>0.17892900000000003</v>
      </c>
      <c r="AU121" s="45">
        <f t="shared" si="114"/>
        <v>3.9448980000000007</v>
      </c>
      <c r="AV121" s="45">
        <f t="shared" si="115"/>
        <v>21.743569000000001</v>
      </c>
      <c r="AW121" s="45">
        <f t="shared" si="116"/>
        <v>4.1572440000000004</v>
      </c>
      <c r="AX121" s="45">
        <f t="shared" si="117"/>
        <v>45.827964000000001</v>
      </c>
      <c r="AY121" s="45">
        <f t="shared" si="111"/>
        <v>24.147396000000001</v>
      </c>
      <c r="AZ121" s="45"/>
      <c r="BA121" s="45"/>
      <c r="BB121" s="45"/>
      <c r="BC121" s="45"/>
      <c r="BD121" s="45">
        <f t="shared" si="112"/>
        <v>100</v>
      </c>
      <c r="BE121" s="80"/>
      <c r="BF121" s="45"/>
      <c r="BG121" s="45"/>
      <c r="BH121" s="45"/>
      <c r="BI121" s="45"/>
      <c r="BJ121" s="45"/>
      <c r="BK121" s="45"/>
      <c r="BL121" s="45"/>
      <c r="BM121" s="14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80"/>
      <c r="BZ121" s="14"/>
      <c r="CA121" s="14"/>
      <c r="CB121" s="13"/>
      <c r="CC121" s="44"/>
      <c r="CD121" s="44"/>
      <c r="CE121" s="143"/>
      <c r="CF121" s="143"/>
      <c r="CG121" s="143"/>
      <c r="CH121" s="143"/>
      <c r="CI121" s="143"/>
      <c r="CJ121" s="143"/>
      <c r="CK121" s="143"/>
      <c r="CL121" s="143"/>
      <c r="CM121" s="143"/>
      <c r="CN121" s="143"/>
      <c r="CO121" s="143"/>
      <c r="CP121" s="143"/>
      <c r="CQ121" s="143"/>
      <c r="CR121" s="143"/>
      <c r="CS121" s="143"/>
      <c r="CT121" s="143"/>
      <c r="CU121" s="143"/>
      <c r="CV121" s="143"/>
      <c r="CW121" s="143"/>
      <c r="CX121" s="143"/>
      <c r="CY121" s="143"/>
      <c r="CZ121" s="143"/>
      <c r="DA121" s="143"/>
      <c r="DB121" s="143"/>
      <c r="DC121" s="143"/>
      <c r="DD121" s="143"/>
      <c r="DE121" s="143"/>
      <c r="DF121" s="143"/>
      <c r="DG121" s="143"/>
      <c r="DH121" s="143"/>
      <c r="DI121" s="143"/>
    </row>
    <row r="122" spans="1:113" s="5" customFormat="1" ht="15" customHeight="1">
      <c r="A122" s="7" t="s">
        <v>203</v>
      </c>
      <c r="B122" s="2">
        <v>2008</v>
      </c>
      <c r="C122" s="7">
        <v>18632250</v>
      </c>
      <c r="D122" s="8" t="s">
        <v>194</v>
      </c>
      <c r="E122" s="7" t="s">
        <v>195</v>
      </c>
      <c r="F122" s="7" t="s">
        <v>206</v>
      </c>
      <c r="G122" s="8" t="s">
        <v>36</v>
      </c>
      <c r="H122" s="2">
        <v>100</v>
      </c>
      <c r="I122" s="2"/>
      <c r="J122" s="44">
        <v>23.720000000000013</v>
      </c>
      <c r="K122" s="3" t="s">
        <v>37</v>
      </c>
      <c r="L122" s="3" t="s">
        <v>37</v>
      </c>
      <c r="M122" s="3">
        <v>8.33</v>
      </c>
      <c r="N122" s="3" t="s">
        <v>37</v>
      </c>
      <c r="O122" s="3" t="s">
        <v>37</v>
      </c>
      <c r="P122" s="3" t="s">
        <v>37</v>
      </c>
      <c r="Q122" s="3">
        <v>0</v>
      </c>
      <c r="R122" s="3">
        <v>64.099999999999994</v>
      </c>
      <c r="S122" s="3" t="s">
        <v>37</v>
      </c>
      <c r="T122" s="3" t="s">
        <v>37</v>
      </c>
      <c r="U122" s="3" t="s">
        <v>37</v>
      </c>
      <c r="V122" s="3" t="s">
        <v>37</v>
      </c>
      <c r="W122" s="3" t="s">
        <v>37</v>
      </c>
      <c r="X122" s="3">
        <v>0</v>
      </c>
      <c r="Y122" s="3">
        <v>0</v>
      </c>
      <c r="Z122" s="3" t="s">
        <v>37</v>
      </c>
      <c r="AA122" s="3">
        <v>3.85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 t="s">
        <v>37</v>
      </c>
      <c r="AH122" s="3" t="s">
        <v>37</v>
      </c>
      <c r="AI122" s="3" t="s">
        <v>37</v>
      </c>
      <c r="AJ122" s="3" t="s">
        <v>37</v>
      </c>
      <c r="AL122" s="45">
        <f t="shared" si="113"/>
        <v>3.85</v>
      </c>
      <c r="AM122" s="45">
        <f t="shared" si="87"/>
        <v>64.099999999999994</v>
      </c>
      <c r="AN122" s="45">
        <f t="shared" si="88"/>
        <v>8.33</v>
      </c>
      <c r="AO122" s="45"/>
      <c r="AP122" s="45">
        <f t="shared" si="89"/>
        <v>76.279999999999987</v>
      </c>
      <c r="AQ122" s="45">
        <f t="shared" si="74"/>
        <v>23.720000000000013</v>
      </c>
      <c r="AR122" s="45">
        <f t="shared" si="110"/>
        <v>32.050000000000011</v>
      </c>
      <c r="AS122" s="14"/>
      <c r="AT122" s="45">
        <f t="shared" si="90"/>
        <v>0.14822500000000002</v>
      </c>
      <c r="AU122" s="45">
        <f t="shared" si="114"/>
        <v>4.9356999999999998</v>
      </c>
      <c r="AV122" s="45">
        <f t="shared" si="115"/>
        <v>41.088099999999997</v>
      </c>
      <c r="AW122" s="45">
        <f t="shared" si="116"/>
        <v>2.4678500000000008</v>
      </c>
      <c r="AX122" s="45">
        <f t="shared" si="117"/>
        <v>41.088100000000011</v>
      </c>
      <c r="AY122" s="45">
        <f t="shared" si="111"/>
        <v>10.272025000000008</v>
      </c>
      <c r="AZ122" s="45"/>
      <c r="BA122" s="45"/>
      <c r="BB122" s="45"/>
      <c r="BC122" s="45"/>
      <c r="BD122" s="45">
        <f t="shared" si="112"/>
        <v>100.00000000000003</v>
      </c>
      <c r="BE122" s="14"/>
      <c r="BF122" s="45"/>
      <c r="BG122" s="45"/>
      <c r="BH122" s="45"/>
      <c r="BI122" s="45"/>
      <c r="BJ122" s="45"/>
      <c r="BK122" s="45"/>
      <c r="BL122" s="45"/>
      <c r="BM122" s="14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14"/>
      <c r="BZ122" s="14"/>
      <c r="CA122" s="14"/>
      <c r="CB122" s="13"/>
      <c r="CC122" s="44"/>
      <c r="CD122" s="44"/>
      <c r="CE122" s="143"/>
      <c r="CF122" s="143"/>
      <c r="CG122" s="143"/>
      <c r="CH122" s="143"/>
      <c r="CI122" s="143"/>
      <c r="CJ122" s="143"/>
      <c r="CK122" s="143"/>
      <c r="CL122" s="143"/>
      <c r="CM122" s="143"/>
      <c r="CN122" s="143"/>
      <c r="CO122" s="143"/>
      <c r="CP122" s="143"/>
      <c r="CQ122" s="143"/>
      <c r="CR122" s="143"/>
      <c r="CS122" s="143"/>
      <c r="CT122" s="143"/>
      <c r="CU122" s="143"/>
      <c r="CV122" s="143"/>
      <c r="CW122" s="143"/>
      <c r="CX122" s="143"/>
      <c r="CY122" s="143"/>
      <c r="CZ122" s="143"/>
      <c r="DA122" s="143"/>
      <c r="DB122" s="143"/>
      <c r="DC122" s="143"/>
      <c r="DD122" s="143"/>
      <c r="DE122" s="143"/>
      <c r="DF122" s="143"/>
      <c r="DG122" s="143"/>
      <c r="DH122" s="143"/>
      <c r="DI122" s="143"/>
    </row>
    <row r="123" spans="1:113" s="20" customFormat="1" ht="15" customHeight="1">
      <c r="A123" s="17" t="s">
        <v>207</v>
      </c>
      <c r="B123" s="18">
        <v>2009</v>
      </c>
      <c r="C123" s="17">
        <v>19636337</v>
      </c>
      <c r="D123" s="17" t="s">
        <v>194</v>
      </c>
      <c r="E123" s="17" t="s">
        <v>195</v>
      </c>
      <c r="F123" s="17" t="s">
        <v>208</v>
      </c>
      <c r="G123" s="17" t="s">
        <v>209</v>
      </c>
      <c r="H123" s="18">
        <v>100</v>
      </c>
      <c r="I123" s="18">
        <v>100</v>
      </c>
      <c r="J123" s="71">
        <v>22.5</v>
      </c>
      <c r="K123" s="19">
        <v>0</v>
      </c>
      <c r="L123" s="19">
        <v>0.5</v>
      </c>
      <c r="M123" s="19">
        <v>14</v>
      </c>
      <c r="N123" s="19">
        <v>0</v>
      </c>
      <c r="O123" s="19">
        <v>0.5</v>
      </c>
      <c r="P123" s="19">
        <v>0</v>
      </c>
      <c r="Q123" s="19">
        <v>0</v>
      </c>
      <c r="R123" s="19">
        <v>49</v>
      </c>
      <c r="S123" s="19">
        <v>0</v>
      </c>
      <c r="T123" s="19">
        <v>0</v>
      </c>
      <c r="U123" s="19">
        <v>4</v>
      </c>
      <c r="V123" s="19">
        <v>0</v>
      </c>
      <c r="W123" s="19">
        <v>0</v>
      </c>
      <c r="X123" s="19">
        <v>0</v>
      </c>
      <c r="Y123" s="19">
        <v>1</v>
      </c>
      <c r="Z123" s="19">
        <v>0</v>
      </c>
      <c r="AA123" s="19">
        <v>7</v>
      </c>
      <c r="AB123" s="19">
        <v>0.5</v>
      </c>
      <c r="AC123" s="19">
        <v>0</v>
      </c>
      <c r="AD123" s="19">
        <v>0</v>
      </c>
      <c r="AE123" s="19">
        <v>0</v>
      </c>
      <c r="AF123" s="19">
        <v>0</v>
      </c>
      <c r="AG123" s="19">
        <v>1</v>
      </c>
      <c r="AH123" s="19">
        <v>0</v>
      </c>
      <c r="AI123" s="19">
        <v>0</v>
      </c>
      <c r="AJ123" s="19">
        <v>0</v>
      </c>
      <c r="AK123" s="5"/>
      <c r="AL123" s="74">
        <f t="shared" si="113"/>
        <v>9.5</v>
      </c>
      <c r="AM123" s="74">
        <f t="shared" si="87"/>
        <v>53</v>
      </c>
      <c r="AN123" s="74">
        <f t="shared" si="88"/>
        <v>14.5</v>
      </c>
      <c r="AO123" s="74">
        <f>SUM(K123:L123)</f>
        <v>0.5</v>
      </c>
      <c r="AP123" s="74">
        <f t="shared" si="89"/>
        <v>77.5</v>
      </c>
      <c r="AQ123" s="74">
        <f t="shared" si="74"/>
        <v>22.5</v>
      </c>
      <c r="AR123" s="74">
        <f t="shared" si="110"/>
        <v>37</v>
      </c>
      <c r="AS123" s="14"/>
      <c r="AT123" s="74">
        <f t="shared" si="90"/>
        <v>0.90249999999999997</v>
      </c>
      <c r="AU123" s="74">
        <f t="shared" si="114"/>
        <v>10.07</v>
      </c>
      <c r="AV123" s="74">
        <f t="shared" si="115"/>
        <v>28.09</v>
      </c>
      <c r="AW123" s="74">
        <f t="shared" si="116"/>
        <v>7.03</v>
      </c>
      <c r="AX123" s="74">
        <f t="shared" si="117"/>
        <v>39.22</v>
      </c>
      <c r="AY123" s="74">
        <f t="shared" si="111"/>
        <v>13.69</v>
      </c>
      <c r="AZ123" s="74">
        <f>2*AL123*AO123/100</f>
        <v>9.5000000000000001E-2</v>
      </c>
      <c r="BA123" s="74">
        <f>2*AM123*AO123/100</f>
        <v>0.53</v>
      </c>
      <c r="BB123" s="74">
        <f>2*AR123*AO123/100</f>
        <v>0.37</v>
      </c>
      <c r="BC123" s="74">
        <f>AO123*AO123/100</f>
        <v>2.5000000000000001E-3</v>
      </c>
      <c r="BD123" s="74">
        <f t="shared" si="112"/>
        <v>100</v>
      </c>
      <c r="BE123" s="14"/>
      <c r="BF123" s="74">
        <v>9.5</v>
      </c>
      <c r="BG123" s="74">
        <v>53</v>
      </c>
      <c r="BH123" s="74">
        <v>14.5</v>
      </c>
      <c r="BI123" s="74">
        <v>0.5</v>
      </c>
      <c r="BJ123" s="74">
        <v>77.5</v>
      </c>
      <c r="BK123" s="74">
        <v>22.5</v>
      </c>
      <c r="BL123" s="74">
        <v>37</v>
      </c>
      <c r="BM123" s="14"/>
      <c r="BN123" s="74">
        <v>0.90249999999999997</v>
      </c>
      <c r="BO123" s="74">
        <v>10.07</v>
      </c>
      <c r="BP123" s="74">
        <v>28.09</v>
      </c>
      <c r="BQ123" s="74">
        <v>7.03</v>
      </c>
      <c r="BR123" s="74">
        <v>39.22</v>
      </c>
      <c r="BS123" s="74">
        <v>13.69</v>
      </c>
      <c r="BT123" s="74">
        <v>9.5000000000000001E-2</v>
      </c>
      <c r="BU123" s="74">
        <v>0.53</v>
      </c>
      <c r="BV123" s="74">
        <v>0.37</v>
      </c>
      <c r="BW123" s="74">
        <v>2.5000000000000001E-3</v>
      </c>
      <c r="BX123" s="74">
        <v>100</v>
      </c>
      <c r="BY123" s="14"/>
      <c r="BZ123" s="74"/>
      <c r="CA123" s="74"/>
      <c r="CB123" s="75"/>
      <c r="CC123" s="44"/>
      <c r="CD123" s="44"/>
      <c r="CE123" s="165"/>
      <c r="CF123" s="165"/>
      <c r="CG123" s="165"/>
      <c r="CH123" s="165"/>
      <c r="CI123" s="165"/>
      <c r="CJ123" s="165"/>
      <c r="CK123" s="165"/>
      <c r="CL123" s="165"/>
      <c r="CM123" s="165"/>
      <c r="CN123" s="165"/>
      <c r="CO123" s="165"/>
      <c r="CP123" s="165"/>
      <c r="CQ123" s="165"/>
      <c r="CR123" s="165"/>
      <c r="CS123" s="165"/>
      <c r="CT123" s="165"/>
      <c r="CU123" s="165"/>
      <c r="CV123" s="165"/>
      <c r="CW123" s="165"/>
      <c r="CX123" s="165"/>
      <c r="CY123" s="165"/>
      <c r="CZ123" s="165"/>
      <c r="DA123" s="165"/>
      <c r="DB123" s="165"/>
      <c r="DC123" s="165"/>
      <c r="DD123" s="165"/>
      <c r="DE123" s="165"/>
      <c r="DF123" s="165"/>
      <c r="DG123" s="165"/>
      <c r="DH123" s="165"/>
      <c r="DI123" s="165"/>
    </row>
    <row r="124" spans="1:113" s="20" customFormat="1" ht="15" customHeight="1">
      <c r="A124" s="17" t="s">
        <v>210</v>
      </c>
      <c r="B124" s="18">
        <v>2010</v>
      </c>
      <c r="C124" s="17">
        <v>20828547</v>
      </c>
      <c r="D124" s="17" t="s">
        <v>194</v>
      </c>
      <c r="E124" s="17" t="s">
        <v>195</v>
      </c>
      <c r="F124" s="17" t="s">
        <v>211</v>
      </c>
      <c r="G124" s="17" t="s">
        <v>212</v>
      </c>
      <c r="H124" s="18">
        <v>89</v>
      </c>
      <c r="I124" s="18">
        <v>89</v>
      </c>
      <c r="J124" s="71">
        <v>30.299999999999997</v>
      </c>
      <c r="K124" s="19" t="s">
        <v>37</v>
      </c>
      <c r="L124" s="19" t="s">
        <v>37</v>
      </c>
      <c r="M124" s="19">
        <v>13.5</v>
      </c>
      <c r="N124" s="19" t="s">
        <v>37</v>
      </c>
      <c r="O124" s="19" t="s">
        <v>37</v>
      </c>
      <c r="P124" s="19" t="s">
        <v>37</v>
      </c>
      <c r="Q124" s="19" t="s">
        <v>37</v>
      </c>
      <c r="R124" s="19">
        <v>43.8</v>
      </c>
      <c r="S124" s="19" t="s">
        <v>37</v>
      </c>
      <c r="T124" s="19" t="s">
        <v>37</v>
      </c>
      <c r="U124" s="19">
        <v>2.2000000000000002</v>
      </c>
      <c r="V124" s="19" t="s">
        <v>37</v>
      </c>
      <c r="W124" s="19">
        <v>0.6</v>
      </c>
      <c r="X124" s="19" t="s">
        <v>37</v>
      </c>
      <c r="Y124" s="19" t="s">
        <v>37</v>
      </c>
      <c r="Z124" s="19" t="s">
        <v>37</v>
      </c>
      <c r="AA124" s="19">
        <v>9.6</v>
      </c>
      <c r="AB124" s="19" t="s">
        <v>37</v>
      </c>
      <c r="AC124" s="19" t="s">
        <v>37</v>
      </c>
      <c r="AD124" s="19" t="s">
        <v>37</v>
      </c>
      <c r="AE124" s="19" t="s">
        <v>37</v>
      </c>
      <c r="AF124" s="19" t="s">
        <v>37</v>
      </c>
      <c r="AG124" s="19" t="s">
        <v>37</v>
      </c>
      <c r="AH124" s="19" t="s">
        <v>37</v>
      </c>
      <c r="AI124" s="19" t="s">
        <v>37</v>
      </c>
      <c r="AJ124" s="19" t="s">
        <v>37</v>
      </c>
      <c r="AK124" s="5"/>
      <c r="AL124" s="74">
        <f t="shared" si="113"/>
        <v>9.6</v>
      </c>
      <c r="AM124" s="74">
        <f t="shared" si="87"/>
        <v>46.6</v>
      </c>
      <c r="AN124" s="74">
        <f t="shared" si="88"/>
        <v>13.5</v>
      </c>
      <c r="AO124" s="74"/>
      <c r="AP124" s="74">
        <f t="shared" si="89"/>
        <v>69.7</v>
      </c>
      <c r="AQ124" s="74">
        <f t="shared" si="74"/>
        <v>30.299999999999997</v>
      </c>
      <c r="AR124" s="74">
        <f t="shared" si="110"/>
        <v>43.8</v>
      </c>
      <c r="AS124" s="14"/>
      <c r="AT124" s="74">
        <f t="shared" si="90"/>
        <v>0.92159999999999997</v>
      </c>
      <c r="AU124" s="74">
        <f t="shared" si="114"/>
        <v>8.9472000000000005</v>
      </c>
      <c r="AV124" s="74">
        <f t="shared" si="115"/>
        <v>21.715599999999998</v>
      </c>
      <c r="AW124" s="74">
        <f t="shared" si="116"/>
        <v>8.4095999999999993</v>
      </c>
      <c r="AX124" s="74">
        <f t="shared" si="117"/>
        <v>40.821599999999997</v>
      </c>
      <c r="AY124" s="74">
        <f t="shared" si="111"/>
        <v>19.184399999999997</v>
      </c>
      <c r="AZ124" s="74"/>
      <c r="BA124" s="74"/>
      <c r="BB124" s="74"/>
      <c r="BC124" s="74"/>
      <c r="BD124" s="74">
        <f t="shared" si="112"/>
        <v>99.999999999999986</v>
      </c>
      <c r="BE124" s="14"/>
      <c r="BF124" s="74">
        <v>9.6</v>
      </c>
      <c r="BG124" s="74">
        <v>46.6</v>
      </c>
      <c r="BH124" s="74">
        <v>13.5</v>
      </c>
      <c r="BI124" s="74"/>
      <c r="BJ124" s="74">
        <v>69.7</v>
      </c>
      <c r="BK124" s="74">
        <v>30.299999999999997</v>
      </c>
      <c r="BL124" s="74">
        <v>43.8</v>
      </c>
      <c r="BM124" s="14"/>
      <c r="BN124" s="74">
        <v>0.92159999999999997</v>
      </c>
      <c r="BO124" s="74">
        <v>8.9472000000000005</v>
      </c>
      <c r="BP124" s="74">
        <v>21.715599999999998</v>
      </c>
      <c r="BQ124" s="74">
        <v>8.4095999999999993</v>
      </c>
      <c r="BR124" s="74">
        <v>40.821599999999997</v>
      </c>
      <c r="BS124" s="74">
        <v>19.184399999999997</v>
      </c>
      <c r="BT124" s="74"/>
      <c r="BU124" s="74"/>
      <c r="BV124" s="74"/>
      <c r="BW124" s="74"/>
      <c r="BX124" s="74">
        <v>99.999999999999986</v>
      </c>
      <c r="BY124" s="14"/>
      <c r="BZ124" s="74"/>
      <c r="CA124" s="74"/>
      <c r="CB124" s="75"/>
      <c r="CC124" s="44"/>
      <c r="CD124" s="44"/>
      <c r="CE124" s="165"/>
      <c r="CF124" s="165"/>
      <c r="CG124" s="165"/>
      <c r="CH124" s="165"/>
      <c r="CI124" s="165"/>
      <c r="CJ124" s="165"/>
      <c r="CK124" s="165"/>
      <c r="CL124" s="165"/>
      <c r="CM124" s="165"/>
      <c r="CN124" s="165"/>
      <c r="CO124" s="165"/>
      <c r="CP124" s="165"/>
      <c r="CQ124" s="165"/>
      <c r="CR124" s="165"/>
      <c r="CS124" s="165"/>
      <c r="CT124" s="165"/>
      <c r="CU124" s="165"/>
      <c r="CV124" s="165"/>
      <c r="CW124" s="165"/>
      <c r="CX124" s="165"/>
      <c r="CY124" s="165"/>
      <c r="CZ124" s="165"/>
      <c r="DA124" s="165"/>
      <c r="DB124" s="165"/>
      <c r="DC124" s="165"/>
      <c r="DD124" s="165"/>
      <c r="DE124" s="165"/>
      <c r="DF124" s="165"/>
      <c r="DG124" s="165"/>
      <c r="DH124" s="165"/>
      <c r="DI124" s="165"/>
    </row>
    <row r="125" spans="1:113" s="5" customFormat="1" ht="15" customHeight="1">
      <c r="A125" s="7" t="s">
        <v>88</v>
      </c>
      <c r="B125" s="2">
        <v>2010</v>
      </c>
      <c r="C125" s="7">
        <v>20173083</v>
      </c>
      <c r="D125" s="7" t="s">
        <v>194</v>
      </c>
      <c r="E125" s="7" t="s">
        <v>195</v>
      </c>
      <c r="F125" s="7" t="s">
        <v>211</v>
      </c>
      <c r="G125" s="7" t="s">
        <v>36</v>
      </c>
      <c r="H125" s="2">
        <v>500</v>
      </c>
      <c r="I125" s="2"/>
      <c r="J125" s="44">
        <v>33.400000000000006</v>
      </c>
      <c r="K125" s="3" t="s">
        <v>37</v>
      </c>
      <c r="L125" s="3" t="s">
        <v>37</v>
      </c>
      <c r="M125" s="3">
        <v>11</v>
      </c>
      <c r="N125" s="3" t="s">
        <v>37</v>
      </c>
      <c r="O125" s="3" t="s">
        <v>37</v>
      </c>
      <c r="P125" s="3" t="s">
        <v>37</v>
      </c>
      <c r="Q125" s="3">
        <v>0</v>
      </c>
      <c r="R125" s="3">
        <v>48.4</v>
      </c>
      <c r="S125" s="3">
        <v>0</v>
      </c>
      <c r="T125" s="3" t="s">
        <v>37</v>
      </c>
      <c r="U125" s="3" t="s">
        <v>37</v>
      </c>
      <c r="V125" s="3" t="s">
        <v>37</v>
      </c>
      <c r="W125" s="3" t="s">
        <v>37</v>
      </c>
      <c r="X125" s="3">
        <v>0</v>
      </c>
      <c r="Y125" s="3">
        <v>1.1000000000000001</v>
      </c>
      <c r="Z125" s="3" t="s">
        <v>37</v>
      </c>
      <c r="AA125" s="3">
        <v>6.1</v>
      </c>
      <c r="AB125" s="3">
        <v>0</v>
      </c>
      <c r="AC125" s="3">
        <v>0</v>
      </c>
      <c r="AD125" s="3" t="s">
        <v>37</v>
      </c>
      <c r="AE125" s="3" t="s">
        <v>37</v>
      </c>
      <c r="AF125" s="3" t="s">
        <v>37</v>
      </c>
      <c r="AG125" s="3" t="s">
        <v>37</v>
      </c>
      <c r="AH125" s="3" t="s">
        <v>37</v>
      </c>
      <c r="AI125" s="3" t="s">
        <v>37</v>
      </c>
      <c r="AJ125" s="3" t="s">
        <v>37</v>
      </c>
      <c r="AL125" s="45">
        <f t="shared" si="113"/>
        <v>7.1999999999999993</v>
      </c>
      <c r="AM125" s="45">
        <f t="shared" si="87"/>
        <v>48.4</v>
      </c>
      <c r="AN125" s="45">
        <f t="shared" si="88"/>
        <v>11</v>
      </c>
      <c r="AO125" s="45"/>
      <c r="AP125" s="45">
        <f t="shared" si="89"/>
        <v>66.599999999999994</v>
      </c>
      <c r="AQ125" s="45">
        <f t="shared" si="74"/>
        <v>33.400000000000006</v>
      </c>
      <c r="AR125" s="45">
        <f t="shared" si="110"/>
        <v>44.400000000000006</v>
      </c>
      <c r="AS125" s="14"/>
      <c r="AT125" s="45">
        <f t="shared" si="90"/>
        <v>0.51839999999999986</v>
      </c>
      <c r="AU125" s="45">
        <f t="shared" si="114"/>
        <v>6.9695999999999989</v>
      </c>
      <c r="AV125" s="45">
        <f t="shared" si="115"/>
        <v>23.425599999999999</v>
      </c>
      <c r="AW125" s="45">
        <f t="shared" si="116"/>
        <v>6.3936000000000002</v>
      </c>
      <c r="AX125" s="45">
        <f t="shared" si="117"/>
        <v>42.979199999999999</v>
      </c>
      <c r="AY125" s="45">
        <f t="shared" si="111"/>
        <v>19.713600000000007</v>
      </c>
      <c r="AZ125" s="45"/>
      <c r="BA125" s="45"/>
      <c r="BB125" s="45"/>
      <c r="BC125" s="45"/>
      <c r="BD125" s="45">
        <f t="shared" si="112"/>
        <v>100</v>
      </c>
      <c r="BE125" s="14"/>
      <c r="BF125" s="45"/>
      <c r="BG125" s="45"/>
      <c r="BH125" s="45"/>
      <c r="BI125" s="45"/>
      <c r="BJ125" s="45"/>
      <c r="BK125" s="45"/>
      <c r="BL125" s="45"/>
      <c r="BM125" s="14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14"/>
      <c r="BZ125" s="14"/>
      <c r="CA125" s="14"/>
      <c r="CB125" s="13"/>
      <c r="CC125" s="44"/>
      <c r="CD125" s="44"/>
      <c r="CE125" s="143"/>
      <c r="CF125" s="143"/>
      <c r="CG125" s="143"/>
      <c r="CH125" s="143"/>
      <c r="CI125" s="143"/>
      <c r="CJ125" s="143"/>
      <c r="CK125" s="143"/>
      <c r="CL125" s="143"/>
      <c r="CM125" s="143"/>
      <c r="CN125" s="143"/>
      <c r="CO125" s="143"/>
      <c r="CP125" s="143"/>
      <c r="CQ125" s="143"/>
      <c r="CR125" s="143"/>
      <c r="CS125" s="143"/>
      <c r="CT125" s="143"/>
      <c r="CU125" s="143"/>
      <c r="CV125" s="143"/>
      <c r="CW125" s="143"/>
      <c r="CX125" s="143"/>
      <c r="CY125" s="143"/>
      <c r="CZ125" s="143"/>
      <c r="DA125" s="143"/>
      <c r="DB125" s="143"/>
      <c r="DC125" s="143"/>
      <c r="DD125" s="143"/>
      <c r="DE125" s="143"/>
      <c r="DF125" s="143"/>
      <c r="DG125" s="143"/>
      <c r="DH125" s="143"/>
      <c r="DI125" s="143"/>
    </row>
    <row r="126" spans="1:113" s="5" customFormat="1" ht="15" customHeight="1">
      <c r="A126" s="7" t="s">
        <v>213</v>
      </c>
      <c r="B126" s="2">
        <v>2012</v>
      </c>
      <c r="C126" s="7">
        <v>22224559</v>
      </c>
      <c r="D126" s="8" t="s">
        <v>194</v>
      </c>
      <c r="E126" s="7" t="s">
        <v>195</v>
      </c>
      <c r="F126" s="7" t="s">
        <v>214</v>
      </c>
      <c r="G126" s="1" t="s">
        <v>36</v>
      </c>
      <c r="H126" s="2">
        <v>136</v>
      </c>
      <c r="I126" s="2"/>
      <c r="J126" s="44">
        <v>42.65</v>
      </c>
      <c r="K126" s="3" t="s">
        <v>37</v>
      </c>
      <c r="L126" s="3" t="s">
        <v>37</v>
      </c>
      <c r="M126" s="3" t="s">
        <v>37</v>
      </c>
      <c r="N126" s="3" t="s">
        <v>37</v>
      </c>
      <c r="O126" s="3" t="s">
        <v>37</v>
      </c>
      <c r="P126" s="3" t="s">
        <v>37</v>
      </c>
      <c r="Q126" s="3" t="s">
        <v>37</v>
      </c>
      <c r="R126" s="3">
        <v>57.35</v>
      </c>
      <c r="S126" s="3" t="s">
        <v>37</v>
      </c>
      <c r="T126" s="3" t="s">
        <v>37</v>
      </c>
      <c r="U126" s="3" t="s">
        <v>37</v>
      </c>
      <c r="V126" s="3" t="s">
        <v>37</v>
      </c>
      <c r="W126" s="3" t="s">
        <v>37</v>
      </c>
      <c r="X126" s="3" t="s">
        <v>37</v>
      </c>
      <c r="Y126" s="3" t="s">
        <v>37</v>
      </c>
      <c r="Z126" s="3" t="s">
        <v>37</v>
      </c>
      <c r="AA126" s="3" t="s">
        <v>37</v>
      </c>
      <c r="AB126" s="3" t="s">
        <v>37</v>
      </c>
      <c r="AC126" s="3" t="s">
        <v>37</v>
      </c>
      <c r="AD126" s="3" t="s">
        <v>37</v>
      </c>
      <c r="AE126" s="3" t="s">
        <v>37</v>
      </c>
      <c r="AF126" s="3" t="s">
        <v>37</v>
      </c>
      <c r="AG126" s="3" t="s">
        <v>37</v>
      </c>
      <c r="AH126" s="3" t="s">
        <v>37</v>
      </c>
      <c r="AI126" s="3" t="s">
        <v>37</v>
      </c>
      <c r="AJ126" s="3" t="s">
        <v>37</v>
      </c>
      <c r="AL126" s="45"/>
      <c r="AM126" s="45">
        <f t="shared" si="87"/>
        <v>57.35</v>
      </c>
      <c r="AN126" s="45"/>
      <c r="AO126" s="45"/>
      <c r="AP126" s="45">
        <f t="shared" si="89"/>
        <v>57.35</v>
      </c>
      <c r="AQ126" s="45">
        <f t="shared" si="74"/>
        <v>42.65</v>
      </c>
      <c r="AR126" s="45">
        <f t="shared" si="110"/>
        <v>42.65</v>
      </c>
      <c r="AS126" s="14"/>
      <c r="AT126" s="45"/>
      <c r="AU126" s="45"/>
      <c r="AV126" s="45">
        <f t="shared" si="115"/>
        <v>32.890225000000001</v>
      </c>
      <c r="AW126" s="45"/>
      <c r="AX126" s="45">
        <f t="shared" si="117"/>
        <v>48.919550000000001</v>
      </c>
      <c r="AY126" s="45">
        <f t="shared" si="111"/>
        <v>18.190224999999998</v>
      </c>
      <c r="AZ126" s="45"/>
      <c r="BA126" s="45"/>
      <c r="BB126" s="45"/>
      <c r="BC126" s="45"/>
      <c r="BD126" s="45">
        <f t="shared" si="112"/>
        <v>100</v>
      </c>
      <c r="BE126" s="14"/>
      <c r="BF126" s="45"/>
      <c r="BG126" s="45"/>
      <c r="BH126" s="45"/>
      <c r="BI126" s="45"/>
      <c r="BJ126" s="45"/>
      <c r="BK126" s="45"/>
      <c r="BL126" s="45"/>
      <c r="BM126" s="14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14"/>
      <c r="BZ126" s="14"/>
      <c r="CA126" s="14"/>
      <c r="CB126" s="13"/>
      <c r="CC126" s="44"/>
      <c r="CD126" s="44"/>
      <c r="CE126" s="143"/>
      <c r="CF126" s="143"/>
      <c r="CG126" s="143"/>
      <c r="CH126" s="143"/>
      <c r="CI126" s="143"/>
      <c r="CJ126" s="143"/>
      <c r="CK126" s="143"/>
      <c r="CL126" s="143"/>
      <c r="CM126" s="143"/>
      <c r="CN126" s="143"/>
      <c r="CO126" s="143"/>
      <c r="CP126" s="143"/>
      <c r="CQ126" s="143"/>
      <c r="CR126" s="143"/>
      <c r="CS126" s="143"/>
      <c r="CT126" s="143"/>
      <c r="CU126" s="143"/>
      <c r="CV126" s="143"/>
      <c r="CW126" s="143"/>
      <c r="CX126" s="143"/>
      <c r="CY126" s="143"/>
      <c r="CZ126" s="143"/>
      <c r="DA126" s="143"/>
      <c r="DB126" s="143"/>
      <c r="DC126" s="143"/>
      <c r="DD126" s="143"/>
      <c r="DE126" s="143"/>
      <c r="DF126" s="143"/>
      <c r="DG126" s="143"/>
      <c r="DH126" s="143"/>
      <c r="DI126" s="143"/>
    </row>
    <row r="127" spans="1:113" s="5" customFormat="1" ht="15" customHeight="1">
      <c r="A127" s="7" t="s">
        <v>213</v>
      </c>
      <c r="B127" s="2">
        <v>2012</v>
      </c>
      <c r="C127" s="7">
        <v>22224559</v>
      </c>
      <c r="D127" s="8" t="s">
        <v>194</v>
      </c>
      <c r="E127" s="7" t="s">
        <v>195</v>
      </c>
      <c r="F127" s="7" t="s">
        <v>215</v>
      </c>
      <c r="G127" s="1" t="s">
        <v>36</v>
      </c>
      <c r="H127" s="2">
        <v>214</v>
      </c>
      <c r="I127" s="2"/>
      <c r="J127" s="44">
        <v>77.569999999999993</v>
      </c>
      <c r="K127" s="3" t="s">
        <v>37</v>
      </c>
      <c r="L127" s="3" t="s">
        <v>37</v>
      </c>
      <c r="M127" s="3" t="s">
        <v>37</v>
      </c>
      <c r="N127" s="3" t="s">
        <v>37</v>
      </c>
      <c r="O127" s="3" t="s">
        <v>37</v>
      </c>
      <c r="P127" s="3" t="s">
        <v>37</v>
      </c>
      <c r="Q127" s="3" t="s">
        <v>37</v>
      </c>
      <c r="R127" s="3">
        <v>22.43</v>
      </c>
      <c r="S127" s="3" t="s">
        <v>37</v>
      </c>
      <c r="T127" s="3" t="s">
        <v>37</v>
      </c>
      <c r="U127" s="3" t="s">
        <v>37</v>
      </c>
      <c r="V127" s="3" t="s">
        <v>37</v>
      </c>
      <c r="W127" s="3" t="s">
        <v>37</v>
      </c>
      <c r="X127" s="3" t="s">
        <v>37</v>
      </c>
      <c r="Y127" s="3" t="s">
        <v>37</v>
      </c>
      <c r="Z127" s="3" t="s">
        <v>37</v>
      </c>
      <c r="AA127" s="3" t="s">
        <v>37</v>
      </c>
      <c r="AB127" s="3" t="s">
        <v>37</v>
      </c>
      <c r="AC127" s="3" t="s">
        <v>37</v>
      </c>
      <c r="AD127" s="3" t="s">
        <v>37</v>
      </c>
      <c r="AE127" s="3" t="s">
        <v>37</v>
      </c>
      <c r="AF127" s="3" t="s">
        <v>37</v>
      </c>
      <c r="AG127" s="3" t="s">
        <v>37</v>
      </c>
      <c r="AH127" s="3" t="s">
        <v>37</v>
      </c>
      <c r="AI127" s="3" t="s">
        <v>37</v>
      </c>
      <c r="AJ127" s="3" t="s">
        <v>37</v>
      </c>
      <c r="AL127" s="45"/>
      <c r="AM127" s="45">
        <f t="shared" si="87"/>
        <v>22.43</v>
      </c>
      <c r="AN127" s="45"/>
      <c r="AO127" s="45"/>
      <c r="AP127" s="45">
        <f t="shared" si="89"/>
        <v>22.43</v>
      </c>
      <c r="AQ127" s="45">
        <f t="shared" si="74"/>
        <v>77.569999999999993</v>
      </c>
      <c r="AR127" s="45">
        <f t="shared" si="110"/>
        <v>77.569999999999993</v>
      </c>
      <c r="AS127" s="14"/>
      <c r="AT127" s="45"/>
      <c r="AU127" s="45"/>
      <c r="AV127" s="45">
        <f t="shared" si="115"/>
        <v>5.0310489999999994</v>
      </c>
      <c r="AW127" s="45"/>
      <c r="AX127" s="45">
        <f t="shared" si="117"/>
        <v>34.797901999999993</v>
      </c>
      <c r="AY127" s="45">
        <f t="shared" si="111"/>
        <v>60.171048999999996</v>
      </c>
      <c r="AZ127" s="45"/>
      <c r="BA127" s="45"/>
      <c r="BB127" s="45"/>
      <c r="BC127" s="45"/>
      <c r="BD127" s="45">
        <f t="shared" si="112"/>
        <v>99.999999999999986</v>
      </c>
      <c r="BE127" s="14"/>
      <c r="BF127" s="45"/>
      <c r="BG127" s="45"/>
      <c r="BH127" s="45"/>
      <c r="BI127" s="45"/>
      <c r="BJ127" s="45"/>
      <c r="BK127" s="45"/>
      <c r="BL127" s="45"/>
      <c r="BM127" s="14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14"/>
      <c r="BZ127" s="14"/>
      <c r="CA127" s="14"/>
      <c r="CB127" s="13"/>
      <c r="CC127" s="44"/>
      <c r="CD127" s="44"/>
      <c r="CE127" s="143"/>
      <c r="CF127" s="143"/>
      <c r="CG127" s="143"/>
      <c r="CH127" s="143"/>
      <c r="CI127" s="143"/>
      <c r="CJ127" s="143"/>
      <c r="CK127" s="143"/>
      <c r="CL127" s="143"/>
      <c r="CM127" s="143"/>
      <c r="CN127" s="143"/>
      <c r="CO127" s="143"/>
      <c r="CP127" s="143"/>
      <c r="CQ127" s="143"/>
      <c r="CR127" s="143"/>
      <c r="CS127" s="143"/>
      <c r="CT127" s="143"/>
      <c r="CU127" s="143"/>
      <c r="CV127" s="143"/>
      <c r="CW127" s="143"/>
      <c r="CX127" s="143"/>
      <c r="CY127" s="143"/>
      <c r="CZ127" s="143"/>
      <c r="DA127" s="143"/>
      <c r="DB127" s="143"/>
      <c r="DC127" s="143"/>
      <c r="DD127" s="143"/>
      <c r="DE127" s="143"/>
      <c r="DF127" s="143"/>
      <c r="DG127" s="143"/>
      <c r="DH127" s="143"/>
      <c r="DI127" s="143"/>
    </row>
    <row r="128" spans="1:113" s="4" customFormat="1" ht="15" customHeight="1">
      <c r="A128" s="7" t="s">
        <v>213</v>
      </c>
      <c r="B128" s="2">
        <v>2012</v>
      </c>
      <c r="C128" s="7">
        <v>22224559</v>
      </c>
      <c r="D128" s="8" t="s">
        <v>194</v>
      </c>
      <c r="E128" s="7" t="s">
        <v>195</v>
      </c>
      <c r="F128" s="7" t="s">
        <v>216</v>
      </c>
      <c r="G128" s="1" t="s">
        <v>36</v>
      </c>
      <c r="H128" s="2">
        <v>164</v>
      </c>
      <c r="I128" s="2"/>
      <c r="J128" s="10">
        <v>60.28</v>
      </c>
      <c r="K128" s="3" t="s">
        <v>37</v>
      </c>
      <c r="L128" s="3" t="s">
        <v>37</v>
      </c>
      <c r="M128" s="3" t="s">
        <v>37</v>
      </c>
      <c r="N128" s="3" t="s">
        <v>37</v>
      </c>
      <c r="O128" s="3" t="s">
        <v>37</v>
      </c>
      <c r="P128" s="3" t="s">
        <v>37</v>
      </c>
      <c r="Q128" s="3" t="s">
        <v>37</v>
      </c>
      <c r="R128" s="3">
        <v>39.72</v>
      </c>
      <c r="S128" s="3" t="s">
        <v>37</v>
      </c>
      <c r="T128" s="3" t="s">
        <v>37</v>
      </c>
      <c r="U128" s="3" t="s">
        <v>37</v>
      </c>
      <c r="V128" s="3" t="s">
        <v>37</v>
      </c>
      <c r="W128" s="3" t="s">
        <v>37</v>
      </c>
      <c r="X128" s="3" t="s">
        <v>37</v>
      </c>
      <c r="Y128" s="3" t="s">
        <v>37</v>
      </c>
      <c r="Z128" s="3" t="s">
        <v>37</v>
      </c>
      <c r="AA128" s="3" t="s">
        <v>37</v>
      </c>
      <c r="AB128" s="3" t="s">
        <v>37</v>
      </c>
      <c r="AC128" s="3" t="s">
        <v>37</v>
      </c>
      <c r="AD128" s="3" t="s">
        <v>37</v>
      </c>
      <c r="AE128" s="3" t="s">
        <v>37</v>
      </c>
      <c r="AF128" s="3" t="s">
        <v>37</v>
      </c>
      <c r="AG128" s="3" t="s">
        <v>37</v>
      </c>
      <c r="AH128" s="3" t="s">
        <v>37</v>
      </c>
      <c r="AI128" s="3" t="s">
        <v>37</v>
      </c>
      <c r="AJ128" s="3" t="s">
        <v>37</v>
      </c>
      <c r="AL128" s="45"/>
      <c r="AM128" s="45">
        <f t="shared" si="87"/>
        <v>39.72</v>
      </c>
      <c r="AN128" s="45"/>
      <c r="AO128" s="45"/>
      <c r="AP128" s="45">
        <f t="shared" si="89"/>
        <v>39.72</v>
      </c>
      <c r="AQ128" s="45">
        <f t="shared" si="74"/>
        <v>60.28</v>
      </c>
      <c r="AR128" s="45">
        <f t="shared" si="110"/>
        <v>60.28</v>
      </c>
      <c r="AS128" s="14"/>
      <c r="AT128" s="45"/>
      <c r="AU128" s="45"/>
      <c r="AV128" s="45">
        <f t="shared" si="115"/>
        <v>15.776783999999999</v>
      </c>
      <c r="AW128" s="45"/>
      <c r="AX128" s="45">
        <f t="shared" si="117"/>
        <v>47.886431999999992</v>
      </c>
      <c r="AY128" s="45">
        <f t="shared" si="111"/>
        <v>36.336784000000002</v>
      </c>
      <c r="AZ128" s="45"/>
      <c r="BA128" s="45"/>
      <c r="BB128" s="45"/>
      <c r="BC128" s="45"/>
      <c r="BD128" s="45">
        <f t="shared" si="112"/>
        <v>100</v>
      </c>
      <c r="BE128" s="14"/>
      <c r="BF128" s="45"/>
      <c r="BG128" s="45"/>
      <c r="BH128" s="45"/>
      <c r="BI128" s="45"/>
      <c r="BJ128" s="45"/>
      <c r="BK128" s="45"/>
      <c r="BL128" s="45"/>
      <c r="BM128" s="14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14"/>
      <c r="BZ128" s="46"/>
      <c r="CA128" s="46"/>
      <c r="CB128" s="12"/>
      <c r="CC128" s="10"/>
      <c r="CD128" s="10"/>
      <c r="CE128" s="173"/>
      <c r="CF128" s="173"/>
      <c r="CG128" s="173"/>
      <c r="CH128" s="173"/>
      <c r="CI128" s="173"/>
      <c r="CJ128" s="173"/>
      <c r="CK128" s="173"/>
      <c r="CL128" s="173"/>
      <c r="CM128" s="173"/>
      <c r="CN128" s="173"/>
      <c r="CO128" s="173"/>
      <c r="CP128" s="173"/>
      <c r="CQ128" s="173"/>
      <c r="CR128" s="173"/>
      <c r="CS128" s="173"/>
      <c r="CT128" s="173"/>
      <c r="CU128" s="173"/>
      <c r="CV128" s="173"/>
      <c r="CW128" s="173"/>
      <c r="CX128" s="173"/>
      <c r="CY128" s="173"/>
      <c r="CZ128" s="173"/>
      <c r="DA128" s="173"/>
      <c r="DB128" s="173"/>
      <c r="DC128" s="173"/>
      <c r="DD128" s="173"/>
      <c r="DE128" s="173"/>
      <c r="DF128" s="173"/>
      <c r="DG128" s="173"/>
      <c r="DH128" s="173"/>
      <c r="DI128" s="173"/>
    </row>
    <row r="129" spans="1:113" s="4" customFormat="1" ht="15" customHeight="1">
      <c r="A129" s="7" t="s">
        <v>213</v>
      </c>
      <c r="B129" s="2">
        <v>2012</v>
      </c>
      <c r="C129" s="7">
        <v>22224559</v>
      </c>
      <c r="D129" s="8" t="s">
        <v>194</v>
      </c>
      <c r="E129" s="7" t="s">
        <v>195</v>
      </c>
      <c r="F129" s="7" t="s">
        <v>217</v>
      </c>
      <c r="G129" s="1" t="s">
        <v>36</v>
      </c>
      <c r="H129" s="2">
        <v>158</v>
      </c>
      <c r="I129" s="2"/>
      <c r="J129" s="10">
        <v>53.48</v>
      </c>
      <c r="K129" s="3" t="s">
        <v>37</v>
      </c>
      <c r="L129" s="3" t="s">
        <v>37</v>
      </c>
      <c r="M129" s="3" t="s">
        <v>37</v>
      </c>
      <c r="N129" s="3" t="s">
        <v>37</v>
      </c>
      <c r="O129" s="3" t="s">
        <v>37</v>
      </c>
      <c r="P129" s="3" t="s">
        <v>37</v>
      </c>
      <c r="Q129" s="3" t="s">
        <v>37</v>
      </c>
      <c r="R129" s="3">
        <v>46.52</v>
      </c>
      <c r="S129" s="3" t="s">
        <v>37</v>
      </c>
      <c r="T129" s="3" t="s">
        <v>37</v>
      </c>
      <c r="U129" s="3" t="s">
        <v>37</v>
      </c>
      <c r="V129" s="3" t="s">
        <v>37</v>
      </c>
      <c r="W129" s="3" t="s">
        <v>37</v>
      </c>
      <c r="X129" s="3" t="s">
        <v>37</v>
      </c>
      <c r="Y129" s="3" t="s">
        <v>37</v>
      </c>
      <c r="Z129" s="3" t="s">
        <v>37</v>
      </c>
      <c r="AA129" s="3" t="s">
        <v>37</v>
      </c>
      <c r="AB129" s="3" t="s">
        <v>37</v>
      </c>
      <c r="AC129" s="3" t="s">
        <v>37</v>
      </c>
      <c r="AD129" s="3" t="s">
        <v>37</v>
      </c>
      <c r="AE129" s="3" t="s">
        <v>37</v>
      </c>
      <c r="AF129" s="3" t="s">
        <v>37</v>
      </c>
      <c r="AG129" s="3" t="s">
        <v>37</v>
      </c>
      <c r="AH129" s="3" t="s">
        <v>37</v>
      </c>
      <c r="AI129" s="3" t="s">
        <v>37</v>
      </c>
      <c r="AJ129" s="3" t="s">
        <v>37</v>
      </c>
      <c r="AL129" s="45"/>
      <c r="AM129" s="45">
        <f t="shared" si="87"/>
        <v>46.52</v>
      </c>
      <c r="AN129" s="45"/>
      <c r="AO129" s="45"/>
      <c r="AP129" s="45">
        <f t="shared" si="89"/>
        <v>46.52</v>
      </c>
      <c r="AQ129" s="45">
        <f t="shared" si="74"/>
        <v>53.48</v>
      </c>
      <c r="AR129" s="45">
        <f t="shared" si="110"/>
        <v>53.48</v>
      </c>
      <c r="AS129" s="14"/>
      <c r="AT129" s="45"/>
      <c r="AU129" s="45"/>
      <c r="AV129" s="45">
        <f t="shared" si="115"/>
        <v>21.641104000000006</v>
      </c>
      <c r="AW129" s="45"/>
      <c r="AX129" s="45">
        <f t="shared" si="117"/>
        <v>49.757792000000002</v>
      </c>
      <c r="AY129" s="45">
        <f t="shared" si="111"/>
        <v>28.601103999999996</v>
      </c>
      <c r="AZ129" s="45"/>
      <c r="BA129" s="45"/>
      <c r="BB129" s="45"/>
      <c r="BC129" s="45"/>
      <c r="BD129" s="45">
        <f t="shared" si="112"/>
        <v>100</v>
      </c>
      <c r="BE129" s="14"/>
      <c r="BF129" s="45"/>
      <c r="BG129" s="45"/>
      <c r="BH129" s="45"/>
      <c r="BI129" s="45"/>
      <c r="BJ129" s="45"/>
      <c r="BK129" s="45"/>
      <c r="BL129" s="45"/>
      <c r="BM129" s="14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14"/>
      <c r="BZ129" s="46"/>
      <c r="CA129" s="46"/>
      <c r="CB129" s="12"/>
      <c r="CC129" s="10"/>
      <c r="CD129" s="10"/>
      <c r="CE129" s="173"/>
      <c r="CF129" s="173"/>
      <c r="CG129" s="173"/>
      <c r="CH129" s="173"/>
      <c r="CI129" s="173"/>
      <c r="CJ129" s="173"/>
      <c r="CK129" s="173"/>
      <c r="CL129" s="173"/>
      <c r="CM129" s="173"/>
      <c r="CN129" s="173"/>
      <c r="CO129" s="173"/>
      <c r="CP129" s="173"/>
      <c r="CQ129" s="173"/>
      <c r="CR129" s="173"/>
      <c r="CS129" s="173"/>
      <c r="CT129" s="173"/>
      <c r="CU129" s="173"/>
      <c r="CV129" s="173"/>
      <c r="CW129" s="173"/>
      <c r="CX129" s="173"/>
      <c r="CY129" s="173"/>
      <c r="CZ129" s="173"/>
      <c r="DA129" s="173"/>
      <c r="DB129" s="173"/>
      <c r="DC129" s="173"/>
      <c r="DD129" s="173"/>
      <c r="DE129" s="173"/>
      <c r="DF129" s="173"/>
      <c r="DG129" s="173"/>
      <c r="DH129" s="173"/>
      <c r="DI129" s="173"/>
    </row>
    <row r="130" spans="1:113" s="4" customFormat="1" ht="15" customHeight="1">
      <c r="A130" s="1" t="s">
        <v>218</v>
      </c>
      <c r="B130" s="2">
        <v>2014</v>
      </c>
      <c r="C130" s="1">
        <v>24156754</v>
      </c>
      <c r="D130" s="1" t="s">
        <v>194</v>
      </c>
      <c r="E130" s="1" t="s">
        <v>195</v>
      </c>
      <c r="F130" s="1" t="s">
        <v>219</v>
      </c>
      <c r="G130" s="1" t="s">
        <v>220</v>
      </c>
      <c r="H130" s="2">
        <v>350</v>
      </c>
      <c r="I130" s="2"/>
      <c r="J130" s="10">
        <v>52.4</v>
      </c>
      <c r="K130" s="1" t="s">
        <v>37</v>
      </c>
      <c r="L130" s="1" t="s">
        <v>37</v>
      </c>
      <c r="M130" s="1" t="s">
        <v>37</v>
      </c>
      <c r="N130" s="1" t="s">
        <v>37</v>
      </c>
      <c r="O130" s="1" t="s">
        <v>37</v>
      </c>
      <c r="P130" s="1" t="s">
        <v>37</v>
      </c>
      <c r="Q130" s="1" t="s">
        <v>37</v>
      </c>
      <c r="R130" s="1">
        <v>47.6</v>
      </c>
      <c r="S130" s="1" t="s">
        <v>37</v>
      </c>
      <c r="T130" s="1" t="s">
        <v>37</v>
      </c>
      <c r="U130" s="1" t="s">
        <v>37</v>
      </c>
      <c r="V130" s="1" t="s">
        <v>37</v>
      </c>
      <c r="W130" s="1" t="s">
        <v>37</v>
      </c>
      <c r="X130" s="1" t="s">
        <v>37</v>
      </c>
      <c r="Y130" s="1" t="s">
        <v>37</v>
      </c>
      <c r="Z130" s="1" t="s">
        <v>37</v>
      </c>
      <c r="AA130" s="1" t="s">
        <v>37</v>
      </c>
      <c r="AB130" s="1" t="s">
        <v>37</v>
      </c>
      <c r="AC130" s="1" t="s">
        <v>37</v>
      </c>
      <c r="AD130" s="1" t="s">
        <v>37</v>
      </c>
      <c r="AE130" s="1" t="s">
        <v>37</v>
      </c>
      <c r="AF130" s="1" t="s">
        <v>37</v>
      </c>
      <c r="AG130" s="1" t="s">
        <v>37</v>
      </c>
      <c r="AH130" s="1" t="s">
        <v>37</v>
      </c>
      <c r="AI130" s="1" t="s">
        <v>37</v>
      </c>
      <c r="AJ130" s="1" t="s">
        <v>37</v>
      </c>
      <c r="AL130" s="45"/>
      <c r="AM130" s="45">
        <f t="shared" si="87"/>
        <v>47.6</v>
      </c>
      <c r="AN130" s="45"/>
      <c r="AO130" s="45"/>
      <c r="AP130" s="45">
        <f t="shared" si="89"/>
        <v>47.6</v>
      </c>
      <c r="AQ130" s="45">
        <f t="shared" si="74"/>
        <v>52.4</v>
      </c>
      <c r="AR130" s="45">
        <f t="shared" si="110"/>
        <v>52.4</v>
      </c>
      <c r="AS130" s="14"/>
      <c r="AT130" s="45"/>
      <c r="AU130" s="45"/>
      <c r="AV130" s="45">
        <f t="shared" si="115"/>
        <v>22.657600000000002</v>
      </c>
      <c r="AW130" s="45"/>
      <c r="AX130" s="45">
        <f t="shared" si="117"/>
        <v>49.884799999999998</v>
      </c>
      <c r="AY130" s="45">
        <f t="shared" si="111"/>
        <v>27.457599999999999</v>
      </c>
      <c r="AZ130" s="45"/>
      <c r="BA130" s="45"/>
      <c r="BB130" s="45"/>
      <c r="BC130" s="45"/>
      <c r="BD130" s="45">
        <f t="shared" si="112"/>
        <v>100</v>
      </c>
      <c r="BE130" s="14"/>
      <c r="BF130" s="45"/>
      <c r="BG130" s="45"/>
      <c r="BH130" s="45"/>
      <c r="BI130" s="45"/>
      <c r="BJ130" s="45"/>
      <c r="BK130" s="45"/>
      <c r="BL130" s="45"/>
      <c r="BM130" s="14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14"/>
      <c r="BZ130" s="46"/>
      <c r="CA130" s="46"/>
      <c r="CB130" s="12"/>
      <c r="CC130" s="10"/>
      <c r="CD130" s="10"/>
      <c r="CE130" s="173"/>
      <c r="CF130" s="173"/>
      <c r="CG130" s="173"/>
      <c r="CH130" s="173"/>
      <c r="CI130" s="173"/>
      <c r="CJ130" s="173"/>
      <c r="CK130" s="173"/>
      <c r="CL130" s="173"/>
      <c r="CM130" s="173"/>
      <c r="CN130" s="173"/>
      <c r="CO130" s="173"/>
      <c r="CP130" s="173"/>
      <c r="CQ130" s="173"/>
      <c r="CR130" s="173"/>
      <c r="CS130" s="173"/>
      <c r="CT130" s="173"/>
      <c r="CU130" s="173"/>
      <c r="CV130" s="173"/>
      <c r="CW130" s="173"/>
      <c r="CX130" s="173"/>
      <c r="CY130" s="173"/>
      <c r="CZ130" s="173"/>
      <c r="DA130" s="173"/>
      <c r="DB130" s="173"/>
      <c r="DC130" s="173"/>
      <c r="DD130" s="173"/>
      <c r="DE130" s="173"/>
      <c r="DF130" s="173"/>
      <c r="DG130" s="173"/>
      <c r="DH130" s="173"/>
      <c r="DI130" s="173"/>
    </row>
    <row r="131" spans="1:113" s="22" customFormat="1" ht="15" customHeight="1">
      <c r="A131" s="21" t="s">
        <v>221</v>
      </c>
      <c r="B131" s="18">
        <v>2014</v>
      </c>
      <c r="C131" s="21">
        <v>25029633</v>
      </c>
      <c r="D131" s="21" t="s">
        <v>194</v>
      </c>
      <c r="E131" s="21" t="s">
        <v>195</v>
      </c>
      <c r="F131" s="21" t="s">
        <v>222</v>
      </c>
      <c r="G131" s="21" t="s">
        <v>223</v>
      </c>
      <c r="H131" s="18">
        <v>130</v>
      </c>
      <c r="I131" s="18">
        <v>130</v>
      </c>
      <c r="J131" s="21">
        <v>21.11</v>
      </c>
      <c r="K131" s="21" t="s">
        <v>37</v>
      </c>
      <c r="L131" s="21" t="s">
        <v>37</v>
      </c>
      <c r="M131" s="21">
        <v>23.5</v>
      </c>
      <c r="N131" s="21" t="s">
        <v>37</v>
      </c>
      <c r="O131" s="21" t="s">
        <v>37</v>
      </c>
      <c r="P131" s="21" t="s">
        <v>37</v>
      </c>
      <c r="Q131" s="21">
        <v>0</v>
      </c>
      <c r="R131" s="21">
        <v>47.7</v>
      </c>
      <c r="S131" s="21">
        <v>0</v>
      </c>
      <c r="T131" s="21">
        <v>0</v>
      </c>
      <c r="U131" s="21">
        <v>6.54</v>
      </c>
      <c r="V131" s="21">
        <v>0</v>
      </c>
      <c r="W131" s="21" t="s">
        <v>37</v>
      </c>
      <c r="X131" s="21">
        <v>0</v>
      </c>
      <c r="Y131" s="21">
        <v>1.1499999999999999</v>
      </c>
      <c r="Z131" s="21" t="s">
        <v>37</v>
      </c>
      <c r="AA131" s="21">
        <v>0</v>
      </c>
      <c r="AB131" s="21">
        <v>0</v>
      </c>
      <c r="AC131" s="21">
        <v>0</v>
      </c>
      <c r="AD131" s="21">
        <v>0</v>
      </c>
      <c r="AE131" s="21">
        <v>0</v>
      </c>
      <c r="AF131" s="21">
        <v>0</v>
      </c>
      <c r="AG131" s="21" t="s">
        <v>37</v>
      </c>
      <c r="AH131" s="21">
        <v>0</v>
      </c>
      <c r="AI131" s="21">
        <v>0</v>
      </c>
      <c r="AJ131" s="21">
        <v>0</v>
      </c>
      <c r="AK131" s="4"/>
      <c r="AL131" s="74">
        <f>SUM(X131:AJ131)</f>
        <v>1.1499999999999999</v>
      </c>
      <c r="AM131" s="74">
        <f t="shared" si="87"/>
        <v>54.24</v>
      </c>
      <c r="AN131" s="74">
        <f t="shared" si="88"/>
        <v>23.5</v>
      </c>
      <c r="AO131" s="74"/>
      <c r="AP131" s="74">
        <f t="shared" si="89"/>
        <v>78.89</v>
      </c>
      <c r="AQ131" s="74">
        <f t="shared" si="74"/>
        <v>21.11</v>
      </c>
      <c r="AR131" s="74">
        <f t="shared" si="110"/>
        <v>44.61</v>
      </c>
      <c r="AS131" s="14"/>
      <c r="AT131" s="74">
        <f t="shared" si="90"/>
        <v>1.3224999999999997E-2</v>
      </c>
      <c r="AU131" s="74">
        <f>2*AL131*AM131/100</f>
        <v>1.24752</v>
      </c>
      <c r="AV131" s="74">
        <f t="shared" si="115"/>
        <v>29.419776000000002</v>
      </c>
      <c r="AW131" s="74">
        <f>2*AL131*AR131/100</f>
        <v>1.02603</v>
      </c>
      <c r="AX131" s="74">
        <f t="shared" si="117"/>
        <v>48.392928000000005</v>
      </c>
      <c r="AY131" s="74">
        <f t="shared" si="111"/>
        <v>19.900520999999998</v>
      </c>
      <c r="AZ131" s="74"/>
      <c r="BA131" s="74"/>
      <c r="BB131" s="74"/>
      <c r="BC131" s="74"/>
      <c r="BD131" s="74">
        <f t="shared" si="112"/>
        <v>100</v>
      </c>
      <c r="BE131" s="14"/>
      <c r="BF131" s="74">
        <v>1.1499999999999999</v>
      </c>
      <c r="BG131" s="74">
        <v>54.24</v>
      </c>
      <c r="BH131" s="74">
        <v>23.5</v>
      </c>
      <c r="BI131" s="74"/>
      <c r="BJ131" s="74">
        <v>78.89</v>
      </c>
      <c r="BK131" s="74">
        <v>21.11</v>
      </c>
      <c r="BL131" s="74">
        <v>44.61</v>
      </c>
      <c r="BM131" s="14"/>
      <c r="BN131" s="74">
        <v>1.3224999999999997E-2</v>
      </c>
      <c r="BO131" s="74">
        <v>1.24752</v>
      </c>
      <c r="BP131" s="74">
        <v>29.419776000000002</v>
      </c>
      <c r="BQ131" s="74">
        <v>1.02603</v>
      </c>
      <c r="BR131" s="74">
        <v>48.392928000000005</v>
      </c>
      <c r="BS131" s="74">
        <v>19.900520999999998</v>
      </c>
      <c r="BT131" s="74"/>
      <c r="BU131" s="74"/>
      <c r="BV131" s="74"/>
      <c r="BW131" s="74"/>
      <c r="BX131" s="74">
        <v>100</v>
      </c>
      <c r="BY131" s="14"/>
      <c r="BZ131" s="19"/>
      <c r="CA131" s="19"/>
      <c r="CB131" s="18"/>
      <c r="CC131" s="10"/>
      <c r="CD131" s="10"/>
      <c r="CE131" s="166"/>
      <c r="CF131" s="166"/>
      <c r="CG131" s="166"/>
      <c r="CH131" s="166"/>
      <c r="CI131" s="166"/>
      <c r="CJ131" s="166"/>
      <c r="CK131" s="166"/>
      <c r="CL131" s="166"/>
      <c r="CM131" s="166"/>
      <c r="CN131" s="166"/>
      <c r="CO131" s="166"/>
      <c r="CP131" s="166"/>
      <c r="CQ131" s="166"/>
      <c r="CR131" s="166"/>
      <c r="CS131" s="166"/>
      <c r="CT131" s="166"/>
      <c r="CU131" s="166"/>
      <c r="CV131" s="166"/>
      <c r="CW131" s="166"/>
      <c r="CX131" s="166"/>
      <c r="CY131" s="166"/>
      <c r="CZ131" s="166"/>
      <c r="DA131" s="166"/>
      <c r="DB131" s="166"/>
      <c r="DC131" s="166"/>
      <c r="DD131" s="166"/>
      <c r="DE131" s="166"/>
      <c r="DF131" s="166"/>
      <c r="DG131" s="166"/>
      <c r="DH131" s="166"/>
      <c r="DI131" s="166"/>
    </row>
    <row r="132" spans="1:113" s="4" customFormat="1" ht="15" customHeight="1">
      <c r="A132" s="7" t="s">
        <v>203</v>
      </c>
      <c r="B132" s="2">
        <v>2008</v>
      </c>
      <c r="C132" s="7">
        <v>18632250</v>
      </c>
      <c r="D132" s="8" t="s">
        <v>194</v>
      </c>
      <c r="E132" s="7" t="s">
        <v>224</v>
      </c>
      <c r="F132" s="7" t="s">
        <v>225</v>
      </c>
      <c r="G132" s="8" t="s">
        <v>36</v>
      </c>
      <c r="H132" s="2">
        <v>100</v>
      </c>
      <c r="I132" s="2"/>
      <c r="J132" s="10">
        <v>37.789999999999992</v>
      </c>
      <c r="K132" s="3" t="s">
        <v>37</v>
      </c>
      <c r="L132" s="3" t="s">
        <v>37</v>
      </c>
      <c r="M132" s="3">
        <v>9.3000000000000007</v>
      </c>
      <c r="N132" s="3" t="s">
        <v>37</v>
      </c>
      <c r="O132" s="3" t="s">
        <v>37</v>
      </c>
      <c r="P132" s="3" t="s">
        <v>37</v>
      </c>
      <c r="Q132" s="3">
        <v>0</v>
      </c>
      <c r="R132" s="3">
        <v>48.84</v>
      </c>
      <c r="S132" s="3" t="s">
        <v>37</v>
      </c>
      <c r="T132" s="3" t="s">
        <v>37</v>
      </c>
      <c r="U132" s="3" t="s">
        <v>37</v>
      </c>
      <c r="V132" s="3" t="s">
        <v>37</v>
      </c>
      <c r="W132" s="3" t="s">
        <v>37</v>
      </c>
      <c r="X132" s="3">
        <v>0</v>
      </c>
      <c r="Y132" s="3">
        <v>0</v>
      </c>
      <c r="Z132" s="3" t="s">
        <v>37</v>
      </c>
      <c r="AA132" s="3">
        <v>4.07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 t="s">
        <v>37</v>
      </c>
      <c r="AH132" s="3" t="s">
        <v>37</v>
      </c>
      <c r="AI132" s="3" t="s">
        <v>37</v>
      </c>
      <c r="AJ132" s="3" t="s">
        <v>37</v>
      </c>
      <c r="AL132" s="45">
        <f>SUM(X132:AJ132)</f>
        <v>4.07</v>
      </c>
      <c r="AM132" s="45">
        <f t="shared" si="87"/>
        <v>48.84</v>
      </c>
      <c r="AN132" s="45">
        <f t="shared" si="88"/>
        <v>9.3000000000000007</v>
      </c>
      <c r="AO132" s="45"/>
      <c r="AP132" s="45">
        <f t="shared" si="89"/>
        <v>62.210000000000008</v>
      </c>
      <c r="AQ132" s="45">
        <f t="shared" si="74"/>
        <v>37.789999999999992</v>
      </c>
      <c r="AR132" s="45">
        <f t="shared" si="110"/>
        <v>47.089999999999989</v>
      </c>
      <c r="AS132" s="14"/>
      <c r="AT132" s="45">
        <f t="shared" si="90"/>
        <v>0.16564900000000002</v>
      </c>
      <c r="AU132" s="45">
        <f>2*AL132*AM132/100</f>
        <v>3.9755760000000002</v>
      </c>
      <c r="AV132" s="45">
        <f t="shared" si="115"/>
        <v>23.853456000000005</v>
      </c>
      <c r="AW132" s="45">
        <f>2*AL132*AR132/100</f>
        <v>3.8331259999999991</v>
      </c>
      <c r="AX132" s="45">
        <f t="shared" si="117"/>
        <v>45.997512</v>
      </c>
      <c r="AY132" s="45">
        <f t="shared" si="111"/>
        <v>22.174680999999993</v>
      </c>
      <c r="AZ132" s="45"/>
      <c r="BA132" s="45"/>
      <c r="BB132" s="45"/>
      <c r="BC132" s="45"/>
      <c r="BD132" s="45">
        <f t="shared" si="112"/>
        <v>100</v>
      </c>
      <c r="BE132" s="14"/>
      <c r="BF132" s="45"/>
      <c r="BG132" s="45"/>
      <c r="BH132" s="45"/>
      <c r="BI132" s="45"/>
      <c r="BJ132" s="45"/>
      <c r="BK132" s="45"/>
      <c r="BL132" s="45"/>
      <c r="BM132" s="14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14"/>
      <c r="BZ132" s="46"/>
      <c r="CA132" s="46"/>
      <c r="CB132" s="12"/>
      <c r="CC132" s="10"/>
      <c r="CD132" s="10"/>
      <c r="CE132" s="173"/>
      <c r="CF132" s="173"/>
      <c r="CG132" s="173"/>
      <c r="CH132" s="173"/>
      <c r="CI132" s="173"/>
      <c r="CJ132" s="173"/>
      <c r="CK132" s="173"/>
      <c r="CL132" s="173"/>
      <c r="CM132" s="173"/>
      <c r="CN132" s="173"/>
      <c r="CO132" s="173"/>
      <c r="CP132" s="173"/>
      <c r="CQ132" s="173"/>
      <c r="CR132" s="173"/>
      <c r="CS132" s="173"/>
      <c r="CT132" s="173"/>
      <c r="CU132" s="173"/>
      <c r="CV132" s="173"/>
      <c r="CW132" s="173"/>
      <c r="CX132" s="173"/>
      <c r="CY132" s="173"/>
      <c r="CZ132" s="173"/>
      <c r="DA132" s="173"/>
      <c r="DB132" s="173"/>
      <c r="DC132" s="173"/>
      <c r="DD132" s="173"/>
      <c r="DE132" s="173"/>
      <c r="DF132" s="173"/>
      <c r="DG132" s="173"/>
      <c r="DH132" s="173"/>
      <c r="DI132" s="173"/>
    </row>
    <row r="133" spans="1:113" s="22" customFormat="1" ht="15" customHeight="1">
      <c r="A133" s="21" t="s">
        <v>226</v>
      </c>
      <c r="B133" s="18">
        <v>2013</v>
      </c>
      <c r="C133" s="21">
        <v>24192122</v>
      </c>
      <c r="D133" s="21" t="s">
        <v>194</v>
      </c>
      <c r="E133" s="21" t="s">
        <v>227</v>
      </c>
      <c r="F133" s="21" t="s">
        <v>228</v>
      </c>
      <c r="G133" s="21" t="s">
        <v>163</v>
      </c>
      <c r="H133" s="18">
        <v>1954</v>
      </c>
      <c r="I133" s="18">
        <v>1954</v>
      </c>
      <c r="J133" s="21">
        <v>35.430000000000007</v>
      </c>
      <c r="K133" s="21" t="s">
        <v>37</v>
      </c>
      <c r="L133" s="21" t="s">
        <v>37</v>
      </c>
      <c r="M133" s="21">
        <v>10.34</v>
      </c>
      <c r="N133" s="21">
        <v>0.05</v>
      </c>
      <c r="O133" s="21">
        <v>0.03</v>
      </c>
      <c r="P133" s="21">
        <v>0</v>
      </c>
      <c r="Q133" s="21">
        <v>0</v>
      </c>
      <c r="R133" s="21">
        <v>42.86</v>
      </c>
      <c r="S133" s="21">
        <v>0</v>
      </c>
      <c r="T133" s="21">
        <v>0</v>
      </c>
      <c r="U133" s="21">
        <v>3.05</v>
      </c>
      <c r="V133" s="21">
        <v>0</v>
      </c>
      <c r="W133" s="21">
        <v>1.07</v>
      </c>
      <c r="X133" s="21">
        <v>0.03</v>
      </c>
      <c r="Y133" s="21">
        <v>0.38</v>
      </c>
      <c r="Z133" s="21" t="s">
        <v>37</v>
      </c>
      <c r="AA133" s="21">
        <v>6.04</v>
      </c>
      <c r="AB133" s="21">
        <v>0.05</v>
      </c>
      <c r="AC133" s="21">
        <v>0.03</v>
      </c>
      <c r="AD133" s="21">
        <v>0</v>
      </c>
      <c r="AE133" s="21">
        <v>0</v>
      </c>
      <c r="AF133" s="21">
        <v>0</v>
      </c>
      <c r="AG133" s="21">
        <v>0.64</v>
      </c>
      <c r="AH133" s="21">
        <v>0</v>
      </c>
      <c r="AI133" s="21">
        <v>0</v>
      </c>
      <c r="AJ133" s="21">
        <v>0</v>
      </c>
      <c r="AK133" s="4"/>
      <c r="AL133" s="74">
        <f>SUM(X133:AJ133)</f>
        <v>7.17</v>
      </c>
      <c r="AM133" s="74">
        <f t="shared" si="87"/>
        <v>46.98</v>
      </c>
      <c r="AN133" s="74">
        <f t="shared" si="88"/>
        <v>10.42</v>
      </c>
      <c r="AO133" s="74"/>
      <c r="AP133" s="74">
        <f t="shared" si="89"/>
        <v>64.569999999999993</v>
      </c>
      <c r="AQ133" s="74">
        <f t="shared" si="74"/>
        <v>35.430000000000007</v>
      </c>
      <c r="AR133" s="74">
        <f t="shared" si="110"/>
        <v>45.850000000000009</v>
      </c>
      <c r="AS133" s="14"/>
      <c r="AT133" s="74">
        <f t="shared" si="90"/>
        <v>0.51408899999999991</v>
      </c>
      <c r="AU133" s="74">
        <f>2*AL133*AM133/100</f>
        <v>6.7369319999999995</v>
      </c>
      <c r="AV133" s="74">
        <f t="shared" si="115"/>
        <v>22.071203999999998</v>
      </c>
      <c r="AW133" s="74">
        <f>2*AL133*AR133/100</f>
        <v>6.5748900000000017</v>
      </c>
      <c r="AX133" s="74">
        <f t="shared" si="117"/>
        <v>43.080660000000009</v>
      </c>
      <c r="AY133" s="74">
        <f t="shared" si="111"/>
        <v>21.022225000000006</v>
      </c>
      <c r="AZ133" s="74"/>
      <c r="BA133" s="74"/>
      <c r="BB133" s="74"/>
      <c r="BC133" s="74"/>
      <c r="BD133" s="74">
        <f t="shared" si="112"/>
        <v>100.00000000000001</v>
      </c>
      <c r="BE133" s="14"/>
      <c r="BF133" s="74">
        <v>7.17</v>
      </c>
      <c r="BG133" s="74">
        <v>46.98</v>
      </c>
      <c r="BH133" s="74">
        <v>10.42</v>
      </c>
      <c r="BI133" s="74"/>
      <c r="BJ133" s="74">
        <v>64.569999999999993</v>
      </c>
      <c r="BK133" s="74">
        <v>35.430000000000007</v>
      </c>
      <c r="BL133" s="74">
        <v>45.850000000000009</v>
      </c>
      <c r="BM133" s="14"/>
      <c r="BN133" s="74">
        <v>0.51408899999999991</v>
      </c>
      <c r="BO133" s="74">
        <v>6.7369319999999995</v>
      </c>
      <c r="BP133" s="74">
        <v>22.071203999999998</v>
      </c>
      <c r="BQ133" s="74">
        <v>6.5748900000000017</v>
      </c>
      <c r="BR133" s="74">
        <v>43.080660000000009</v>
      </c>
      <c r="BS133" s="74">
        <v>21.022225000000006</v>
      </c>
      <c r="BT133" s="74"/>
      <c r="BU133" s="74"/>
      <c r="BV133" s="74"/>
      <c r="BW133" s="74"/>
      <c r="BX133" s="74">
        <v>100.00000000000001</v>
      </c>
      <c r="BY133" s="14"/>
      <c r="BZ133" s="19"/>
      <c r="CA133" s="19"/>
      <c r="CB133" s="18"/>
      <c r="CC133" s="10"/>
      <c r="CD133" s="10"/>
      <c r="CE133" s="166"/>
      <c r="CF133" s="166"/>
      <c r="CG133" s="166"/>
      <c r="CH133" s="166"/>
      <c r="CI133" s="166"/>
      <c r="CJ133" s="166"/>
      <c r="CK133" s="166"/>
      <c r="CL133" s="166"/>
      <c r="CM133" s="166"/>
      <c r="CN133" s="166"/>
      <c r="CO133" s="166"/>
      <c r="CP133" s="166"/>
      <c r="CQ133" s="166"/>
      <c r="CR133" s="166"/>
      <c r="CS133" s="166"/>
      <c r="CT133" s="166"/>
      <c r="CU133" s="166"/>
      <c r="CV133" s="166"/>
      <c r="CW133" s="166"/>
      <c r="CX133" s="166"/>
      <c r="CY133" s="166"/>
      <c r="CZ133" s="166"/>
      <c r="DA133" s="166"/>
      <c r="DB133" s="166"/>
      <c r="DC133" s="166"/>
      <c r="DD133" s="166"/>
      <c r="DE133" s="166"/>
      <c r="DF133" s="166"/>
      <c r="DG133" s="166"/>
      <c r="DH133" s="166"/>
      <c r="DI133" s="166"/>
    </row>
    <row r="134" spans="1:113" s="4" customFormat="1" ht="15" customHeight="1">
      <c r="A134" s="1" t="s">
        <v>229</v>
      </c>
      <c r="B134" s="2">
        <v>2012</v>
      </c>
      <c r="C134" s="1">
        <v>21913948</v>
      </c>
      <c r="D134" s="8" t="s">
        <v>194</v>
      </c>
      <c r="E134" s="1" t="s">
        <v>230</v>
      </c>
      <c r="F134" s="1" t="s">
        <v>231</v>
      </c>
      <c r="G134" s="1" t="s">
        <v>36</v>
      </c>
      <c r="H134" s="2">
        <v>214</v>
      </c>
      <c r="I134" s="2"/>
      <c r="J134" s="10">
        <v>51.28</v>
      </c>
      <c r="K134" s="3" t="s">
        <v>37</v>
      </c>
      <c r="L134" s="3" t="s">
        <v>37</v>
      </c>
      <c r="M134" s="3" t="s">
        <v>37</v>
      </c>
      <c r="N134" s="3" t="s">
        <v>37</v>
      </c>
      <c r="O134" s="3" t="s">
        <v>37</v>
      </c>
      <c r="P134" s="3" t="s">
        <v>37</v>
      </c>
      <c r="Q134" s="3" t="s">
        <v>37</v>
      </c>
      <c r="R134" s="3">
        <v>48.72</v>
      </c>
      <c r="S134" s="3" t="s">
        <v>37</v>
      </c>
      <c r="T134" s="3" t="s">
        <v>37</v>
      </c>
      <c r="U134" s="3" t="s">
        <v>37</v>
      </c>
      <c r="V134" s="3" t="s">
        <v>37</v>
      </c>
      <c r="W134" s="3" t="s">
        <v>37</v>
      </c>
      <c r="X134" s="3" t="s">
        <v>37</v>
      </c>
      <c r="Y134" s="3" t="s">
        <v>37</v>
      </c>
      <c r="Z134" s="3" t="s">
        <v>37</v>
      </c>
      <c r="AA134" s="3" t="s">
        <v>37</v>
      </c>
      <c r="AB134" s="3" t="s">
        <v>37</v>
      </c>
      <c r="AC134" s="3" t="s">
        <v>37</v>
      </c>
      <c r="AD134" s="3" t="s">
        <v>37</v>
      </c>
      <c r="AE134" s="3" t="s">
        <v>37</v>
      </c>
      <c r="AF134" s="3" t="s">
        <v>37</v>
      </c>
      <c r="AG134" s="3" t="s">
        <v>37</v>
      </c>
      <c r="AH134" s="3" t="s">
        <v>37</v>
      </c>
      <c r="AI134" s="3" t="s">
        <v>37</v>
      </c>
      <c r="AJ134" s="3" t="s">
        <v>37</v>
      </c>
      <c r="AL134" s="45"/>
      <c r="AM134" s="45">
        <f t="shared" si="87"/>
        <v>48.72</v>
      </c>
      <c r="AN134" s="45"/>
      <c r="AO134" s="45"/>
      <c r="AP134" s="45">
        <f t="shared" si="89"/>
        <v>48.72</v>
      </c>
      <c r="AQ134" s="45">
        <f t="shared" si="74"/>
        <v>51.28</v>
      </c>
      <c r="AR134" s="45">
        <f t="shared" si="110"/>
        <v>51.28</v>
      </c>
      <c r="AS134" s="14"/>
      <c r="AT134" s="45"/>
      <c r="AU134" s="45"/>
      <c r="AV134" s="45">
        <f t="shared" si="115"/>
        <v>23.736383999999997</v>
      </c>
      <c r="AW134" s="45"/>
      <c r="AX134" s="45">
        <f t="shared" si="117"/>
        <v>49.967232000000003</v>
      </c>
      <c r="AY134" s="45">
        <f t="shared" si="111"/>
        <v>26.296384000000003</v>
      </c>
      <c r="AZ134" s="45"/>
      <c r="BA134" s="45"/>
      <c r="BB134" s="45"/>
      <c r="BC134" s="45"/>
      <c r="BD134" s="45">
        <f t="shared" si="112"/>
        <v>100</v>
      </c>
      <c r="BE134" s="14"/>
      <c r="BF134" s="45"/>
      <c r="BG134" s="45"/>
      <c r="BH134" s="45"/>
      <c r="BI134" s="45"/>
      <c r="BJ134" s="45"/>
      <c r="BK134" s="45"/>
      <c r="BL134" s="45"/>
      <c r="BM134" s="14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14"/>
      <c r="BZ134" s="46"/>
      <c r="CA134" s="46"/>
      <c r="CB134" s="12"/>
      <c r="CC134" s="10"/>
      <c r="CD134" s="10"/>
      <c r="CE134" s="173"/>
      <c r="CF134" s="173"/>
      <c r="CG134" s="173"/>
      <c r="CH134" s="173"/>
      <c r="CI134" s="173"/>
      <c r="CJ134" s="173"/>
      <c r="CK134" s="173"/>
      <c r="CL134" s="173"/>
      <c r="CM134" s="173"/>
      <c r="CN134" s="173"/>
      <c r="CO134" s="173"/>
      <c r="CP134" s="173"/>
      <c r="CQ134" s="173"/>
      <c r="CR134" s="173"/>
      <c r="CS134" s="173"/>
      <c r="CT134" s="173"/>
      <c r="CU134" s="173"/>
      <c r="CV134" s="173"/>
      <c r="CW134" s="173"/>
      <c r="CX134" s="173"/>
      <c r="CY134" s="173"/>
      <c r="CZ134" s="173"/>
      <c r="DA134" s="173"/>
      <c r="DB134" s="173"/>
      <c r="DC134" s="173"/>
      <c r="DD134" s="173"/>
      <c r="DE134" s="173"/>
      <c r="DF134" s="173"/>
      <c r="DG134" s="173"/>
      <c r="DH134" s="173"/>
      <c r="DI134" s="173"/>
    </row>
    <row r="135" spans="1:113" s="4" customFormat="1" ht="15" customHeight="1">
      <c r="A135" s="1" t="s">
        <v>229</v>
      </c>
      <c r="B135" s="2">
        <v>2012</v>
      </c>
      <c r="C135" s="1">
        <v>21913948</v>
      </c>
      <c r="D135" s="8" t="s">
        <v>194</v>
      </c>
      <c r="E135" s="1" t="s">
        <v>232</v>
      </c>
      <c r="F135" s="1" t="s">
        <v>233</v>
      </c>
      <c r="G135" s="1" t="s">
        <v>36</v>
      </c>
      <c r="H135" s="2">
        <v>111</v>
      </c>
      <c r="I135" s="2"/>
      <c r="J135" s="10">
        <v>49</v>
      </c>
      <c r="K135" s="3" t="s">
        <v>37</v>
      </c>
      <c r="L135" s="3" t="s">
        <v>37</v>
      </c>
      <c r="M135" s="3" t="s">
        <v>37</v>
      </c>
      <c r="N135" s="3" t="s">
        <v>37</v>
      </c>
      <c r="O135" s="3" t="s">
        <v>37</v>
      </c>
      <c r="P135" s="3" t="s">
        <v>37</v>
      </c>
      <c r="Q135" s="3" t="s">
        <v>37</v>
      </c>
      <c r="R135" s="3">
        <v>51</v>
      </c>
      <c r="S135" s="3" t="s">
        <v>37</v>
      </c>
      <c r="T135" s="3" t="s">
        <v>37</v>
      </c>
      <c r="U135" s="3" t="s">
        <v>37</v>
      </c>
      <c r="V135" s="3" t="s">
        <v>37</v>
      </c>
      <c r="W135" s="3" t="s">
        <v>37</v>
      </c>
      <c r="X135" s="3" t="s">
        <v>37</v>
      </c>
      <c r="Y135" s="3" t="s">
        <v>37</v>
      </c>
      <c r="Z135" s="3" t="s">
        <v>37</v>
      </c>
      <c r="AA135" s="3" t="s">
        <v>37</v>
      </c>
      <c r="AB135" s="3" t="s">
        <v>37</v>
      </c>
      <c r="AC135" s="3" t="s">
        <v>37</v>
      </c>
      <c r="AD135" s="3" t="s">
        <v>37</v>
      </c>
      <c r="AE135" s="3" t="s">
        <v>37</v>
      </c>
      <c r="AF135" s="3" t="s">
        <v>37</v>
      </c>
      <c r="AG135" s="3" t="s">
        <v>37</v>
      </c>
      <c r="AH135" s="3" t="s">
        <v>37</v>
      </c>
      <c r="AI135" s="3" t="s">
        <v>37</v>
      </c>
      <c r="AJ135" s="3" t="s">
        <v>37</v>
      </c>
      <c r="AL135" s="45"/>
      <c r="AM135" s="45">
        <f t="shared" si="87"/>
        <v>51</v>
      </c>
      <c r="AN135" s="45"/>
      <c r="AO135" s="45"/>
      <c r="AP135" s="45">
        <f t="shared" si="89"/>
        <v>51</v>
      </c>
      <c r="AQ135" s="45">
        <f t="shared" si="74"/>
        <v>49</v>
      </c>
      <c r="AR135" s="45">
        <f t="shared" si="110"/>
        <v>49</v>
      </c>
      <c r="AS135" s="14"/>
      <c r="AT135" s="45"/>
      <c r="AU135" s="45"/>
      <c r="AV135" s="45">
        <f t="shared" si="115"/>
        <v>26.01</v>
      </c>
      <c r="AW135" s="45"/>
      <c r="AX135" s="45">
        <f t="shared" si="117"/>
        <v>49.98</v>
      </c>
      <c r="AY135" s="45">
        <f t="shared" si="111"/>
        <v>24.01</v>
      </c>
      <c r="AZ135" s="45"/>
      <c r="BA135" s="45"/>
      <c r="BB135" s="45"/>
      <c r="BC135" s="45"/>
      <c r="BD135" s="45">
        <f t="shared" si="112"/>
        <v>100</v>
      </c>
      <c r="BE135" s="14"/>
      <c r="BF135" s="45"/>
      <c r="BG135" s="45"/>
      <c r="BH135" s="45"/>
      <c r="BI135" s="45"/>
      <c r="BJ135" s="45"/>
      <c r="BK135" s="45"/>
      <c r="BL135" s="45"/>
      <c r="BM135" s="14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14"/>
      <c r="BZ135" s="46"/>
      <c r="CA135" s="46"/>
      <c r="CB135" s="12"/>
      <c r="CC135" s="10"/>
      <c r="CD135" s="10"/>
      <c r="CE135" s="173"/>
      <c r="CF135" s="173"/>
      <c r="CG135" s="173"/>
      <c r="CH135" s="173"/>
      <c r="CI135" s="173"/>
      <c r="CJ135" s="173"/>
      <c r="CK135" s="173"/>
      <c r="CL135" s="173"/>
      <c r="CM135" s="173"/>
      <c r="CN135" s="173"/>
      <c r="CO135" s="173"/>
      <c r="CP135" s="173"/>
      <c r="CQ135" s="173"/>
      <c r="CR135" s="173"/>
      <c r="CS135" s="173"/>
      <c r="CT135" s="173"/>
      <c r="CU135" s="173"/>
      <c r="CV135" s="173"/>
      <c r="CW135" s="173"/>
      <c r="CX135" s="173"/>
      <c r="CY135" s="173"/>
      <c r="CZ135" s="173"/>
      <c r="DA135" s="173"/>
      <c r="DB135" s="173"/>
      <c r="DC135" s="173"/>
      <c r="DD135" s="173"/>
      <c r="DE135" s="173"/>
      <c r="DF135" s="173"/>
      <c r="DG135" s="173"/>
      <c r="DH135" s="173"/>
      <c r="DI135" s="173"/>
    </row>
    <row r="136" spans="1:113" s="4" customFormat="1" ht="15" customHeight="1">
      <c r="A136" s="1" t="s">
        <v>229</v>
      </c>
      <c r="B136" s="2">
        <v>2012</v>
      </c>
      <c r="C136" s="1">
        <v>21913948</v>
      </c>
      <c r="D136" s="8" t="s">
        <v>194</v>
      </c>
      <c r="E136" s="1" t="s">
        <v>234</v>
      </c>
      <c r="F136" s="1" t="s">
        <v>235</v>
      </c>
      <c r="G136" s="1" t="s">
        <v>36</v>
      </c>
      <c r="H136" s="2">
        <v>129</v>
      </c>
      <c r="I136" s="2"/>
      <c r="J136" s="10">
        <v>74.78</v>
      </c>
      <c r="K136" s="3" t="s">
        <v>37</v>
      </c>
      <c r="L136" s="3" t="s">
        <v>37</v>
      </c>
      <c r="M136" s="3" t="s">
        <v>37</v>
      </c>
      <c r="N136" s="3" t="s">
        <v>37</v>
      </c>
      <c r="O136" s="3" t="s">
        <v>37</v>
      </c>
      <c r="P136" s="3" t="s">
        <v>37</v>
      </c>
      <c r="Q136" s="3" t="s">
        <v>37</v>
      </c>
      <c r="R136" s="3">
        <v>25.22</v>
      </c>
      <c r="S136" s="3" t="s">
        <v>37</v>
      </c>
      <c r="T136" s="3" t="s">
        <v>37</v>
      </c>
      <c r="U136" s="3" t="s">
        <v>37</v>
      </c>
      <c r="V136" s="3" t="s">
        <v>37</v>
      </c>
      <c r="W136" s="3" t="s">
        <v>37</v>
      </c>
      <c r="X136" s="3" t="s">
        <v>37</v>
      </c>
      <c r="Y136" s="3" t="s">
        <v>37</v>
      </c>
      <c r="Z136" s="3" t="s">
        <v>37</v>
      </c>
      <c r="AA136" s="3" t="s">
        <v>37</v>
      </c>
      <c r="AB136" s="3" t="s">
        <v>37</v>
      </c>
      <c r="AC136" s="3" t="s">
        <v>37</v>
      </c>
      <c r="AD136" s="3" t="s">
        <v>37</v>
      </c>
      <c r="AE136" s="3" t="s">
        <v>37</v>
      </c>
      <c r="AF136" s="3" t="s">
        <v>37</v>
      </c>
      <c r="AG136" s="3" t="s">
        <v>37</v>
      </c>
      <c r="AH136" s="3" t="s">
        <v>37</v>
      </c>
      <c r="AI136" s="3" t="s">
        <v>37</v>
      </c>
      <c r="AJ136" s="3" t="s">
        <v>37</v>
      </c>
      <c r="AL136" s="45"/>
      <c r="AM136" s="45">
        <f t="shared" si="87"/>
        <v>25.22</v>
      </c>
      <c r="AN136" s="45"/>
      <c r="AO136" s="45"/>
      <c r="AP136" s="45">
        <f t="shared" si="89"/>
        <v>25.22</v>
      </c>
      <c r="AQ136" s="45">
        <f t="shared" si="74"/>
        <v>74.78</v>
      </c>
      <c r="AR136" s="45">
        <f t="shared" si="110"/>
        <v>74.78</v>
      </c>
      <c r="AS136" s="14"/>
      <c r="AT136" s="45"/>
      <c r="AU136" s="45"/>
      <c r="AV136" s="45">
        <f t="shared" si="115"/>
        <v>6.3604839999999987</v>
      </c>
      <c r="AW136" s="45"/>
      <c r="AX136" s="45">
        <f t="shared" si="117"/>
        <v>37.719031999999999</v>
      </c>
      <c r="AY136" s="45">
        <f t="shared" si="111"/>
        <v>55.920484000000009</v>
      </c>
      <c r="AZ136" s="45"/>
      <c r="BA136" s="45"/>
      <c r="BB136" s="45"/>
      <c r="BC136" s="45"/>
      <c r="BD136" s="45">
        <f t="shared" si="112"/>
        <v>100</v>
      </c>
      <c r="BE136" s="77"/>
      <c r="BF136" s="45"/>
      <c r="BG136" s="45"/>
      <c r="BH136" s="45"/>
      <c r="BI136" s="45"/>
      <c r="BJ136" s="45"/>
      <c r="BK136" s="45"/>
      <c r="BL136" s="45"/>
      <c r="BM136" s="14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77"/>
      <c r="BZ136" s="46"/>
      <c r="CA136" s="46"/>
      <c r="CB136" s="12"/>
      <c r="CC136" s="10"/>
      <c r="CD136" s="10"/>
      <c r="CE136" s="173"/>
      <c r="CF136" s="173"/>
      <c r="CG136" s="173"/>
      <c r="CH136" s="173"/>
      <c r="CI136" s="173"/>
      <c r="CJ136" s="173"/>
      <c r="CK136" s="173"/>
      <c r="CL136" s="173"/>
      <c r="CM136" s="173"/>
      <c r="CN136" s="173"/>
      <c r="CO136" s="173"/>
      <c r="CP136" s="173"/>
      <c r="CQ136" s="173"/>
      <c r="CR136" s="173"/>
      <c r="CS136" s="173"/>
      <c r="CT136" s="173"/>
      <c r="CU136" s="173"/>
      <c r="CV136" s="173"/>
      <c r="CW136" s="173"/>
      <c r="CX136" s="173"/>
      <c r="CY136" s="173"/>
      <c r="CZ136" s="173"/>
      <c r="DA136" s="173"/>
      <c r="DB136" s="173"/>
      <c r="DC136" s="173"/>
      <c r="DD136" s="173"/>
      <c r="DE136" s="173"/>
      <c r="DF136" s="173"/>
      <c r="DG136" s="173"/>
      <c r="DH136" s="173"/>
      <c r="DI136" s="173"/>
    </row>
    <row r="137" spans="1:113" s="22" customFormat="1" ht="15" customHeight="1">
      <c r="A137" s="21" t="s">
        <v>236</v>
      </c>
      <c r="B137" s="18">
        <v>2013</v>
      </c>
      <c r="C137" s="21">
        <v>23644254</v>
      </c>
      <c r="D137" s="21" t="s">
        <v>194</v>
      </c>
      <c r="E137" s="21" t="s">
        <v>237</v>
      </c>
      <c r="G137" s="21" t="s">
        <v>36</v>
      </c>
      <c r="H137" s="18">
        <v>96</v>
      </c>
      <c r="I137" s="18">
        <v>96</v>
      </c>
      <c r="J137" s="21">
        <v>25</v>
      </c>
      <c r="K137" s="21" t="s">
        <v>37</v>
      </c>
      <c r="L137" s="21" t="s">
        <v>37</v>
      </c>
      <c r="M137" s="21">
        <v>42.71</v>
      </c>
      <c r="N137" s="21">
        <v>0</v>
      </c>
      <c r="O137" s="21">
        <v>0</v>
      </c>
      <c r="P137" s="19">
        <v>0</v>
      </c>
      <c r="Q137" s="21">
        <v>0</v>
      </c>
      <c r="R137" s="21">
        <v>28.13</v>
      </c>
      <c r="S137" s="21">
        <v>0</v>
      </c>
      <c r="T137" s="21">
        <v>0</v>
      </c>
      <c r="U137" s="21">
        <v>1.56</v>
      </c>
      <c r="V137" s="21">
        <v>0</v>
      </c>
      <c r="W137" s="21">
        <v>0.52</v>
      </c>
      <c r="X137" s="21">
        <v>0</v>
      </c>
      <c r="Y137" s="21">
        <v>0</v>
      </c>
      <c r="Z137" s="21" t="s">
        <v>37</v>
      </c>
      <c r="AA137" s="21">
        <v>2.08</v>
      </c>
      <c r="AB137" s="21">
        <v>0</v>
      </c>
      <c r="AC137" s="21">
        <v>0</v>
      </c>
      <c r="AD137" s="21">
        <v>0</v>
      </c>
      <c r="AE137" s="21">
        <v>0</v>
      </c>
      <c r="AF137" s="21">
        <v>0</v>
      </c>
      <c r="AG137" s="21">
        <v>0</v>
      </c>
      <c r="AH137" s="21">
        <v>0</v>
      </c>
      <c r="AI137" s="21">
        <v>0</v>
      </c>
      <c r="AJ137" s="21">
        <v>0</v>
      </c>
      <c r="AK137" s="4"/>
      <c r="AL137" s="74">
        <f t="shared" ref="AL137:AL143" si="118">SUM(X137:AJ137)</f>
        <v>2.08</v>
      </c>
      <c r="AM137" s="74">
        <f t="shared" si="87"/>
        <v>30.209999999999997</v>
      </c>
      <c r="AN137" s="74">
        <f t="shared" si="88"/>
        <v>42.71</v>
      </c>
      <c r="AO137" s="74"/>
      <c r="AP137" s="74">
        <f>SUM(AL137:AO137)</f>
        <v>75</v>
      </c>
      <c r="AQ137" s="74">
        <f t="shared" si="74"/>
        <v>25</v>
      </c>
      <c r="AR137" s="74">
        <f t="shared" si="110"/>
        <v>67.710000000000008</v>
      </c>
      <c r="AS137" s="14"/>
      <c r="AT137" s="74">
        <f t="shared" si="90"/>
        <v>4.3264000000000004E-2</v>
      </c>
      <c r="AU137" s="74">
        <f>2*AL137*AM137/100</f>
        <v>1.2567359999999999</v>
      </c>
      <c r="AV137" s="74">
        <f t="shared" si="115"/>
        <v>9.126440999999998</v>
      </c>
      <c r="AW137" s="74">
        <f t="shared" ref="AW137:AW143" si="119">2*AL137*AR137/100</f>
        <v>2.8167360000000001</v>
      </c>
      <c r="AX137" s="74">
        <f t="shared" si="117"/>
        <v>40.910381999999998</v>
      </c>
      <c r="AY137" s="74">
        <f t="shared" si="111"/>
        <v>45.846441000000013</v>
      </c>
      <c r="AZ137" s="74"/>
      <c r="BA137" s="74"/>
      <c r="BB137" s="74"/>
      <c r="BC137" s="74"/>
      <c r="BD137" s="74">
        <f t="shared" si="112"/>
        <v>100</v>
      </c>
      <c r="BE137" s="77"/>
      <c r="BF137" s="74">
        <v>2.08</v>
      </c>
      <c r="BG137" s="74">
        <v>30.209999999999997</v>
      </c>
      <c r="BH137" s="74">
        <v>42.71</v>
      </c>
      <c r="BI137" s="74"/>
      <c r="BJ137" s="74">
        <v>75</v>
      </c>
      <c r="BK137" s="74">
        <v>25</v>
      </c>
      <c r="BL137" s="74">
        <v>67.710000000000008</v>
      </c>
      <c r="BM137" s="14"/>
      <c r="BN137" s="74">
        <v>4.3264000000000004E-2</v>
      </c>
      <c r="BO137" s="74">
        <v>1.2567359999999999</v>
      </c>
      <c r="BP137" s="74">
        <v>9.126440999999998</v>
      </c>
      <c r="BQ137" s="74">
        <v>2.8167360000000001</v>
      </c>
      <c r="BR137" s="74">
        <v>40.910381999999998</v>
      </c>
      <c r="BS137" s="74">
        <v>45.846441000000013</v>
      </c>
      <c r="BT137" s="74"/>
      <c r="BU137" s="74"/>
      <c r="BV137" s="74"/>
      <c r="BW137" s="74"/>
      <c r="BX137" s="74">
        <v>100</v>
      </c>
      <c r="BY137" s="77"/>
      <c r="BZ137" s="19"/>
      <c r="CA137" s="19"/>
      <c r="CB137" s="18"/>
      <c r="CC137" s="10"/>
      <c r="CD137" s="10"/>
      <c r="CE137" s="166"/>
      <c r="CF137" s="166"/>
      <c r="CG137" s="166"/>
      <c r="CH137" s="166"/>
      <c r="CI137" s="166"/>
      <c r="CJ137" s="166"/>
      <c r="CK137" s="166"/>
      <c r="CL137" s="166"/>
      <c r="CM137" s="166"/>
      <c r="CN137" s="166"/>
      <c r="CO137" s="166"/>
      <c r="CP137" s="166"/>
      <c r="CQ137" s="166"/>
      <c r="CR137" s="166"/>
      <c r="CS137" s="166"/>
      <c r="CT137" s="166"/>
      <c r="CU137" s="166"/>
      <c r="CV137" s="166"/>
      <c r="CW137" s="166"/>
      <c r="CX137" s="166"/>
      <c r="CY137" s="166"/>
      <c r="CZ137" s="166"/>
      <c r="DA137" s="166"/>
      <c r="DB137" s="166"/>
      <c r="DC137" s="166"/>
      <c r="DD137" s="166"/>
      <c r="DE137" s="166"/>
      <c r="DF137" s="166"/>
      <c r="DG137" s="166"/>
      <c r="DH137" s="166"/>
      <c r="DI137" s="166"/>
    </row>
    <row r="138" spans="1:113" s="22" customFormat="1" ht="15" customHeight="1">
      <c r="A138" s="17" t="s">
        <v>77</v>
      </c>
      <c r="B138" s="18">
        <v>2007</v>
      </c>
      <c r="C138" s="17">
        <v>17301689</v>
      </c>
      <c r="D138" s="17" t="s">
        <v>194</v>
      </c>
      <c r="E138" s="17" t="s">
        <v>238</v>
      </c>
      <c r="F138" s="17"/>
      <c r="G138" s="17" t="s">
        <v>79</v>
      </c>
      <c r="H138" s="18">
        <v>241</v>
      </c>
      <c r="I138" s="18">
        <v>241</v>
      </c>
      <c r="J138" s="21">
        <v>32.400000000000006</v>
      </c>
      <c r="K138" s="19">
        <v>0.4</v>
      </c>
      <c r="L138" s="19">
        <v>0.6</v>
      </c>
      <c r="M138" s="19">
        <v>16.399999999999999</v>
      </c>
      <c r="N138" s="19" t="s">
        <v>37</v>
      </c>
      <c r="O138" s="19" t="s">
        <v>37</v>
      </c>
      <c r="P138" s="19" t="s">
        <v>37</v>
      </c>
      <c r="Q138" s="19">
        <v>0</v>
      </c>
      <c r="R138" s="19">
        <v>39.4</v>
      </c>
      <c r="S138" s="19">
        <v>0</v>
      </c>
      <c r="T138" s="19">
        <v>0</v>
      </c>
      <c r="U138" s="19">
        <v>2.2999999999999998</v>
      </c>
      <c r="V138" s="19" t="s">
        <v>37</v>
      </c>
      <c r="W138" s="19" t="s">
        <v>37</v>
      </c>
      <c r="X138" s="19">
        <v>0</v>
      </c>
      <c r="Y138" s="19">
        <v>2.7</v>
      </c>
      <c r="Z138" s="19">
        <v>0</v>
      </c>
      <c r="AA138" s="19">
        <v>5.8</v>
      </c>
      <c r="AB138" s="19">
        <v>0</v>
      </c>
      <c r="AC138" s="19" t="s">
        <v>37</v>
      </c>
      <c r="AD138" s="19" t="s">
        <v>37</v>
      </c>
      <c r="AE138" s="19" t="s">
        <v>37</v>
      </c>
      <c r="AF138" s="19" t="s">
        <v>37</v>
      </c>
      <c r="AG138" s="19" t="s">
        <v>37</v>
      </c>
      <c r="AH138" s="19" t="s">
        <v>37</v>
      </c>
      <c r="AI138" s="19" t="s">
        <v>37</v>
      </c>
      <c r="AJ138" s="19" t="s">
        <v>37</v>
      </c>
      <c r="AK138" s="4"/>
      <c r="AL138" s="74">
        <f t="shared" si="118"/>
        <v>8.5</v>
      </c>
      <c r="AM138" s="74">
        <f t="shared" si="87"/>
        <v>41.699999999999996</v>
      </c>
      <c r="AN138" s="74">
        <f t="shared" si="88"/>
        <v>16.399999999999999</v>
      </c>
      <c r="AO138" s="74">
        <f>SUM(K138:L138)</f>
        <v>1</v>
      </c>
      <c r="AP138" s="74">
        <f t="shared" si="89"/>
        <v>67.599999999999994</v>
      </c>
      <c r="AQ138" s="74">
        <f t="shared" ref="AQ138:AQ203" si="120">100-AP138</f>
        <v>32.400000000000006</v>
      </c>
      <c r="AR138" s="74">
        <f t="shared" si="110"/>
        <v>48.800000000000004</v>
      </c>
      <c r="AS138" s="14"/>
      <c r="AT138" s="74">
        <f t="shared" si="90"/>
        <v>0.72250000000000003</v>
      </c>
      <c r="AU138" s="74">
        <f>2*AL138*AM138/100</f>
        <v>7.0889999999999995</v>
      </c>
      <c r="AV138" s="74">
        <f t="shared" si="115"/>
        <v>17.388899999999996</v>
      </c>
      <c r="AW138" s="74">
        <f t="shared" si="119"/>
        <v>8.2959999999999994</v>
      </c>
      <c r="AX138" s="74">
        <f t="shared" si="117"/>
        <v>40.699199999999998</v>
      </c>
      <c r="AY138" s="74">
        <f t="shared" si="111"/>
        <v>23.814400000000006</v>
      </c>
      <c r="AZ138" s="74">
        <f>2*AL138*AO138/100</f>
        <v>0.17</v>
      </c>
      <c r="BA138" s="74">
        <f>2*AM138*AO138/100</f>
        <v>0.83399999999999996</v>
      </c>
      <c r="BB138" s="74">
        <f>2*AR138*AO138/100</f>
        <v>0.97600000000000009</v>
      </c>
      <c r="BC138" s="74">
        <f>AO138*AO138/100</f>
        <v>0.01</v>
      </c>
      <c r="BD138" s="74">
        <f t="shared" si="112"/>
        <v>100</v>
      </c>
      <c r="BE138" s="14"/>
      <c r="BF138" s="74">
        <v>8.5</v>
      </c>
      <c r="BG138" s="74">
        <v>41.699999999999996</v>
      </c>
      <c r="BH138" s="74">
        <v>16.399999999999999</v>
      </c>
      <c r="BI138" s="74">
        <v>1</v>
      </c>
      <c r="BJ138" s="74">
        <v>67.599999999999994</v>
      </c>
      <c r="BK138" s="74">
        <v>32.400000000000006</v>
      </c>
      <c r="BL138" s="74">
        <v>48.800000000000004</v>
      </c>
      <c r="BM138" s="14"/>
      <c r="BN138" s="74">
        <v>0.72250000000000003</v>
      </c>
      <c r="BO138" s="74">
        <v>7.0889999999999995</v>
      </c>
      <c r="BP138" s="74">
        <v>17.388899999999996</v>
      </c>
      <c r="BQ138" s="74">
        <v>8.2959999999999994</v>
      </c>
      <c r="BR138" s="74">
        <v>40.699199999999998</v>
      </c>
      <c r="BS138" s="74">
        <v>23.814400000000006</v>
      </c>
      <c r="BT138" s="74">
        <v>0.17</v>
      </c>
      <c r="BU138" s="74">
        <v>0.83399999999999996</v>
      </c>
      <c r="BV138" s="74">
        <v>0.97600000000000009</v>
      </c>
      <c r="BW138" s="74">
        <v>0.01</v>
      </c>
      <c r="BX138" s="74">
        <v>100</v>
      </c>
      <c r="BY138" s="14"/>
      <c r="BZ138" s="19"/>
      <c r="CA138" s="19"/>
      <c r="CB138" s="18"/>
      <c r="CC138" s="10"/>
      <c r="CD138" s="10"/>
      <c r="CE138" s="166"/>
      <c r="CF138" s="166"/>
      <c r="CG138" s="166"/>
      <c r="CH138" s="166"/>
      <c r="CI138" s="166"/>
      <c r="CJ138" s="166"/>
      <c r="CK138" s="166"/>
      <c r="CL138" s="166"/>
      <c r="CM138" s="166"/>
      <c r="CN138" s="166"/>
      <c r="CO138" s="166"/>
      <c r="CP138" s="166"/>
      <c r="CQ138" s="166"/>
      <c r="CR138" s="166"/>
      <c r="CS138" s="166"/>
      <c r="CT138" s="166"/>
      <c r="CU138" s="166"/>
      <c r="CV138" s="166"/>
      <c r="CW138" s="166"/>
      <c r="CX138" s="166"/>
      <c r="CY138" s="166"/>
      <c r="CZ138" s="166"/>
      <c r="DA138" s="166"/>
      <c r="DB138" s="166"/>
      <c r="DC138" s="166"/>
      <c r="DD138" s="166"/>
      <c r="DE138" s="166"/>
      <c r="DF138" s="166"/>
      <c r="DG138" s="166"/>
      <c r="DH138" s="166"/>
      <c r="DI138" s="166"/>
    </row>
    <row r="139" spans="1:113" s="22" customFormat="1" ht="15" customHeight="1">
      <c r="A139" s="21" t="s">
        <v>239</v>
      </c>
      <c r="B139" s="18">
        <v>2013</v>
      </c>
      <c r="C139" s="21">
        <v>23476897</v>
      </c>
      <c r="D139" s="21" t="s">
        <v>194</v>
      </c>
      <c r="E139" s="21" t="s">
        <v>240</v>
      </c>
      <c r="G139" s="21" t="s">
        <v>121</v>
      </c>
      <c r="H139" s="18">
        <v>138</v>
      </c>
      <c r="I139" s="18">
        <v>138</v>
      </c>
      <c r="J139" s="21">
        <v>30</v>
      </c>
      <c r="K139" s="19" t="s">
        <v>37</v>
      </c>
      <c r="L139" s="19" t="s">
        <v>37</v>
      </c>
      <c r="M139" s="19">
        <v>12.4</v>
      </c>
      <c r="N139" s="19" t="s">
        <v>37</v>
      </c>
      <c r="O139" s="19" t="s">
        <v>37</v>
      </c>
      <c r="P139" s="19" t="s">
        <v>37</v>
      </c>
      <c r="Q139" s="19" t="s">
        <v>37</v>
      </c>
      <c r="R139" s="19">
        <v>52.4</v>
      </c>
      <c r="S139" s="19" t="s">
        <v>37</v>
      </c>
      <c r="T139" s="19" t="s">
        <v>37</v>
      </c>
      <c r="U139" s="19">
        <v>2.8</v>
      </c>
      <c r="V139" s="19" t="s">
        <v>37</v>
      </c>
      <c r="W139" s="19" t="s">
        <v>37</v>
      </c>
      <c r="X139" s="19">
        <v>0</v>
      </c>
      <c r="Y139" s="19">
        <v>0</v>
      </c>
      <c r="Z139" s="19" t="s">
        <v>37</v>
      </c>
      <c r="AA139" s="19">
        <v>2.4</v>
      </c>
      <c r="AB139" s="19">
        <v>0</v>
      </c>
      <c r="AC139" s="19" t="s">
        <v>37</v>
      </c>
      <c r="AD139" s="19" t="s">
        <v>37</v>
      </c>
      <c r="AE139" s="19" t="s">
        <v>37</v>
      </c>
      <c r="AF139" s="19" t="s">
        <v>37</v>
      </c>
      <c r="AG139" s="19" t="s">
        <v>37</v>
      </c>
      <c r="AH139" s="19" t="s">
        <v>37</v>
      </c>
      <c r="AI139" s="19" t="s">
        <v>37</v>
      </c>
      <c r="AJ139" s="19" t="s">
        <v>37</v>
      </c>
      <c r="AK139" s="4"/>
      <c r="AL139" s="74">
        <f t="shared" si="118"/>
        <v>2.4</v>
      </c>
      <c r="AM139" s="74">
        <f t="shared" si="87"/>
        <v>55.199999999999996</v>
      </c>
      <c r="AN139" s="74">
        <f t="shared" si="88"/>
        <v>12.4</v>
      </c>
      <c r="AO139" s="74"/>
      <c r="AP139" s="74">
        <f t="shared" si="89"/>
        <v>70</v>
      </c>
      <c r="AQ139" s="74">
        <f t="shared" si="120"/>
        <v>30</v>
      </c>
      <c r="AR139" s="74">
        <f t="shared" si="110"/>
        <v>42.4</v>
      </c>
      <c r="AS139" s="14"/>
      <c r="AT139" s="74">
        <f t="shared" si="90"/>
        <v>5.7599999999999998E-2</v>
      </c>
      <c r="AU139" s="74">
        <f>2*AL139*AM139/100</f>
        <v>2.6496</v>
      </c>
      <c r="AV139" s="74">
        <f t="shared" si="115"/>
        <v>30.470399999999994</v>
      </c>
      <c r="AW139" s="74">
        <f t="shared" si="119"/>
        <v>2.0351999999999997</v>
      </c>
      <c r="AX139" s="74">
        <f t="shared" si="117"/>
        <v>46.809599999999989</v>
      </c>
      <c r="AY139" s="74">
        <f t="shared" si="111"/>
        <v>17.977599999999999</v>
      </c>
      <c r="AZ139" s="74"/>
      <c r="BA139" s="74"/>
      <c r="BB139" s="74"/>
      <c r="BC139" s="74"/>
      <c r="BD139" s="74">
        <f t="shared" si="112"/>
        <v>99.999999999999972</v>
      </c>
      <c r="BE139" s="77"/>
      <c r="BF139" s="74">
        <v>2.4</v>
      </c>
      <c r="BG139" s="74">
        <v>55.199999999999996</v>
      </c>
      <c r="BH139" s="74">
        <v>12.4</v>
      </c>
      <c r="BI139" s="74"/>
      <c r="BJ139" s="74">
        <v>70</v>
      </c>
      <c r="BK139" s="74">
        <v>30</v>
      </c>
      <c r="BL139" s="74">
        <v>42.4</v>
      </c>
      <c r="BM139" s="14"/>
      <c r="BN139" s="74">
        <v>5.7599999999999998E-2</v>
      </c>
      <c r="BO139" s="74">
        <v>2.6496</v>
      </c>
      <c r="BP139" s="74">
        <v>30.470399999999994</v>
      </c>
      <c r="BQ139" s="74">
        <v>2.0351999999999997</v>
      </c>
      <c r="BR139" s="74">
        <v>46.809599999999989</v>
      </c>
      <c r="BS139" s="74">
        <v>17.977599999999999</v>
      </c>
      <c r="BT139" s="74"/>
      <c r="BU139" s="74"/>
      <c r="BV139" s="74"/>
      <c r="BW139" s="74"/>
      <c r="BX139" s="74">
        <v>99.999999999999972</v>
      </c>
      <c r="BY139" s="77"/>
      <c r="BZ139" s="19"/>
      <c r="CA139" s="19"/>
      <c r="CB139" s="18"/>
      <c r="CC139" s="10"/>
      <c r="CD139" s="10"/>
      <c r="CE139" s="166"/>
      <c r="CF139" s="166"/>
      <c r="CG139" s="166"/>
      <c r="CH139" s="166"/>
      <c r="CI139" s="166"/>
      <c r="CJ139" s="166"/>
      <c r="CK139" s="166"/>
      <c r="CL139" s="166"/>
      <c r="CM139" s="166"/>
      <c r="CN139" s="166"/>
      <c r="CO139" s="166"/>
      <c r="CP139" s="166"/>
      <c r="CQ139" s="166"/>
      <c r="CR139" s="166"/>
      <c r="CS139" s="166"/>
      <c r="CT139" s="166"/>
      <c r="CU139" s="166"/>
      <c r="CV139" s="166"/>
      <c r="CW139" s="166"/>
      <c r="CX139" s="166"/>
      <c r="CY139" s="166"/>
      <c r="CZ139" s="166"/>
      <c r="DA139" s="166"/>
      <c r="DB139" s="166"/>
      <c r="DC139" s="166"/>
      <c r="DD139" s="166"/>
      <c r="DE139" s="166"/>
      <c r="DF139" s="166"/>
      <c r="DG139" s="166"/>
      <c r="DH139" s="166"/>
      <c r="DI139" s="166"/>
    </row>
    <row r="140" spans="1:113" s="4" customFormat="1" ht="15" customHeight="1">
      <c r="A140" s="7" t="s">
        <v>241</v>
      </c>
      <c r="B140" s="2">
        <v>1999</v>
      </c>
      <c r="C140" s="7">
        <v>10471060</v>
      </c>
      <c r="D140" s="8" t="s">
        <v>194</v>
      </c>
      <c r="E140" s="7" t="s">
        <v>242</v>
      </c>
      <c r="F140" s="7"/>
      <c r="G140" s="7" t="s">
        <v>36</v>
      </c>
      <c r="H140" s="2">
        <v>318</v>
      </c>
      <c r="I140" s="2"/>
      <c r="J140" s="10">
        <v>95.13</v>
      </c>
      <c r="K140" s="3" t="s">
        <v>37</v>
      </c>
      <c r="L140" s="3" t="s">
        <v>37</v>
      </c>
      <c r="M140" s="3" t="s">
        <v>37</v>
      </c>
      <c r="N140" s="3" t="s">
        <v>37</v>
      </c>
      <c r="O140" s="3" t="s">
        <v>37</v>
      </c>
      <c r="P140" s="3" t="s">
        <v>37</v>
      </c>
      <c r="Q140" s="3" t="s">
        <v>37</v>
      </c>
      <c r="R140" s="3" t="s">
        <v>37</v>
      </c>
      <c r="S140" s="3" t="s">
        <v>37</v>
      </c>
      <c r="T140" s="3" t="s">
        <v>37</v>
      </c>
      <c r="U140" s="3" t="s">
        <v>37</v>
      </c>
      <c r="V140" s="3" t="s">
        <v>37</v>
      </c>
      <c r="W140" s="3" t="s">
        <v>37</v>
      </c>
      <c r="X140" s="3">
        <v>0</v>
      </c>
      <c r="Y140" s="3">
        <v>0.77</v>
      </c>
      <c r="Z140" s="3" t="s">
        <v>37</v>
      </c>
      <c r="AA140" s="3">
        <v>4.0999999999999996</v>
      </c>
      <c r="AB140" s="3" t="s">
        <v>37</v>
      </c>
      <c r="AC140" s="3" t="s">
        <v>37</v>
      </c>
      <c r="AD140" s="3" t="s">
        <v>37</v>
      </c>
      <c r="AE140" s="3" t="s">
        <v>37</v>
      </c>
      <c r="AF140" s="3" t="s">
        <v>37</v>
      </c>
      <c r="AG140" s="3" t="s">
        <v>37</v>
      </c>
      <c r="AH140" s="3" t="s">
        <v>37</v>
      </c>
      <c r="AI140" s="3" t="s">
        <v>37</v>
      </c>
      <c r="AJ140" s="3" t="s">
        <v>37</v>
      </c>
      <c r="AL140" s="45">
        <f t="shared" si="118"/>
        <v>4.8699999999999992</v>
      </c>
      <c r="AM140" s="45"/>
      <c r="AN140" s="45"/>
      <c r="AO140" s="45"/>
      <c r="AP140" s="45">
        <f t="shared" si="89"/>
        <v>4.8699999999999992</v>
      </c>
      <c r="AQ140" s="45">
        <f t="shared" si="120"/>
        <v>95.13</v>
      </c>
      <c r="AR140" s="45">
        <f t="shared" si="110"/>
        <v>95.13</v>
      </c>
      <c r="AS140" s="14"/>
      <c r="AT140" s="45">
        <f t="shared" si="90"/>
        <v>0.23716899999999991</v>
      </c>
      <c r="AU140" s="45"/>
      <c r="AV140" s="45"/>
      <c r="AW140" s="45">
        <f t="shared" si="119"/>
        <v>9.2656619999999972</v>
      </c>
      <c r="AX140" s="45"/>
      <c r="AY140" s="45">
        <f t="shared" si="111"/>
        <v>90.497169</v>
      </c>
      <c r="AZ140" s="45"/>
      <c r="BA140" s="45"/>
      <c r="BB140" s="45"/>
      <c r="BC140" s="45"/>
      <c r="BD140" s="45">
        <f t="shared" si="112"/>
        <v>100</v>
      </c>
      <c r="BE140" s="14"/>
      <c r="BF140" s="45"/>
      <c r="BG140" s="45"/>
      <c r="BH140" s="45"/>
      <c r="BI140" s="45"/>
      <c r="BJ140" s="45"/>
      <c r="BK140" s="45"/>
      <c r="BL140" s="45"/>
      <c r="BM140" s="14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14"/>
      <c r="BZ140" s="14" t="s">
        <v>467</v>
      </c>
      <c r="CA140" s="46">
        <v>0.93</v>
      </c>
      <c r="CB140" s="12">
        <v>215</v>
      </c>
      <c r="CC140" s="10"/>
      <c r="CD140" s="10"/>
      <c r="CE140" s="173"/>
      <c r="CF140" s="173"/>
      <c r="CG140" s="173"/>
      <c r="CH140" s="173"/>
      <c r="CI140" s="173"/>
      <c r="CJ140" s="173"/>
      <c r="CK140" s="173"/>
      <c r="CL140" s="173"/>
      <c r="CM140" s="173"/>
      <c r="CN140" s="173"/>
      <c r="CO140" s="173"/>
      <c r="CP140" s="173"/>
      <c r="CQ140" s="173"/>
      <c r="CR140" s="173"/>
      <c r="CS140" s="173"/>
      <c r="CT140" s="173"/>
      <c r="CU140" s="173"/>
      <c r="CV140" s="173"/>
      <c r="CW140" s="173"/>
      <c r="CX140" s="173"/>
      <c r="CY140" s="173"/>
      <c r="CZ140" s="173"/>
      <c r="DA140" s="173"/>
      <c r="DB140" s="173"/>
      <c r="DC140" s="173"/>
      <c r="DD140" s="173"/>
      <c r="DE140" s="173"/>
      <c r="DF140" s="173"/>
      <c r="DG140" s="173"/>
      <c r="DH140" s="173"/>
      <c r="DI140" s="173"/>
    </row>
    <row r="141" spans="1:113" s="4" customFormat="1" ht="15" customHeight="1">
      <c r="A141" s="7" t="s">
        <v>243</v>
      </c>
      <c r="B141" s="2">
        <v>1999</v>
      </c>
      <c r="C141" s="7">
        <v>10340923</v>
      </c>
      <c r="D141" s="8" t="s">
        <v>194</v>
      </c>
      <c r="E141" s="7" t="s">
        <v>242</v>
      </c>
      <c r="F141" s="7"/>
      <c r="G141" s="8" t="s">
        <v>36</v>
      </c>
      <c r="H141" s="2">
        <v>98</v>
      </c>
      <c r="I141" s="2"/>
      <c r="J141" s="10">
        <v>43.400000000000006</v>
      </c>
      <c r="K141" s="3" t="s">
        <v>37</v>
      </c>
      <c r="L141" s="3" t="s">
        <v>37</v>
      </c>
      <c r="M141" s="3">
        <v>9.1999999999999993</v>
      </c>
      <c r="N141" s="3" t="s">
        <v>37</v>
      </c>
      <c r="O141" s="3" t="s">
        <v>37</v>
      </c>
      <c r="P141" s="3" t="s">
        <v>37</v>
      </c>
      <c r="Q141" s="3" t="s">
        <v>37</v>
      </c>
      <c r="R141" s="3">
        <v>40.799999999999997</v>
      </c>
      <c r="S141" s="3" t="s">
        <v>37</v>
      </c>
      <c r="T141" s="3" t="s">
        <v>37</v>
      </c>
      <c r="U141" s="3" t="s">
        <v>37</v>
      </c>
      <c r="V141" s="3" t="s">
        <v>37</v>
      </c>
      <c r="W141" s="3" t="s">
        <v>37</v>
      </c>
      <c r="X141" s="3">
        <v>0</v>
      </c>
      <c r="Y141" s="3">
        <v>0.5</v>
      </c>
      <c r="Z141" s="3" t="s">
        <v>37</v>
      </c>
      <c r="AA141" s="3">
        <v>6.1</v>
      </c>
      <c r="AB141" s="3" t="s">
        <v>37</v>
      </c>
      <c r="AC141" s="3" t="s">
        <v>37</v>
      </c>
      <c r="AD141" s="3" t="s">
        <v>37</v>
      </c>
      <c r="AE141" s="3" t="s">
        <v>37</v>
      </c>
      <c r="AF141" s="3" t="s">
        <v>37</v>
      </c>
      <c r="AG141" s="3" t="s">
        <v>37</v>
      </c>
      <c r="AH141" s="3" t="s">
        <v>37</v>
      </c>
      <c r="AI141" s="3" t="s">
        <v>37</v>
      </c>
      <c r="AJ141" s="3" t="s">
        <v>37</v>
      </c>
      <c r="AL141" s="45">
        <f t="shared" si="118"/>
        <v>6.6</v>
      </c>
      <c r="AM141" s="45">
        <f t="shared" si="87"/>
        <v>40.799999999999997</v>
      </c>
      <c r="AN141" s="45">
        <f t="shared" si="88"/>
        <v>9.1999999999999993</v>
      </c>
      <c r="AO141" s="45"/>
      <c r="AP141" s="45">
        <f t="shared" si="89"/>
        <v>56.599999999999994</v>
      </c>
      <c r="AQ141" s="45">
        <f t="shared" si="120"/>
        <v>43.400000000000006</v>
      </c>
      <c r="AR141" s="45">
        <f t="shared" si="110"/>
        <v>52.600000000000009</v>
      </c>
      <c r="AS141" s="14"/>
      <c r="AT141" s="45">
        <f t="shared" si="90"/>
        <v>0.43559999999999993</v>
      </c>
      <c r="AU141" s="45">
        <f>2*AL141*AM141/100</f>
        <v>5.3855999999999993</v>
      </c>
      <c r="AV141" s="45">
        <f>AM141*AM141/100</f>
        <v>16.6464</v>
      </c>
      <c r="AW141" s="45">
        <f t="shared" si="119"/>
        <v>6.9432000000000009</v>
      </c>
      <c r="AX141" s="45">
        <f>2*AM141*AR141/100</f>
        <v>42.921600000000005</v>
      </c>
      <c r="AY141" s="45">
        <f t="shared" si="111"/>
        <v>27.667600000000007</v>
      </c>
      <c r="AZ141" s="45"/>
      <c r="BA141" s="45"/>
      <c r="BB141" s="45"/>
      <c r="BC141" s="45"/>
      <c r="BD141" s="45">
        <f t="shared" si="112"/>
        <v>100.00000000000001</v>
      </c>
      <c r="BE141" s="14"/>
      <c r="BF141" s="45"/>
      <c r="BG141" s="45"/>
      <c r="BH141" s="45"/>
      <c r="BI141" s="45"/>
      <c r="BJ141" s="45"/>
      <c r="BK141" s="45"/>
      <c r="BL141" s="45"/>
      <c r="BM141" s="14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14"/>
      <c r="BZ141" s="14" t="s">
        <v>465</v>
      </c>
      <c r="CA141" s="46">
        <v>1.02</v>
      </c>
      <c r="CB141" s="12">
        <v>98</v>
      </c>
      <c r="CC141" s="10"/>
      <c r="CD141" s="10"/>
      <c r="CE141" s="173"/>
      <c r="CF141" s="173"/>
      <c r="CG141" s="173"/>
      <c r="CH141" s="173"/>
      <c r="CI141" s="173"/>
      <c r="CJ141" s="173"/>
      <c r="CK141" s="173"/>
      <c r="CL141" s="173"/>
      <c r="CM141" s="173"/>
      <c r="CN141" s="173"/>
      <c r="CO141" s="173"/>
      <c r="CP141" s="173"/>
      <c r="CQ141" s="173"/>
      <c r="CR141" s="173"/>
      <c r="CS141" s="173"/>
      <c r="CT141" s="173"/>
      <c r="CU141" s="173"/>
      <c r="CV141" s="173"/>
      <c r="CW141" s="173"/>
      <c r="CX141" s="173"/>
      <c r="CY141" s="173"/>
      <c r="CZ141" s="173"/>
      <c r="DA141" s="173"/>
      <c r="DB141" s="173"/>
      <c r="DC141" s="173"/>
      <c r="DD141" s="173"/>
      <c r="DE141" s="173"/>
      <c r="DF141" s="173"/>
      <c r="DG141" s="173"/>
      <c r="DH141" s="173"/>
      <c r="DI141" s="173"/>
    </row>
    <row r="142" spans="1:113" s="4" customFormat="1" ht="15" customHeight="1">
      <c r="A142" s="1" t="s">
        <v>244</v>
      </c>
      <c r="B142" s="2">
        <v>2000</v>
      </c>
      <c r="C142" s="1">
        <v>10886115</v>
      </c>
      <c r="D142" s="8" t="s">
        <v>194</v>
      </c>
      <c r="E142" s="1" t="s">
        <v>242</v>
      </c>
      <c r="F142" s="1"/>
      <c r="G142" s="1" t="s">
        <v>36</v>
      </c>
      <c r="H142" s="2">
        <v>162</v>
      </c>
      <c r="I142" s="2"/>
      <c r="J142" s="10">
        <v>42.29</v>
      </c>
      <c r="K142" s="3" t="s">
        <v>37</v>
      </c>
      <c r="L142" s="3" t="s">
        <v>37</v>
      </c>
      <c r="M142" s="3">
        <v>12.96</v>
      </c>
      <c r="N142" s="3" t="s">
        <v>37</v>
      </c>
      <c r="O142" s="3" t="s">
        <v>37</v>
      </c>
      <c r="P142" s="3" t="s">
        <v>37</v>
      </c>
      <c r="Q142" s="3" t="s">
        <v>37</v>
      </c>
      <c r="R142" s="3">
        <v>38.58</v>
      </c>
      <c r="S142" s="3">
        <v>0</v>
      </c>
      <c r="T142" s="3" t="s">
        <v>37</v>
      </c>
      <c r="U142" s="3" t="s">
        <v>37</v>
      </c>
      <c r="V142" s="3" t="s">
        <v>37</v>
      </c>
      <c r="W142" s="3" t="s">
        <v>37</v>
      </c>
      <c r="X142" s="3">
        <v>0</v>
      </c>
      <c r="Y142" s="3">
        <v>0</v>
      </c>
      <c r="Z142" s="3" t="s">
        <v>37</v>
      </c>
      <c r="AA142" s="3">
        <v>6.17</v>
      </c>
      <c r="AB142" s="3" t="s">
        <v>37</v>
      </c>
      <c r="AC142" s="3" t="s">
        <v>37</v>
      </c>
      <c r="AD142" s="3" t="s">
        <v>37</v>
      </c>
      <c r="AE142" s="3">
        <v>0</v>
      </c>
      <c r="AF142" s="3">
        <v>0</v>
      </c>
      <c r="AG142" s="3" t="s">
        <v>37</v>
      </c>
      <c r="AH142" s="3" t="s">
        <v>37</v>
      </c>
      <c r="AI142" s="3" t="s">
        <v>37</v>
      </c>
      <c r="AJ142" s="3" t="s">
        <v>37</v>
      </c>
      <c r="AL142" s="45">
        <f t="shared" si="118"/>
        <v>6.17</v>
      </c>
      <c r="AM142" s="45">
        <f t="shared" si="87"/>
        <v>38.58</v>
      </c>
      <c r="AN142" s="45">
        <f t="shared" si="88"/>
        <v>12.96</v>
      </c>
      <c r="AO142" s="45"/>
      <c r="AP142" s="45">
        <f t="shared" si="89"/>
        <v>57.71</v>
      </c>
      <c r="AQ142" s="45">
        <f t="shared" si="120"/>
        <v>42.29</v>
      </c>
      <c r="AR142" s="45">
        <f t="shared" si="110"/>
        <v>55.25</v>
      </c>
      <c r="AS142" s="14"/>
      <c r="AT142" s="45">
        <f t="shared" si="90"/>
        <v>0.380689</v>
      </c>
      <c r="AU142" s="45">
        <f>2*AL142*AM142/100</f>
        <v>4.7607719999999993</v>
      </c>
      <c r="AV142" s="45">
        <f>AM142*AM142/100</f>
        <v>14.884163999999998</v>
      </c>
      <c r="AW142" s="45">
        <f t="shared" si="119"/>
        <v>6.81785</v>
      </c>
      <c r="AX142" s="45">
        <f>2*AM142*AR142/100</f>
        <v>42.630900000000004</v>
      </c>
      <c r="AY142" s="45">
        <f t="shared" si="111"/>
        <v>30.525625000000002</v>
      </c>
      <c r="AZ142" s="45"/>
      <c r="BA142" s="45"/>
      <c r="BB142" s="45"/>
      <c r="BC142" s="45"/>
      <c r="BD142" s="45">
        <f t="shared" si="112"/>
        <v>100.00000000000001</v>
      </c>
      <c r="BE142" s="14"/>
      <c r="BF142" s="45"/>
      <c r="BG142" s="45"/>
      <c r="BH142" s="45"/>
      <c r="BI142" s="45"/>
      <c r="BJ142" s="45"/>
      <c r="BK142" s="45"/>
      <c r="BL142" s="45"/>
      <c r="BM142" s="14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14"/>
      <c r="BZ142" s="46"/>
      <c r="CA142" s="46"/>
      <c r="CB142" s="12"/>
      <c r="CC142" s="10"/>
      <c r="CD142" s="10"/>
      <c r="CE142" s="173"/>
      <c r="CF142" s="173"/>
      <c r="CG142" s="173"/>
      <c r="CH142" s="173"/>
      <c r="CI142" s="173"/>
      <c r="CJ142" s="173"/>
      <c r="CK142" s="173"/>
      <c r="CL142" s="173"/>
      <c r="CM142" s="173"/>
      <c r="CN142" s="173"/>
      <c r="CO142" s="173"/>
      <c r="CP142" s="173"/>
      <c r="CQ142" s="173"/>
      <c r="CR142" s="173"/>
      <c r="CS142" s="173"/>
      <c r="CT142" s="173"/>
      <c r="CU142" s="173"/>
      <c r="CV142" s="173"/>
      <c r="CW142" s="173"/>
      <c r="CX142" s="173"/>
      <c r="CY142" s="173"/>
      <c r="CZ142" s="173"/>
      <c r="DA142" s="173"/>
      <c r="DB142" s="173"/>
      <c r="DC142" s="173"/>
      <c r="DD142" s="173"/>
      <c r="DE142" s="173"/>
      <c r="DF142" s="173"/>
      <c r="DG142" s="173"/>
      <c r="DH142" s="173"/>
      <c r="DI142" s="173"/>
    </row>
    <row r="143" spans="1:113" s="4" customFormat="1" ht="15" customHeight="1">
      <c r="A143" s="7" t="s">
        <v>245</v>
      </c>
      <c r="B143" s="2">
        <v>2000</v>
      </c>
      <c r="C143" s="7">
        <v>10975611</v>
      </c>
      <c r="D143" s="8" t="s">
        <v>194</v>
      </c>
      <c r="E143" s="7" t="s">
        <v>242</v>
      </c>
      <c r="F143" s="7"/>
      <c r="G143" s="8" t="s">
        <v>36</v>
      </c>
      <c r="H143" s="2">
        <v>206</v>
      </c>
      <c r="I143" s="2"/>
      <c r="J143" s="10">
        <v>43.899999999999991</v>
      </c>
      <c r="K143" s="3">
        <v>0.5</v>
      </c>
      <c r="L143" s="3">
        <v>0.5</v>
      </c>
      <c r="M143" s="3">
        <v>12.3</v>
      </c>
      <c r="N143" s="3" t="s">
        <v>37</v>
      </c>
      <c r="O143" s="3" t="s">
        <v>37</v>
      </c>
      <c r="P143" s="3" t="s">
        <v>37</v>
      </c>
      <c r="Q143" s="3" t="s">
        <v>37</v>
      </c>
      <c r="R143" s="3">
        <v>38.1</v>
      </c>
      <c r="S143" s="3" t="s">
        <v>37</v>
      </c>
      <c r="T143" s="3" t="s">
        <v>37</v>
      </c>
      <c r="U143" s="3" t="s">
        <v>37</v>
      </c>
      <c r="V143" s="3" t="s">
        <v>37</v>
      </c>
      <c r="W143" s="3" t="s">
        <v>37</v>
      </c>
      <c r="X143" s="3" t="s">
        <v>37</v>
      </c>
      <c r="Y143" s="3">
        <v>0.2</v>
      </c>
      <c r="Z143" s="3" t="s">
        <v>37</v>
      </c>
      <c r="AA143" s="3">
        <v>4.5</v>
      </c>
      <c r="AB143" s="3" t="s">
        <v>37</v>
      </c>
      <c r="AC143" s="3" t="s">
        <v>37</v>
      </c>
      <c r="AD143" s="3" t="s">
        <v>37</v>
      </c>
      <c r="AE143" s="3" t="s">
        <v>37</v>
      </c>
      <c r="AF143" s="3" t="s">
        <v>37</v>
      </c>
      <c r="AG143" s="3" t="s">
        <v>37</v>
      </c>
      <c r="AH143" s="3" t="s">
        <v>37</v>
      </c>
      <c r="AI143" s="3" t="s">
        <v>37</v>
      </c>
      <c r="AJ143" s="3" t="s">
        <v>37</v>
      </c>
      <c r="AL143" s="45">
        <f t="shared" si="118"/>
        <v>4.7</v>
      </c>
      <c r="AM143" s="45">
        <f t="shared" si="87"/>
        <v>38.1</v>
      </c>
      <c r="AN143" s="45">
        <f t="shared" si="88"/>
        <v>12.3</v>
      </c>
      <c r="AO143" s="45">
        <f>SUM(K143:L143)</f>
        <v>1</v>
      </c>
      <c r="AP143" s="45">
        <f t="shared" si="89"/>
        <v>56.100000000000009</v>
      </c>
      <c r="AQ143" s="45">
        <f t="shared" si="120"/>
        <v>43.899999999999991</v>
      </c>
      <c r="AR143" s="45">
        <f t="shared" si="110"/>
        <v>56.199999999999989</v>
      </c>
      <c r="AS143" s="14"/>
      <c r="AT143" s="45">
        <f t="shared" si="90"/>
        <v>0.22090000000000004</v>
      </c>
      <c r="AU143" s="45">
        <f>2*AL143*AM143/100</f>
        <v>3.5814000000000004</v>
      </c>
      <c r="AV143" s="45">
        <f>AM143*AM143/100</f>
        <v>14.516100000000002</v>
      </c>
      <c r="AW143" s="45">
        <f t="shared" si="119"/>
        <v>5.2827999999999982</v>
      </c>
      <c r="AX143" s="45">
        <f>2*AM143*AR143/100</f>
        <v>42.824399999999997</v>
      </c>
      <c r="AY143" s="45">
        <f t="shared" si="111"/>
        <v>31.584399999999988</v>
      </c>
      <c r="AZ143" s="45">
        <f>2*AL143*AO143/100</f>
        <v>9.4E-2</v>
      </c>
      <c r="BA143" s="45">
        <f>2*AM143*AO143/100</f>
        <v>0.76200000000000001</v>
      </c>
      <c r="BB143" s="45">
        <f>2*AR143*AO143/100</f>
        <v>1.1239999999999997</v>
      </c>
      <c r="BC143" s="45">
        <f>AO143*AO143/100</f>
        <v>0.01</v>
      </c>
      <c r="BD143" s="45">
        <f t="shared" si="112"/>
        <v>99.999999999999986</v>
      </c>
      <c r="BE143" s="46"/>
      <c r="BF143" s="45"/>
      <c r="BG143" s="45"/>
      <c r="BH143" s="45"/>
      <c r="BI143" s="45"/>
      <c r="BJ143" s="45"/>
      <c r="BK143" s="45"/>
      <c r="BL143" s="45"/>
      <c r="BM143" s="14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6"/>
      <c r="BZ143" s="46"/>
      <c r="CA143" s="46"/>
      <c r="CB143" s="12"/>
      <c r="CC143" s="10"/>
      <c r="CD143" s="10"/>
      <c r="CE143" s="173"/>
      <c r="CF143" s="173"/>
      <c r="CG143" s="173"/>
      <c r="CH143" s="173"/>
      <c r="CI143" s="173"/>
      <c r="CJ143" s="173"/>
      <c r="CK143" s="173"/>
      <c r="CL143" s="173"/>
      <c r="CM143" s="173"/>
      <c r="CN143" s="173"/>
      <c r="CO143" s="173"/>
      <c r="CP143" s="173"/>
      <c r="CQ143" s="173"/>
      <c r="CR143" s="173"/>
      <c r="CS143" s="173"/>
      <c r="CT143" s="173"/>
      <c r="CU143" s="173"/>
      <c r="CV143" s="173"/>
      <c r="CW143" s="173"/>
      <c r="CX143" s="173"/>
      <c r="CY143" s="173"/>
      <c r="CZ143" s="173"/>
      <c r="DA143" s="173"/>
      <c r="DB143" s="173"/>
      <c r="DC143" s="173"/>
      <c r="DD143" s="173"/>
      <c r="DE143" s="173"/>
      <c r="DF143" s="173"/>
      <c r="DG143" s="173"/>
      <c r="DH143" s="173"/>
      <c r="DI143" s="173"/>
    </row>
    <row r="144" spans="1:113" s="4" customFormat="1" ht="15" customHeight="1">
      <c r="A144" s="7" t="s">
        <v>241</v>
      </c>
      <c r="B144" s="2">
        <v>2002</v>
      </c>
      <c r="C144" s="7">
        <v>12439227</v>
      </c>
      <c r="D144" s="8" t="s">
        <v>194</v>
      </c>
      <c r="E144" s="7" t="s">
        <v>242</v>
      </c>
      <c r="F144" s="7"/>
      <c r="G144" s="7" t="s">
        <v>36</v>
      </c>
      <c r="H144" s="2">
        <v>151</v>
      </c>
      <c r="I144" s="2"/>
      <c r="J144" s="10">
        <v>100</v>
      </c>
      <c r="K144" s="3" t="s">
        <v>37</v>
      </c>
      <c r="L144" s="3" t="s">
        <v>37</v>
      </c>
      <c r="M144" s="3" t="s">
        <v>37</v>
      </c>
      <c r="N144" s="3" t="s">
        <v>37</v>
      </c>
      <c r="O144" s="3" t="s">
        <v>37</v>
      </c>
      <c r="P144" s="3" t="s">
        <v>37</v>
      </c>
      <c r="Q144" s="3" t="s">
        <v>37</v>
      </c>
      <c r="R144" s="3" t="s">
        <v>37</v>
      </c>
      <c r="S144" s="3" t="s">
        <v>37</v>
      </c>
      <c r="T144" s="3" t="s">
        <v>37</v>
      </c>
      <c r="U144" s="3" t="s">
        <v>37</v>
      </c>
      <c r="V144" s="3" t="s">
        <v>37</v>
      </c>
      <c r="W144" s="3" t="s">
        <v>37</v>
      </c>
      <c r="X144" s="3" t="s">
        <v>37</v>
      </c>
      <c r="Y144" s="3" t="s">
        <v>37</v>
      </c>
      <c r="Z144" s="3" t="s">
        <v>37</v>
      </c>
      <c r="AA144" s="3" t="s">
        <v>37</v>
      </c>
      <c r="AB144" s="3" t="s">
        <v>37</v>
      </c>
      <c r="AC144" s="3" t="s">
        <v>37</v>
      </c>
      <c r="AD144" s="3" t="s">
        <v>37</v>
      </c>
      <c r="AE144" s="3" t="s">
        <v>37</v>
      </c>
      <c r="AF144" s="3" t="s">
        <v>37</v>
      </c>
      <c r="AG144" s="3" t="s">
        <v>37</v>
      </c>
      <c r="AH144" s="3" t="s">
        <v>37</v>
      </c>
      <c r="AI144" s="3" t="s">
        <v>37</v>
      </c>
      <c r="AJ144" s="3" t="s">
        <v>37</v>
      </c>
      <c r="AL144" s="45"/>
      <c r="AM144" s="45"/>
      <c r="AN144" s="45"/>
      <c r="AO144" s="45"/>
      <c r="AP144" s="45">
        <f t="shared" si="89"/>
        <v>0</v>
      </c>
      <c r="AQ144" s="45">
        <f t="shared" si="120"/>
        <v>100</v>
      </c>
      <c r="AR144" s="45">
        <f t="shared" si="110"/>
        <v>100</v>
      </c>
      <c r="AS144" s="14"/>
      <c r="AT144" s="45"/>
      <c r="AU144" s="45"/>
      <c r="AV144" s="45"/>
      <c r="AW144" s="45"/>
      <c r="AX144" s="45"/>
      <c r="AY144" s="45">
        <f t="shared" si="111"/>
        <v>100</v>
      </c>
      <c r="AZ144" s="45"/>
      <c r="BA144" s="45"/>
      <c r="BB144" s="45"/>
      <c r="BC144" s="45"/>
      <c r="BD144" s="45">
        <f t="shared" si="112"/>
        <v>100</v>
      </c>
      <c r="BE144" s="46"/>
      <c r="BF144" s="45"/>
      <c r="BG144" s="45"/>
      <c r="BH144" s="45"/>
      <c r="BI144" s="45"/>
      <c r="BJ144" s="45"/>
      <c r="BK144" s="45"/>
      <c r="BL144" s="45"/>
      <c r="BM144" s="14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6"/>
      <c r="BZ144" s="46"/>
      <c r="CA144" s="46"/>
      <c r="CB144" s="12"/>
      <c r="CC144" s="10"/>
      <c r="CD144" s="10"/>
      <c r="CE144" s="173"/>
      <c r="CF144" s="173"/>
      <c r="CG144" s="173"/>
      <c r="CH144" s="173"/>
      <c r="CI144" s="173"/>
      <c r="CJ144" s="173"/>
      <c r="CK144" s="173"/>
      <c r="CL144" s="173"/>
      <c r="CM144" s="173"/>
      <c r="CN144" s="173"/>
      <c r="CO144" s="173"/>
      <c r="CP144" s="173"/>
      <c r="CQ144" s="173"/>
      <c r="CR144" s="173"/>
      <c r="CS144" s="173"/>
      <c r="CT144" s="173"/>
      <c r="CU144" s="173"/>
      <c r="CV144" s="173"/>
      <c r="CW144" s="173"/>
      <c r="CX144" s="173"/>
      <c r="CY144" s="173"/>
      <c r="CZ144" s="173"/>
      <c r="DA144" s="173"/>
      <c r="DB144" s="173"/>
      <c r="DC144" s="173"/>
      <c r="DD144" s="173"/>
      <c r="DE144" s="173"/>
      <c r="DF144" s="173"/>
      <c r="DG144" s="173"/>
      <c r="DH144" s="173"/>
      <c r="DI144" s="173"/>
    </row>
    <row r="145" spans="1:113" s="4" customFormat="1" ht="15" customHeight="1">
      <c r="A145" s="7" t="s">
        <v>246</v>
      </c>
      <c r="B145" s="2">
        <v>2003</v>
      </c>
      <c r="C145" s="7">
        <v>12680892</v>
      </c>
      <c r="D145" s="8" t="s">
        <v>194</v>
      </c>
      <c r="E145" s="7" t="s">
        <v>242</v>
      </c>
      <c r="F145" s="7"/>
      <c r="G145" s="8" t="s">
        <v>36</v>
      </c>
      <c r="H145" s="2">
        <v>162</v>
      </c>
      <c r="I145" s="2"/>
      <c r="J145" s="10">
        <v>42.999999999999993</v>
      </c>
      <c r="K145" s="3">
        <v>0.3</v>
      </c>
      <c r="L145" s="3">
        <v>0.3</v>
      </c>
      <c r="M145" s="3">
        <v>12.3</v>
      </c>
      <c r="N145" s="3" t="s">
        <v>37</v>
      </c>
      <c r="O145" s="3" t="s">
        <v>37</v>
      </c>
      <c r="P145" s="3" t="s">
        <v>37</v>
      </c>
      <c r="Q145" s="3" t="s">
        <v>37</v>
      </c>
      <c r="R145" s="3">
        <v>37</v>
      </c>
      <c r="S145" s="3" t="s">
        <v>37</v>
      </c>
      <c r="T145" s="3" t="s">
        <v>37</v>
      </c>
      <c r="U145" s="3" t="s">
        <v>37</v>
      </c>
      <c r="V145" s="3" t="s">
        <v>37</v>
      </c>
      <c r="W145" s="3" t="s">
        <v>37</v>
      </c>
      <c r="X145" s="3" t="s">
        <v>37</v>
      </c>
      <c r="Y145" s="3">
        <v>0</v>
      </c>
      <c r="Z145" s="3" t="s">
        <v>37</v>
      </c>
      <c r="AA145" s="3">
        <v>6.2</v>
      </c>
      <c r="AB145" s="3" t="s">
        <v>37</v>
      </c>
      <c r="AC145" s="3" t="s">
        <v>37</v>
      </c>
      <c r="AD145" s="3" t="s">
        <v>37</v>
      </c>
      <c r="AE145" s="3" t="s">
        <v>37</v>
      </c>
      <c r="AF145" s="3" t="s">
        <v>37</v>
      </c>
      <c r="AG145" s="3">
        <v>0.9</v>
      </c>
      <c r="AH145" s="3" t="s">
        <v>37</v>
      </c>
      <c r="AI145" s="3" t="s">
        <v>37</v>
      </c>
      <c r="AJ145" s="3" t="s">
        <v>37</v>
      </c>
      <c r="AL145" s="45">
        <f t="shared" ref="AL145:AL155" si="121">SUM(X145:AJ145)</f>
        <v>7.1000000000000005</v>
      </c>
      <c r="AM145" s="45">
        <f t="shared" si="87"/>
        <v>37</v>
      </c>
      <c r="AN145" s="45">
        <f t="shared" si="88"/>
        <v>12.3</v>
      </c>
      <c r="AO145" s="45">
        <f>SUM(K145:L145)</f>
        <v>0.6</v>
      </c>
      <c r="AP145" s="45">
        <f t="shared" si="89"/>
        <v>57.000000000000007</v>
      </c>
      <c r="AQ145" s="45">
        <f t="shared" si="120"/>
        <v>42.999999999999993</v>
      </c>
      <c r="AR145" s="45">
        <f t="shared" si="110"/>
        <v>55.3</v>
      </c>
      <c r="AS145" s="14"/>
      <c r="AT145" s="45">
        <f t="shared" si="90"/>
        <v>0.5041000000000001</v>
      </c>
      <c r="AU145" s="45">
        <f t="shared" ref="AU145:AU171" si="122">2*AL145*AM145/100</f>
        <v>5.2540000000000013</v>
      </c>
      <c r="AV145" s="45">
        <f t="shared" ref="AV145:AV172" si="123">AM145*AM145/100</f>
        <v>13.69</v>
      </c>
      <c r="AW145" s="45">
        <f t="shared" ref="AW145:AW155" si="124">2*AL145*AR145/100</f>
        <v>7.8525999999999998</v>
      </c>
      <c r="AX145" s="45">
        <f t="shared" ref="AX145:AX155" si="125">2*AM145*AR145/100</f>
        <v>40.921999999999997</v>
      </c>
      <c r="AY145" s="45">
        <f t="shared" si="111"/>
        <v>30.580899999999996</v>
      </c>
      <c r="AZ145" s="45">
        <f>2*AL145*AO145/100</f>
        <v>8.5199999999999998E-2</v>
      </c>
      <c r="BA145" s="45">
        <f>2*AM145*AO145/100</f>
        <v>0.44400000000000001</v>
      </c>
      <c r="BB145" s="45">
        <f>2*AR145*AO145/100</f>
        <v>0.66359999999999997</v>
      </c>
      <c r="BC145" s="45">
        <f>AO145*AO145/100</f>
        <v>3.5999999999999999E-3</v>
      </c>
      <c r="BD145" s="45">
        <f t="shared" si="112"/>
        <v>100.00000000000001</v>
      </c>
      <c r="BE145" s="46"/>
      <c r="BF145" s="45"/>
      <c r="BG145" s="45"/>
      <c r="BH145" s="45"/>
      <c r="BI145" s="45"/>
      <c r="BJ145" s="45"/>
      <c r="BK145" s="45"/>
      <c r="BL145" s="45"/>
      <c r="BM145" s="14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6"/>
      <c r="BZ145" s="14" t="s">
        <v>465</v>
      </c>
      <c r="CA145" s="46">
        <v>0.84</v>
      </c>
      <c r="CB145" s="13">
        <v>162</v>
      </c>
      <c r="CC145" s="10"/>
      <c r="CD145" s="10"/>
      <c r="CE145" s="173"/>
      <c r="CF145" s="173"/>
      <c r="CG145" s="173"/>
      <c r="CH145" s="173"/>
      <c r="CI145" s="173"/>
      <c r="CJ145" s="173"/>
      <c r="CK145" s="173"/>
      <c r="CL145" s="173"/>
      <c r="CM145" s="173"/>
      <c r="CN145" s="173"/>
      <c r="CO145" s="173"/>
      <c r="CP145" s="173"/>
      <c r="CQ145" s="173"/>
      <c r="CR145" s="173"/>
      <c r="CS145" s="173"/>
      <c r="CT145" s="173"/>
      <c r="CU145" s="173"/>
      <c r="CV145" s="173"/>
      <c r="CW145" s="173"/>
      <c r="CX145" s="173"/>
      <c r="CY145" s="173"/>
      <c r="CZ145" s="173"/>
      <c r="DA145" s="173"/>
      <c r="DB145" s="173"/>
      <c r="DC145" s="173"/>
      <c r="DD145" s="173"/>
      <c r="DE145" s="173"/>
      <c r="DF145" s="173"/>
      <c r="DG145" s="173"/>
      <c r="DH145" s="173"/>
      <c r="DI145" s="173"/>
    </row>
    <row r="146" spans="1:113" s="4" customFormat="1" ht="15" customHeight="1">
      <c r="A146" s="7" t="s">
        <v>247</v>
      </c>
      <c r="B146" s="2">
        <v>2003</v>
      </c>
      <c r="C146" s="7">
        <v>15618746</v>
      </c>
      <c r="D146" s="8" t="s">
        <v>194</v>
      </c>
      <c r="E146" s="7" t="s">
        <v>242</v>
      </c>
      <c r="F146" s="7"/>
      <c r="G146" s="7" t="s">
        <v>36</v>
      </c>
      <c r="H146" s="2">
        <v>86</v>
      </c>
      <c r="I146" s="2"/>
      <c r="J146" s="10">
        <v>42.8</v>
      </c>
      <c r="K146" s="3" t="s">
        <v>37</v>
      </c>
      <c r="L146" s="3" t="s">
        <v>37</v>
      </c>
      <c r="M146" s="3">
        <v>9.1999999999999993</v>
      </c>
      <c r="N146" s="3">
        <v>0</v>
      </c>
      <c r="O146" s="3">
        <v>0</v>
      </c>
      <c r="P146" s="3" t="s">
        <v>37</v>
      </c>
      <c r="Q146" s="3">
        <v>0</v>
      </c>
      <c r="R146" s="3">
        <v>40.799999999999997</v>
      </c>
      <c r="S146" s="3">
        <v>0</v>
      </c>
      <c r="T146" s="3">
        <v>0</v>
      </c>
      <c r="U146" s="3" t="s">
        <v>37</v>
      </c>
      <c r="V146" s="3">
        <v>0.6</v>
      </c>
      <c r="W146" s="3" t="s">
        <v>37</v>
      </c>
      <c r="X146" s="3">
        <v>0</v>
      </c>
      <c r="Y146" s="3">
        <v>0.5</v>
      </c>
      <c r="Z146" s="3" t="s">
        <v>37</v>
      </c>
      <c r="AA146" s="3">
        <v>6.1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 t="s">
        <v>37</v>
      </c>
      <c r="AL146" s="45">
        <f t="shared" si="121"/>
        <v>6.6</v>
      </c>
      <c r="AM146" s="45">
        <f t="shared" si="87"/>
        <v>41.4</v>
      </c>
      <c r="AN146" s="45">
        <f t="shared" si="88"/>
        <v>9.1999999999999993</v>
      </c>
      <c r="AO146" s="45"/>
      <c r="AP146" s="45">
        <f t="shared" si="89"/>
        <v>57.2</v>
      </c>
      <c r="AQ146" s="45">
        <f t="shared" si="120"/>
        <v>42.8</v>
      </c>
      <c r="AR146" s="45">
        <f t="shared" si="110"/>
        <v>52</v>
      </c>
      <c r="AS146" s="14"/>
      <c r="AT146" s="45">
        <f t="shared" si="90"/>
        <v>0.43559999999999993</v>
      </c>
      <c r="AU146" s="45">
        <f t="shared" si="122"/>
        <v>5.4647999999999994</v>
      </c>
      <c r="AV146" s="45">
        <f t="shared" si="123"/>
        <v>17.139599999999998</v>
      </c>
      <c r="AW146" s="45">
        <f t="shared" si="124"/>
        <v>6.8639999999999999</v>
      </c>
      <c r="AX146" s="45">
        <f t="shared" si="125"/>
        <v>43.055999999999997</v>
      </c>
      <c r="AY146" s="45">
        <f t="shared" si="111"/>
        <v>27.04</v>
      </c>
      <c r="AZ146" s="45"/>
      <c r="BA146" s="45"/>
      <c r="BB146" s="45"/>
      <c r="BC146" s="45"/>
      <c r="BD146" s="45">
        <f t="shared" si="112"/>
        <v>100</v>
      </c>
      <c r="BE146" s="46"/>
      <c r="BF146" s="45"/>
      <c r="BG146" s="45"/>
      <c r="BH146" s="45"/>
      <c r="BI146" s="45"/>
      <c r="BJ146" s="45"/>
      <c r="BK146" s="45"/>
      <c r="BL146" s="45"/>
      <c r="BM146" s="14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6"/>
      <c r="BZ146" s="46"/>
      <c r="CA146" s="46"/>
      <c r="CB146" s="12"/>
      <c r="CC146" s="10"/>
      <c r="CD146" s="10"/>
      <c r="CE146" s="173"/>
      <c r="CF146" s="173"/>
      <c r="CG146" s="173"/>
      <c r="CH146" s="173"/>
      <c r="CI146" s="173"/>
      <c r="CJ146" s="173"/>
      <c r="CK146" s="173"/>
      <c r="CL146" s="173"/>
      <c r="CM146" s="173"/>
      <c r="CN146" s="173"/>
      <c r="CO146" s="173"/>
      <c r="CP146" s="173"/>
      <c r="CQ146" s="173"/>
      <c r="CR146" s="173"/>
      <c r="CS146" s="173"/>
      <c r="CT146" s="173"/>
      <c r="CU146" s="173"/>
      <c r="CV146" s="173"/>
      <c r="CW146" s="173"/>
      <c r="CX146" s="173"/>
      <c r="CY146" s="173"/>
      <c r="CZ146" s="173"/>
      <c r="DA146" s="173"/>
      <c r="DB146" s="173"/>
      <c r="DC146" s="173"/>
      <c r="DD146" s="173"/>
      <c r="DE146" s="173"/>
      <c r="DF146" s="173"/>
      <c r="DG146" s="173"/>
      <c r="DH146" s="173"/>
      <c r="DI146" s="173"/>
    </row>
    <row r="147" spans="1:113" s="4" customFormat="1" ht="15" customHeight="1">
      <c r="A147" s="1" t="s">
        <v>248</v>
      </c>
      <c r="B147" s="2">
        <v>2004</v>
      </c>
      <c r="C147" s="1">
        <v>15499201</v>
      </c>
      <c r="D147" s="1" t="s">
        <v>194</v>
      </c>
      <c r="E147" s="1" t="s">
        <v>242</v>
      </c>
      <c r="F147" s="9"/>
      <c r="G147" s="1" t="s">
        <v>249</v>
      </c>
      <c r="H147" s="2">
        <v>254</v>
      </c>
      <c r="I147" s="2"/>
      <c r="J147" s="10">
        <v>64.56</v>
      </c>
      <c r="K147" s="1" t="s">
        <v>37</v>
      </c>
      <c r="L147" s="1" t="s">
        <v>37</v>
      </c>
      <c r="M147" s="1" t="s">
        <v>37</v>
      </c>
      <c r="N147" s="1" t="s">
        <v>37</v>
      </c>
      <c r="O147" s="1" t="s">
        <v>37</v>
      </c>
      <c r="P147" s="1" t="s">
        <v>37</v>
      </c>
      <c r="Q147" s="1" t="s">
        <v>37</v>
      </c>
      <c r="R147" s="1">
        <v>31.22</v>
      </c>
      <c r="S147" s="1" t="s">
        <v>37</v>
      </c>
      <c r="T147" s="1" t="s">
        <v>37</v>
      </c>
      <c r="U147" s="1" t="s">
        <v>37</v>
      </c>
      <c r="V147" s="1">
        <v>0.23</v>
      </c>
      <c r="W147" s="1">
        <v>0.47</v>
      </c>
      <c r="X147" s="1" t="s">
        <v>37</v>
      </c>
      <c r="Y147" s="1">
        <v>0</v>
      </c>
      <c r="Z147" s="1" t="s">
        <v>37</v>
      </c>
      <c r="AA147" s="1">
        <v>3.52</v>
      </c>
      <c r="AB147" s="1" t="s">
        <v>37</v>
      </c>
      <c r="AC147" s="1" t="s">
        <v>37</v>
      </c>
      <c r="AD147" s="1" t="s">
        <v>37</v>
      </c>
      <c r="AE147" s="1" t="s">
        <v>37</v>
      </c>
      <c r="AF147" s="1" t="s">
        <v>37</v>
      </c>
      <c r="AG147" s="1" t="s">
        <v>37</v>
      </c>
      <c r="AH147" s="1" t="s">
        <v>37</v>
      </c>
      <c r="AI147" s="1" t="s">
        <v>37</v>
      </c>
      <c r="AJ147" s="1" t="s">
        <v>37</v>
      </c>
      <c r="AL147" s="45">
        <f t="shared" si="121"/>
        <v>3.52</v>
      </c>
      <c r="AM147" s="45">
        <f t="shared" si="87"/>
        <v>31.919999999999998</v>
      </c>
      <c r="AN147" s="45"/>
      <c r="AO147" s="45"/>
      <c r="AP147" s="45">
        <f t="shared" si="89"/>
        <v>35.44</v>
      </c>
      <c r="AQ147" s="45">
        <f t="shared" si="120"/>
        <v>64.56</v>
      </c>
      <c r="AR147" s="45">
        <f t="shared" si="110"/>
        <v>64.56</v>
      </c>
      <c r="AS147" s="14"/>
      <c r="AT147" s="45">
        <f t="shared" si="90"/>
        <v>0.123904</v>
      </c>
      <c r="AU147" s="45">
        <f t="shared" si="122"/>
        <v>2.2471679999999998</v>
      </c>
      <c r="AV147" s="45">
        <f t="shared" si="123"/>
        <v>10.188863999999999</v>
      </c>
      <c r="AW147" s="45">
        <f t="shared" si="124"/>
        <v>4.5450240000000006</v>
      </c>
      <c r="AX147" s="45">
        <f t="shared" si="125"/>
        <v>41.215104000000004</v>
      </c>
      <c r="AY147" s="45">
        <f t="shared" ref="AY147:AY173" si="126">AR147*AR147/100</f>
        <v>41.679936000000005</v>
      </c>
      <c r="AZ147" s="45"/>
      <c r="BA147" s="45"/>
      <c r="BB147" s="45"/>
      <c r="BC147" s="45"/>
      <c r="BD147" s="45">
        <f t="shared" ref="BD147:BD173" si="127">SUM(AT147:BC147)</f>
        <v>100</v>
      </c>
      <c r="BE147" s="46"/>
      <c r="BF147" s="45"/>
      <c r="BG147" s="45"/>
      <c r="BH147" s="45"/>
      <c r="BI147" s="45"/>
      <c r="BJ147" s="45"/>
      <c r="BK147" s="45"/>
      <c r="BL147" s="45"/>
      <c r="BM147" s="14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6"/>
      <c r="BZ147" s="46"/>
      <c r="CA147" s="46"/>
      <c r="CB147" s="12"/>
      <c r="CC147" s="10"/>
      <c r="CD147" s="10"/>
      <c r="CE147" s="173"/>
      <c r="CF147" s="173"/>
      <c r="CG147" s="173"/>
      <c r="CH147" s="173"/>
      <c r="CI147" s="173"/>
      <c r="CJ147" s="173"/>
      <c r="CK147" s="173"/>
      <c r="CL147" s="173"/>
      <c r="CM147" s="173"/>
      <c r="CN147" s="173"/>
      <c r="CO147" s="173"/>
      <c r="CP147" s="173"/>
      <c r="CQ147" s="173"/>
      <c r="CR147" s="173"/>
      <c r="CS147" s="173"/>
      <c r="CT147" s="173"/>
      <c r="CU147" s="173"/>
      <c r="CV147" s="173"/>
      <c r="CW147" s="173"/>
      <c r="CX147" s="173"/>
      <c r="CY147" s="173"/>
      <c r="CZ147" s="173"/>
      <c r="DA147" s="173"/>
      <c r="DB147" s="173"/>
      <c r="DC147" s="173"/>
      <c r="DD147" s="173"/>
      <c r="DE147" s="173"/>
      <c r="DF147" s="173"/>
      <c r="DG147" s="173"/>
      <c r="DH147" s="173"/>
      <c r="DI147" s="173"/>
    </row>
    <row r="148" spans="1:113" s="4" customFormat="1" ht="15" customHeight="1">
      <c r="A148" s="1" t="s">
        <v>250</v>
      </c>
      <c r="B148" s="2">
        <v>2005</v>
      </c>
      <c r="C148" s="1">
        <v>16141609</v>
      </c>
      <c r="D148" s="8" t="s">
        <v>194</v>
      </c>
      <c r="E148" s="1" t="s">
        <v>242</v>
      </c>
      <c r="F148" s="1"/>
      <c r="G148" s="1" t="s">
        <v>36</v>
      </c>
      <c r="H148" s="2">
        <v>286</v>
      </c>
      <c r="I148" s="2"/>
      <c r="J148" s="10">
        <v>44.59</v>
      </c>
      <c r="K148" s="3" t="s">
        <v>37</v>
      </c>
      <c r="L148" s="3" t="s">
        <v>37</v>
      </c>
      <c r="M148" s="3">
        <v>11.36</v>
      </c>
      <c r="N148" s="3" t="s">
        <v>37</v>
      </c>
      <c r="O148" s="3" t="s">
        <v>37</v>
      </c>
      <c r="P148" s="3" t="s">
        <v>37</v>
      </c>
      <c r="Q148" s="3" t="s">
        <v>37</v>
      </c>
      <c r="R148" s="3">
        <v>36.19</v>
      </c>
      <c r="S148" s="3" t="s">
        <v>37</v>
      </c>
      <c r="T148" s="3" t="s">
        <v>37</v>
      </c>
      <c r="U148" s="3" t="s">
        <v>37</v>
      </c>
      <c r="V148" s="3" t="s">
        <v>37</v>
      </c>
      <c r="W148" s="3">
        <v>0.35</v>
      </c>
      <c r="X148" s="3" t="s">
        <v>37</v>
      </c>
      <c r="Y148" s="3">
        <v>0.17</v>
      </c>
      <c r="Z148" s="3" t="s">
        <v>37</v>
      </c>
      <c r="AA148" s="3">
        <v>7.17</v>
      </c>
      <c r="AB148" s="3" t="s">
        <v>37</v>
      </c>
      <c r="AC148" s="3" t="s">
        <v>37</v>
      </c>
      <c r="AD148" s="3" t="s">
        <v>37</v>
      </c>
      <c r="AE148" s="3" t="s">
        <v>37</v>
      </c>
      <c r="AF148" s="3" t="s">
        <v>37</v>
      </c>
      <c r="AG148" s="3">
        <v>0.17</v>
      </c>
      <c r="AH148" s="3" t="s">
        <v>37</v>
      </c>
      <c r="AI148" s="3" t="s">
        <v>37</v>
      </c>
      <c r="AJ148" s="3" t="s">
        <v>37</v>
      </c>
      <c r="AL148" s="45">
        <f t="shared" si="121"/>
        <v>7.51</v>
      </c>
      <c r="AM148" s="45">
        <f t="shared" si="87"/>
        <v>36.54</v>
      </c>
      <c r="AN148" s="45">
        <f t="shared" si="88"/>
        <v>11.36</v>
      </c>
      <c r="AO148" s="45"/>
      <c r="AP148" s="45">
        <f t="shared" si="89"/>
        <v>55.41</v>
      </c>
      <c r="AQ148" s="45">
        <f t="shared" si="120"/>
        <v>44.59</v>
      </c>
      <c r="AR148" s="45">
        <f t="shared" si="110"/>
        <v>55.95</v>
      </c>
      <c r="AS148" s="14"/>
      <c r="AT148" s="45">
        <f t="shared" si="90"/>
        <v>0.56400099999999997</v>
      </c>
      <c r="AU148" s="45">
        <f t="shared" si="122"/>
        <v>5.488308</v>
      </c>
      <c r="AV148" s="45">
        <f t="shared" si="123"/>
        <v>13.351716</v>
      </c>
      <c r="AW148" s="45">
        <f t="shared" si="124"/>
        <v>8.403690000000001</v>
      </c>
      <c r="AX148" s="45">
        <f t="shared" si="125"/>
        <v>40.888260000000002</v>
      </c>
      <c r="AY148" s="45">
        <f t="shared" si="126"/>
        <v>31.304025000000003</v>
      </c>
      <c r="AZ148" s="45"/>
      <c r="BA148" s="45"/>
      <c r="BB148" s="45"/>
      <c r="BC148" s="45"/>
      <c r="BD148" s="45">
        <f t="shared" si="127"/>
        <v>100</v>
      </c>
      <c r="BE148" s="46"/>
      <c r="BF148" s="45"/>
      <c r="BG148" s="45"/>
      <c r="BH148" s="45"/>
      <c r="BI148" s="45"/>
      <c r="BJ148" s="45"/>
      <c r="BK148" s="45"/>
      <c r="BL148" s="45"/>
      <c r="BM148" s="14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6"/>
      <c r="BZ148" s="46"/>
      <c r="CA148" s="46"/>
      <c r="CB148" s="12"/>
      <c r="CC148" s="10"/>
      <c r="CD148" s="10"/>
      <c r="CE148" s="173"/>
      <c r="CF148" s="173"/>
      <c r="CG148" s="173"/>
      <c r="CH148" s="173"/>
      <c r="CI148" s="173"/>
      <c r="CJ148" s="173"/>
      <c r="CK148" s="173"/>
      <c r="CL148" s="173"/>
      <c r="CM148" s="173"/>
      <c r="CN148" s="173"/>
      <c r="CO148" s="173"/>
      <c r="CP148" s="173"/>
      <c r="CQ148" s="173"/>
      <c r="CR148" s="173"/>
      <c r="CS148" s="173"/>
      <c r="CT148" s="173"/>
      <c r="CU148" s="173"/>
      <c r="CV148" s="173"/>
      <c r="CW148" s="173"/>
      <c r="CX148" s="173"/>
      <c r="CY148" s="173"/>
      <c r="CZ148" s="173"/>
      <c r="DA148" s="173"/>
      <c r="DB148" s="173"/>
      <c r="DC148" s="173"/>
      <c r="DD148" s="173"/>
      <c r="DE148" s="173"/>
      <c r="DF148" s="173"/>
      <c r="DG148" s="173"/>
      <c r="DH148" s="173"/>
      <c r="DI148" s="173"/>
    </row>
    <row r="149" spans="1:113" s="4" customFormat="1" ht="15" customHeight="1">
      <c r="A149" s="7" t="s">
        <v>201</v>
      </c>
      <c r="B149" s="2">
        <v>2008</v>
      </c>
      <c r="C149" s="7">
        <v>18231117</v>
      </c>
      <c r="D149" s="8" t="s">
        <v>194</v>
      </c>
      <c r="E149" s="7" t="s">
        <v>242</v>
      </c>
      <c r="F149" s="7" t="s">
        <v>251</v>
      </c>
      <c r="G149" s="7" t="s">
        <v>36</v>
      </c>
      <c r="H149" s="2">
        <v>100</v>
      </c>
      <c r="I149" s="2"/>
      <c r="J149" s="10">
        <v>34</v>
      </c>
      <c r="K149" s="3" t="s">
        <v>37</v>
      </c>
      <c r="L149" s="3" t="s">
        <v>37</v>
      </c>
      <c r="M149" s="3">
        <v>15.5</v>
      </c>
      <c r="N149" s="3" t="s">
        <v>37</v>
      </c>
      <c r="O149" s="3" t="s">
        <v>37</v>
      </c>
      <c r="P149" s="3" t="s">
        <v>37</v>
      </c>
      <c r="Q149" s="3" t="s">
        <v>37</v>
      </c>
      <c r="R149" s="3">
        <v>43</v>
      </c>
      <c r="S149" s="3" t="s">
        <v>37</v>
      </c>
      <c r="T149" s="3" t="s">
        <v>37</v>
      </c>
      <c r="U149" s="3" t="s">
        <v>37</v>
      </c>
      <c r="V149" s="3" t="s">
        <v>37</v>
      </c>
      <c r="W149" s="3" t="s">
        <v>37</v>
      </c>
      <c r="X149" s="3">
        <v>0</v>
      </c>
      <c r="Y149" s="3">
        <v>0.5</v>
      </c>
      <c r="Z149" s="3" t="s">
        <v>37</v>
      </c>
      <c r="AA149" s="3">
        <v>7</v>
      </c>
      <c r="AB149" s="3">
        <v>0</v>
      </c>
      <c r="AC149" s="3">
        <v>0</v>
      </c>
      <c r="AD149" s="3">
        <v>0</v>
      </c>
      <c r="AE149" s="3" t="s">
        <v>37</v>
      </c>
      <c r="AF149" s="3" t="s">
        <v>37</v>
      </c>
      <c r="AG149" s="3">
        <v>0</v>
      </c>
      <c r="AH149" s="3" t="s">
        <v>37</v>
      </c>
      <c r="AI149" s="3" t="s">
        <v>37</v>
      </c>
      <c r="AJ149" s="3" t="s">
        <v>37</v>
      </c>
      <c r="AL149" s="45">
        <f t="shared" si="121"/>
        <v>7.5</v>
      </c>
      <c r="AM149" s="45">
        <f t="shared" si="87"/>
        <v>43</v>
      </c>
      <c r="AN149" s="45">
        <f t="shared" si="88"/>
        <v>15.5</v>
      </c>
      <c r="AO149" s="45"/>
      <c r="AP149" s="45">
        <f t="shared" si="89"/>
        <v>66</v>
      </c>
      <c r="AQ149" s="45">
        <f t="shared" si="120"/>
        <v>34</v>
      </c>
      <c r="AR149" s="45">
        <f t="shared" si="110"/>
        <v>49.5</v>
      </c>
      <c r="AS149" s="14"/>
      <c r="AT149" s="45">
        <f t="shared" si="90"/>
        <v>0.5625</v>
      </c>
      <c r="AU149" s="45">
        <f t="shared" si="122"/>
        <v>6.45</v>
      </c>
      <c r="AV149" s="45">
        <f t="shared" si="123"/>
        <v>18.489999999999998</v>
      </c>
      <c r="AW149" s="45">
        <f t="shared" si="124"/>
        <v>7.4249999999999998</v>
      </c>
      <c r="AX149" s="45">
        <f t="shared" si="125"/>
        <v>42.57</v>
      </c>
      <c r="AY149" s="45">
        <f t="shared" si="126"/>
        <v>24.502500000000001</v>
      </c>
      <c r="AZ149" s="45"/>
      <c r="BA149" s="45"/>
      <c r="BB149" s="45"/>
      <c r="BC149" s="45"/>
      <c r="BD149" s="45">
        <f t="shared" si="127"/>
        <v>100</v>
      </c>
      <c r="BE149" s="46"/>
      <c r="BF149" s="45"/>
      <c r="BG149" s="45"/>
      <c r="BH149" s="45"/>
      <c r="BI149" s="45"/>
      <c r="BJ149" s="45"/>
      <c r="BK149" s="45"/>
      <c r="BL149" s="45"/>
      <c r="BM149" s="14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6"/>
      <c r="BZ149" s="46"/>
      <c r="CA149" s="46"/>
      <c r="CB149" s="12"/>
      <c r="CC149" s="10"/>
      <c r="CD149" s="10"/>
      <c r="CE149" s="173"/>
      <c r="CF149" s="173"/>
      <c r="CG149" s="173"/>
      <c r="CH149" s="173"/>
      <c r="CI149" s="173"/>
      <c r="CJ149" s="173"/>
      <c r="CK149" s="173"/>
      <c r="CL149" s="173"/>
      <c r="CM149" s="173"/>
      <c r="CN149" s="173"/>
      <c r="CO149" s="173"/>
      <c r="CP149" s="173"/>
      <c r="CQ149" s="173"/>
      <c r="CR149" s="173"/>
      <c r="CS149" s="173"/>
      <c r="CT149" s="173"/>
      <c r="CU149" s="173"/>
      <c r="CV149" s="173"/>
      <c r="CW149" s="173"/>
      <c r="CX149" s="173"/>
      <c r="CY149" s="173"/>
      <c r="CZ149" s="173"/>
      <c r="DA149" s="173"/>
      <c r="DB149" s="173"/>
      <c r="DC149" s="173"/>
      <c r="DD149" s="173"/>
      <c r="DE149" s="173"/>
      <c r="DF149" s="173"/>
      <c r="DG149" s="173"/>
      <c r="DH149" s="173"/>
      <c r="DI149" s="173"/>
    </row>
    <row r="150" spans="1:113" s="4" customFormat="1" ht="15" customHeight="1">
      <c r="A150" s="7" t="s">
        <v>201</v>
      </c>
      <c r="B150" s="2">
        <v>2008</v>
      </c>
      <c r="C150" s="7">
        <v>18231117</v>
      </c>
      <c r="D150" s="8" t="s">
        <v>194</v>
      </c>
      <c r="E150" s="7" t="s">
        <v>242</v>
      </c>
      <c r="F150" s="7" t="s">
        <v>252</v>
      </c>
      <c r="G150" s="7" t="s">
        <v>36</v>
      </c>
      <c r="H150" s="2">
        <v>105</v>
      </c>
      <c r="I150" s="2"/>
      <c r="J150" s="10">
        <v>35.200000000000003</v>
      </c>
      <c r="K150" s="3" t="s">
        <v>37</v>
      </c>
      <c r="L150" s="3" t="s">
        <v>37</v>
      </c>
      <c r="M150" s="3">
        <v>14.4</v>
      </c>
      <c r="N150" s="3" t="s">
        <v>37</v>
      </c>
      <c r="O150" s="3" t="s">
        <v>37</v>
      </c>
      <c r="P150" s="3" t="s">
        <v>37</v>
      </c>
      <c r="Q150" s="3" t="s">
        <v>37</v>
      </c>
      <c r="R150" s="3">
        <v>42.8</v>
      </c>
      <c r="S150" s="3" t="s">
        <v>37</v>
      </c>
      <c r="T150" s="3" t="s">
        <v>37</v>
      </c>
      <c r="U150" s="3" t="s">
        <v>37</v>
      </c>
      <c r="V150" s="3" t="s">
        <v>37</v>
      </c>
      <c r="W150" s="3" t="s">
        <v>37</v>
      </c>
      <c r="X150" s="3">
        <v>0</v>
      </c>
      <c r="Y150" s="3">
        <v>0.5</v>
      </c>
      <c r="Z150" s="3" t="s">
        <v>37</v>
      </c>
      <c r="AA150" s="3">
        <v>7.1</v>
      </c>
      <c r="AB150" s="3">
        <v>0</v>
      </c>
      <c r="AC150" s="3">
        <v>0</v>
      </c>
      <c r="AD150" s="3">
        <v>0</v>
      </c>
      <c r="AE150" s="3" t="s">
        <v>37</v>
      </c>
      <c r="AF150" s="3" t="s">
        <v>37</v>
      </c>
      <c r="AG150" s="3">
        <v>0</v>
      </c>
      <c r="AH150" s="3" t="s">
        <v>37</v>
      </c>
      <c r="AI150" s="3" t="s">
        <v>37</v>
      </c>
      <c r="AJ150" s="3" t="s">
        <v>37</v>
      </c>
      <c r="AL150" s="45">
        <f t="shared" si="121"/>
        <v>7.6</v>
      </c>
      <c r="AM150" s="45">
        <f t="shared" si="87"/>
        <v>42.8</v>
      </c>
      <c r="AN150" s="45">
        <f t="shared" si="88"/>
        <v>14.4</v>
      </c>
      <c r="AO150" s="45"/>
      <c r="AP150" s="45">
        <f t="shared" si="89"/>
        <v>64.8</v>
      </c>
      <c r="AQ150" s="45">
        <f t="shared" si="120"/>
        <v>35.200000000000003</v>
      </c>
      <c r="AR150" s="45">
        <f t="shared" si="110"/>
        <v>49.6</v>
      </c>
      <c r="AS150" s="14"/>
      <c r="AT150" s="45">
        <f t="shared" si="90"/>
        <v>0.5776</v>
      </c>
      <c r="AU150" s="45">
        <f t="shared" si="122"/>
        <v>6.5055999999999994</v>
      </c>
      <c r="AV150" s="45">
        <f t="shared" si="123"/>
        <v>18.318399999999997</v>
      </c>
      <c r="AW150" s="45">
        <f t="shared" si="124"/>
        <v>7.5391999999999992</v>
      </c>
      <c r="AX150" s="45">
        <f t="shared" si="125"/>
        <v>42.457599999999999</v>
      </c>
      <c r="AY150" s="45">
        <f t="shared" si="126"/>
        <v>24.601600000000005</v>
      </c>
      <c r="AZ150" s="45"/>
      <c r="BA150" s="45"/>
      <c r="BB150" s="45"/>
      <c r="BC150" s="45"/>
      <c r="BD150" s="45">
        <f t="shared" si="127"/>
        <v>100</v>
      </c>
      <c r="BE150" s="46"/>
      <c r="BF150" s="45"/>
      <c r="BG150" s="45"/>
      <c r="BH150" s="45"/>
      <c r="BI150" s="45"/>
      <c r="BJ150" s="45"/>
      <c r="BK150" s="45"/>
      <c r="BL150" s="45"/>
      <c r="BM150" s="14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6"/>
      <c r="BZ150" s="46"/>
      <c r="CA150" s="46"/>
      <c r="CB150" s="12"/>
      <c r="CC150" s="10"/>
      <c r="CD150" s="10"/>
      <c r="CE150" s="173"/>
      <c r="CF150" s="173"/>
      <c r="CG150" s="173"/>
      <c r="CH150" s="173"/>
      <c r="CI150" s="173"/>
      <c r="CJ150" s="173"/>
      <c r="CK150" s="173"/>
      <c r="CL150" s="173"/>
      <c r="CM150" s="173"/>
      <c r="CN150" s="173"/>
      <c r="CO150" s="173"/>
      <c r="CP150" s="173"/>
      <c r="CQ150" s="173"/>
      <c r="CR150" s="173"/>
      <c r="CS150" s="173"/>
      <c r="CT150" s="173"/>
      <c r="CU150" s="173"/>
      <c r="CV150" s="173"/>
      <c r="CW150" s="173"/>
      <c r="CX150" s="173"/>
      <c r="CY150" s="173"/>
      <c r="CZ150" s="173"/>
      <c r="DA150" s="173"/>
      <c r="DB150" s="173"/>
      <c r="DC150" s="173"/>
      <c r="DD150" s="173"/>
      <c r="DE150" s="173"/>
      <c r="DF150" s="173"/>
      <c r="DG150" s="173"/>
      <c r="DH150" s="173"/>
      <c r="DI150" s="173"/>
    </row>
    <row r="151" spans="1:113" s="4" customFormat="1" ht="15" customHeight="1">
      <c r="A151" s="7" t="s">
        <v>201</v>
      </c>
      <c r="B151" s="2">
        <v>2008</v>
      </c>
      <c r="C151" s="7">
        <v>18231117</v>
      </c>
      <c r="D151" s="8" t="s">
        <v>194</v>
      </c>
      <c r="E151" s="7" t="s">
        <v>242</v>
      </c>
      <c r="F151" s="7" t="s">
        <v>253</v>
      </c>
      <c r="G151" s="7" t="s">
        <v>36</v>
      </c>
      <c r="H151" s="2">
        <v>82</v>
      </c>
      <c r="I151" s="2"/>
      <c r="J151" s="10">
        <v>38.400000000000006</v>
      </c>
      <c r="K151" s="3" t="s">
        <v>37</v>
      </c>
      <c r="L151" s="3" t="s">
        <v>37</v>
      </c>
      <c r="M151" s="3">
        <v>18.3</v>
      </c>
      <c r="N151" s="3" t="s">
        <v>37</v>
      </c>
      <c r="O151" s="3" t="s">
        <v>37</v>
      </c>
      <c r="P151" s="3" t="s">
        <v>37</v>
      </c>
      <c r="Q151" s="3" t="s">
        <v>37</v>
      </c>
      <c r="R151" s="3">
        <v>37.299999999999997</v>
      </c>
      <c r="S151" s="3" t="s">
        <v>37</v>
      </c>
      <c r="T151" s="3" t="s">
        <v>37</v>
      </c>
      <c r="U151" s="3" t="s">
        <v>37</v>
      </c>
      <c r="V151" s="3" t="s">
        <v>37</v>
      </c>
      <c r="W151" s="3" t="s">
        <v>37</v>
      </c>
      <c r="X151" s="3">
        <v>0</v>
      </c>
      <c r="Y151" s="3">
        <v>0</v>
      </c>
      <c r="Z151" s="3" t="s">
        <v>37</v>
      </c>
      <c r="AA151" s="3">
        <v>4.8</v>
      </c>
      <c r="AB151" s="3">
        <v>0</v>
      </c>
      <c r="AC151" s="3">
        <v>0</v>
      </c>
      <c r="AD151" s="3">
        <v>0</v>
      </c>
      <c r="AE151" s="3" t="s">
        <v>37</v>
      </c>
      <c r="AF151" s="3" t="s">
        <v>37</v>
      </c>
      <c r="AG151" s="3">
        <v>1.2</v>
      </c>
      <c r="AH151" s="3" t="s">
        <v>37</v>
      </c>
      <c r="AI151" s="3" t="s">
        <v>37</v>
      </c>
      <c r="AJ151" s="3" t="s">
        <v>37</v>
      </c>
      <c r="AL151" s="45">
        <f t="shared" si="121"/>
        <v>6</v>
      </c>
      <c r="AM151" s="45">
        <f t="shared" si="87"/>
        <v>37.299999999999997</v>
      </c>
      <c r="AN151" s="45">
        <f t="shared" si="88"/>
        <v>18.3</v>
      </c>
      <c r="AO151" s="45"/>
      <c r="AP151" s="45">
        <f t="shared" si="89"/>
        <v>61.599999999999994</v>
      </c>
      <c r="AQ151" s="45">
        <f t="shared" si="120"/>
        <v>38.400000000000006</v>
      </c>
      <c r="AR151" s="45">
        <f t="shared" si="110"/>
        <v>56.7</v>
      </c>
      <c r="AS151" s="14"/>
      <c r="AT151" s="45">
        <f t="shared" si="90"/>
        <v>0.36</v>
      </c>
      <c r="AU151" s="45">
        <f t="shared" si="122"/>
        <v>4.476</v>
      </c>
      <c r="AV151" s="45">
        <f t="shared" si="123"/>
        <v>13.912899999999997</v>
      </c>
      <c r="AW151" s="45">
        <f t="shared" si="124"/>
        <v>6.8040000000000012</v>
      </c>
      <c r="AX151" s="45">
        <f t="shared" si="125"/>
        <v>42.298199999999994</v>
      </c>
      <c r="AY151" s="45">
        <f t="shared" si="126"/>
        <v>32.148900000000005</v>
      </c>
      <c r="AZ151" s="45"/>
      <c r="BA151" s="45"/>
      <c r="BB151" s="45"/>
      <c r="BC151" s="45"/>
      <c r="BD151" s="45">
        <f t="shared" si="127"/>
        <v>100</v>
      </c>
      <c r="BE151" s="46"/>
      <c r="BF151" s="45"/>
      <c r="BG151" s="45"/>
      <c r="BH151" s="45"/>
      <c r="BI151" s="45"/>
      <c r="BJ151" s="45"/>
      <c r="BK151" s="45"/>
      <c r="BL151" s="45"/>
      <c r="BM151" s="14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6"/>
      <c r="BZ151" s="46"/>
      <c r="CA151" s="46"/>
      <c r="CB151" s="12"/>
      <c r="CC151" s="10"/>
      <c r="CD151" s="10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</row>
    <row r="152" spans="1:113" s="4" customFormat="1" ht="15" customHeight="1">
      <c r="A152" s="7" t="s">
        <v>254</v>
      </c>
      <c r="B152" s="2">
        <v>2009</v>
      </c>
      <c r="C152" s="7">
        <v>19541866</v>
      </c>
      <c r="D152" s="8" t="s">
        <v>194</v>
      </c>
      <c r="E152" s="7" t="s">
        <v>242</v>
      </c>
      <c r="F152" s="7"/>
      <c r="G152" s="8" t="s">
        <v>36</v>
      </c>
      <c r="H152" s="2">
        <v>455</v>
      </c>
      <c r="I152" s="2"/>
      <c r="J152" s="10">
        <v>71.599999999999994</v>
      </c>
      <c r="K152" s="3">
        <v>0.5</v>
      </c>
      <c r="L152" s="3">
        <v>0.4</v>
      </c>
      <c r="M152" s="3">
        <v>12.8</v>
      </c>
      <c r="N152" s="3" t="s">
        <v>37</v>
      </c>
      <c r="O152" s="3" t="s">
        <v>37</v>
      </c>
      <c r="P152" s="3" t="s">
        <v>37</v>
      </c>
      <c r="Q152" s="3">
        <v>0</v>
      </c>
      <c r="R152" s="56">
        <v>34.299999999999997</v>
      </c>
      <c r="S152" s="3">
        <v>0</v>
      </c>
      <c r="T152" s="3" t="s">
        <v>37</v>
      </c>
      <c r="U152" s="3" t="s">
        <v>37</v>
      </c>
      <c r="V152" s="3">
        <v>0</v>
      </c>
      <c r="W152" s="3" t="s">
        <v>37</v>
      </c>
      <c r="X152" s="3">
        <v>0</v>
      </c>
      <c r="Y152" s="3">
        <v>0.4</v>
      </c>
      <c r="Z152" s="3">
        <v>0</v>
      </c>
      <c r="AA152" s="3">
        <v>5.7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L152" s="45">
        <f t="shared" si="121"/>
        <v>6.1000000000000005</v>
      </c>
      <c r="AM152" s="45">
        <f t="shared" si="87"/>
        <v>34.299999999999997</v>
      </c>
      <c r="AN152" s="45">
        <f t="shared" si="88"/>
        <v>12.8</v>
      </c>
      <c r="AO152" s="45">
        <f>SUM(K152:L152)</f>
        <v>0.9</v>
      </c>
      <c r="AP152" s="45">
        <f t="shared" si="89"/>
        <v>54.1</v>
      </c>
      <c r="AQ152" s="45">
        <f t="shared" si="120"/>
        <v>45.9</v>
      </c>
      <c r="AR152" s="45">
        <f t="shared" si="110"/>
        <v>58.7</v>
      </c>
      <c r="AS152" s="14"/>
      <c r="AT152" s="45">
        <f t="shared" si="90"/>
        <v>0.3721000000000001</v>
      </c>
      <c r="AU152" s="45">
        <f t="shared" si="122"/>
        <v>4.1845999999999997</v>
      </c>
      <c r="AV152" s="45">
        <f t="shared" si="123"/>
        <v>11.764899999999997</v>
      </c>
      <c r="AW152" s="45">
        <f t="shared" si="124"/>
        <v>7.1614000000000013</v>
      </c>
      <c r="AX152" s="45">
        <f t="shared" si="125"/>
        <v>40.2682</v>
      </c>
      <c r="AY152" s="45">
        <f t="shared" si="126"/>
        <v>34.456900000000005</v>
      </c>
      <c r="AZ152" s="45">
        <f>2*AL152*AO152/100</f>
        <v>0.10980000000000001</v>
      </c>
      <c r="BA152" s="45">
        <f>2*AM152*AO152/100</f>
        <v>0.61739999999999995</v>
      </c>
      <c r="BB152" s="45">
        <f>2*AR152*AO152/100</f>
        <v>1.0566000000000002</v>
      </c>
      <c r="BC152" s="45">
        <f>AO152*AO152/100</f>
        <v>8.1000000000000013E-3</v>
      </c>
      <c r="BD152" s="45">
        <f t="shared" si="127"/>
        <v>100.00000000000001</v>
      </c>
      <c r="BE152" s="46"/>
      <c r="BF152" s="45"/>
      <c r="BG152" s="45"/>
      <c r="BH152" s="45"/>
      <c r="BI152" s="45"/>
      <c r="BJ152" s="45"/>
      <c r="BK152" s="45"/>
      <c r="BL152" s="45"/>
      <c r="BM152" s="14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6"/>
      <c r="BZ152" s="46"/>
      <c r="CA152" s="46"/>
      <c r="CB152" s="12"/>
      <c r="CC152" s="10"/>
      <c r="CD152" s="10"/>
      <c r="CE152" s="173"/>
      <c r="CF152" s="173"/>
      <c r="CG152" s="173"/>
      <c r="CH152" s="173"/>
      <c r="CI152" s="173"/>
      <c r="CJ152" s="173"/>
      <c r="CK152" s="173"/>
      <c r="CL152" s="173"/>
      <c r="CM152" s="173"/>
      <c r="CN152" s="173"/>
      <c r="CO152" s="173"/>
      <c r="CP152" s="173"/>
      <c r="CQ152" s="173"/>
      <c r="CR152" s="173"/>
      <c r="CS152" s="173"/>
      <c r="CT152" s="173"/>
      <c r="CU152" s="173"/>
      <c r="CV152" s="173"/>
      <c r="CW152" s="173"/>
      <c r="CX152" s="173"/>
      <c r="CY152" s="173"/>
      <c r="CZ152" s="173"/>
      <c r="DA152" s="173"/>
      <c r="DB152" s="173"/>
      <c r="DC152" s="173"/>
      <c r="DD152" s="173"/>
      <c r="DE152" s="173"/>
      <c r="DF152" s="173"/>
      <c r="DG152" s="173"/>
      <c r="DH152" s="173"/>
      <c r="DI152" s="173"/>
    </row>
    <row r="153" spans="1:113" s="22" customFormat="1" ht="15" customHeight="1">
      <c r="A153" s="21" t="s">
        <v>255</v>
      </c>
      <c r="B153" s="18">
        <v>2010</v>
      </c>
      <c r="C153" s="21">
        <v>20700584</v>
      </c>
      <c r="D153" s="17" t="s">
        <v>194</v>
      </c>
      <c r="E153" s="21" t="s">
        <v>242</v>
      </c>
      <c r="F153" s="21"/>
      <c r="G153" s="21" t="s">
        <v>36</v>
      </c>
      <c r="H153" s="18">
        <v>98</v>
      </c>
      <c r="I153" s="18">
        <v>98</v>
      </c>
      <c r="J153" s="21">
        <v>73.48</v>
      </c>
      <c r="K153" s="19">
        <v>0.51</v>
      </c>
      <c r="L153" s="19">
        <v>0</v>
      </c>
      <c r="M153" s="19">
        <v>7.65</v>
      </c>
      <c r="N153" s="19">
        <v>0</v>
      </c>
      <c r="O153" s="19">
        <v>0</v>
      </c>
      <c r="P153" s="19" t="s">
        <v>37</v>
      </c>
      <c r="Q153" s="19">
        <v>0</v>
      </c>
      <c r="R153" s="58">
        <v>41.32</v>
      </c>
      <c r="S153" s="19">
        <v>0</v>
      </c>
      <c r="T153" s="19">
        <v>0</v>
      </c>
      <c r="U153" s="19">
        <v>1.53</v>
      </c>
      <c r="V153" s="19">
        <v>0.51</v>
      </c>
      <c r="W153" s="19" t="s">
        <v>37</v>
      </c>
      <c r="X153" s="19">
        <v>0</v>
      </c>
      <c r="Y153" s="19">
        <v>0.51</v>
      </c>
      <c r="Z153" s="19">
        <v>0</v>
      </c>
      <c r="AA153" s="19">
        <v>7.14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 t="s">
        <v>37</v>
      </c>
      <c r="AK153" s="4"/>
      <c r="AL153" s="74">
        <f t="shared" si="121"/>
        <v>7.6499999999999995</v>
      </c>
      <c r="AM153" s="74">
        <f t="shared" si="87"/>
        <v>43.36</v>
      </c>
      <c r="AN153" s="74">
        <f t="shared" si="88"/>
        <v>7.65</v>
      </c>
      <c r="AO153" s="74">
        <f>SUM(K153:L153)</f>
        <v>0.51</v>
      </c>
      <c r="AP153" s="74">
        <f t="shared" si="89"/>
        <v>59.169999999999995</v>
      </c>
      <c r="AQ153" s="74">
        <f t="shared" si="120"/>
        <v>40.830000000000005</v>
      </c>
      <c r="AR153" s="74">
        <f t="shared" si="110"/>
        <v>48.480000000000004</v>
      </c>
      <c r="AS153" s="14"/>
      <c r="AT153" s="74">
        <f t="shared" si="90"/>
        <v>0.58522499999999988</v>
      </c>
      <c r="AU153" s="74">
        <f t="shared" si="122"/>
        <v>6.6340799999999991</v>
      </c>
      <c r="AV153" s="74">
        <f t="shared" si="123"/>
        <v>18.800896000000002</v>
      </c>
      <c r="AW153" s="74">
        <f t="shared" si="124"/>
        <v>7.41744</v>
      </c>
      <c r="AX153" s="74">
        <f t="shared" si="125"/>
        <v>42.04185600000001</v>
      </c>
      <c r="AY153" s="74">
        <f t="shared" si="126"/>
        <v>23.503104000000004</v>
      </c>
      <c r="AZ153" s="74">
        <f>2*AL153*AO153/100</f>
        <v>7.8030000000000002E-2</v>
      </c>
      <c r="BA153" s="74">
        <f>2*AM153*AO153/100</f>
        <v>0.44227200000000005</v>
      </c>
      <c r="BB153" s="74">
        <f>2*AR153*AO153/100</f>
        <v>0.49449600000000005</v>
      </c>
      <c r="BC153" s="74">
        <f>AO153*AO153/100</f>
        <v>2.601E-3</v>
      </c>
      <c r="BD153" s="74">
        <f t="shared" si="127"/>
        <v>100.00000000000001</v>
      </c>
      <c r="BE153" s="46"/>
      <c r="BF153" s="74">
        <v>7.6499999999999995</v>
      </c>
      <c r="BG153" s="74">
        <v>43.36</v>
      </c>
      <c r="BH153" s="74">
        <v>7.65</v>
      </c>
      <c r="BI153" s="74">
        <v>0.51</v>
      </c>
      <c r="BJ153" s="74">
        <v>59.169999999999995</v>
      </c>
      <c r="BK153" s="74">
        <v>40.830000000000005</v>
      </c>
      <c r="BL153" s="74">
        <v>48.480000000000004</v>
      </c>
      <c r="BM153" s="14"/>
      <c r="BN153" s="74">
        <v>0.58522499999999988</v>
      </c>
      <c r="BO153" s="74">
        <v>6.6340799999999991</v>
      </c>
      <c r="BP153" s="74">
        <v>18.800896000000002</v>
      </c>
      <c r="BQ153" s="74">
        <v>7.41744</v>
      </c>
      <c r="BR153" s="74">
        <v>42.04185600000001</v>
      </c>
      <c r="BS153" s="74">
        <v>23.503104000000004</v>
      </c>
      <c r="BT153" s="74">
        <v>7.8030000000000002E-2</v>
      </c>
      <c r="BU153" s="74">
        <v>0.44227200000000005</v>
      </c>
      <c r="BV153" s="74">
        <v>0.49449600000000005</v>
      </c>
      <c r="BW153" s="74">
        <v>2.601E-3</v>
      </c>
      <c r="BX153" s="74">
        <v>100.00000000000001</v>
      </c>
      <c r="BY153" s="46"/>
      <c r="BZ153" s="74" t="s">
        <v>465</v>
      </c>
      <c r="CA153" s="19">
        <v>1.02</v>
      </c>
      <c r="CB153" s="18">
        <v>98</v>
      </c>
      <c r="CC153" s="10"/>
      <c r="CD153" s="10"/>
      <c r="CE153" s="166"/>
      <c r="CF153" s="166"/>
      <c r="CG153" s="166"/>
      <c r="CH153" s="166"/>
      <c r="CI153" s="166"/>
      <c r="CJ153" s="166"/>
      <c r="CK153" s="166"/>
      <c r="CL153" s="166"/>
      <c r="CM153" s="166"/>
      <c r="CN153" s="166"/>
      <c r="CO153" s="166"/>
      <c r="CP153" s="166"/>
      <c r="CQ153" s="166"/>
      <c r="CR153" s="166"/>
      <c r="CS153" s="166"/>
      <c r="CT153" s="166"/>
      <c r="CU153" s="166"/>
      <c r="CV153" s="166"/>
      <c r="CW153" s="166"/>
      <c r="CX153" s="166"/>
      <c r="CY153" s="166"/>
      <c r="CZ153" s="166"/>
      <c r="DA153" s="166"/>
      <c r="DB153" s="166"/>
      <c r="DC153" s="166"/>
      <c r="DD153" s="166"/>
      <c r="DE153" s="166"/>
      <c r="DF153" s="166"/>
      <c r="DG153" s="166"/>
      <c r="DH153" s="166"/>
      <c r="DI153" s="166"/>
    </row>
    <row r="154" spans="1:113" s="4" customFormat="1" ht="15" customHeight="1">
      <c r="A154" s="7" t="s">
        <v>88</v>
      </c>
      <c r="B154" s="2">
        <v>2010</v>
      </c>
      <c r="C154" s="7">
        <v>20173083</v>
      </c>
      <c r="D154" s="7" t="s">
        <v>194</v>
      </c>
      <c r="E154" s="7" t="s">
        <v>242</v>
      </c>
      <c r="F154" s="7"/>
      <c r="G154" s="7" t="s">
        <v>36</v>
      </c>
      <c r="H154" s="2">
        <v>398</v>
      </c>
      <c r="I154" s="2"/>
      <c r="J154" s="10">
        <v>47</v>
      </c>
      <c r="K154" s="3" t="s">
        <v>37</v>
      </c>
      <c r="L154" s="3" t="s">
        <v>37</v>
      </c>
      <c r="M154" s="3">
        <v>10</v>
      </c>
      <c r="N154" s="3" t="s">
        <v>37</v>
      </c>
      <c r="O154" s="3" t="s">
        <v>37</v>
      </c>
      <c r="P154" s="3" t="s">
        <v>37</v>
      </c>
      <c r="Q154" s="3">
        <v>0</v>
      </c>
      <c r="R154" s="3">
        <v>37.799999999999997</v>
      </c>
      <c r="S154" s="3">
        <v>0</v>
      </c>
      <c r="T154" s="3" t="s">
        <v>37</v>
      </c>
      <c r="U154" s="3" t="s">
        <v>37</v>
      </c>
      <c r="V154" s="3" t="s">
        <v>37</v>
      </c>
      <c r="W154" s="3" t="s">
        <v>37</v>
      </c>
      <c r="X154" s="3">
        <v>0</v>
      </c>
      <c r="Y154" s="3">
        <v>0.1</v>
      </c>
      <c r="Z154" s="3" t="s">
        <v>37</v>
      </c>
      <c r="AA154" s="3">
        <v>5.0999999999999996</v>
      </c>
      <c r="AB154" s="3">
        <v>0</v>
      </c>
      <c r="AC154" s="3">
        <v>0</v>
      </c>
      <c r="AD154" s="3" t="s">
        <v>37</v>
      </c>
      <c r="AE154" s="3" t="s">
        <v>37</v>
      </c>
      <c r="AF154" s="3" t="s">
        <v>37</v>
      </c>
      <c r="AG154" s="3" t="s">
        <v>37</v>
      </c>
      <c r="AH154" s="3" t="s">
        <v>37</v>
      </c>
      <c r="AI154" s="3" t="s">
        <v>37</v>
      </c>
      <c r="AJ154" s="3" t="s">
        <v>37</v>
      </c>
      <c r="AL154" s="45">
        <f t="shared" si="121"/>
        <v>5.1999999999999993</v>
      </c>
      <c r="AM154" s="45">
        <f t="shared" si="87"/>
        <v>37.799999999999997</v>
      </c>
      <c r="AN154" s="45">
        <f>SUM(M154:P154)</f>
        <v>10</v>
      </c>
      <c r="AO154" s="14"/>
      <c r="AP154" s="45">
        <f t="shared" si="89"/>
        <v>53</v>
      </c>
      <c r="AQ154" s="45">
        <f t="shared" si="120"/>
        <v>47</v>
      </c>
      <c r="AR154" s="45">
        <f t="shared" si="110"/>
        <v>57</v>
      </c>
      <c r="AS154" s="14"/>
      <c r="AT154" s="45">
        <f t="shared" si="90"/>
        <v>0.27039999999999992</v>
      </c>
      <c r="AU154" s="45">
        <f t="shared" si="122"/>
        <v>3.9311999999999987</v>
      </c>
      <c r="AV154" s="45">
        <f t="shared" si="123"/>
        <v>14.288399999999998</v>
      </c>
      <c r="AW154" s="45">
        <f t="shared" si="124"/>
        <v>5.9279999999999999</v>
      </c>
      <c r="AX154" s="45">
        <f t="shared" si="125"/>
        <v>43.091999999999999</v>
      </c>
      <c r="AY154" s="45">
        <f t="shared" si="126"/>
        <v>32.49</v>
      </c>
      <c r="AZ154" s="45"/>
      <c r="BA154" s="45"/>
      <c r="BB154" s="45"/>
      <c r="BC154" s="45"/>
      <c r="BD154" s="45">
        <f t="shared" si="127"/>
        <v>100</v>
      </c>
      <c r="BE154" s="46"/>
      <c r="BF154" s="45"/>
      <c r="BG154" s="45"/>
      <c r="BH154" s="45"/>
      <c r="BI154" s="45"/>
      <c r="BJ154" s="45"/>
      <c r="BK154" s="45"/>
      <c r="BL154" s="45"/>
      <c r="BM154" s="14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6"/>
      <c r="BZ154" s="46"/>
      <c r="CA154" s="46"/>
      <c r="CB154" s="12"/>
      <c r="CC154" s="10"/>
      <c r="CD154" s="10"/>
      <c r="CE154" s="173"/>
      <c r="CF154" s="173"/>
      <c r="CG154" s="173"/>
      <c r="CH154" s="173"/>
      <c r="CI154" s="173"/>
      <c r="CJ154" s="173"/>
      <c r="CK154" s="173"/>
      <c r="CL154" s="173"/>
      <c r="CM154" s="173"/>
      <c r="CN154" s="173"/>
      <c r="CO154" s="173"/>
      <c r="CP154" s="173"/>
      <c r="CQ154" s="173"/>
      <c r="CR154" s="173"/>
      <c r="CS154" s="173"/>
      <c r="CT154" s="173"/>
      <c r="CU154" s="173"/>
      <c r="CV154" s="173"/>
      <c r="CW154" s="173"/>
      <c r="CX154" s="173"/>
      <c r="CY154" s="173"/>
      <c r="CZ154" s="173"/>
      <c r="DA154" s="173"/>
      <c r="DB154" s="173"/>
      <c r="DC154" s="173"/>
      <c r="DD154" s="173"/>
      <c r="DE154" s="173"/>
      <c r="DF154" s="173"/>
      <c r="DG154" s="173"/>
      <c r="DH154" s="173"/>
      <c r="DI154" s="173"/>
    </row>
    <row r="155" spans="1:113" s="4" customFormat="1" ht="15" customHeight="1">
      <c r="A155" s="10" t="s">
        <v>255</v>
      </c>
      <c r="B155" s="12">
        <v>2012</v>
      </c>
      <c r="C155" s="10">
        <v>21947681</v>
      </c>
      <c r="D155" s="8" t="s">
        <v>194</v>
      </c>
      <c r="E155" s="10" t="s">
        <v>242</v>
      </c>
      <c r="F155" s="10"/>
      <c r="G155" s="10" t="s">
        <v>121</v>
      </c>
      <c r="H155" s="12">
        <v>98</v>
      </c>
      <c r="I155" s="12"/>
      <c r="J155" s="10">
        <v>48.98</v>
      </c>
      <c r="K155" s="46" t="s">
        <v>37</v>
      </c>
      <c r="L155" s="46" t="s">
        <v>37</v>
      </c>
      <c r="M155" s="46" t="s">
        <v>37</v>
      </c>
      <c r="N155" s="46" t="s">
        <v>37</v>
      </c>
      <c r="O155" s="46" t="s">
        <v>37</v>
      </c>
      <c r="P155" s="46" t="s">
        <v>37</v>
      </c>
      <c r="Q155" s="46" t="s">
        <v>37</v>
      </c>
      <c r="R155" s="46">
        <v>45.92</v>
      </c>
      <c r="S155" s="46" t="s">
        <v>37</v>
      </c>
      <c r="T155" s="46" t="s">
        <v>37</v>
      </c>
      <c r="U155" s="46">
        <v>0.51</v>
      </c>
      <c r="V155" s="46" t="s">
        <v>37</v>
      </c>
      <c r="W155" s="46" t="s">
        <v>37</v>
      </c>
      <c r="X155" s="46" t="s">
        <v>37</v>
      </c>
      <c r="Y155" s="46">
        <v>0</v>
      </c>
      <c r="Z155" s="46" t="s">
        <v>37</v>
      </c>
      <c r="AA155" s="46">
        <v>4.59</v>
      </c>
      <c r="AB155" s="46">
        <v>0</v>
      </c>
      <c r="AC155" s="46" t="s">
        <v>37</v>
      </c>
      <c r="AD155" s="46" t="s">
        <v>37</v>
      </c>
      <c r="AE155" s="46" t="s">
        <v>37</v>
      </c>
      <c r="AF155" s="46" t="s">
        <v>37</v>
      </c>
      <c r="AG155" s="46">
        <v>0</v>
      </c>
      <c r="AH155" s="46" t="s">
        <v>37</v>
      </c>
      <c r="AI155" s="46" t="s">
        <v>37</v>
      </c>
      <c r="AJ155" s="46" t="s">
        <v>37</v>
      </c>
      <c r="AL155" s="14">
        <f t="shared" si="121"/>
        <v>4.59</v>
      </c>
      <c r="AM155" s="14">
        <f>SUM(Q155:W155)</f>
        <v>46.43</v>
      </c>
      <c r="AN155" s="45"/>
      <c r="AO155" s="14"/>
      <c r="AP155" s="14">
        <f t="shared" si="89"/>
        <v>51.019999999999996</v>
      </c>
      <c r="AQ155" s="14">
        <f t="shared" si="120"/>
        <v>48.980000000000004</v>
      </c>
      <c r="AR155" s="14">
        <f t="shared" si="110"/>
        <v>48.980000000000004</v>
      </c>
      <c r="AS155" s="14"/>
      <c r="AT155" s="14">
        <f>AL155*AL155/100</f>
        <v>0.21068099999999998</v>
      </c>
      <c r="AU155" s="14">
        <f>2*AL155*AM155/100</f>
        <v>4.2622739999999997</v>
      </c>
      <c r="AV155" s="14">
        <f t="shared" si="123"/>
        <v>21.557449000000002</v>
      </c>
      <c r="AW155" s="14">
        <f t="shared" si="124"/>
        <v>4.4963640000000007</v>
      </c>
      <c r="AX155" s="14">
        <f t="shared" si="125"/>
        <v>45.482827999999998</v>
      </c>
      <c r="AY155" s="14">
        <f t="shared" si="126"/>
        <v>23.990404000000002</v>
      </c>
      <c r="AZ155" s="14"/>
      <c r="BA155" s="14"/>
      <c r="BB155" s="14"/>
      <c r="BC155" s="14"/>
      <c r="BD155" s="14">
        <f t="shared" si="127"/>
        <v>100</v>
      </c>
      <c r="BE155" s="46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46"/>
      <c r="BZ155" s="46"/>
      <c r="CA155" s="46"/>
      <c r="CB155" s="12"/>
      <c r="CC155" s="10"/>
      <c r="CD155" s="10"/>
      <c r="CE155" s="173"/>
      <c r="CF155" s="173"/>
      <c r="CG155" s="173"/>
      <c r="CH155" s="173"/>
      <c r="CI155" s="173"/>
      <c r="CJ155" s="173"/>
      <c r="CK155" s="173"/>
      <c r="CL155" s="173"/>
      <c r="CM155" s="173"/>
      <c r="CN155" s="173"/>
      <c r="CO155" s="173"/>
      <c r="CP155" s="173"/>
      <c r="CQ155" s="173"/>
      <c r="CR155" s="173"/>
      <c r="CS155" s="173"/>
      <c r="CT155" s="173"/>
      <c r="CU155" s="173"/>
      <c r="CV155" s="173"/>
      <c r="CW155" s="173"/>
      <c r="CX155" s="173"/>
      <c r="CY155" s="173"/>
      <c r="CZ155" s="173"/>
      <c r="DA155" s="173"/>
      <c r="DB155" s="173"/>
      <c r="DC155" s="173"/>
      <c r="DD155" s="173"/>
      <c r="DE155" s="173"/>
      <c r="DF155" s="173"/>
      <c r="DG155" s="173"/>
      <c r="DH155" s="173"/>
      <c r="DI155" s="173"/>
    </row>
    <row r="156" spans="1:113" s="4" customFormat="1" ht="15" customHeight="1">
      <c r="A156" s="28" t="s">
        <v>255</v>
      </c>
      <c r="B156" s="30">
        <v>2010</v>
      </c>
      <c r="C156" s="51">
        <v>20124171</v>
      </c>
      <c r="D156" s="28" t="s">
        <v>194</v>
      </c>
      <c r="E156" s="28" t="s">
        <v>242</v>
      </c>
      <c r="F156" s="28"/>
      <c r="G156" s="28" t="s">
        <v>435</v>
      </c>
      <c r="H156" s="26">
        <v>282</v>
      </c>
      <c r="I156" s="26"/>
      <c r="J156" s="10">
        <v>55.52</v>
      </c>
      <c r="K156" s="28">
        <v>0.18</v>
      </c>
      <c r="L156" s="49" t="s">
        <v>37</v>
      </c>
      <c r="M156" s="49" t="s">
        <v>37</v>
      </c>
      <c r="N156" s="49" t="s">
        <v>37</v>
      </c>
      <c r="O156" s="49" t="s">
        <v>37</v>
      </c>
      <c r="P156" s="49" t="s">
        <v>37</v>
      </c>
      <c r="Q156" s="49" t="s">
        <v>37</v>
      </c>
      <c r="R156" s="28">
        <v>37.369999999999997</v>
      </c>
      <c r="S156" s="49" t="s">
        <v>37</v>
      </c>
      <c r="T156" s="49" t="s">
        <v>37</v>
      </c>
      <c r="U156" s="28">
        <v>1.42</v>
      </c>
      <c r="V156" s="49" t="s">
        <v>37</v>
      </c>
      <c r="W156" s="49" t="s">
        <v>37</v>
      </c>
      <c r="X156" s="49" t="s">
        <v>37</v>
      </c>
      <c r="Y156" s="28">
        <v>3.2</v>
      </c>
      <c r="Z156" s="49" t="s">
        <v>37</v>
      </c>
      <c r="AA156" s="28">
        <v>2.31</v>
      </c>
      <c r="AB156" s="28">
        <v>0</v>
      </c>
      <c r="AC156" s="49" t="s">
        <v>37</v>
      </c>
      <c r="AD156" s="49" t="s">
        <v>37</v>
      </c>
      <c r="AE156" s="49" t="s">
        <v>37</v>
      </c>
      <c r="AF156" s="49" t="s">
        <v>37</v>
      </c>
      <c r="AG156" s="49" t="s">
        <v>37</v>
      </c>
      <c r="AH156" s="49" t="s">
        <v>37</v>
      </c>
      <c r="AI156" s="49" t="s">
        <v>37</v>
      </c>
      <c r="AJ156" s="49" t="s">
        <v>37</v>
      </c>
      <c r="AK156" s="50" t="s">
        <v>37</v>
      </c>
      <c r="AL156" s="14">
        <f>SUM(X156:AJ156)</f>
        <v>5.51</v>
      </c>
      <c r="AM156" s="14">
        <f>SUM(Q156:W156)</f>
        <v>38.79</v>
      </c>
      <c r="AN156" s="45"/>
      <c r="AO156" s="14">
        <f>SUM(K156:L156)</f>
        <v>0.18</v>
      </c>
      <c r="AP156" s="14">
        <f>SUM(AL156:AO156)</f>
        <v>44.48</v>
      </c>
      <c r="AQ156" s="14">
        <f>100-AP156</f>
        <v>55.52</v>
      </c>
      <c r="AR156" s="14">
        <f>AN156+AQ156</f>
        <v>55.52</v>
      </c>
      <c r="AS156" s="14"/>
      <c r="AT156" s="14">
        <f>AL156*AL156/100</f>
        <v>0.30360100000000001</v>
      </c>
      <c r="AU156" s="14">
        <f>2*AL156*AM156/100</f>
        <v>4.2746579999999996</v>
      </c>
      <c r="AV156" s="14">
        <f>AM156*AM156/100</f>
        <v>15.046640999999999</v>
      </c>
      <c r="AW156" s="14">
        <f>2*AL156*AR156/100</f>
        <v>6.1183040000000002</v>
      </c>
      <c r="AX156" s="14">
        <f>2*AM156*AR156/100</f>
        <v>43.072416000000004</v>
      </c>
      <c r="AY156" s="14">
        <f>AR156*AR156/100</f>
        <v>30.824704000000001</v>
      </c>
      <c r="AZ156" s="45">
        <f>2*AL156*AO156/100</f>
        <v>1.9835999999999999E-2</v>
      </c>
      <c r="BA156" s="45">
        <f>2*AM156*AO156/100</f>
        <v>0.13964399999999999</v>
      </c>
      <c r="BB156" s="45">
        <f>2*AR156*AO156/100</f>
        <v>0.19987200000000002</v>
      </c>
      <c r="BC156" s="45">
        <f>AO156*AO156/100</f>
        <v>3.2399999999999996E-4</v>
      </c>
      <c r="BD156" s="14"/>
      <c r="BE156" s="46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46"/>
      <c r="BZ156" s="46"/>
      <c r="CA156" s="46"/>
      <c r="CB156" s="12"/>
      <c r="CC156" s="10"/>
      <c r="CD156" s="10"/>
      <c r="CE156" s="173"/>
      <c r="CF156" s="173"/>
      <c r="CG156" s="173"/>
      <c r="CH156" s="173"/>
      <c r="CI156" s="173"/>
      <c r="CJ156" s="173"/>
      <c r="CK156" s="173"/>
      <c r="CL156" s="173"/>
      <c r="CM156" s="173"/>
      <c r="CN156" s="173"/>
      <c r="CO156" s="173"/>
      <c r="CP156" s="173"/>
      <c r="CQ156" s="173"/>
      <c r="CR156" s="173"/>
      <c r="CS156" s="173"/>
      <c r="CT156" s="173"/>
      <c r="CU156" s="173"/>
      <c r="CV156" s="173"/>
      <c r="CW156" s="173"/>
      <c r="CX156" s="173"/>
      <c r="CY156" s="173"/>
      <c r="CZ156" s="173"/>
      <c r="DA156" s="173"/>
      <c r="DB156" s="173"/>
      <c r="DC156" s="173"/>
      <c r="DD156" s="173"/>
      <c r="DE156" s="173"/>
      <c r="DF156" s="173"/>
      <c r="DG156" s="173"/>
      <c r="DH156" s="173"/>
      <c r="DI156" s="173"/>
    </row>
    <row r="157" spans="1:113" s="22" customFormat="1" ht="15" customHeight="1">
      <c r="A157" s="21" t="s">
        <v>221</v>
      </c>
      <c r="B157" s="18">
        <v>2014</v>
      </c>
      <c r="C157" s="21">
        <v>25029633</v>
      </c>
      <c r="D157" s="21" t="s">
        <v>194</v>
      </c>
      <c r="E157" s="21" t="s">
        <v>242</v>
      </c>
      <c r="F157" s="21" t="s">
        <v>256</v>
      </c>
      <c r="G157" s="21" t="s">
        <v>257</v>
      </c>
      <c r="H157" s="18">
        <v>208</v>
      </c>
      <c r="I157" s="18">
        <v>208</v>
      </c>
      <c r="J157" s="21">
        <v>40.03</v>
      </c>
      <c r="K157" s="21" t="s">
        <v>37</v>
      </c>
      <c r="L157" s="21" t="s">
        <v>37</v>
      </c>
      <c r="M157" s="21">
        <v>15.2</v>
      </c>
      <c r="N157" s="21" t="s">
        <v>37</v>
      </c>
      <c r="O157" s="21" t="s">
        <v>37</v>
      </c>
      <c r="P157" s="21" t="s">
        <v>37</v>
      </c>
      <c r="Q157" s="21">
        <v>0</v>
      </c>
      <c r="R157" s="21">
        <v>38.9</v>
      </c>
      <c r="S157" s="21">
        <v>0</v>
      </c>
      <c r="T157" s="21">
        <v>0</v>
      </c>
      <c r="U157" s="21">
        <v>1.52</v>
      </c>
      <c r="V157" s="21">
        <v>0</v>
      </c>
      <c r="W157" s="21" t="s">
        <v>37</v>
      </c>
      <c r="X157" s="21">
        <v>0</v>
      </c>
      <c r="Y157" s="21">
        <v>4.3499999999999996</v>
      </c>
      <c r="Z157" s="21" t="s">
        <v>37</v>
      </c>
      <c r="AA157" s="21">
        <v>0</v>
      </c>
      <c r="AB157" s="21">
        <v>0</v>
      </c>
      <c r="AC157" s="21">
        <v>0</v>
      </c>
      <c r="AD157" s="21">
        <v>0</v>
      </c>
      <c r="AE157" s="21">
        <v>0</v>
      </c>
      <c r="AF157" s="21">
        <v>0</v>
      </c>
      <c r="AG157" s="21" t="s">
        <v>37</v>
      </c>
      <c r="AH157" s="21">
        <v>0</v>
      </c>
      <c r="AI157" s="21">
        <v>0</v>
      </c>
      <c r="AJ157" s="21">
        <v>0</v>
      </c>
      <c r="AK157" s="4"/>
      <c r="AL157" s="74">
        <f t="shared" ref="AL157:AL171" si="128">SUM(X157:AJ157)</f>
        <v>4.3499999999999996</v>
      </c>
      <c r="AM157" s="74">
        <f t="shared" si="87"/>
        <v>40.42</v>
      </c>
      <c r="AN157" s="74">
        <f t="shared" si="88"/>
        <v>15.2</v>
      </c>
      <c r="AO157" s="74"/>
      <c r="AP157" s="74">
        <f t="shared" si="89"/>
        <v>59.97</v>
      </c>
      <c r="AQ157" s="74">
        <f t="shared" si="120"/>
        <v>40.03</v>
      </c>
      <c r="AR157" s="74">
        <f t="shared" ref="AR157:AR173" si="129">AN157+AQ157</f>
        <v>55.230000000000004</v>
      </c>
      <c r="AS157" s="14"/>
      <c r="AT157" s="74">
        <f t="shared" si="90"/>
        <v>0.18922499999999995</v>
      </c>
      <c r="AU157" s="74">
        <f t="shared" si="122"/>
        <v>3.51654</v>
      </c>
      <c r="AV157" s="74">
        <f t="shared" si="123"/>
        <v>16.337764000000004</v>
      </c>
      <c r="AW157" s="74">
        <f t="shared" ref="AW157:AW171" si="130">2*AL157*AR157/100</f>
        <v>4.8050099999999993</v>
      </c>
      <c r="AX157" s="74">
        <f t="shared" ref="AX157:AX172" si="131">2*AM157*AR157/100</f>
        <v>44.647931999999997</v>
      </c>
      <c r="AY157" s="74">
        <f t="shared" si="126"/>
        <v>30.503529000000004</v>
      </c>
      <c r="AZ157" s="74"/>
      <c r="BA157" s="74"/>
      <c r="BB157" s="74"/>
      <c r="BC157" s="74"/>
      <c r="BD157" s="74">
        <f t="shared" si="127"/>
        <v>100</v>
      </c>
      <c r="BE157" s="46"/>
      <c r="BF157" s="74">
        <v>4.3499999999999996</v>
      </c>
      <c r="BG157" s="74">
        <v>40.42</v>
      </c>
      <c r="BH157" s="74">
        <v>15.2</v>
      </c>
      <c r="BI157" s="74"/>
      <c r="BJ157" s="74">
        <v>59.97</v>
      </c>
      <c r="BK157" s="74">
        <v>40.03</v>
      </c>
      <c r="BL157" s="74">
        <v>55.230000000000004</v>
      </c>
      <c r="BM157" s="14"/>
      <c r="BN157" s="74">
        <v>0.18922499999999995</v>
      </c>
      <c r="BO157" s="74">
        <v>3.51654</v>
      </c>
      <c r="BP157" s="74">
        <v>16.337764000000004</v>
      </c>
      <c r="BQ157" s="74">
        <v>4.8050099999999993</v>
      </c>
      <c r="BR157" s="74">
        <v>44.647931999999997</v>
      </c>
      <c r="BS157" s="74">
        <v>30.503529000000004</v>
      </c>
      <c r="BT157" s="74"/>
      <c r="BU157" s="74"/>
      <c r="BV157" s="74"/>
      <c r="BW157" s="74"/>
      <c r="BX157" s="74">
        <v>100</v>
      </c>
      <c r="BY157" s="46"/>
      <c r="BZ157" s="19"/>
      <c r="CA157" s="19"/>
      <c r="CB157" s="18"/>
      <c r="CC157" s="10"/>
      <c r="CD157" s="10"/>
      <c r="CE157" s="166"/>
      <c r="CF157" s="166"/>
      <c r="CG157" s="166"/>
      <c r="CH157" s="166"/>
      <c r="CI157" s="166"/>
      <c r="CJ157" s="166"/>
      <c r="CK157" s="166"/>
      <c r="CL157" s="166"/>
      <c r="CM157" s="166"/>
      <c r="CN157" s="166"/>
      <c r="CO157" s="166"/>
      <c r="CP157" s="166"/>
      <c r="CQ157" s="166"/>
      <c r="CR157" s="166"/>
      <c r="CS157" s="166"/>
      <c r="CT157" s="166"/>
      <c r="CU157" s="166"/>
      <c r="CV157" s="166"/>
      <c r="CW157" s="166"/>
      <c r="CX157" s="166"/>
      <c r="CY157" s="166"/>
      <c r="CZ157" s="166"/>
      <c r="DA157" s="166"/>
      <c r="DB157" s="166"/>
      <c r="DC157" s="166"/>
      <c r="DD157" s="166"/>
      <c r="DE157" s="166"/>
      <c r="DF157" s="166"/>
      <c r="DG157" s="166"/>
      <c r="DH157" s="166"/>
      <c r="DI157" s="166"/>
    </row>
    <row r="158" spans="1:113" s="22" customFormat="1" ht="15" customHeight="1">
      <c r="A158" s="21" t="s">
        <v>258</v>
      </c>
      <c r="B158" s="18">
        <v>2006</v>
      </c>
      <c r="C158" s="21">
        <v>16778723</v>
      </c>
      <c r="D158" s="17" t="s">
        <v>194</v>
      </c>
      <c r="E158" s="21" t="s">
        <v>259</v>
      </c>
      <c r="F158" s="21"/>
      <c r="G158" s="21" t="s">
        <v>260</v>
      </c>
      <c r="H158" s="18">
        <v>400</v>
      </c>
      <c r="I158" s="18">
        <v>400</v>
      </c>
      <c r="J158" s="21">
        <v>35.849999999999994</v>
      </c>
      <c r="K158" s="19">
        <v>0.13</v>
      </c>
      <c r="L158" s="19">
        <v>0.5</v>
      </c>
      <c r="M158" s="19">
        <v>10.130000000000001</v>
      </c>
      <c r="N158" s="19">
        <v>0.13</v>
      </c>
      <c r="O158" s="19" t="s">
        <v>37</v>
      </c>
      <c r="P158" s="19" t="s">
        <v>37</v>
      </c>
      <c r="Q158" s="19">
        <v>0</v>
      </c>
      <c r="R158" s="19">
        <v>45</v>
      </c>
      <c r="S158" s="19">
        <v>0</v>
      </c>
      <c r="T158" s="19" t="s">
        <v>37</v>
      </c>
      <c r="U158" s="19">
        <v>1.88</v>
      </c>
      <c r="V158" s="19" t="s">
        <v>37</v>
      </c>
      <c r="W158" s="19" t="s">
        <v>37</v>
      </c>
      <c r="X158" s="19">
        <v>0</v>
      </c>
      <c r="Y158" s="19">
        <v>0.25</v>
      </c>
      <c r="Z158" s="19">
        <v>0</v>
      </c>
      <c r="AA158" s="19">
        <v>6.13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 t="s">
        <v>37</v>
      </c>
      <c r="AH158" s="19" t="s">
        <v>37</v>
      </c>
      <c r="AI158" s="19" t="s">
        <v>37</v>
      </c>
      <c r="AJ158" s="19" t="s">
        <v>37</v>
      </c>
      <c r="AK158" s="4"/>
      <c r="AL158" s="74">
        <f t="shared" si="128"/>
        <v>6.38</v>
      </c>
      <c r="AM158" s="74">
        <f t="shared" si="87"/>
        <v>46.88</v>
      </c>
      <c r="AN158" s="74">
        <f t="shared" si="88"/>
        <v>10.260000000000002</v>
      </c>
      <c r="AO158" s="74">
        <f>SUM(K158:L158)</f>
        <v>0.63</v>
      </c>
      <c r="AP158" s="74">
        <f t="shared" si="89"/>
        <v>64.150000000000006</v>
      </c>
      <c r="AQ158" s="74">
        <f t="shared" si="120"/>
        <v>35.849999999999994</v>
      </c>
      <c r="AR158" s="74">
        <f t="shared" si="129"/>
        <v>46.11</v>
      </c>
      <c r="AS158" s="14"/>
      <c r="AT158" s="74">
        <f t="shared" si="90"/>
        <v>0.40704400000000002</v>
      </c>
      <c r="AU158" s="74">
        <f t="shared" si="122"/>
        <v>5.9818880000000005</v>
      </c>
      <c r="AV158" s="74">
        <f t="shared" si="123"/>
        <v>21.977344000000002</v>
      </c>
      <c r="AW158" s="74">
        <f t="shared" si="130"/>
        <v>5.8836360000000001</v>
      </c>
      <c r="AX158" s="74">
        <f t="shared" si="131"/>
        <v>43.232736000000003</v>
      </c>
      <c r="AY158" s="74">
        <f t="shared" si="126"/>
        <v>21.261320999999999</v>
      </c>
      <c r="AZ158" s="74">
        <f>2*AL158*AO158/100</f>
        <v>8.0388000000000001E-2</v>
      </c>
      <c r="BA158" s="74">
        <f>2*AM158*AO158/100</f>
        <v>0.59068799999999999</v>
      </c>
      <c r="BB158" s="74">
        <f>2*AR158*AO158/100</f>
        <v>0.580986</v>
      </c>
      <c r="BC158" s="74">
        <f>AO158*AO158/100</f>
        <v>3.9690000000000003E-3</v>
      </c>
      <c r="BD158" s="74">
        <f t="shared" si="127"/>
        <v>100</v>
      </c>
      <c r="BE158" s="14"/>
      <c r="BF158" s="74">
        <v>6.38</v>
      </c>
      <c r="BG158" s="74">
        <v>46.88</v>
      </c>
      <c r="BH158" s="74">
        <v>10.260000000000002</v>
      </c>
      <c r="BI158" s="74">
        <v>0.63</v>
      </c>
      <c r="BJ158" s="74">
        <v>64.150000000000006</v>
      </c>
      <c r="BK158" s="74">
        <v>35.849999999999994</v>
      </c>
      <c r="BL158" s="74">
        <v>46.11</v>
      </c>
      <c r="BM158" s="14"/>
      <c r="BN158" s="74">
        <v>0.40704400000000002</v>
      </c>
      <c r="BO158" s="74">
        <v>5.9818880000000005</v>
      </c>
      <c r="BP158" s="74">
        <v>21.977344000000002</v>
      </c>
      <c r="BQ158" s="74">
        <v>5.8836360000000001</v>
      </c>
      <c r="BR158" s="74">
        <v>43.232736000000003</v>
      </c>
      <c r="BS158" s="74">
        <v>21.261320999999999</v>
      </c>
      <c r="BT158" s="74">
        <v>8.0388000000000001E-2</v>
      </c>
      <c r="BU158" s="74">
        <v>0.59068799999999999</v>
      </c>
      <c r="BV158" s="74">
        <v>0.580986</v>
      </c>
      <c r="BW158" s="74">
        <v>3.9690000000000003E-3</v>
      </c>
      <c r="BX158" s="74">
        <v>100</v>
      </c>
      <c r="BY158" s="14"/>
      <c r="BZ158" s="19"/>
      <c r="CA158" s="19"/>
      <c r="CB158" s="18"/>
      <c r="CC158" s="10"/>
      <c r="CD158" s="10"/>
      <c r="CE158" s="166"/>
      <c r="CF158" s="166"/>
      <c r="CG158" s="166"/>
      <c r="CH158" s="166"/>
      <c r="CI158" s="166"/>
      <c r="CJ158" s="166"/>
      <c r="CK158" s="166"/>
      <c r="CL158" s="166"/>
      <c r="CM158" s="166"/>
      <c r="CN158" s="166"/>
      <c r="CO158" s="166"/>
      <c r="CP158" s="166"/>
      <c r="CQ158" s="166"/>
      <c r="CR158" s="166"/>
      <c r="CS158" s="166"/>
      <c r="CT158" s="166"/>
      <c r="CU158" s="166"/>
      <c r="CV158" s="166"/>
      <c r="CW158" s="166"/>
      <c r="CX158" s="166"/>
      <c r="CY158" s="166"/>
      <c r="CZ158" s="166"/>
      <c r="DA158" s="166"/>
      <c r="DB158" s="166"/>
      <c r="DC158" s="166"/>
      <c r="DD158" s="166"/>
      <c r="DE158" s="166"/>
      <c r="DF158" s="166"/>
      <c r="DG158" s="166"/>
      <c r="DH158" s="166"/>
      <c r="DI158" s="166"/>
    </row>
    <row r="159" spans="1:113" s="4" customFormat="1" ht="15" customHeight="1">
      <c r="A159" s="7" t="s">
        <v>201</v>
      </c>
      <c r="B159" s="2">
        <v>2008</v>
      </c>
      <c r="C159" s="7">
        <v>18231117</v>
      </c>
      <c r="D159" s="8" t="s">
        <v>194</v>
      </c>
      <c r="E159" s="7" t="s">
        <v>259</v>
      </c>
      <c r="F159" s="7"/>
      <c r="G159" s="7" t="s">
        <v>36</v>
      </c>
      <c r="H159" s="2">
        <v>100</v>
      </c>
      <c r="I159" s="2"/>
      <c r="J159" s="10">
        <v>22.5</v>
      </c>
      <c r="K159" s="3" t="s">
        <v>37</v>
      </c>
      <c r="L159" s="3" t="s">
        <v>37</v>
      </c>
      <c r="M159" s="3">
        <v>17.5</v>
      </c>
      <c r="N159" s="3" t="s">
        <v>37</v>
      </c>
      <c r="O159" s="3" t="s">
        <v>37</v>
      </c>
      <c r="P159" s="3" t="s">
        <v>37</v>
      </c>
      <c r="Q159" s="3" t="s">
        <v>37</v>
      </c>
      <c r="R159" s="3">
        <v>50</v>
      </c>
      <c r="S159" s="3" t="s">
        <v>37</v>
      </c>
      <c r="T159" s="3" t="s">
        <v>37</v>
      </c>
      <c r="U159" s="3" t="s">
        <v>37</v>
      </c>
      <c r="V159" s="3" t="s">
        <v>37</v>
      </c>
      <c r="W159" s="3" t="s">
        <v>37</v>
      </c>
      <c r="X159" s="3">
        <v>0</v>
      </c>
      <c r="Y159" s="3">
        <v>0.5</v>
      </c>
      <c r="Z159" s="3" t="s">
        <v>37</v>
      </c>
      <c r="AA159" s="3">
        <v>7.5</v>
      </c>
      <c r="AB159" s="3">
        <v>0</v>
      </c>
      <c r="AC159" s="3">
        <v>0</v>
      </c>
      <c r="AD159" s="3">
        <v>0</v>
      </c>
      <c r="AE159" s="3" t="s">
        <v>37</v>
      </c>
      <c r="AF159" s="3" t="s">
        <v>37</v>
      </c>
      <c r="AG159" s="3">
        <v>2</v>
      </c>
      <c r="AH159" s="3" t="s">
        <v>37</v>
      </c>
      <c r="AI159" s="3" t="s">
        <v>37</v>
      </c>
      <c r="AJ159" s="3" t="s">
        <v>37</v>
      </c>
      <c r="AL159" s="45">
        <f t="shared" si="128"/>
        <v>10</v>
      </c>
      <c r="AM159" s="45">
        <f t="shared" si="87"/>
        <v>50</v>
      </c>
      <c r="AN159" s="45">
        <f t="shared" si="88"/>
        <v>17.5</v>
      </c>
      <c r="AO159" s="45"/>
      <c r="AP159" s="45">
        <f t="shared" si="89"/>
        <v>77.5</v>
      </c>
      <c r="AQ159" s="45">
        <f t="shared" si="120"/>
        <v>22.5</v>
      </c>
      <c r="AR159" s="45">
        <f t="shared" si="129"/>
        <v>40</v>
      </c>
      <c r="AS159" s="14"/>
      <c r="AT159" s="45">
        <f t="shared" si="90"/>
        <v>1</v>
      </c>
      <c r="AU159" s="45">
        <f t="shared" si="122"/>
        <v>10</v>
      </c>
      <c r="AV159" s="45">
        <f t="shared" si="123"/>
        <v>25</v>
      </c>
      <c r="AW159" s="45">
        <f t="shared" si="130"/>
        <v>8</v>
      </c>
      <c r="AX159" s="45">
        <f t="shared" si="131"/>
        <v>40</v>
      </c>
      <c r="AY159" s="45">
        <f t="shared" si="126"/>
        <v>16</v>
      </c>
      <c r="AZ159" s="45"/>
      <c r="BA159" s="45"/>
      <c r="BB159" s="45"/>
      <c r="BC159" s="45"/>
      <c r="BD159" s="45">
        <f t="shared" si="127"/>
        <v>100</v>
      </c>
      <c r="BE159" s="14"/>
      <c r="BF159" s="45"/>
      <c r="BG159" s="45"/>
      <c r="BH159" s="45"/>
      <c r="BI159" s="45"/>
      <c r="BJ159" s="45"/>
      <c r="BK159" s="45"/>
      <c r="BL159" s="45"/>
      <c r="BM159" s="14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14"/>
      <c r="BZ159" s="46"/>
      <c r="CA159" s="46"/>
      <c r="CB159" s="12"/>
      <c r="CC159" s="10"/>
      <c r="CD159" s="10"/>
      <c r="CE159" s="173"/>
      <c r="CF159" s="173"/>
      <c r="CG159" s="173"/>
      <c r="CH159" s="173"/>
      <c r="CI159" s="173"/>
      <c r="CJ159" s="173"/>
      <c r="CK159" s="173"/>
      <c r="CL159" s="173"/>
      <c r="CM159" s="173"/>
      <c r="CN159" s="173"/>
      <c r="CO159" s="173"/>
      <c r="CP159" s="173"/>
      <c r="CQ159" s="173"/>
      <c r="CR159" s="173"/>
      <c r="CS159" s="173"/>
      <c r="CT159" s="173"/>
      <c r="CU159" s="173"/>
      <c r="CV159" s="173"/>
      <c r="CW159" s="173"/>
      <c r="CX159" s="173"/>
      <c r="CY159" s="173"/>
      <c r="CZ159" s="173"/>
      <c r="DA159" s="173"/>
      <c r="DB159" s="173"/>
      <c r="DC159" s="173"/>
      <c r="DD159" s="173"/>
      <c r="DE159" s="173"/>
      <c r="DF159" s="173"/>
      <c r="DG159" s="173"/>
      <c r="DH159" s="173"/>
      <c r="DI159" s="173"/>
    </row>
    <row r="160" spans="1:113" s="22" customFormat="1" ht="15" customHeight="1">
      <c r="A160" s="17" t="s">
        <v>258</v>
      </c>
      <c r="B160" s="18">
        <v>2009</v>
      </c>
      <c r="C160" s="17">
        <v>19364831</v>
      </c>
      <c r="D160" s="17" t="s">
        <v>194</v>
      </c>
      <c r="E160" s="17" t="s">
        <v>259</v>
      </c>
      <c r="F160" s="17"/>
      <c r="G160" s="17" t="s">
        <v>36</v>
      </c>
      <c r="H160" s="18">
        <v>758</v>
      </c>
      <c r="I160" s="18">
        <v>758</v>
      </c>
      <c r="J160" s="21">
        <v>33.239999999999995</v>
      </c>
      <c r="K160" s="19">
        <v>7.0000000000000007E-2</v>
      </c>
      <c r="L160" s="19">
        <v>0.99</v>
      </c>
      <c r="M160" s="19">
        <v>10.88</v>
      </c>
      <c r="N160" s="19" t="s">
        <v>37</v>
      </c>
      <c r="O160" s="19" t="s">
        <v>37</v>
      </c>
      <c r="P160" s="19" t="s">
        <v>37</v>
      </c>
      <c r="Q160" s="19" t="s">
        <v>37</v>
      </c>
      <c r="R160" s="19">
        <v>45.58</v>
      </c>
      <c r="S160" s="19" t="s">
        <v>37</v>
      </c>
      <c r="T160" s="19" t="s">
        <v>37</v>
      </c>
      <c r="U160" s="19">
        <v>2.2400000000000002</v>
      </c>
      <c r="V160" s="19" t="s">
        <v>37</v>
      </c>
      <c r="W160" s="19">
        <v>1.39</v>
      </c>
      <c r="X160" s="19">
        <v>0</v>
      </c>
      <c r="Y160" s="19">
        <v>0</v>
      </c>
      <c r="Z160" s="19">
        <v>0</v>
      </c>
      <c r="AA160" s="19">
        <v>5.61</v>
      </c>
      <c r="AB160" s="19" t="s">
        <v>37</v>
      </c>
      <c r="AC160" s="19" t="s">
        <v>37</v>
      </c>
      <c r="AD160" s="19" t="s">
        <v>37</v>
      </c>
      <c r="AE160" s="19" t="s">
        <v>37</v>
      </c>
      <c r="AF160" s="19" t="s">
        <v>37</v>
      </c>
      <c r="AG160" s="19" t="s">
        <v>37</v>
      </c>
      <c r="AH160" s="19" t="s">
        <v>37</v>
      </c>
      <c r="AI160" s="19" t="s">
        <v>37</v>
      </c>
      <c r="AJ160" s="19" t="s">
        <v>37</v>
      </c>
      <c r="AK160" s="4"/>
      <c r="AL160" s="74">
        <f t="shared" si="128"/>
        <v>5.61</v>
      </c>
      <c r="AM160" s="74">
        <f t="shared" si="87"/>
        <v>49.21</v>
      </c>
      <c r="AN160" s="74">
        <f t="shared" si="88"/>
        <v>10.88</v>
      </c>
      <c r="AO160" s="74">
        <f>SUM(K160:L160)</f>
        <v>1.06</v>
      </c>
      <c r="AP160" s="74">
        <f t="shared" si="89"/>
        <v>66.760000000000005</v>
      </c>
      <c r="AQ160" s="74">
        <f t="shared" si="120"/>
        <v>33.239999999999995</v>
      </c>
      <c r="AR160" s="74">
        <f t="shared" si="129"/>
        <v>44.12</v>
      </c>
      <c r="AS160" s="14"/>
      <c r="AT160" s="74">
        <f t="shared" si="90"/>
        <v>0.31472100000000003</v>
      </c>
      <c r="AU160" s="74">
        <f t="shared" si="122"/>
        <v>5.5213619999999999</v>
      </c>
      <c r="AV160" s="74">
        <f t="shared" si="123"/>
        <v>24.216241</v>
      </c>
      <c r="AW160" s="74">
        <f t="shared" si="130"/>
        <v>4.9502640000000007</v>
      </c>
      <c r="AX160" s="74">
        <f t="shared" si="131"/>
        <v>43.422903999999996</v>
      </c>
      <c r="AY160" s="74">
        <f t="shared" si="126"/>
        <v>19.465743999999997</v>
      </c>
      <c r="AZ160" s="74">
        <f>2*AL160*AO160/100</f>
        <v>0.11893200000000002</v>
      </c>
      <c r="BA160" s="74">
        <f>2*AM160*AO160/100</f>
        <v>1.0432520000000001</v>
      </c>
      <c r="BB160" s="74">
        <f>2*AR160*AO160/100</f>
        <v>0.93534400000000006</v>
      </c>
      <c r="BC160" s="74">
        <f>AO160*AO160/100</f>
        <v>1.1236000000000001E-2</v>
      </c>
      <c r="BD160" s="74">
        <f t="shared" si="127"/>
        <v>99.999999999999986</v>
      </c>
      <c r="BE160" s="14"/>
      <c r="BF160" s="74">
        <v>5.61</v>
      </c>
      <c r="BG160" s="74">
        <v>49.21</v>
      </c>
      <c r="BH160" s="74">
        <v>10.88</v>
      </c>
      <c r="BI160" s="74">
        <v>1.06</v>
      </c>
      <c r="BJ160" s="74">
        <v>66.760000000000005</v>
      </c>
      <c r="BK160" s="74">
        <v>33.239999999999995</v>
      </c>
      <c r="BL160" s="74">
        <v>44.12</v>
      </c>
      <c r="BM160" s="14"/>
      <c r="BN160" s="74">
        <v>0.31472100000000003</v>
      </c>
      <c r="BO160" s="74">
        <v>5.5213619999999999</v>
      </c>
      <c r="BP160" s="74">
        <v>24.216241</v>
      </c>
      <c r="BQ160" s="74">
        <v>4.9502640000000007</v>
      </c>
      <c r="BR160" s="74">
        <v>43.422903999999996</v>
      </c>
      <c r="BS160" s="74">
        <v>19.465743999999997</v>
      </c>
      <c r="BT160" s="74">
        <v>0.11893200000000002</v>
      </c>
      <c r="BU160" s="74">
        <v>1.0432520000000001</v>
      </c>
      <c r="BV160" s="74">
        <v>0.93534400000000006</v>
      </c>
      <c r="BW160" s="74">
        <v>1.1236000000000001E-2</v>
      </c>
      <c r="BX160" s="74">
        <v>99.999999999999986</v>
      </c>
      <c r="BY160" s="14"/>
      <c r="BZ160" s="74" t="s">
        <v>465</v>
      </c>
      <c r="CA160" s="19">
        <v>0.495</v>
      </c>
      <c r="CB160" s="18">
        <v>202</v>
      </c>
      <c r="CC160" s="10"/>
      <c r="CD160" s="10"/>
      <c r="CE160" s="166"/>
      <c r="CF160" s="166"/>
      <c r="CG160" s="166"/>
      <c r="CH160" s="166"/>
      <c r="CI160" s="166"/>
      <c r="CJ160" s="166"/>
      <c r="CK160" s="166"/>
      <c r="CL160" s="166"/>
      <c r="CM160" s="166"/>
      <c r="CN160" s="166"/>
      <c r="CO160" s="166"/>
      <c r="CP160" s="166"/>
      <c r="CQ160" s="166"/>
      <c r="CR160" s="166"/>
      <c r="CS160" s="166"/>
      <c r="CT160" s="166"/>
      <c r="CU160" s="166"/>
      <c r="CV160" s="166"/>
      <c r="CW160" s="166"/>
      <c r="CX160" s="166"/>
      <c r="CY160" s="166"/>
      <c r="CZ160" s="166"/>
      <c r="DA160" s="166"/>
      <c r="DB160" s="166"/>
      <c r="DC160" s="166"/>
      <c r="DD160" s="166"/>
      <c r="DE160" s="166"/>
      <c r="DF160" s="166"/>
      <c r="DG160" s="166"/>
      <c r="DH160" s="166"/>
      <c r="DI160" s="166"/>
    </row>
    <row r="161" spans="1:113" s="22" customFormat="1" ht="15" customHeight="1">
      <c r="A161" s="17" t="s">
        <v>210</v>
      </c>
      <c r="B161" s="18">
        <v>2010</v>
      </c>
      <c r="C161" s="17">
        <v>20828547</v>
      </c>
      <c r="D161" s="17" t="s">
        <v>194</v>
      </c>
      <c r="E161" s="17" t="s">
        <v>259</v>
      </c>
      <c r="F161" s="17"/>
      <c r="G161" s="17" t="s">
        <v>212</v>
      </c>
      <c r="H161" s="18">
        <v>758</v>
      </c>
      <c r="I161" s="18">
        <v>758</v>
      </c>
      <c r="J161" s="21">
        <v>35.099999999999994</v>
      </c>
      <c r="K161" s="19" t="s">
        <v>37</v>
      </c>
      <c r="L161" s="19" t="s">
        <v>37</v>
      </c>
      <c r="M161" s="19">
        <v>10.1</v>
      </c>
      <c r="N161" s="19" t="s">
        <v>37</v>
      </c>
      <c r="O161" s="19" t="s">
        <v>37</v>
      </c>
      <c r="P161" s="19" t="s">
        <v>37</v>
      </c>
      <c r="Q161" s="19" t="s">
        <v>37</v>
      </c>
      <c r="R161" s="19">
        <v>45.6</v>
      </c>
      <c r="S161" s="19" t="s">
        <v>37</v>
      </c>
      <c r="T161" s="19" t="s">
        <v>37</v>
      </c>
      <c r="U161" s="19">
        <v>2.2000000000000002</v>
      </c>
      <c r="V161" s="19" t="s">
        <v>37</v>
      </c>
      <c r="W161" s="19">
        <v>1.4</v>
      </c>
      <c r="X161" s="19" t="s">
        <v>37</v>
      </c>
      <c r="Y161" s="19" t="s">
        <v>37</v>
      </c>
      <c r="Z161" s="19" t="s">
        <v>37</v>
      </c>
      <c r="AA161" s="19">
        <v>5.6</v>
      </c>
      <c r="AB161" s="19" t="s">
        <v>37</v>
      </c>
      <c r="AC161" s="19" t="s">
        <v>37</v>
      </c>
      <c r="AD161" s="19" t="s">
        <v>37</v>
      </c>
      <c r="AE161" s="19" t="s">
        <v>37</v>
      </c>
      <c r="AF161" s="19" t="s">
        <v>37</v>
      </c>
      <c r="AG161" s="19" t="s">
        <v>37</v>
      </c>
      <c r="AH161" s="19" t="s">
        <v>37</v>
      </c>
      <c r="AI161" s="19" t="s">
        <v>37</v>
      </c>
      <c r="AJ161" s="19" t="s">
        <v>37</v>
      </c>
      <c r="AK161" s="4"/>
      <c r="AL161" s="74">
        <f t="shared" si="128"/>
        <v>5.6</v>
      </c>
      <c r="AM161" s="74">
        <f t="shared" si="87"/>
        <v>49.2</v>
      </c>
      <c r="AN161" s="74">
        <f t="shared" si="88"/>
        <v>10.1</v>
      </c>
      <c r="AO161" s="74"/>
      <c r="AP161" s="74">
        <f t="shared" si="89"/>
        <v>64.900000000000006</v>
      </c>
      <c r="AQ161" s="74">
        <f t="shared" si="120"/>
        <v>35.099999999999994</v>
      </c>
      <c r="AR161" s="74">
        <f t="shared" si="129"/>
        <v>45.199999999999996</v>
      </c>
      <c r="AS161" s="14"/>
      <c r="AT161" s="74">
        <f t="shared" si="90"/>
        <v>0.31359999999999993</v>
      </c>
      <c r="AU161" s="74">
        <f t="shared" si="122"/>
        <v>5.5103999999999997</v>
      </c>
      <c r="AV161" s="74">
        <f t="shared" si="123"/>
        <v>24.206400000000002</v>
      </c>
      <c r="AW161" s="74">
        <f t="shared" si="130"/>
        <v>5.0623999999999993</v>
      </c>
      <c r="AX161" s="74">
        <f t="shared" si="131"/>
        <v>44.476800000000004</v>
      </c>
      <c r="AY161" s="74">
        <f t="shared" si="126"/>
        <v>20.430399999999995</v>
      </c>
      <c r="AZ161" s="74"/>
      <c r="BA161" s="74"/>
      <c r="BB161" s="74"/>
      <c r="BC161" s="74"/>
      <c r="BD161" s="74">
        <f t="shared" si="127"/>
        <v>100</v>
      </c>
      <c r="BE161" s="14"/>
      <c r="BF161" s="74">
        <v>5.6</v>
      </c>
      <c r="BG161" s="74">
        <v>49.2</v>
      </c>
      <c r="BH161" s="74">
        <v>10.1</v>
      </c>
      <c r="BI161" s="74"/>
      <c r="BJ161" s="74">
        <v>64.900000000000006</v>
      </c>
      <c r="BK161" s="74">
        <v>35.099999999999994</v>
      </c>
      <c r="BL161" s="74">
        <v>45.199999999999996</v>
      </c>
      <c r="BM161" s="14"/>
      <c r="BN161" s="74">
        <v>0.31359999999999993</v>
      </c>
      <c r="BO161" s="74">
        <v>5.5103999999999997</v>
      </c>
      <c r="BP161" s="74">
        <v>24.206400000000002</v>
      </c>
      <c r="BQ161" s="74">
        <v>5.0623999999999993</v>
      </c>
      <c r="BR161" s="74">
        <v>44.476800000000004</v>
      </c>
      <c r="BS161" s="74">
        <v>20.430399999999995</v>
      </c>
      <c r="BT161" s="74"/>
      <c r="BU161" s="74"/>
      <c r="BV161" s="74"/>
      <c r="BW161" s="74"/>
      <c r="BX161" s="74">
        <v>100</v>
      </c>
      <c r="BY161" s="14"/>
      <c r="BZ161" s="19"/>
      <c r="CA161" s="19"/>
      <c r="CB161" s="18"/>
      <c r="CC161" s="10"/>
      <c r="CD161" s="10"/>
      <c r="CE161" s="166"/>
      <c r="CF161" s="166"/>
      <c r="CG161" s="166"/>
      <c r="CH161" s="166"/>
      <c r="CI161" s="166"/>
      <c r="CJ161" s="166"/>
      <c r="CK161" s="166"/>
      <c r="CL161" s="166"/>
      <c r="CM161" s="166"/>
      <c r="CN161" s="166"/>
      <c r="CO161" s="166"/>
      <c r="CP161" s="166"/>
      <c r="CQ161" s="166"/>
      <c r="CR161" s="166"/>
      <c r="CS161" s="166"/>
      <c r="CT161" s="166"/>
      <c r="CU161" s="166"/>
      <c r="CV161" s="166"/>
      <c r="CW161" s="166"/>
      <c r="CX161" s="166"/>
      <c r="CY161" s="166"/>
      <c r="CZ161" s="166"/>
      <c r="DA161" s="166"/>
      <c r="DB161" s="166"/>
      <c r="DC161" s="166"/>
      <c r="DD161" s="166"/>
      <c r="DE161" s="166"/>
      <c r="DF161" s="166"/>
      <c r="DG161" s="166"/>
      <c r="DH161" s="166"/>
      <c r="DI161" s="166"/>
    </row>
    <row r="162" spans="1:113" s="4" customFormat="1" ht="15" customHeight="1">
      <c r="A162" s="7" t="s">
        <v>88</v>
      </c>
      <c r="B162" s="2">
        <v>2010</v>
      </c>
      <c r="C162" s="7">
        <v>20173083</v>
      </c>
      <c r="D162" s="7" t="s">
        <v>194</v>
      </c>
      <c r="E162" s="7" t="s">
        <v>259</v>
      </c>
      <c r="F162" s="7"/>
      <c r="G162" s="7" t="s">
        <v>36</v>
      </c>
      <c r="H162" s="2">
        <v>200</v>
      </c>
      <c r="I162" s="2"/>
      <c r="J162" s="10">
        <v>36.799999999999997</v>
      </c>
      <c r="K162" s="3" t="s">
        <v>37</v>
      </c>
      <c r="L162" s="3" t="s">
        <v>37</v>
      </c>
      <c r="M162" s="3">
        <v>12.1</v>
      </c>
      <c r="N162" s="3" t="s">
        <v>37</v>
      </c>
      <c r="O162" s="3" t="s">
        <v>37</v>
      </c>
      <c r="P162" s="3" t="s">
        <v>37</v>
      </c>
      <c r="Q162" s="3">
        <v>0</v>
      </c>
      <c r="R162" s="3">
        <v>44.1</v>
      </c>
      <c r="S162" s="3">
        <v>0</v>
      </c>
      <c r="T162" s="3" t="s">
        <v>37</v>
      </c>
      <c r="U162" s="3" t="s">
        <v>37</v>
      </c>
      <c r="V162" s="3" t="s">
        <v>37</v>
      </c>
      <c r="W162" s="3" t="s">
        <v>37</v>
      </c>
      <c r="X162" s="3">
        <v>0</v>
      </c>
      <c r="Y162" s="3">
        <v>0.8</v>
      </c>
      <c r="Z162" s="3" t="s">
        <v>37</v>
      </c>
      <c r="AA162" s="3">
        <v>6.2</v>
      </c>
      <c r="AB162" s="3">
        <v>0</v>
      </c>
      <c r="AC162" s="3">
        <v>0</v>
      </c>
      <c r="AD162" s="3" t="s">
        <v>37</v>
      </c>
      <c r="AE162" s="3" t="s">
        <v>37</v>
      </c>
      <c r="AF162" s="3" t="s">
        <v>37</v>
      </c>
      <c r="AG162" s="3" t="s">
        <v>37</v>
      </c>
      <c r="AH162" s="3" t="s">
        <v>37</v>
      </c>
      <c r="AI162" s="3" t="s">
        <v>37</v>
      </c>
      <c r="AJ162" s="3" t="s">
        <v>37</v>
      </c>
      <c r="AL162" s="45">
        <f t="shared" si="128"/>
        <v>7</v>
      </c>
      <c r="AM162" s="45">
        <f t="shared" ref="AM162:AM227" si="132">SUM(Q162:W162)</f>
        <v>44.1</v>
      </c>
      <c r="AN162" s="45">
        <f>SUM(M162:P162)</f>
        <v>12.1</v>
      </c>
      <c r="AO162" s="74"/>
      <c r="AP162" s="45">
        <f t="shared" ref="AP162:AP227" si="133">SUM(AL162:AO162)</f>
        <v>63.2</v>
      </c>
      <c r="AQ162" s="45">
        <f t="shared" si="120"/>
        <v>36.799999999999997</v>
      </c>
      <c r="AR162" s="45">
        <f t="shared" si="129"/>
        <v>48.9</v>
      </c>
      <c r="AS162" s="14"/>
      <c r="AT162" s="45">
        <f t="shared" ref="AT162:AT171" si="134">AL162*AL162/100</f>
        <v>0.49</v>
      </c>
      <c r="AU162" s="45">
        <f t="shared" si="122"/>
        <v>6.1739999999999995</v>
      </c>
      <c r="AV162" s="45">
        <f t="shared" si="123"/>
        <v>19.4481</v>
      </c>
      <c r="AW162" s="45">
        <f t="shared" si="130"/>
        <v>6.8460000000000001</v>
      </c>
      <c r="AX162" s="45">
        <f t="shared" si="131"/>
        <v>43.129799999999996</v>
      </c>
      <c r="AY162" s="45">
        <f t="shared" si="126"/>
        <v>23.912099999999999</v>
      </c>
      <c r="AZ162" s="45"/>
      <c r="BA162" s="45"/>
      <c r="BB162" s="45"/>
      <c r="BC162" s="45"/>
      <c r="BD162" s="45">
        <f t="shared" si="127"/>
        <v>99.999999999999986</v>
      </c>
      <c r="BE162" s="14"/>
      <c r="BF162" s="45"/>
      <c r="BG162" s="45"/>
      <c r="BH162" s="45"/>
      <c r="BI162" s="45"/>
      <c r="BJ162" s="45"/>
      <c r="BK162" s="45"/>
      <c r="BL162" s="45"/>
      <c r="BM162" s="14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14"/>
      <c r="BZ162" s="46"/>
      <c r="CA162" s="46"/>
      <c r="CB162" s="12"/>
      <c r="CC162" s="10"/>
      <c r="CD162" s="10"/>
      <c r="CE162" s="173"/>
      <c r="CF162" s="173"/>
      <c r="CG162" s="173"/>
      <c r="CH162" s="173"/>
      <c r="CI162" s="173"/>
      <c r="CJ162" s="173"/>
      <c r="CK162" s="173"/>
      <c r="CL162" s="173"/>
      <c r="CM162" s="173"/>
      <c r="CN162" s="173"/>
      <c r="CO162" s="173"/>
      <c r="CP162" s="173"/>
      <c r="CQ162" s="173"/>
      <c r="CR162" s="173"/>
      <c r="CS162" s="173"/>
      <c r="CT162" s="173"/>
      <c r="CU162" s="173"/>
      <c r="CV162" s="173"/>
      <c r="CW162" s="173"/>
      <c r="CX162" s="173"/>
      <c r="CY162" s="173"/>
      <c r="CZ162" s="173"/>
      <c r="DA162" s="173"/>
      <c r="DB162" s="173"/>
      <c r="DC162" s="173"/>
      <c r="DD162" s="173"/>
      <c r="DE162" s="173"/>
      <c r="DF162" s="173"/>
      <c r="DG162" s="173"/>
      <c r="DH162" s="173"/>
      <c r="DI162" s="173"/>
    </row>
    <row r="163" spans="1:113" s="22" customFormat="1" ht="15" customHeight="1">
      <c r="A163" s="21" t="s">
        <v>210</v>
      </c>
      <c r="B163" s="18">
        <v>2012</v>
      </c>
      <c r="C163" s="21">
        <v>22676200</v>
      </c>
      <c r="D163" s="21" t="s">
        <v>194</v>
      </c>
      <c r="E163" s="21" t="s">
        <v>259</v>
      </c>
      <c r="G163" s="21" t="s">
        <v>36</v>
      </c>
      <c r="H163" s="18">
        <v>49</v>
      </c>
      <c r="I163" s="18">
        <v>49</v>
      </c>
      <c r="J163" s="21">
        <v>61.23</v>
      </c>
      <c r="K163" s="19" t="s">
        <v>37</v>
      </c>
      <c r="L163" s="19" t="s">
        <v>37</v>
      </c>
      <c r="M163" s="19">
        <v>12.24</v>
      </c>
      <c r="N163" s="19" t="s">
        <v>37</v>
      </c>
      <c r="O163" s="19" t="s">
        <v>37</v>
      </c>
      <c r="P163" s="19" t="s">
        <v>37</v>
      </c>
      <c r="Q163" s="19">
        <v>0</v>
      </c>
      <c r="R163" s="58">
        <v>41.84</v>
      </c>
      <c r="S163" s="19">
        <v>0</v>
      </c>
      <c r="T163" s="19">
        <v>0</v>
      </c>
      <c r="U163" s="19">
        <v>0</v>
      </c>
      <c r="V163" s="19">
        <v>0</v>
      </c>
      <c r="W163" s="19" t="s">
        <v>37</v>
      </c>
      <c r="X163" s="19">
        <v>0</v>
      </c>
      <c r="Y163" s="19">
        <v>0</v>
      </c>
      <c r="Z163" s="19" t="s">
        <v>37</v>
      </c>
      <c r="AA163" s="19">
        <v>9.18</v>
      </c>
      <c r="AB163" s="19">
        <v>0</v>
      </c>
      <c r="AC163" s="19">
        <v>0</v>
      </c>
      <c r="AD163" s="19">
        <v>0</v>
      </c>
      <c r="AE163" s="19">
        <v>0</v>
      </c>
      <c r="AF163" s="19">
        <v>0</v>
      </c>
      <c r="AG163" s="19" t="s">
        <v>37</v>
      </c>
      <c r="AH163" s="19">
        <v>0</v>
      </c>
      <c r="AI163" s="19">
        <v>0</v>
      </c>
      <c r="AJ163" s="19">
        <v>0</v>
      </c>
      <c r="AK163" s="4"/>
      <c r="AL163" s="74">
        <f t="shared" si="128"/>
        <v>9.18</v>
      </c>
      <c r="AM163" s="74">
        <f t="shared" si="132"/>
        <v>41.84</v>
      </c>
      <c r="AN163" s="74">
        <f>SUM(M163:P163)</f>
        <v>12.24</v>
      </c>
      <c r="AO163" s="74"/>
      <c r="AP163" s="74">
        <f t="shared" si="133"/>
        <v>63.260000000000005</v>
      </c>
      <c r="AQ163" s="74">
        <f t="shared" si="120"/>
        <v>36.739999999999995</v>
      </c>
      <c r="AR163" s="74">
        <f t="shared" si="129"/>
        <v>48.98</v>
      </c>
      <c r="AS163" s="14"/>
      <c r="AT163" s="74">
        <f t="shared" si="134"/>
        <v>0.84272399999999992</v>
      </c>
      <c r="AU163" s="74">
        <f t="shared" si="122"/>
        <v>7.6818240000000007</v>
      </c>
      <c r="AV163" s="74">
        <f t="shared" si="123"/>
        <v>17.505856000000005</v>
      </c>
      <c r="AW163" s="74">
        <f t="shared" si="130"/>
        <v>8.9927279999999996</v>
      </c>
      <c r="AX163" s="74">
        <f t="shared" si="131"/>
        <v>40.986463999999998</v>
      </c>
      <c r="AY163" s="74">
        <f t="shared" si="126"/>
        <v>23.990403999999998</v>
      </c>
      <c r="AZ163" s="74"/>
      <c r="BA163" s="74"/>
      <c r="BB163" s="74"/>
      <c r="BC163" s="74"/>
      <c r="BD163" s="74">
        <f t="shared" si="127"/>
        <v>100</v>
      </c>
      <c r="BE163" s="77"/>
      <c r="BF163" s="74">
        <v>9.18</v>
      </c>
      <c r="BG163" s="74">
        <v>41.84</v>
      </c>
      <c r="BH163" s="74">
        <v>12.24</v>
      </c>
      <c r="BI163" s="74"/>
      <c r="BJ163" s="74">
        <v>63.260000000000005</v>
      </c>
      <c r="BK163" s="74">
        <v>36.739999999999995</v>
      </c>
      <c r="BL163" s="74">
        <v>48.98</v>
      </c>
      <c r="BM163" s="14"/>
      <c r="BN163" s="74">
        <v>0.84272399999999992</v>
      </c>
      <c r="BO163" s="74">
        <v>7.6818240000000007</v>
      </c>
      <c r="BP163" s="74">
        <v>17.505856000000005</v>
      </c>
      <c r="BQ163" s="74">
        <v>8.9927279999999996</v>
      </c>
      <c r="BR163" s="74">
        <v>40.986463999999998</v>
      </c>
      <c r="BS163" s="74">
        <v>23.990403999999998</v>
      </c>
      <c r="BT163" s="74"/>
      <c r="BU163" s="74"/>
      <c r="BV163" s="74"/>
      <c r="BW163" s="74"/>
      <c r="BX163" s="74">
        <v>100</v>
      </c>
      <c r="BY163" s="77"/>
      <c r="BZ163" s="19"/>
      <c r="CA163" s="19"/>
      <c r="CB163" s="18"/>
      <c r="CC163" s="10"/>
      <c r="CD163" s="10"/>
      <c r="CE163" s="166"/>
      <c r="CF163" s="166"/>
      <c r="CG163" s="166"/>
      <c r="CH163" s="166"/>
      <c r="CI163" s="166"/>
      <c r="CJ163" s="166"/>
      <c r="CK163" s="166"/>
      <c r="CL163" s="166"/>
      <c r="CM163" s="166"/>
      <c r="CN163" s="166"/>
      <c r="CO163" s="166"/>
      <c r="CP163" s="166"/>
      <c r="CQ163" s="166"/>
      <c r="CR163" s="166"/>
      <c r="CS163" s="166"/>
      <c r="CT163" s="166"/>
      <c r="CU163" s="166"/>
      <c r="CV163" s="166"/>
      <c r="CW163" s="166"/>
      <c r="CX163" s="166"/>
      <c r="CY163" s="166"/>
      <c r="CZ163" s="166"/>
      <c r="DA163" s="166"/>
      <c r="DB163" s="166"/>
      <c r="DC163" s="166"/>
      <c r="DD163" s="166"/>
      <c r="DE163" s="166"/>
      <c r="DF163" s="166"/>
      <c r="DG163" s="166"/>
      <c r="DH163" s="166"/>
      <c r="DI163" s="166"/>
    </row>
    <row r="164" spans="1:113" s="22" customFormat="1" ht="15" customHeight="1">
      <c r="A164" s="21" t="s">
        <v>221</v>
      </c>
      <c r="B164" s="18">
        <v>2014</v>
      </c>
      <c r="C164" s="21">
        <v>25029633</v>
      </c>
      <c r="D164" s="21" t="s">
        <v>194</v>
      </c>
      <c r="E164" s="21" t="s">
        <v>261</v>
      </c>
      <c r="F164" s="21" t="s">
        <v>262</v>
      </c>
      <c r="G164" s="21" t="s">
        <v>223</v>
      </c>
      <c r="H164" s="18">
        <v>448</v>
      </c>
      <c r="I164" s="18">
        <v>448</v>
      </c>
      <c r="J164" s="21">
        <v>30.299999999999997</v>
      </c>
      <c r="K164" s="21" t="s">
        <v>37</v>
      </c>
      <c r="L164" s="21" t="s">
        <v>37</v>
      </c>
      <c r="M164" s="21">
        <v>13.5</v>
      </c>
      <c r="N164" s="21" t="s">
        <v>37</v>
      </c>
      <c r="O164" s="21" t="s">
        <v>37</v>
      </c>
      <c r="P164" s="21" t="s">
        <v>37</v>
      </c>
      <c r="Q164" s="21">
        <v>0</v>
      </c>
      <c r="R164" s="21">
        <v>54.3</v>
      </c>
      <c r="S164" s="21">
        <v>0</v>
      </c>
      <c r="T164" s="21">
        <v>0</v>
      </c>
      <c r="U164" s="21">
        <v>1.45</v>
      </c>
      <c r="V164" s="21">
        <v>0</v>
      </c>
      <c r="W164" s="21" t="s">
        <v>37</v>
      </c>
      <c r="X164" s="21">
        <v>0</v>
      </c>
      <c r="Y164" s="21">
        <v>0.45</v>
      </c>
      <c r="Z164" s="21" t="s">
        <v>37</v>
      </c>
      <c r="AA164" s="21">
        <v>0</v>
      </c>
      <c r="AB164" s="21">
        <v>0</v>
      </c>
      <c r="AC164" s="21">
        <v>0</v>
      </c>
      <c r="AD164" s="21">
        <v>0</v>
      </c>
      <c r="AE164" s="21">
        <v>0</v>
      </c>
      <c r="AF164" s="21">
        <v>0</v>
      </c>
      <c r="AG164" s="21" t="s">
        <v>37</v>
      </c>
      <c r="AH164" s="21">
        <v>0</v>
      </c>
      <c r="AI164" s="21">
        <v>0</v>
      </c>
      <c r="AJ164" s="21">
        <v>0</v>
      </c>
      <c r="AK164" s="4"/>
      <c r="AL164" s="74">
        <f t="shared" si="128"/>
        <v>0.45</v>
      </c>
      <c r="AM164" s="74">
        <f t="shared" si="132"/>
        <v>55.75</v>
      </c>
      <c r="AN164" s="74">
        <f>SUM(M164:P164)</f>
        <v>13.5</v>
      </c>
      <c r="AO164" s="74"/>
      <c r="AP164" s="74">
        <f t="shared" si="133"/>
        <v>69.7</v>
      </c>
      <c r="AQ164" s="74">
        <f t="shared" si="120"/>
        <v>30.299999999999997</v>
      </c>
      <c r="AR164" s="74">
        <f t="shared" si="129"/>
        <v>43.8</v>
      </c>
      <c r="AS164" s="14"/>
      <c r="AT164" s="74">
        <f t="shared" si="134"/>
        <v>2.0250000000000003E-3</v>
      </c>
      <c r="AU164" s="74">
        <f t="shared" si="122"/>
        <v>0.50175000000000003</v>
      </c>
      <c r="AV164" s="74">
        <f t="shared" si="123"/>
        <v>31.080625000000001</v>
      </c>
      <c r="AW164" s="74">
        <f t="shared" si="130"/>
        <v>0.39419999999999999</v>
      </c>
      <c r="AX164" s="74">
        <f t="shared" si="131"/>
        <v>48.836999999999996</v>
      </c>
      <c r="AY164" s="74">
        <f t="shared" si="126"/>
        <v>19.184399999999997</v>
      </c>
      <c r="AZ164" s="74"/>
      <c r="BA164" s="74"/>
      <c r="BB164" s="74"/>
      <c r="BC164" s="74"/>
      <c r="BD164" s="74">
        <f t="shared" si="127"/>
        <v>100</v>
      </c>
      <c r="BE164" s="14"/>
      <c r="BF164" s="74">
        <v>0.45</v>
      </c>
      <c r="BG164" s="74">
        <v>55.75</v>
      </c>
      <c r="BH164" s="74">
        <v>13.5</v>
      </c>
      <c r="BI164" s="74"/>
      <c r="BJ164" s="74">
        <v>69.7</v>
      </c>
      <c r="BK164" s="74">
        <v>30.299999999999997</v>
      </c>
      <c r="BL164" s="74">
        <v>43.8</v>
      </c>
      <c r="BM164" s="14"/>
      <c r="BN164" s="74">
        <v>2.0250000000000003E-3</v>
      </c>
      <c r="BO164" s="74">
        <v>0.50175000000000003</v>
      </c>
      <c r="BP164" s="74">
        <v>31.080625000000001</v>
      </c>
      <c r="BQ164" s="74">
        <v>0.39419999999999999</v>
      </c>
      <c r="BR164" s="74">
        <v>48.836999999999996</v>
      </c>
      <c r="BS164" s="74">
        <v>19.184399999999997</v>
      </c>
      <c r="BT164" s="74"/>
      <c r="BU164" s="74"/>
      <c r="BV164" s="74"/>
      <c r="BW164" s="74"/>
      <c r="BX164" s="74">
        <v>100</v>
      </c>
      <c r="BY164" s="14"/>
      <c r="BZ164" s="19"/>
      <c r="CA164" s="19"/>
      <c r="CB164" s="18"/>
      <c r="CC164" s="10"/>
      <c r="CD164" s="10"/>
      <c r="CE164" s="166"/>
      <c r="CF164" s="166"/>
      <c r="CG164" s="166"/>
      <c r="CH164" s="166"/>
      <c r="CI164" s="166"/>
      <c r="CJ164" s="166"/>
      <c r="CK164" s="166"/>
      <c r="CL164" s="166"/>
      <c r="CM164" s="166"/>
      <c r="CN164" s="166"/>
      <c r="CO164" s="166"/>
      <c r="CP164" s="166"/>
      <c r="CQ164" s="166"/>
      <c r="CR164" s="166"/>
      <c r="CS164" s="166"/>
      <c r="CT164" s="166"/>
      <c r="CU164" s="166"/>
      <c r="CV164" s="166"/>
      <c r="CW164" s="166"/>
      <c r="CX164" s="166"/>
      <c r="CY164" s="166"/>
      <c r="CZ164" s="166"/>
      <c r="DA164" s="166"/>
      <c r="DB164" s="166"/>
      <c r="DC164" s="166"/>
      <c r="DD164" s="166"/>
      <c r="DE164" s="166"/>
      <c r="DF164" s="166"/>
      <c r="DG164" s="166"/>
      <c r="DH164" s="166"/>
      <c r="DI164" s="166"/>
    </row>
    <row r="165" spans="1:113" s="4" customFormat="1" ht="15" customHeight="1">
      <c r="A165" s="7" t="s">
        <v>43</v>
      </c>
      <c r="B165" s="2">
        <v>2007</v>
      </c>
      <c r="C165" s="7">
        <v>16415112</v>
      </c>
      <c r="D165" s="8" t="s">
        <v>263</v>
      </c>
      <c r="E165" s="8" t="s">
        <v>264</v>
      </c>
      <c r="F165" s="8"/>
      <c r="G165" s="7" t="s">
        <v>36</v>
      </c>
      <c r="H165" s="2">
        <v>38</v>
      </c>
      <c r="I165" s="2"/>
      <c r="J165" s="10">
        <v>78.95</v>
      </c>
      <c r="K165" s="3" t="s">
        <v>37</v>
      </c>
      <c r="L165" s="3" t="s">
        <v>37</v>
      </c>
      <c r="M165" s="3" t="s">
        <v>37</v>
      </c>
      <c r="N165" s="3" t="s">
        <v>37</v>
      </c>
      <c r="O165" s="3" t="s">
        <v>37</v>
      </c>
      <c r="P165" s="3" t="s">
        <v>37</v>
      </c>
      <c r="Q165" s="3" t="s">
        <v>37</v>
      </c>
      <c r="R165" s="56">
        <v>44.74</v>
      </c>
      <c r="S165" s="3" t="s">
        <v>37</v>
      </c>
      <c r="T165" s="3" t="s">
        <v>37</v>
      </c>
      <c r="U165" s="3" t="s">
        <v>37</v>
      </c>
      <c r="V165" s="3" t="s">
        <v>37</v>
      </c>
      <c r="W165" s="3" t="s">
        <v>37</v>
      </c>
      <c r="X165" s="3" t="s">
        <v>37</v>
      </c>
      <c r="Y165" s="3" t="s">
        <v>37</v>
      </c>
      <c r="Z165" s="3" t="s">
        <v>37</v>
      </c>
      <c r="AA165" s="3" t="s">
        <v>37</v>
      </c>
      <c r="AB165" s="3" t="s">
        <v>37</v>
      </c>
      <c r="AC165" s="3" t="s">
        <v>37</v>
      </c>
      <c r="AD165" s="3" t="s">
        <v>37</v>
      </c>
      <c r="AE165" s="3" t="s">
        <v>37</v>
      </c>
      <c r="AF165" s="3" t="s">
        <v>37</v>
      </c>
      <c r="AG165" s="3">
        <v>2.63</v>
      </c>
      <c r="AH165" s="3" t="s">
        <v>37</v>
      </c>
      <c r="AI165" s="3" t="s">
        <v>37</v>
      </c>
      <c r="AJ165" s="3" t="s">
        <v>37</v>
      </c>
      <c r="AL165" s="45">
        <f t="shared" si="128"/>
        <v>2.63</v>
      </c>
      <c r="AM165" s="45">
        <f t="shared" si="132"/>
        <v>44.74</v>
      </c>
      <c r="AN165" s="45"/>
      <c r="AO165" s="74"/>
      <c r="AP165" s="45">
        <f t="shared" si="133"/>
        <v>47.370000000000005</v>
      </c>
      <c r="AQ165" s="45">
        <f t="shared" si="120"/>
        <v>52.629999999999995</v>
      </c>
      <c r="AR165" s="45">
        <f t="shared" si="129"/>
        <v>52.629999999999995</v>
      </c>
      <c r="AS165" s="14"/>
      <c r="AT165" s="45">
        <f t="shared" si="134"/>
        <v>6.9168999999999994E-2</v>
      </c>
      <c r="AU165" s="45">
        <f t="shared" si="122"/>
        <v>2.3533240000000002</v>
      </c>
      <c r="AV165" s="45">
        <f t="shared" si="123"/>
        <v>20.016676000000004</v>
      </c>
      <c r="AW165" s="45">
        <f t="shared" si="130"/>
        <v>2.7683379999999995</v>
      </c>
      <c r="AX165" s="45">
        <f t="shared" si="131"/>
        <v>47.093324000000003</v>
      </c>
      <c r="AY165" s="45">
        <f t="shared" si="126"/>
        <v>27.699168999999998</v>
      </c>
      <c r="AZ165" s="45"/>
      <c r="BA165" s="45"/>
      <c r="BB165" s="45"/>
      <c r="BC165" s="45"/>
      <c r="BD165" s="45">
        <f t="shared" si="127"/>
        <v>100</v>
      </c>
      <c r="BE165" s="14"/>
      <c r="BF165" s="45"/>
      <c r="BG165" s="45"/>
      <c r="BH165" s="45"/>
      <c r="BI165" s="45"/>
      <c r="BJ165" s="45"/>
      <c r="BK165" s="45"/>
      <c r="BL165" s="45"/>
      <c r="BM165" s="14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14"/>
      <c r="BZ165" s="46"/>
      <c r="CA165" s="46"/>
      <c r="CB165" s="12"/>
      <c r="CC165" s="10"/>
      <c r="CD165" s="10"/>
      <c r="CE165" s="173"/>
      <c r="CF165" s="173"/>
      <c r="CG165" s="173"/>
      <c r="CH165" s="173"/>
      <c r="CI165" s="173"/>
      <c r="CJ165" s="173"/>
      <c r="CK165" s="173"/>
      <c r="CL165" s="173"/>
      <c r="CM165" s="173"/>
      <c r="CN165" s="173"/>
      <c r="CO165" s="173"/>
      <c r="CP165" s="173"/>
      <c r="CQ165" s="173"/>
      <c r="CR165" s="173"/>
      <c r="CS165" s="173"/>
      <c r="CT165" s="173"/>
      <c r="CU165" s="173"/>
      <c r="CV165" s="173"/>
      <c r="CW165" s="173"/>
      <c r="CX165" s="173"/>
      <c r="CY165" s="173"/>
      <c r="CZ165" s="173"/>
      <c r="DA165" s="173"/>
      <c r="DB165" s="173"/>
      <c r="DC165" s="173"/>
      <c r="DD165" s="173"/>
      <c r="DE165" s="173"/>
      <c r="DF165" s="173"/>
      <c r="DG165" s="173"/>
      <c r="DH165" s="173"/>
      <c r="DI165" s="173"/>
    </row>
    <row r="166" spans="1:113" s="4" customFormat="1" ht="15" customHeight="1">
      <c r="A166" s="7" t="s">
        <v>88</v>
      </c>
      <c r="B166" s="2">
        <v>2010</v>
      </c>
      <c r="C166" s="7">
        <v>20173083</v>
      </c>
      <c r="D166" s="8" t="s">
        <v>263</v>
      </c>
      <c r="E166" s="8" t="s">
        <v>264</v>
      </c>
      <c r="F166" s="8"/>
      <c r="G166" s="7" t="s">
        <v>36</v>
      </c>
      <c r="H166" s="2">
        <v>246</v>
      </c>
      <c r="I166" s="2"/>
      <c r="J166" s="10">
        <v>35.799999999999997</v>
      </c>
      <c r="K166" s="3" t="s">
        <v>37</v>
      </c>
      <c r="L166" s="3" t="s">
        <v>37</v>
      </c>
      <c r="M166" s="3">
        <v>11.2</v>
      </c>
      <c r="N166" s="3" t="s">
        <v>37</v>
      </c>
      <c r="O166" s="3" t="s">
        <v>37</v>
      </c>
      <c r="P166" s="3" t="s">
        <v>37</v>
      </c>
      <c r="Q166" s="3">
        <v>0</v>
      </c>
      <c r="R166" s="3">
        <v>49.4</v>
      </c>
      <c r="S166" s="3">
        <v>0</v>
      </c>
      <c r="T166" s="3" t="s">
        <v>37</v>
      </c>
      <c r="U166" s="3" t="s">
        <v>37</v>
      </c>
      <c r="V166" s="3" t="s">
        <v>37</v>
      </c>
      <c r="W166" s="3" t="s">
        <v>37</v>
      </c>
      <c r="X166" s="3">
        <v>0</v>
      </c>
      <c r="Y166" s="3">
        <v>0.4</v>
      </c>
      <c r="Z166" s="3" t="s">
        <v>37</v>
      </c>
      <c r="AA166" s="3">
        <v>3.2</v>
      </c>
      <c r="AB166" s="3">
        <v>0</v>
      </c>
      <c r="AC166" s="3">
        <v>0</v>
      </c>
      <c r="AD166" s="3" t="s">
        <v>37</v>
      </c>
      <c r="AE166" s="3" t="s">
        <v>37</v>
      </c>
      <c r="AF166" s="3" t="s">
        <v>37</v>
      </c>
      <c r="AG166" s="3" t="s">
        <v>37</v>
      </c>
      <c r="AH166" s="3" t="s">
        <v>37</v>
      </c>
      <c r="AI166" s="3" t="s">
        <v>37</v>
      </c>
      <c r="AJ166" s="3" t="s">
        <v>37</v>
      </c>
      <c r="AL166" s="45">
        <f t="shared" si="128"/>
        <v>3.6</v>
      </c>
      <c r="AM166" s="45">
        <f t="shared" si="132"/>
        <v>49.4</v>
      </c>
      <c r="AN166" s="45">
        <f>SUM(M166:P166)</f>
        <v>11.2</v>
      </c>
      <c r="AO166" s="74"/>
      <c r="AP166" s="45">
        <f t="shared" si="133"/>
        <v>64.2</v>
      </c>
      <c r="AQ166" s="45">
        <f t="shared" si="120"/>
        <v>35.799999999999997</v>
      </c>
      <c r="AR166" s="45">
        <f t="shared" si="129"/>
        <v>47</v>
      </c>
      <c r="AS166" s="14"/>
      <c r="AT166" s="45">
        <f t="shared" si="134"/>
        <v>0.12960000000000002</v>
      </c>
      <c r="AU166" s="45">
        <f t="shared" si="122"/>
        <v>3.5568</v>
      </c>
      <c r="AV166" s="45">
        <f t="shared" si="123"/>
        <v>24.403599999999997</v>
      </c>
      <c r="AW166" s="45">
        <f t="shared" si="130"/>
        <v>3.3840000000000003</v>
      </c>
      <c r="AX166" s="45">
        <f t="shared" si="131"/>
        <v>46.435999999999993</v>
      </c>
      <c r="AY166" s="45">
        <f t="shared" si="126"/>
        <v>22.09</v>
      </c>
      <c r="AZ166" s="45"/>
      <c r="BA166" s="45"/>
      <c r="BB166" s="45"/>
      <c r="BC166" s="45"/>
      <c r="BD166" s="45">
        <f t="shared" si="127"/>
        <v>100</v>
      </c>
      <c r="BE166" s="14"/>
      <c r="BF166" s="45"/>
      <c r="BG166" s="45"/>
      <c r="BH166" s="45"/>
      <c r="BI166" s="45"/>
      <c r="BJ166" s="45"/>
      <c r="BK166" s="45"/>
      <c r="BL166" s="45"/>
      <c r="BM166" s="14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14"/>
      <c r="BZ166" s="46"/>
      <c r="CA166" s="46"/>
      <c r="CB166" s="12"/>
      <c r="CC166" s="10"/>
      <c r="CD166" s="10"/>
      <c r="CE166" s="173"/>
      <c r="CF166" s="173"/>
      <c r="CG166" s="173"/>
      <c r="CH166" s="173"/>
      <c r="CI166" s="173"/>
      <c r="CJ166" s="173"/>
      <c r="CK166" s="173"/>
      <c r="CL166" s="173"/>
      <c r="CM166" s="173"/>
      <c r="CN166" s="173"/>
      <c r="CO166" s="173"/>
      <c r="CP166" s="173"/>
      <c r="CQ166" s="173"/>
      <c r="CR166" s="173"/>
      <c r="CS166" s="173"/>
      <c r="CT166" s="173"/>
      <c r="CU166" s="173"/>
      <c r="CV166" s="173"/>
      <c r="CW166" s="173"/>
      <c r="CX166" s="173"/>
      <c r="CY166" s="173"/>
      <c r="CZ166" s="173"/>
      <c r="DA166" s="173"/>
      <c r="DB166" s="173"/>
      <c r="DC166" s="173"/>
      <c r="DD166" s="173"/>
      <c r="DE166" s="173"/>
      <c r="DF166" s="173"/>
      <c r="DG166" s="173"/>
      <c r="DH166" s="173"/>
      <c r="DI166" s="173"/>
    </row>
    <row r="167" spans="1:113" s="4" customFormat="1" ht="15" customHeight="1">
      <c r="A167" s="8" t="s">
        <v>265</v>
      </c>
      <c r="B167" s="12">
        <v>2011</v>
      </c>
      <c r="C167" s="8">
        <v>21763299</v>
      </c>
      <c r="D167" s="8" t="s">
        <v>194</v>
      </c>
      <c r="E167" s="8" t="s">
        <v>266</v>
      </c>
      <c r="F167" s="8"/>
      <c r="G167" s="8" t="s">
        <v>36</v>
      </c>
      <c r="H167" s="12">
        <v>288</v>
      </c>
      <c r="I167" s="12"/>
      <c r="J167" s="10">
        <v>24.299999999999997</v>
      </c>
      <c r="K167" s="46" t="s">
        <v>37</v>
      </c>
      <c r="L167" s="46" t="s">
        <v>37</v>
      </c>
      <c r="M167" s="46">
        <v>9.6999999999999993</v>
      </c>
      <c r="N167" s="46" t="s">
        <v>37</v>
      </c>
      <c r="O167" s="46" t="s">
        <v>37</v>
      </c>
      <c r="P167" s="46" t="s">
        <v>37</v>
      </c>
      <c r="Q167" s="46" t="s">
        <v>37</v>
      </c>
      <c r="R167" s="46">
        <v>44.6</v>
      </c>
      <c r="S167" s="46" t="s">
        <v>37</v>
      </c>
      <c r="T167" s="46" t="s">
        <v>37</v>
      </c>
      <c r="U167" s="46" t="s">
        <v>37</v>
      </c>
      <c r="V167" s="46" t="s">
        <v>37</v>
      </c>
      <c r="W167" s="46" t="s">
        <v>37</v>
      </c>
      <c r="X167" s="46" t="s">
        <v>37</v>
      </c>
      <c r="Y167" s="46">
        <v>0.7</v>
      </c>
      <c r="Z167" s="46" t="s">
        <v>37</v>
      </c>
      <c r="AA167" s="46">
        <v>4.3</v>
      </c>
      <c r="AB167" s="46">
        <v>0</v>
      </c>
      <c r="AC167" s="46" t="s">
        <v>37</v>
      </c>
      <c r="AD167" s="46" t="s">
        <v>37</v>
      </c>
      <c r="AE167" s="46" t="s">
        <v>37</v>
      </c>
      <c r="AF167" s="46" t="s">
        <v>37</v>
      </c>
      <c r="AG167" s="46">
        <v>16.399999999999999</v>
      </c>
      <c r="AH167" s="46" t="s">
        <v>37</v>
      </c>
      <c r="AI167" s="46" t="s">
        <v>37</v>
      </c>
      <c r="AJ167" s="46" t="s">
        <v>37</v>
      </c>
      <c r="AL167" s="45">
        <f t="shared" si="128"/>
        <v>21.4</v>
      </c>
      <c r="AM167" s="45">
        <f t="shared" si="132"/>
        <v>44.6</v>
      </c>
      <c r="AN167" s="45">
        <f>SUM(M167:P167)</f>
        <v>9.6999999999999993</v>
      </c>
      <c r="AO167" s="74"/>
      <c r="AP167" s="45">
        <f t="shared" si="133"/>
        <v>75.7</v>
      </c>
      <c r="AQ167" s="45">
        <f t="shared" si="120"/>
        <v>24.299999999999997</v>
      </c>
      <c r="AR167" s="45">
        <f t="shared" si="129"/>
        <v>34</v>
      </c>
      <c r="AS167" s="14"/>
      <c r="AT167" s="45">
        <f t="shared" si="134"/>
        <v>4.5795999999999992</v>
      </c>
      <c r="AU167" s="45">
        <f t="shared" si="122"/>
        <v>19.088799999999999</v>
      </c>
      <c r="AV167" s="45">
        <f t="shared" si="123"/>
        <v>19.8916</v>
      </c>
      <c r="AW167" s="45">
        <f t="shared" si="130"/>
        <v>14.551999999999998</v>
      </c>
      <c r="AX167" s="45">
        <f t="shared" si="131"/>
        <v>30.328000000000003</v>
      </c>
      <c r="AY167" s="45">
        <f t="shared" si="126"/>
        <v>11.56</v>
      </c>
      <c r="AZ167" s="45"/>
      <c r="BA167" s="45"/>
      <c r="BB167" s="45"/>
      <c r="BC167" s="45"/>
      <c r="BD167" s="45">
        <f t="shared" si="127"/>
        <v>100</v>
      </c>
      <c r="BE167" s="14"/>
      <c r="BF167" s="45"/>
      <c r="BG167" s="45"/>
      <c r="BH167" s="45"/>
      <c r="BI167" s="45"/>
      <c r="BJ167" s="45"/>
      <c r="BK167" s="45"/>
      <c r="BL167" s="45"/>
      <c r="BM167" s="14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14"/>
      <c r="BZ167" s="46"/>
      <c r="CA167" s="46"/>
      <c r="CB167" s="12"/>
      <c r="CC167" s="10"/>
      <c r="CD167" s="10"/>
      <c r="CE167" s="173"/>
      <c r="CF167" s="173"/>
      <c r="CG167" s="173"/>
      <c r="CH167" s="173"/>
      <c r="CI167" s="173"/>
      <c r="CJ167" s="173"/>
      <c r="CK167" s="173"/>
      <c r="CL167" s="173"/>
      <c r="CM167" s="173"/>
      <c r="CN167" s="173"/>
      <c r="CO167" s="173"/>
      <c r="CP167" s="173"/>
      <c r="CQ167" s="173"/>
      <c r="CR167" s="173"/>
      <c r="CS167" s="173"/>
      <c r="CT167" s="173"/>
      <c r="CU167" s="173"/>
      <c r="CV167" s="173"/>
      <c r="CW167" s="173"/>
      <c r="CX167" s="173"/>
      <c r="CY167" s="173"/>
      <c r="CZ167" s="173"/>
      <c r="DA167" s="173"/>
      <c r="DB167" s="173"/>
      <c r="DC167" s="173"/>
      <c r="DD167" s="173"/>
      <c r="DE167" s="173"/>
      <c r="DF167" s="173"/>
      <c r="DG167" s="173"/>
      <c r="DH167" s="173"/>
      <c r="DI167" s="173"/>
    </row>
    <row r="168" spans="1:113" s="22" customFormat="1" ht="15" customHeight="1">
      <c r="A168" s="21" t="s">
        <v>267</v>
      </c>
      <c r="B168" s="18">
        <v>2013</v>
      </c>
      <c r="C168" s="23">
        <v>23776391</v>
      </c>
      <c r="D168" s="21" t="s">
        <v>194</v>
      </c>
      <c r="E168" s="21" t="s">
        <v>266</v>
      </c>
      <c r="G168" s="21" t="s">
        <v>121</v>
      </c>
      <c r="H168" s="18">
        <v>57</v>
      </c>
      <c r="I168" s="18">
        <v>57</v>
      </c>
      <c r="J168" s="21">
        <v>35.900000000000006</v>
      </c>
      <c r="K168" s="21">
        <v>0</v>
      </c>
      <c r="L168" s="21">
        <v>0</v>
      </c>
      <c r="M168" s="21">
        <v>9.6</v>
      </c>
      <c r="N168" s="21">
        <v>0.9</v>
      </c>
      <c r="O168" s="21" t="s">
        <v>37</v>
      </c>
      <c r="P168" s="21" t="s">
        <v>37</v>
      </c>
      <c r="Q168" s="21">
        <v>0</v>
      </c>
      <c r="R168" s="21">
        <v>45.6</v>
      </c>
      <c r="S168" s="21">
        <v>0</v>
      </c>
      <c r="T168" s="21">
        <v>0</v>
      </c>
      <c r="U168" s="21">
        <v>1.8</v>
      </c>
      <c r="V168" s="21" t="s">
        <v>37</v>
      </c>
      <c r="W168" s="21" t="s">
        <v>37</v>
      </c>
      <c r="X168" s="21">
        <v>0</v>
      </c>
      <c r="Y168" s="21">
        <v>0.9</v>
      </c>
      <c r="Z168" s="21">
        <v>0</v>
      </c>
      <c r="AA168" s="21">
        <v>4.4000000000000004</v>
      </c>
      <c r="AB168" s="21">
        <v>0</v>
      </c>
      <c r="AC168" s="21">
        <v>0</v>
      </c>
      <c r="AD168" s="21">
        <v>0</v>
      </c>
      <c r="AE168" s="21">
        <v>0</v>
      </c>
      <c r="AF168" s="21" t="s">
        <v>37</v>
      </c>
      <c r="AG168" s="21">
        <v>0.9</v>
      </c>
      <c r="AH168" s="21" t="s">
        <v>37</v>
      </c>
      <c r="AI168" s="21" t="s">
        <v>37</v>
      </c>
      <c r="AJ168" s="21" t="s">
        <v>37</v>
      </c>
      <c r="AK168" s="4"/>
      <c r="AL168" s="74">
        <f t="shared" si="128"/>
        <v>6.2000000000000011</v>
      </c>
      <c r="AM168" s="74">
        <f t="shared" si="132"/>
        <v>47.4</v>
      </c>
      <c r="AN168" s="74">
        <f>SUM(M168:P168)</f>
        <v>10.5</v>
      </c>
      <c r="AO168" s="74">
        <f>SUM(K168:L168)</f>
        <v>0</v>
      </c>
      <c r="AP168" s="74">
        <f t="shared" si="133"/>
        <v>64.099999999999994</v>
      </c>
      <c r="AQ168" s="74">
        <f t="shared" si="120"/>
        <v>35.900000000000006</v>
      </c>
      <c r="AR168" s="74">
        <f t="shared" si="129"/>
        <v>46.400000000000006</v>
      </c>
      <c r="AS168" s="14"/>
      <c r="AT168" s="74">
        <f t="shared" si="134"/>
        <v>0.38440000000000013</v>
      </c>
      <c r="AU168" s="74">
        <f t="shared" si="122"/>
        <v>5.877600000000001</v>
      </c>
      <c r="AV168" s="74">
        <f t="shared" si="123"/>
        <v>22.467599999999997</v>
      </c>
      <c r="AW168" s="74">
        <f t="shared" si="130"/>
        <v>5.7536000000000014</v>
      </c>
      <c r="AX168" s="74">
        <f t="shared" si="131"/>
        <v>43.987200000000001</v>
      </c>
      <c r="AY168" s="74">
        <f t="shared" si="126"/>
        <v>21.529600000000006</v>
      </c>
      <c r="AZ168" s="74"/>
      <c r="BA168" s="74"/>
      <c r="BB168" s="74"/>
      <c r="BC168" s="74"/>
      <c r="BD168" s="74">
        <f t="shared" si="127"/>
        <v>100</v>
      </c>
      <c r="BE168" s="14"/>
      <c r="BF168" s="74">
        <v>6.2000000000000011</v>
      </c>
      <c r="BG168" s="74">
        <v>47.4</v>
      </c>
      <c r="BH168" s="74">
        <v>10.5</v>
      </c>
      <c r="BI168" s="74">
        <v>0</v>
      </c>
      <c r="BJ168" s="74">
        <v>64.099999999999994</v>
      </c>
      <c r="BK168" s="74">
        <v>35.900000000000006</v>
      </c>
      <c r="BL168" s="74">
        <v>46.400000000000006</v>
      </c>
      <c r="BM168" s="14"/>
      <c r="BN168" s="74">
        <v>0.38440000000000013</v>
      </c>
      <c r="BO168" s="74">
        <v>5.877600000000001</v>
      </c>
      <c r="BP168" s="74">
        <v>22.467599999999997</v>
      </c>
      <c r="BQ168" s="74">
        <v>5.7536000000000014</v>
      </c>
      <c r="BR168" s="74">
        <v>43.987200000000001</v>
      </c>
      <c r="BS168" s="74">
        <v>21.529600000000006</v>
      </c>
      <c r="BT168" s="74"/>
      <c r="BU168" s="74"/>
      <c r="BV168" s="74"/>
      <c r="BW168" s="74"/>
      <c r="BX168" s="74">
        <v>100</v>
      </c>
      <c r="BY168" s="14"/>
      <c r="BZ168" s="19"/>
      <c r="CA168" s="19"/>
      <c r="CB168" s="18"/>
      <c r="CC168" s="10"/>
      <c r="CD168" s="10"/>
      <c r="CE168" s="166"/>
      <c r="CF168" s="166"/>
      <c r="CG168" s="166"/>
      <c r="CH168" s="166"/>
      <c r="CI168" s="166"/>
      <c r="CJ168" s="166"/>
      <c r="CK168" s="166"/>
      <c r="CL168" s="166"/>
      <c r="CM168" s="166"/>
      <c r="CN168" s="166"/>
      <c r="CO168" s="166"/>
      <c r="CP168" s="166"/>
      <c r="CQ168" s="166"/>
      <c r="CR168" s="166"/>
      <c r="CS168" s="166"/>
      <c r="CT168" s="166"/>
      <c r="CU168" s="166"/>
      <c r="CV168" s="166"/>
      <c r="CW168" s="166"/>
      <c r="CX168" s="166"/>
      <c r="CY168" s="166"/>
      <c r="CZ168" s="166"/>
      <c r="DA168" s="166"/>
      <c r="DB168" s="166"/>
      <c r="DC168" s="166"/>
      <c r="DD168" s="166"/>
      <c r="DE168" s="166"/>
      <c r="DF168" s="166"/>
      <c r="DG168" s="166"/>
      <c r="DH168" s="166"/>
      <c r="DI168" s="166"/>
    </row>
    <row r="169" spans="1:113" s="4" customFormat="1" ht="15" customHeight="1">
      <c r="A169" s="1" t="s">
        <v>268</v>
      </c>
      <c r="B169" s="2">
        <v>2009</v>
      </c>
      <c r="C169" s="1">
        <v>18979093</v>
      </c>
      <c r="D169" s="8" t="s">
        <v>194</v>
      </c>
      <c r="E169" s="1" t="s">
        <v>269</v>
      </c>
      <c r="F169" s="1" t="s">
        <v>270</v>
      </c>
      <c r="G169" s="1" t="s">
        <v>36</v>
      </c>
      <c r="H169" s="2">
        <v>74</v>
      </c>
      <c r="I169" s="2"/>
      <c r="J169" s="10">
        <v>47.1</v>
      </c>
      <c r="K169" s="3" t="s">
        <v>37</v>
      </c>
      <c r="L169" s="3" t="s">
        <v>37</v>
      </c>
      <c r="M169" s="3" t="s">
        <v>37</v>
      </c>
      <c r="N169" s="3" t="s">
        <v>37</v>
      </c>
      <c r="O169" s="3" t="s">
        <v>37</v>
      </c>
      <c r="P169" s="3" t="s">
        <v>37</v>
      </c>
      <c r="Q169" s="3" t="s">
        <v>37</v>
      </c>
      <c r="R169" s="3">
        <v>43.5</v>
      </c>
      <c r="S169" s="3" t="s">
        <v>37</v>
      </c>
      <c r="T169" s="3" t="s">
        <v>37</v>
      </c>
      <c r="U169" s="3" t="s">
        <v>37</v>
      </c>
      <c r="V169" s="3" t="s">
        <v>37</v>
      </c>
      <c r="W169" s="3" t="s">
        <v>37</v>
      </c>
      <c r="X169" s="3" t="s">
        <v>37</v>
      </c>
      <c r="Y169" s="3">
        <v>1.4</v>
      </c>
      <c r="Z169" s="3" t="s">
        <v>37</v>
      </c>
      <c r="AA169" s="3">
        <v>8</v>
      </c>
      <c r="AB169" s="3" t="s">
        <v>37</v>
      </c>
      <c r="AC169" s="3" t="s">
        <v>37</v>
      </c>
      <c r="AD169" s="3" t="s">
        <v>37</v>
      </c>
      <c r="AE169" s="3" t="s">
        <v>37</v>
      </c>
      <c r="AF169" s="3" t="s">
        <v>37</v>
      </c>
      <c r="AG169" s="3" t="s">
        <v>37</v>
      </c>
      <c r="AH169" s="3" t="s">
        <v>37</v>
      </c>
      <c r="AI169" s="3" t="s">
        <v>37</v>
      </c>
      <c r="AJ169" s="3" t="s">
        <v>37</v>
      </c>
      <c r="AL169" s="45">
        <f t="shared" si="128"/>
        <v>9.4</v>
      </c>
      <c r="AM169" s="45">
        <f t="shared" si="132"/>
        <v>43.5</v>
      </c>
      <c r="AN169" s="45"/>
      <c r="AO169" s="45"/>
      <c r="AP169" s="45">
        <f t="shared" si="133"/>
        <v>52.9</v>
      </c>
      <c r="AQ169" s="45">
        <f t="shared" si="120"/>
        <v>47.1</v>
      </c>
      <c r="AR169" s="45">
        <f t="shared" si="129"/>
        <v>47.1</v>
      </c>
      <c r="AS169" s="14"/>
      <c r="AT169" s="45">
        <f t="shared" si="134"/>
        <v>0.88360000000000016</v>
      </c>
      <c r="AU169" s="45">
        <f t="shared" si="122"/>
        <v>8.1780000000000008</v>
      </c>
      <c r="AV169" s="45">
        <f t="shared" si="123"/>
        <v>18.922499999999999</v>
      </c>
      <c r="AW169" s="45">
        <f t="shared" si="130"/>
        <v>8.8548000000000009</v>
      </c>
      <c r="AX169" s="45">
        <f t="shared" si="131"/>
        <v>40.976999999999997</v>
      </c>
      <c r="AY169" s="45">
        <f t="shared" si="126"/>
        <v>22.184100000000004</v>
      </c>
      <c r="AZ169" s="45"/>
      <c r="BA169" s="45"/>
      <c r="BB169" s="45"/>
      <c r="BC169" s="45"/>
      <c r="BD169" s="45">
        <f t="shared" si="127"/>
        <v>100</v>
      </c>
      <c r="BE169" s="46"/>
      <c r="BF169" s="45"/>
      <c r="BG169" s="45"/>
      <c r="BH169" s="45"/>
      <c r="BI169" s="45"/>
      <c r="BJ169" s="45"/>
      <c r="BK169" s="45"/>
      <c r="BL169" s="45"/>
      <c r="BM169" s="14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6"/>
      <c r="BZ169" s="14"/>
      <c r="CA169" s="46"/>
      <c r="CB169" s="12"/>
      <c r="CC169" s="10"/>
      <c r="CD169" s="10"/>
      <c r="CE169" s="173"/>
      <c r="CF169" s="173"/>
      <c r="CG169" s="173"/>
      <c r="CH169" s="173"/>
      <c r="CI169" s="173"/>
      <c r="CJ169" s="173"/>
      <c r="CK169" s="173"/>
      <c r="CL169" s="173"/>
      <c r="CM169" s="173"/>
      <c r="CN169" s="173"/>
      <c r="CO169" s="173"/>
      <c r="CP169" s="173"/>
      <c r="CQ169" s="173"/>
      <c r="CR169" s="173"/>
      <c r="CS169" s="173"/>
      <c r="CT169" s="173"/>
      <c r="CU169" s="173"/>
      <c r="CV169" s="173"/>
      <c r="CW169" s="173"/>
      <c r="CX169" s="173"/>
      <c r="CY169" s="173"/>
      <c r="CZ169" s="173"/>
      <c r="DA169" s="173"/>
      <c r="DB169" s="173"/>
      <c r="DC169" s="173"/>
      <c r="DD169" s="173"/>
      <c r="DE169" s="173"/>
      <c r="DF169" s="173"/>
      <c r="DG169" s="173"/>
      <c r="DH169" s="173"/>
      <c r="DI169" s="173"/>
    </row>
    <row r="170" spans="1:113" s="22" customFormat="1" ht="15" customHeight="1">
      <c r="A170" s="17" t="s">
        <v>210</v>
      </c>
      <c r="B170" s="18">
        <v>2010</v>
      </c>
      <c r="C170" s="17">
        <v>20828547</v>
      </c>
      <c r="D170" s="17" t="s">
        <v>194</v>
      </c>
      <c r="E170" s="21" t="s">
        <v>269</v>
      </c>
      <c r="F170" s="17" t="s">
        <v>271</v>
      </c>
      <c r="G170" s="17" t="s">
        <v>212</v>
      </c>
      <c r="H170" s="18">
        <v>122</v>
      </c>
      <c r="I170" s="18">
        <v>122</v>
      </c>
      <c r="J170" s="21">
        <v>25.800000000000011</v>
      </c>
      <c r="K170" s="19" t="s">
        <v>37</v>
      </c>
      <c r="L170" s="19" t="s">
        <v>37</v>
      </c>
      <c r="M170" s="19">
        <v>7.8</v>
      </c>
      <c r="N170" s="19" t="s">
        <v>37</v>
      </c>
      <c r="O170" s="19" t="s">
        <v>37</v>
      </c>
      <c r="P170" s="19" t="s">
        <v>37</v>
      </c>
      <c r="Q170" s="19" t="s">
        <v>37</v>
      </c>
      <c r="R170" s="19">
        <v>57</v>
      </c>
      <c r="S170" s="19" t="s">
        <v>37</v>
      </c>
      <c r="T170" s="19" t="s">
        <v>37</v>
      </c>
      <c r="U170" s="19">
        <v>2.9</v>
      </c>
      <c r="V170" s="19" t="s">
        <v>37</v>
      </c>
      <c r="W170" s="19">
        <v>0.4</v>
      </c>
      <c r="X170" s="19" t="s">
        <v>37</v>
      </c>
      <c r="Y170" s="19" t="s">
        <v>37</v>
      </c>
      <c r="Z170" s="19" t="s">
        <v>37</v>
      </c>
      <c r="AA170" s="19">
        <v>6.1</v>
      </c>
      <c r="AB170" s="19" t="s">
        <v>37</v>
      </c>
      <c r="AC170" s="19" t="s">
        <v>37</v>
      </c>
      <c r="AD170" s="19" t="s">
        <v>37</v>
      </c>
      <c r="AE170" s="19" t="s">
        <v>37</v>
      </c>
      <c r="AF170" s="19" t="s">
        <v>37</v>
      </c>
      <c r="AG170" s="19" t="s">
        <v>37</v>
      </c>
      <c r="AH170" s="19" t="s">
        <v>37</v>
      </c>
      <c r="AI170" s="19" t="s">
        <v>37</v>
      </c>
      <c r="AJ170" s="19" t="s">
        <v>37</v>
      </c>
      <c r="AK170" s="4"/>
      <c r="AL170" s="74">
        <f t="shared" si="128"/>
        <v>6.1</v>
      </c>
      <c r="AM170" s="74">
        <f t="shared" si="132"/>
        <v>60.3</v>
      </c>
      <c r="AN170" s="74">
        <f>SUM(M170:P170)</f>
        <v>7.8</v>
      </c>
      <c r="AO170" s="74"/>
      <c r="AP170" s="74">
        <f t="shared" si="133"/>
        <v>74.199999999999989</v>
      </c>
      <c r="AQ170" s="74">
        <f t="shared" si="120"/>
        <v>25.800000000000011</v>
      </c>
      <c r="AR170" s="74">
        <f t="shared" si="129"/>
        <v>33.600000000000009</v>
      </c>
      <c r="AS170" s="14"/>
      <c r="AT170" s="74">
        <f t="shared" si="134"/>
        <v>0.37209999999999993</v>
      </c>
      <c r="AU170" s="74">
        <f t="shared" si="122"/>
        <v>7.3565999999999994</v>
      </c>
      <c r="AV170" s="74">
        <f t="shared" si="123"/>
        <v>36.360899999999994</v>
      </c>
      <c r="AW170" s="74">
        <f t="shared" si="130"/>
        <v>4.0992000000000006</v>
      </c>
      <c r="AX170" s="74">
        <f t="shared" si="131"/>
        <v>40.521600000000007</v>
      </c>
      <c r="AY170" s="74">
        <f t="shared" si="126"/>
        <v>11.289600000000005</v>
      </c>
      <c r="AZ170" s="74"/>
      <c r="BA170" s="74"/>
      <c r="BB170" s="74"/>
      <c r="BC170" s="74"/>
      <c r="BD170" s="74">
        <f t="shared" si="127"/>
        <v>100</v>
      </c>
      <c r="BE170" s="77"/>
      <c r="BF170" s="74">
        <v>6.1</v>
      </c>
      <c r="BG170" s="74">
        <v>60.3</v>
      </c>
      <c r="BH170" s="74">
        <v>7.8</v>
      </c>
      <c r="BI170" s="74"/>
      <c r="BJ170" s="74">
        <v>74.199999999999989</v>
      </c>
      <c r="BK170" s="74">
        <v>25.800000000000011</v>
      </c>
      <c r="BL170" s="74">
        <v>33.600000000000009</v>
      </c>
      <c r="BM170" s="14"/>
      <c r="BN170" s="74">
        <v>0.37209999999999993</v>
      </c>
      <c r="BO170" s="74">
        <v>7.3565999999999994</v>
      </c>
      <c r="BP170" s="74">
        <v>36.360899999999994</v>
      </c>
      <c r="BQ170" s="74">
        <v>4.0992000000000006</v>
      </c>
      <c r="BR170" s="74">
        <v>40.521600000000007</v>
      </c>
      <c r="BS170" s="74">
        <v>11.289600000000005</v>
      </c>
      <c r="BT170" s="74"/>
      <c r="BU170" s="74"/>
      <c r="BV170" s="74"/>
      <c r="BW170" s="74"/>
      <c r="BX170" s="74">
        <v>100</v>
      </c>
      <c r="BY170" s="77"/>
      <c r="BZ170" s="19"/>
      <c r="CA170" s="19"/>
      <c r="CB170" s="18"/>
      <c r="CC170" s="10"/>
      <c r="CD170" s="10"/>
      <c r="CE170" s="166"/>
      <c r="CF170" s="166"/>
      <c r="CG170" s="166"/>
      <c r="CH170" s="166"/>
      <c r="CI170" s="166"/>
      <c r="CJ170" s="166"/>
      <c r="CK170" s="166"/>
      <c r="CL170" s="166"/>
      <c r="CM170" s="166"/>
      <c r="CN170" s="166"/>
      <c r="CO170" s="166"/>
      <c r="CP170" s="166"/>
      <c r="CQ170" s="166"/>
      <c r="CR170" s="166"/>
      <c r="CS170" s="166"/>
      <c r="CT170" s="166"/>
      <c r="CU170" s="166"/>
      <c r="CV170" s="166"/>
      <c r="CW170" s="166"/>
      <c r="CX170" s="166"/>
      <c r="CY170" s="166"/>
      <c r="CZ170" s="166"/>
      <c r="DA170" s="166"/>
      <c r="DB170" s="166"/>
      <c r="DC170" s="166"/>
      <c r="DD170" s="166"/>
      <c r="DE170" s="166"/>
      <c r="DF170" s="166"/>
      <c r="DG170" s="166"/>
      <c r="DH170" s="166"/>
      <c r="DI170" s="166"/>
    </row>
    <row r="171" spans="1:113" s="22" customFormat="1" ht="15" customHeight="1">
      <c r="A171" s="21" t="s">
        <v>239</v>
      </c>
      <c r="B171" s="18">
        <v>2013</v>
      </c>
      <c r="C171" s="21">
        <v>23476897</v>
      </c>
      <c r="D171" s="21" t="s">
        <v>194</v>
      </c>
      <c r="E171" s="21" t="s">
        <v>269</v>
      </c>
      <c r="G171" s="21" t="s">
        <v>121</v>
      </c>
      <c r="H171" s="18">
        <v>86</v>
      </c>
      <c r="I171" s="18">
        <v>86</v>
      </c>
      <c r="J171" s="21">
        <v>24</v>
      </c>
      <c r="K171" s="19" t="s">
        <v>37</v>
      </c>
      <c r="L171" s="19" t="s">
        <v>37</v>
      </c>
      <c r="M171" s="19">
        <v>11</v>
      </c>
      <c r="N171" s="19" t="s">
        <v>37</v>
      </c>
      <c r="O171" s="19" t="s">
        <v>37</v>
      </c>
      <c r="P171" s="19" t="s">
        <v>37</v>
      </c>
      <c r="Q171" s="19" t="s">
        <v>37</v>
      </c>
      <c r="R171" s="19">
        <v>58.5</v>
      </c>
      <c r="S171" s="19" t="s">
        <v>37</v>
      </c>
      <c r="T171" s="19" t="s">
        <v>37</v>
      </c>
      <c r="U171" s="19">
        <v>1</v>
      </c>
      <c r="V171" s="19" t="s">
        <v>37</v>
      </c>
      <c r="W171" s="19" t="s">
        <v>37</v>
      </c>
      <c r="X171" s="19">
        <v>0</v>
      </c>
      <c r="Y171" s="19">
        <v>0.5</v>
      </c>
      <c r="Z171" s="19" t="s">
        <v>37</v>
      </c>
      <c r="AA171" s="19">
        <v>5</v>
      </c>
      <c r="AB171" s="19">
        <v>0</v>
      </c>
      <c r="AC171" s="19" t="s">
        <v>37</v>
      </c>
      <c r="AD171" s="19" t="s">
        <v>37</v>
      </c>
      <c r="AE171" s="19" t="s">
        <v>37</v>
      </c>
      <c r="AF171" s="19" t="s">
        <v>37</v>
      </c>
      <c r="AG171" s="19" t="s">
        <v>37</v>
      </c>
      <c r="AH171" s="19" t="s">
        <v>37</v>
      </c>
      <c r="AI171" s="19" t="s">
        <v>37</v>
      </c>
      <c r="AJ171" s="19" t="s">
        <v>37</v>
      </c>
      <c r="AK171" s="4"/>
      <c r="AL171" s="74">
        <f t="shared" si="128"/>
        <v>5.5</v>
      </c>
      <c r="AM171" s="74">
        <f t="shared" si="132"/>
        <v>59.5</v>
      </c>
      <c r="AN171" s="74">
        <f>SUM(M171:P171)</f>
        <v>11</v>
      </c>
      <c r="AO171" s="74"/>
      <c r="AP171" s="74">
        <f t="shared" si="133"/>
        <v>76</v>
      </c>
      <c r="AQ171" s="74">
        <f t="shared" si="120"/>
        <v>24</v>
      </c>
      <c r="AR171" s="74">
        <f t="shared" si="129"/>
        <v>35</v>
      </c>
      <c r="AS171" s="14"/>
      <c r="AT171" s="74">
        <f t="shared" si="134"/>
        <v>0.30249999999999999</v>
      </c>
      <c r="AU171" s="74">
        <f t="shared" si="122"/>
        <v>6.5449999999999999</v>
      </c>
      <c r="AV171" s="74">
        <f t="shared" si="123"/>
        <v>35.402500000000003</v>
      </c>
      <c r="AW171" s="74">
        <f t="shared" si="130"/>
        <v>3.85</v>
      </c>
      <c r="AX171" s="74">
        <f t="shared" si="131"/>
        <v>41.65</v>
      </c>
      <c r="AY171" s="74">
        <f t="shared" si="126"/>
        <v>12.25</v>
      </c>
      <c r="AZ171" s="74"/>
      <c r="BA171" s="74"/>
      <c r="BB171" s="74"/>
      <c r="BC171" s="74"/>
      <c r="BD171" s="74">
        <f t="shared" si="127"/>
        <v>100</v>
      </c>
      <c r="BE171" s="14"/>
      <c r="BF171" s="74">
        <v>5.5</v>
      </c>
      <c r="BG171" s="74">
        <v>59.5</v>
      </c>
      <c r="BH171" s="74">
        <v>11</v>
      </c>
      <c r="BI171" s="74"/>
      <c r="BJ171" s="74">
        <v>76</v>
      </c>
      <c r="BK171" s="74">
        <v>24</v>
      </c>
      <c r="BL171" s="74">
        <v>35</v>
      </c>
      <c r="BM171" s="14"/>
      <c r="BN171" s="74">
        <v>0.30249999999999999</v>
      </c>
      <c r="BO171" s="74">
        <v>6.5449999999999999</v>
      </c>
      <c r="BP171" s="74">
        <v>35.402500000000003</v>
      </c>
      <c r="BQ171" s="74">
        <v>3.85</v>
      </c>
      <c r="BR171" s="74">
        <v>41.65</v>
      </c>
      <c r="BS171" s="74">
        <v>12.25</v>
      </c>
      <c r="BT171" s="74"/>
      <c r="BU171" s="74"/>
      <c r="BV171" s="74"/>
      <c r="BW171" s="74"/>
      <c r="BX171" s="74">
        <v>100</v>
      </c>
      <c r="BY171" s="14"/>
      <c r="BZ171" s="19"/>
      <c r="CA171" s="19"/>
      <c r="CB171" s="18"/>
      <c r="CC171" s="10"/>
      <c r="CD171" s="10"/>
      <c r="CE171" s="166"/>
      <c r="CF171" s="166"/>
      <c r="CG171" s="166"/>
      <c r="CH171" s="166"/>
      <c r="CI171" s="166"/>
      <c r="CJ171" s="166"/>
      <c r="CK171" s="166"/>
      <c r="CL171" s="166"/>
      <c r="CM171" s="166"/>
      <c r="CN171" s="166"/>
      <c r="CO171" s="166"/>
      <c r="CP171" s="166"/>
      <c r="CQ171" s="166"/>
      <c r="CR171" s="166"/>
      <c r="CS171" s="166"/>
      <c r="CT171" s="166"/>
      <c r="CU171" s="166"/>
      <c r="CV171" s="166"/>
      <c r="CW171" s="166"/>
      <c r="CX171" s="166"/>
      <c r="CY171" s="166"/>
      <c r="CZ171" s="166"/>
      <c r="DA171" s="166"/>
      <c r="DB171" s="166"/>
      <c r="DC171" s="166"/>
      <c r="DD171" s="166"/>
      <c r="DE171" s="166"/>
      <c r="DF171" s="166"/>
      <c r="DG171" s="166"/>
      <c r="DH171" s="166"/>
      <c r="DI171" s="166"/>
    </row>
    <row r="172" spans="1:113" s="29" customFormat="1" ht="15" customHeight="1">
      <c r="A172" s="26" t="s">
        <v>429</v>
      </c>
      <c r="B172" s="27">
        <v>2015</v>
      </c>
      <c r="C172" s="26">
        <v>25552922</v>
      </c>
      <c r="D172" s="28" t="s">
        <v>194</v>
      </c>
      <c r="E172" s="28" t="s">
        <v>242</v>
      </c>
      <c r="F172" s="28"/>
      <c r="G172" s="28" t="s">
        <v>163</v>
      </c>
      <c r="H172" s="30">
        <v>1017</v>
      </c>
      <c r="I172" s="30"/>
      <c r="J172" s="28">
        <v>57.3</v>
      </c>
      <c r="K172" s="49" t="s">
        <v>37</v>
      </c>
      <c r="L172" s="49" t="s">
        <v>37</v>
      </c>
      <c r="M172" s="49" t="s">
        <v>37</v>
      </c>
      <c r="N172" s="49" t="s">
        <v>37</v>
      </c>
      <c r="O172" s="49" t="s">
        <v>37</v>
      </c>
      <c r="P172" s="49" t="s">
        <v>37</v>
      </c>
      <c r="Q172" s="49" t="s">
        <v>37</v>
      </c>
      <c r="R172" s="28">
        <v>42.7</v>
      </c>
      <c r="S172" s="49" t="s">
        <v>37</v>
      </c>
      <c r="T172" s="49" t="s">
        <v>37</v>
      </c>
      <c r="U172" s="49" t="s">
        <v>37</v>
      </c>
      <c r="V172" s="49" t="s">
        <v>37</v>
      </c>
      <c r="W172" s="49" t="s">
        <v>37</v>
      </c>
      <c r="X172" s="49" t="s">
        <v>37</v>
      </c>
      <c r="Y172" s="49" t="s">
        <v>37</v>
      </c>
      <c r="Z172" s="49" t="s">
        <v>37</v>
      </c>
      <c r="AA172" s="49" t="s">
        <v>37</v>
      </c>
      <c r="AB172" s="49" t="s">
        <v>37</v>
      </c>
      <c r="AC172" s="49" t="s">
        <v>37</v>
      </c>
      <c r="AD172" s="49" t="s">
        <v>37</v>
      </c>
      <c r="AE172" s="49" t="s">
        <v>37</v>
      </c>
      <c r="AF172" s="49" t="s">
        <v>37</v>
      </c>
      <c r="AG172" s="49" t="s">
        <v>37</v>
      </c>
      <c r="AH172" s="49" t="s">
        <v>37</v>
      </c>
      <c r="AI172" s="49" t="s">
        <v>37</v>
      </c>
      <c r="AJ172" s="49" t="s">
        <v>37</v>
      </c>
      <c r="AK172" s="31"/>
      <c r="AL172" s="45"/>
      <c r="AM172" s="45">
        <f t="shared" si="132"/>
        <v>42.7</v>
      </c>
      <c r="AN172" s="45"/>
      <c r="AO172" s="45"/>
      <c r="AP172" s="45">
        <f t="shared" si="133"/>
        <v>42.7</v>
      </c>
      <c r="AQ172" s="45">
        <f t="shared" si="120"/>
        <v>57.3</v>
      </c>
      <c r="AR172" s="45">
        <f t="shared" si="129"/>
        <v>57.3</v>
      </c>
      <c r="AS172" s="14"/>
      <c r="AT172" s="45"/>
      <c r="AU172" s="45"/>
      <c r="AV172" s="45">
        <f t="shared" si="123"/>
        <v>18.232900000000001</v>
      </c>
      <c r="AW172" s="45"/>
      <c r="AX172" s="45">
        <f t="shared" si="131"/>
        <v>48.934200000000004</v>
      </c>
      <c r="AY172" s="45">
        <f t="shared" si="126"/>
        <v>32.832899999999995</v>
      </c>
      <c r="AZ172" s="45"/>
      <c r="BA172" s="45"/>
      <c r="BB172" s="45"/>
      <c r="BC172" s="45"/>
      <c r="BD172" s="45">
        <f t="shared" si="127"/>
        <v>100</v>
      </c>
      <c r="BE172" s="14"/>
      <c r="BF172" s="45"/>
      <c r="BG172" s="45"/>
      <c r="BH172" s="45"/>
      <c r="BI172" s="45"/>
      <c r="BJ172" s="45"/>
      <c r="BK172" s="45"/>
      <c r="BL172" s="45"/>
      <c r="BM172" s="14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14"/>
      <c r="BZ172" s="49"/>
      <c r="CA172" s="49"/>
      <c r="CB172" s="30"/>
      <c r="CC172" s="26"/>
      <c r="CD172" s="26"/>
      <c r="CE172" s="176"/>
      <c r="CF172" s="176"/>
      <c r="CG172" s="176"/>
      <c r="CH172" s="176"/>
      <c r="CI172" s="176"/>
      <c r="CJ172" s="176"/>
      <c r="CK172" s="176"/>
      <c r="CL172" s="176"/>
      <c r="CM172" s="176"/>
      <c r="CN172" s="176"/>
      <c r="CO172" s="176"/>
      <c r="CP172" s="176"/>
      <c r="CQ172" s="176"/>
      <c r="CR172" s="176"/>
      <c r="CS172" s="176"/>
      <c r="CT172" s="176"/>
      <c r="CU172" s="176"/>
      <c r="CV172" s="176"/>
      <c r="CW172" s="176"/>
      <c r="CX172" s="176"/>
      <c r="CY172" s="176"/>
      <c r="CZ172" s="176"/>
      <c r="DA172" s="176"/>
      <c r="DB172" s="176"/>
      <c r="DC172" s="176"/>
      <c r="DD172" s="176"/>
      <c r="DE172" s="176"/>
      <c r="DF172" s="176"/>
      <c r="DG172" s="176"/>
      <c r="DH172" s="176"/>
      <c r="DI172" s="176"/>
    </row>
    <row r="173" spans="1:113" s="4" customFormat="1" ht="15" customHeight="1">
      <c r="A173" s="1"/>
      <c r="B173" s="2"/>
      <c r="C173" s="1"/>
      <c r="D173" s="1"/>
      <c r="E173" s="1"/>
      <c r="F173" s="9"/>
      <c r="G173" s="1"/>
      <c r="H173" s="2"/>
      <c r="I173" s="2"/>
      <c r="J173" s="10">
        <v>100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L173" s="45"/>
      <c r="AM173" s="45"/>
      <c r="AN173" s="45"/>
      <c r="AO173" s="45"/>
      <c r="AP173" s="45">
        <f t="shared" si="133"/>
        <v>0</v>
      </c>
      <c r="AQ173" s="45">
        <f t="shared" si="120"/>
        <v>100</v>
      </c>
      <c r="AR173" s="45">
        <f t="shared" si="129"/>
        <v>100</v>
      </c>
      <c r="AS173" s="14"/>
      <c r="AT173" s="45"/>
      <c r="AU173" s="45"/>
      <c r="AV173" s="45"/>
      <c r="AW173" s="45"/>
      <c r="AX173" s="45"/>
      <c r="AY173" s="45">
        <f t="shared" si="126"/>
        <v>100</v>
      </c>
      <c r="AZ173" s="45"/>
      <c r="BA173" s="45"/>
      <c r="BB173" s="45"/>
      <c r="BC173" s="45"/>
      <c r="BD173" s="45">
        <f t="shared" si="127"/>
        <v>100</v>
      </c>
      <c r="BE173" s="14"/>
      <c r="BF173" s="45"/>
      <c r="BG173" s="45"/>
      <c r="BH173" s="45"/>
      <c r="BI173" s="45"/>
      <c r="BJ173" s="45"/>
      <c r="BK173" s="45"/>
      <c r="BL173" s="45"/>
      <c r="BM173" s="14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14"/>
      <c r="BZ173" s="46"/>
      <c r="CA173" s="46"/>
      <c r="CB173" s="12"/>
      <c r="CC173" s="10"/>
      <c r="CD173" s="10"/>
      <c r="CE173" s="173"/>
      <c r="CF173" s="173"/>
      <c r="CG173" s="173"/>
      <c r="CH173" s="173"/>
      <c r="CI173" s="173"/>
      <c r="CJ173" s="173"/>
      <c r="CK173" s="173"/>
      <c r="CL173" s="173"/>
      <c r="CM173" s="173"/>
      <c r="CN173" s="173"/>
      <c r="CO173" s="173"/>
      <c r="CP173" s="173"/>
      <c r="CQ173" s="173"/>
      <c r="CR173" s="173"/>
      <c r="CS173" s="173"/>
      <c r="CT173" s="173"/>
      <c r="CU173" s="173"/>
      <c r="CV173" s="173"/>
      <c r="CW173" s="173"/>
      <c r="CX173" s="173"/>
      <c r="CY173" s="173"/>
      <c r="CZ173" s="173"/>
      <c r="DA173" s="173"/>
      <c r="DB173" s="173"/>
      <c r="DC173" s="173"/>
      <c r="DD173" s="173"/>
      <c r="DE173" s="173"/>
      <c r="DF173" s="173"/>
      <c r="DG173" s="173"/>
      <c r="DH173" s="173"/>
      <c r="DI173" s="173"/>
    </row>
    <row r="174" spans="1:113" s="38" customFormat="1" ht="15" customHeight="1">
      <c r="A174" s="24" t="s">
        <v>61</v>
      </c>
      <c r="B174" s="24"/>
      <c r="C174" s="24"/>
      <c r="D174" s="24"/>
      <c r="E174" s="24"/>
      <c r="F174" s="24"/>
      <c r="G174" s="24"/>
      <c r="H174" s="42">
        <f>SUM(H115:H173)</f>
        <v>14531</v>
      </c>
      <c r="I174" s="42">
        <f>SUM(I115:I173)</f>
        <v>5732</v>
      </c>
      <c r="J174" s="24">
        <f>AVERAGE(J115:J173)</f>
        <v>46.009322033898314</v>
      </c>
      <c r="K174" s="24">
        <f>AVERAGE(K115:K171)</f>
        <v>0.27272727272727271</v>
      </c>
      <c r="L174" s="24">
        <f>AVERAGE(L115:L171)</f>
        <v>0.379</v>
      </c>
      <c r="M174" s="24">
        <f t="shared" ref="M174:AJ174" si="135">AVERAGE(M115:M173)</f>
        <v>13.184210526315791</v>
      </c>
      <c r="N174" s="24">
        <f t="shared" si="135"/>
        <v>0.1542857142857143</v>
      </c>
      <c r="O174" s="24">
        <f t="shared" si="135"/>
        <v>0.10600000000000001</v>
      </c>
      <c r="P174" s="24">
        <f t="shared" si="135"/>
        <v>0</v>
      </c>
      <c r="Q174" s="24">
        <f t="shared" si="135"/>
        <v>5.7727272727272731E-2</v>
      </c>
      <c r="R174" s="24">
        <f t="shared" si="135"/>
        <v>44.569272727272718</v>
      </c>
      <c r="S174" s="24">
        <f t="shared" si="135"/>
        <v>1.1052631578947368E-2</v>
      </c>
      <c r="T174" s="24">
        <f t="shared" si="135"/>
        <v>0</v>
      </c>
      <c r="U174" s="24">
        <f t="shared" si="135"/>
        <v>2.1526315789473687</v>
      </c>
      <c r="V174" s="24">
        <f t="shared" si="135"/>
        <v>0.12181818181818181</v>
      </c>
      <c r="W174" s="24">
        <f t="shared" si="135"/>
        <v>0.68888888888888899</v>
      </c>
      <c r="X174" s="24">
        <f t="shared" si="135"/>
        <v>8.8235294117647051E-4</v>
      </c>
      <c r="Y174" s="24">
        <f t="shared" si="135"/>
        <v>0.59285714285714275</v>
      </c>
      <c r="Z174" s="24">
        <f t="shared" si="135"/>
        <v>0</v>
      </c>
      <c r="AA174" s="24">
        <f t="shared" si="135"/>
        <v>5.1695555555555552</v>
      </c>
      <c r="AB174" s="24">
        <f t="shared" si="135"/>
        <v>1.7187500000000001E-2</v>
      </c>
      <c r="AC174" s="24">
        <f t="shared" si="135"/>
        <v>1.1999999999999999E-3</v>
      </c>
      <c r="AD174" s="24">
        <f t="shared" si="135"/>
        <v>0</v>
      </c>
      <c r="AE174" s="24">
        <f t="shared" si="135"/>
        <v>0</v>
      </c>
      <c r="AF174" s="24">
        <f t="shared" si="135"/>
        <v>0</v>
      </c>
      <c r="AG174" s="24">
        <f t="shared" si="135"/>
        <v>1.5199999999999998</v>
      </c>
      <c r="AH174" s="24">
        <f t="shared" si="135"/>
        <v>0</v>
      </c>
      <c r="AI174" s="24">
        <f t="shared" si="135"/>
        <v>0</v>
      </c>
      <c r="AJ174" s="24">
        <f t="shared" si="135"/>
        <v>0</v>
      </c>
      <c r="AK174" s="4"/>
      <c r="AL174" s="52">
        <f>AVERAGE(AL115:AL173)</f>
        <v>6.1734782608695635</v>
      </c>
      <c r="AM174" s="52">
        <f>AVERAGE(AM115:AM173)</f>
        <v>45.476909090909089</v>
      </c>
      <c r="AN174" s="52">
        <f>AVERAGE(AN115:AN173)</f>
        <v>13.226578947368422</v>
      </c>
      <c r="AO174" s="52">
        <f>AVERAGE(AO115:AO173)</f>
        <v>0.6172727272727272</v>
      </c>
      <c r="AP174" s="52">
        <f>AVERAGE(AP50:AP109)</f>
        <v>33.277283333333337</v>
      </c>
      <c r="AQ174" s="52">
        <f>AVERAGE(AQ50:AQ109)</f>
        <v>66.722716666666685</v>
      </c>
      <c r="AR174" s="52">
        <f>AVERAGE(AR50:AR109)</f>
        <v>80.923883333333322</v>
      </c>
      <c r="AS174" s="14"/>
      <c r="AT174" s="52">
        <f>AVERAGE(AT115:AT173)</f>
        <v>0.4813395652173913</v>
      </c>
      <c r="AU174" s="52">
        <f t="shared" ref="AU174:BC174" si="136">AVERAGE(AU115:AU173)</f>
        <v>5.6287912888888876</v>
      </c>
      <c r="AV174" s="52">
        <f t="shared" si="136"/>
        <v>21.378860672727267</v>
      </c>
      <c r="AW174" s="52">
        <f t="shared" si="136"/>
        <v>5.8593470869565234</v>
      </c>
      <c r="AX174" s="52">
        <f t="shared" si="136"/>
        <v>43.492481127272733</v>
      </c>
      <c r="AY174" s="52">
        <f t="shared" si="136"/>
        <v>30.060729118644065</v>
      </c>
      <c r="AZ174" s="52">
        <f t="shared" si="136"/>
        <v>9.4576222222222228E-2</v>
      </c>
      <c r="BA174" s="52">
        <f t="shared" si="136"/>
        <v>0.60036177777777777</v>
      </c>
      <c r="BB174" s="52">
        <f t="shared" si="136"/>
        <v>0.7217536</v>
      </c>
      <c r="BC174" s="52">
        <f t="shared" si="136"/>
        <v>5.4011000000000007E-3</v>
      </c>
      <c r="BD174" s="52">
        <f>SUM(AT174:BC174)</f>
        <v>108.32364155970686</v>
      </c>
      <c r="BE174" s="46"/>
      <c r="BF174" s="52">
        <f>AVERAGE(BF115:BF173)</f>
        <v>5.7305882352941167</v>
      </c>
      <c r="BG174" s="52">
        <f t="shared" ref="BG174:BW174" si="137">AVERAGE(BG115:BG173)</f>
        <v>48.340588235294113</v>
      </c>
      <c r="BH174" s="52">
        <f t="shared" si="137"/>
        <v>14.268235294117646</v>
      </c>
      <c r="BI174" s="52">
        <f t="shared" si="137"/>
        <v>0.61666666666666659</v>
      </c>
      <c r="BJ174" s="52">
        <f t="shared" si="137"/>
        <v>68.557058823529417</v>
      </c>
      <c r="BK174" s="52">
        <f t="shared" si="137"/>
        <v>31.442941176470601</v>
      </c>
      <c r="BL174" s="52">
        <f t="shared" si="137"/>
        <v>45.711176470588235</v>
      </c>
      <c r="BM174" s="14"/>
      <c r="BN174" s="52">
        <f t="shared" si="137"/>
        <v>0.40519658823529414</v>
      </c>
      <c r="BO174" s="52">
        <f t="shared" si="137"/>
        <v>5.4778842352941188</v>
      </c>
      <c r="BP174" s="52">
        <f>AVERAGE(BP115:BP173)</f>
        <v>23.919908647058818</v>
      </c>
      <c r="BQ174" s="52">
        <f t="shared" si="137"/>
        <v>5.1409961176470578</v>
      </c>
      <c r="BR174" s="52">
        <f t="shared" si="137"/>
        <v>43.16110952941176</v>
      </c>
      <c r="BS174" s="52">
        <f t="shared" si="137"/>
        <v>21.461393470588238</v>
      </c>
      <c r="BT174" s="52">
        <f t="shared" si="137"/>
        <v>0.10847</v>
      </c>
      <c r="BU174" s="52">
        <f t="shared" si="137"/>
        <v>0.68804239999999994</v>
      </c>
      <c r="BV174" s="52">
        <f t="shared" si="137"/>
        <v>0.67136520000000011</v>
      </c>
      <c r="BW174" s="52">
        <f t="shared" si="137"/>
        <v>6.0612000000000001E-3</v>
      </c>
      <c r="BX174" s="52">
        <f>SUM(BN174:BW174)</f>
        <v>101.04042738823527</v>
      </c>
      <c r="BY174" s="14"/>
      <c r="BZ174" s="24"/>
      <c r="CA174" s="24">
        <f>AVERAGE(CA115:CA173)</f>
        <v>0.84416666666666673</v>
      </c>
      <c r="CB174" s="42">
        <f>SUM(CB115:CB173)</f>
        <v>906</v>
      </c>
      <c r="CC174" s="10"/>
      <c r="CD174" s="10"/>
      <c r="CE174" s="178"/>
      <c r="CF174" s="178"/>
      <c r="CG174" s="178"/>
      <c r="CH174" s="178"/>
      <c r="CI174" s="178"/>
      <c r="CJ174" s="178"/>
      <c r="CK174" s="178"/>
      <c r="CL174" s="178"/>
      <c r="CM174" s="178"/>
      <c r="CN174" s="178"/>
      <c r="CO174" s="178"/>
      <c r="CP174" s="178"/>
      <c r="CQ174" s="178"/>
      <c r="CR174" s="178"/>
      <c r="CS174" s="178"/>
      <c r="CT174" s="178"/>
      <c r="CU174" s="178"/>
      <c r="CV174" s="178"/>
      <c r="CW174" s="178"/>
      <c r="CX174" s="178"/>
      <c r="CY174" s="178"/>
      <c r="CZ174" s="178"/>
      <c r="DA174" s="178"/>
      <c r="DB174" s="178"/>
      <c r="DC174" s="178"/>
      <c r="DD174" s="178"/>
      <c r="DE174" s="178"/>
      <c r="DF174" s="178"/>
      <c r="DG174" s="178"/>
      <c r="DH174" s="178"/>
      <c r="DI174" s="178"/>
    </row>
    <row r="175" spans="1:113" s="65" customFormat="1" ht="15" customHeight="1">
      <c r="A175" s="59" t="s">
        <v>513</v>
      </c>
      <c r="B175" s="47"/>
      <c r="C175" s="47"/>
      <c r="D175" s="47"/>
      <c r="E175" s="47"/>
      <c r="F175" s="47"/>
      <c r="G175" s="47"/>
      <c r="H175" s="47"/>
      <c r="I175" s="47"/>
      <c r="J175" s="47">
        <f>STDEV(J115:J173)</f>
        <v>20.286139812639409</v>
      </c>
      <c r="K175" s="47">
        <f t="shared" ref="K175:BB175" si="138">STDEV(K115:K173)</f>
        <v>0.20352350768846864</v>
      </c>
      <c r="L175" s="47">
        <f t="shared" si="138"/>
        <v>0.31687536982226933</v>
      </c>
      <c r="M175" s="47">
        <f t="shared" si="138"/>
        <v>5.8897334549788418</v>
      </c>
      <c r="N175" s="47">
        <f t="shared" si="138"/>
        <v>0.33235809718119513</v>
      </c>
      <c r="O175" s="47">
        <f t="shared" si="138"/>
        <v>0.2206354459283458</v>
      </c>
      <c r="P175" s="47">
        <f t="shared" si="138"/>
        <v>0</v>
      </c>
      <c r="Q175" s="47">
        <f t="shared" si="138"/>
        <v>0.27076490977162526</v>
      </c>
      <c r="R175" s="47">
        <f t="shared" si="138"/>
        <v>8.1592324109167613</v>
      </c>
      <c r="S175" s="47">
        <f t="shared" si="138"/>
        <v>4.8177304112817967E-2</v>
      </c>
      <c r="T175" s="47">
        <f t="shared" si="138"/>
        <v>0</v>
      </c>
      <c r="U175" s="47">
        <f t="shared" si="138"/>
        <v>1.4045040330833398</v>
      </c>
      <c r="V175" s="47">
        <f t="shared" si="138"/>
        <v>0.22577945795922985</v>
      </c>
      <c r="W175" s="47">
        <f t="shared" si="138"/>
        <v>0.48729981644887871</v>
      </c>
      <c r="X175" s="47">
        <f t="shared" si="138"/>
        <v>5.1449575542752649E-3</v>
      </c>
      <c r="Y175" s="47">
        <f t="shared" si="138"/>
        <v>0.89281491189325179</v>
      </c>
      <c r="Z175" s="47">
        <f t="shared" si="138"/>
        <v>0</v>
      </c>
      <c r="AA175" s="47">
        <f t="shared" si="138"/>
        <v>2.2039695134374298</v>
      </c>
      <c r="AB175" s="47">
        <f t="shared" si="138"/>
        <v>8.8545026817961642E-2</v>
      </c>
      <c r="AC175" s="47">
        <f t="shared" si="138"/>
        <v>6.0000000000000001E-3</v>
      </c>
      <c r="AD175" s="47">
        <f t="shared" si="138"/>
        <v>0</v>
      </c>
      <c r="AE175" s="47">
        <f t="shared" si="138"/>
        <v>0</v>
      </c>
      <c r="AF175" s="47">
        <f t="shared" si="138"/>
        <v>0</v>
      </c>
      <c r="AG175" s="47">
        <f t="shared" si="138"/>
        <v>3.913906296783304</v>
      </c>
      <c r="AH175" s="47">
        <f t="shared" si="138"/>
        <v>0</v>
      </c>
      <c r="AI175" s="47">
        <f t="shared" si="138"/>
        <v>0</v>
      </c>
      <c r="AJ175" s="47">
        <f t="shared" si="138"/>
        <v>0</v>
      </c>
      <c r="AK175" s="41"/>
      <c r="AL175" s="47">
        <f t="shared" si="138"/>
        <v>3.2007556173096301</v>
      </c>
      <c r="AM175" s="47">
        <f t="shared" si="138"/>
        <v>8.4278246990696726</v>
      </c>
      <c r="AN175" s="47">
        <f t="shared" si="138"/>
        <v>5.8762500803754421</v>
      </c>
      <c r="AO175" s="47">
        <f t="shared" si="138"/>
        <v>0.34782440711056811</v>
      </c>
      <c r="AP175" s="47">
        <f t="shared" si="138"/>
        <v>19.071978658730959</v>
      </c>
      <c r="AQ175" s="47">
        <f t="shared" si="138"/>
        <v>19.071978658730902</v>
      </c>
      <c r="AR175" s="47">
        <f t="shared" si="138"/>
        <v>15.332624196707222</v>
      </c>
      <c r="AS175" s="46"/>
      <c r="AT175" s="47">
        <f t="shared" si="138"/>
        <v>0.66765063508247247</v>
      </c>
      <c r="AU175" s="47">
        <f t="shared" si="138"/>
        <v>2.9870519122609598</v>
      </c>
      <c r="AV175" s="47">
        <f t="shared" si="138"/>
        <v>7.5153030361841706</v>
      </c>
      <c r="AW175" s="47">
        <f t="shared" si="138"/>
        <v>2.5358386054227986</v>
      </c>
      <c r="AX175" s="47">
        <f t="shared" si="138"/>
        <v>3.8183379178827472</v>
      </c>
      <c r="AY175" s="47">
        <f t="shared" si="138"/>
        <v>20.631157957298353</v>
      </c>
      <c r="AZ175" s="47">
        <f t="shared" si="138"/>
        <v>3.9785868526958729E-2</v>
      </c>
      <c r="BA175" s="47">
        <f t="shared" si="138"/>
        <v>0.26074470263544097</v>
      </c>
      <c r="BB175" s="47">
        <f t="shared" si="138"/>
        <v>0.30986086355122561</v>
      </c>
      <c r="BC175" s="47">
        <f>STDEV(BC115:BC173)</f>
        <v>4.0110650137394248E-3</v>
      </c>
      <c r="BD175" s="47"/>
      <c r="BE175" s="46"/>
      <c r="BF175" s="59">
        <v>3.2353433770894822</v>
      </c>
      <c r="BG175" s="59">
        <v>8.4563045258199416</v>
      </c>
      <c r="BH175" s="59">
        <v>5.8762500803754421</v>
      </c>
      <c r="BI175" s="59">
        <v>0.33324832249306918</v>
      </c>
      <c r="BJ175" s="59">
        <v>19.178591535641683</v>
      </c>
      <c r="BK175" s="59">
        <v>19.17859153564163</v>
      </c>
      <c r="BL175" s="59">
        <v>15.4618754326093</v>
      </c>
      <c r="BM175" s="14"/>
      <c r="BN175" s="59">
        <v>0.67465123403836724</v>
      </c>
      <c r="BO175" s="59">
        <v>3.0143599348641414</v>
      </c>
      <c r="BP175" s="59">
        <v>7.534910651715955</v>
      </c>
      <c r="BQ175" s="59">
        <v>2.5641892906216448</v>
      </c>
      <c r="BR175" s="59">
        <v>3.8537517083922093</v>
      </c>
      <c r="BS175" s="59">
        <v>20.811095910822992</v>
      </c>
      <c r="BT175" s="59">
        <v>3.0187412834538425E-2</v>
      </c>
      <c r="BU175" s="59">
        <v>0.2087749711374158</v>
      </c>
      <c r="BV175" s="59">
        <v>0.26492950035580765</v>
      </c>
      <c r="BW175" s="59">
        <v>3.8104582000652422E-3</v>
      </c>
      <c r="BX175" s="59"/>
      <c r="BY175" s="14"/>
      <c r="BZ175" s="47"/>
      <c r="CA175" s="47">
        <f>STDEV(CA160,CA153,CA145,CA140:CA141,CA117)</f>
        <v>0.19910842942142554</v>
      </c>
      <c r="CB175" s="60"/>
      <c r="CC175" s="46"/>
      <c r="CD175" s="46"/>
      <c r="CE175" s="179"/>
      <c r="CF175" s="179"/>
      <c r="CG175" s="179"/>
      <c r="CH175" s="179"/>
      <c r="CI175" s="179"/>
      <c r="CJ175" s="179"/>
      <c r="CK175" s="179"/>
      <c r="CL175" s="179"/>
      <c r="CM175" s="179"/>
      <c r="CN175" s="179"/>
      <c r="CO175" s="179"/>
      <c r="CP175" s="179"/>
      <c r="CQ175" s="179"/>
      <c r="CR175" s="179"/>
      <c r="CS175" s="179"/>
      <c r="CT175" s="179"/>
      <c r="CU175" s="179"/>
      <c r="CV175" s="179"/>
      <c r="CW175" s="179"/>
      <c r="CX175" s="179"/>
      <c r="CY175" s="179"/>
      <c r="CZ175" s="179"/>
      <c r="DA175" s="179"/>
      <c r="DB175" s="179"/>
      <c r="DC175" s="179"/>
      <c r="DD175" s="179"/>
      <c r="DE175" s="179"/>
      <c r="DF175" s="179"/>
      <c r="DG175" s="179"/>
      <c r="DH175" s="179"/>
      <c r="DI175" s="179"/>
    </row>
    <row r="176" spans="1:113" s="39" customFormat="1" ht="15" customHeight="1">
      <c r="A176" s="52" t="s">
        <v>517</v>
      </c>
      <c r="B176" s="24"/>
      <c r="C176" s="24"/>
      <c r="D176" s="24"/>
      <c r="E176" s="24"/>
      <c r="F176" s="24"/>
      <c r="G176" s="24"/>
      <c r="H176" s="24"/>
      <c r="I176" s="24"/>
      <c r="J176" s="24">
        <f>MEDIAN(J115:J173)</f>
        <v>41.300000000000004</v>
      </c>
      <c r="K176" s="24">
        <f t="shared" ref="K176:BV176" si="139">MEDIAN(K115:K173)</f>
        <v>0.3</v>
      </c>
      <c r="L176" s="24">
        <f t="shared" si="139"/>
        <v>0.45</v>
      </c>
      <c r="M176" s="24">
        <f t="shared" si="139"/>
        <v>12.17</v>
      </c>
      <c r="N176" s="24">
        <f t="shared" si="139"/>
        <v>0</v>
      </c>
      <c r="O176" s="24">
        <f t="shared" si="139"/>
        <v>0</v>
      </c>
      <c r="P176" s="24">
        <f t="shared" si="139"/>
        <v>0</v>
      </c>
      <c r="Q176" s="24">
        <f t="shared" si="139"/>
        <v>0</v>
      </c>
      <c r="R176" s="24">
        <f t="shared" si="139"/>
        <v>44.74</v>
      </c>
      <c r="S176" s="24">
        <f t="shared" si="139"/>
        <v>0</v>
      </c>
      <c r="T176" s="24">
        <f t="shared" si="139"/>
        <v>0</v>
      </c>
      <c r="U176" s="24">
        <f t="shared" si="139"/>
        <v>1.88</v>
      </c>
      <c r="V176" s="24">
        <f t="shared" si="139"/>
        <v>0</v>
      </c>
      <c r="W176" s="24">
        <f t="shared" si="139"/>
        <v>0.52</v>
      </c>
      <c r="X176" s="24">
        <f t="shared" si="139"/>
        <v>0</v>
      </c>
      <c r="Y176" s="24">
        <f t="shared" si="139"/>
        <v>0.4</v>
      </c>
      <c r="Z176" s="24">
        <f t="shared" si="139"/>
        <v>0</v>
      </c>
      <c r="AA176" s="24">
        <f t="shared" si="139"/>
        <v>5.7</v>
      </c>
      <c r="AB176" s="24">
        <f t="shared" si="139"/>
        <v>0</v>
      </c>
      <c r="AC176" s="24">
        <f t="shared" si="139"/>
        <v>0</v>
      </c>
      <c r="AD176" s="24">
        <f t="shared" si="139"/>
        <v>0</v>
      </c>
      <c r="AE176" s="24">
        <f t="shared" si="139"/>
        <v>0</v>
      </c>
      <c r="AF176" s="24">
        <f t="shared" si="139"/>
        <v>0</v>
      </c>
      <c r="AG176" s="24">
        <f t="shared" si="139"/>
        <v>0.17</v>
      </c>
      <c r="AH176" s="24">
        <f t="shared" si="139"/>
        <v>0</v>
      </c>
      <c r="AI176" s="24">
        <f t="shared" si="139"/>
        <v>0</v>
      </c>
      <c r="AJ176" s="24">
        <f t="shared" si="139"/>
        <v>0</v>
      </c>
      <c r="AK176" s="46"/>
      <c r="AL176" s="24">
        <f t="shared" si="139"/>
        <v>6.1349999999999998</v>
      </c>
      <c r="AM176" s="24">
        <f t="shared" si="139"/>
        <v>46.52</v>
      </c>
      <c r="AN176" s="24">
        <f t="shared" si="139"/>
        <v>12.17</v>
      </c>
      <c r="AO176" s="24">
        <f t="shared" si="139"/>
        <v>0.6</v>
      </c>
      <c r="AP176" s="24">
        <f t="shared" si="139"/>
        <v>59.97</v>
      </c>
      <c r="AQ176" s="24">
        <f t="shared" si="139"/>
        <v>40.03</v>
      </c>
      <c r="AR176" s="24">
        <f t="shared" si="139"/>
        <v>48.980000000000004</v>
      </c>
      <c r="AS176" s="46"/>
      <c r="AT176" s="24">
        <f t="shared" si="139"/>
        <v>0.37639450000000008</v>
      </c>
      <c r="AU176" s="24">
        <f t="shared" si="139"/>
        <v>5.488308</v>
      </c>
      <c r="AV176" s="24">
        <f t="shared" si="139"/>
        <v>21.641104000000006</v>
      </c>
      <c r="AW176" s="24">
        <f t="shared" si="139"/>
        <v>6.0496400000000001</v>
      </c>
      <c r="AX176" s="24">
        <f t="shared" si="139"/>
        <v>43.035999999999994</v>
      </c>
      <c r="AY176" s="24">
        <f t="shared" si="139"/>
        <v>23.990404000000002</v>
      </c>
      <c r="AZ176" s="24">
        <f t="shared" si="139"/>
        <v>9.4E-2</v>
      </c>
      <c r="BA176" s="24">
        <f t="shared" si="139"/>
        <v>0.59068799999999999</v>
      </c>
      <c r="BB176" s="24">
        <f t="shared" si="139"/>
        <v>0.74011899999999997</v>
      </c>
      <c r="BC176" s="24">
        <f t="shared" si="139"/>
        <v>3.7845000000000001E-3</v>
      </c>
      <c r="BD176" s="24">
        <f t="shared" si="139"/>
        <v>100</v>
      </c>
      <c r="BE176" s="46"/>
      <c r="BF176" s="24">
        <f t="shared" si="139"/>
        <v>6.1</v>
      </c>
      <c r="BG176" s="24">
        <f t="shared" si="139"/>
        <v>47.4</v>
      </c>
      <c r="BH176" s="24">
        <f t="shared" si="139"/>
        <v>12.24</v>
      </c>
      <c r="BI176" s="24">
        <f t="shared" si="139"/>
        <v>0.57000000000000006</v>
      </c>
      <c r="BJ176" s="24">
        <f t="shared" si="139"/>
        <v>67.599999999999994</v>
      </c>
      <c r="BK176" s="24">
        <f t="shared" si="139"/>
        <v>32.400000000000006</v>
      </c>
      <c r="BL176" s="24">
        <f t="shared" si="139"/>
        <v>45.199999999999996</v>
      </c>
      <c r="BM176" s="46"/>
      <c r="BN176" s="24">
        <f t="shared" si="139"/>
        <v>0.37209999999999993</v>
      </c>
      <c r="BO176" s="24">
        <f t="shared" si="139"/>
        <v>5.9818880000000005</v>
      </c>
      <c r="BP176" s="24">
        <f t="shared" si="139"/>
        <v>22.467599999999997</v>
      </c>
      <c r="BQ176" s="24">
        <f t="shared" si="139"/>
        <v>5.0623999999999993</v>
      </c>
      <c r="BR176" s="24">
        <f t="shared" si="139"/>
        <v>43.080660000000009</v>
      </c>
      <c r="BS176" s="24">
        <f t="shared" si="139"/>
        <v>20.430399999999995</v>
      </c>
      <c r="BT176" s="24">
        <f t="shared" si="139"/>
        <v>9.5000000000000001E-2</v>
      </c>
      <c r="BU176" s="24">
        <f t="shared" si="139"/>
        <v>0.59068799999999999</v>
      </c>
      <c r="BV176" s="24">
        <f t="shared" si="139"/>
        <v>0.580986</v>
      </c>
      <c r="BW176" s="24">
        <f>MEDIAN(BW115:BW173)</f>
        <v>3.9690000000000003E-3</v>
      </c>
      <c r="BX176" s="24">
        <f>MEDIAN(BX115:BX173)</f>
        <v>100</v>
      </c>
      <c r="BY176" s="46"/>
      <c r="BZ176" s="24"/>
      <c r="CA176" s="24">
        <f>MEDIAN(CA115:CA173)</f>
        <v>0.88500000000000001</v>
      </c>
      <c r="CB176" s="42"/>
      <c r="CC176" s="46"/>
      <c r="CD176" s="46"/>
      <c r="CE176" s="180"/>
      <c r="CF176" s="180"/>
      <c r="CG176" s="180"/>
      <c r="CH176" s="180"/>
      <c r="CI176" s="180"/>
      <c r="CJ176" s="180"/>
      <c r="CK176" s="180"/>
      <c r="CL176" s="180"/>
      <c r="CM176" s="180"/>
      <c r="CN176" s="180"/>
      <c r="CO176" s="180"/>
      <c r="CP176" s="180"/>
      <c r="CQ176" s="180"/>
      <c r="CR176" s="180"/>
      <c r="CS176" s="180"/>
      <c r="CT176" s="180"/>
      <c r="CU176" s="180"/>
      <c r="CV176" s="180"/>
      <c r="CW176" s="180"/>
      <c r="CX176" s="180"/>
      <c r="CY176" s="180"/>
      <c r="CZ176" s="180"/>
      <c r="DA176" s="180"/>
      <c r="DB176" s="180"/>
      <c r="DC176" s="180"/>
      <c r="DD176" s="180"/>
      <c r="DE176" s="180"/>
      <c r="DF176" s="180"/>
      <c r="DG176" s="180"/>
      <c r="DH176" s="180"/>
      <c r="DI176" s="180"/>
    </row>
    <row r="177" spans="1:113" s="38" customFormat="1" ht="15" customHeight="1">
      <c r="A177" s="24" t="s">
        <v>63</v>
      </c>
      <c r="B177" s="24"/>
      <c r="C177" s="24"/>
      <c r="D177" s="24"/>
      <c r="E177" s="24"/>
      <c r="F177" s="24"/>
      <c r="G177" s="24"/>
      <c r="H177" s="42"/>
      <c r="I177" s="42"/>
      <c r="J177" s="66">
        <v>12.289999999999992</v>
      </c>
      <c r="K177" s="24">
        <f>MIN(K115:K171)</f>
        <v>0</v>
      </c>
      <c r="L177" s="24">
        <f>MIN(L115:L171)</f>
        <v>0</v>
      </c>
      <c r="M177" s="24">
        <f>MIN(M115:M173)</f>
        <v>7.65</v>
      </c>
      <c r="N177" s="24">
        <f>MIN(N115:N173)</f>
        <v>0</v>
      </c>
      <c r="O177" s="24">
        <f>MIN(O115:O173)</f>
        <v>0</v>
      </c>
      <c r="P177" s="24">
        <f>MIN(P115:P173)</f>
        <v>0</v>
      </c>
      <c r="Q177" s="24">
        <f>MIN(Q115:Q173)</f>
        <v>0</v>
      </c>
      <c r="R177" s="24">
        <f t="shared" ref="R177:W177" si="140">MIN(R115:R173)</f>
        <v>22.43</v>
      </c>
      <c r="S177" s="24">
        <f t="shared" si="140"/>
        <v>0</v>
      </c>
      <c r="T177" s="24">
        <f t="shared" si="140"/>
        <v>0</v>
      </c>
      <c r="U177" s="24">
        <f t="shared" si="140"/>
        <v>0</v>
      </c>
      <c r="V177" s="24">
        <f t="shared" si="140"/>
        <v>0</v>
      </c>
      <c r="W177" s="24">
        <f t="shared" si="140"/>
        <v>0</v>
      </c>
      <c r="X177" s="24">
        <f t="shared" ref="X177:AJ177" si="141">MIN(X115:X173)</f>
        <v>0</v>
      </c>
      <c r="Y177" s="24">
        <f t="shared" si="141"/>
        <v>0</v>
      </c>
      <c r="Z177" s="24">
        <f t="shared" si="141"/>
        <v>0</v>
      </c>
      <c r="AA177" s="24">
        <f t="shared" si="141"/>
        <v>0</v>
      </c>
      <c r="AB177" s="24">
        <f t="shared" si="141"/>
        <v>0</v>
      </c>
      <c r="AC177" s="24">
        <f t="shared" si="141"/>
        <v>0</v>
      </c>
      <c r="AD177" s="24">
        <f t="shared" si="141"/>
        <v>0</v>
      </c>
      <c r="AE177" s="24">
        <f t="shared" si="141"/>
        <v>0</v>
      </c>
      <c r="AF177" s="24">
        <f t="shared" si="141"/>
        <v>0</v>
      </c>
      <c r="AG177" s="24">
        <f t="shared" si="141"/>
        <v>0</v>
      </c>
      <c r="AH177" s="24">
        <f t="shared" si="141"/>
        <v>0</v>
      </c>
      <c r="AI177" s="24">
        <f t="shared" si="141"/>
        <v>0</v>
      </c>
      <c r="AJ177" s="24">
        <f t="shared" si="141"/>
        <v>0</v>
      </c>
      <c r="AK177" s="4"/>
      <c r="AL177" s="52">
        <f>MIN(AL115:AL171)</f>
        <v>0.45</v>
      </c>
      <c r="AM177" s="52">
        <f>MIN(AM115:AM171)</f>
        <v>22.43</v>
      </c>
      <c r="AN177" s="52">
        <f>MIN(AN115:AN171)</f>
        <v>7.65</v>
      </c>
      <c r="AO177" s="52">
        <f>MIN(AO115:AO171)</f>
        <v>0</v>
      </c>
      <c r="AP177" s="52">
        <f>MIN(AP50:AP109)</f>
        <v>0</v>
      </c>
      <c r="AQ177" s="52">
        <f>MIN(AQ50:AQ109)</f>
        <v>12.289999999999992</v>
      </c>
      <c r="AR177" s="52">
        <f>MIN(AR50:AR109)</f>
        <v>47.9</v>
      </c>
      <c r="AS177" s="14"/>
      <c r="AT177" s="52">
        <f>MIN(AT115:AT173)</f>
        <v>2.0250000000000003E-3</v>
      </c>
      <c r="AU177" s="52">
        <f t="shared" ref="AU177:BC177" si="142">MIN(AU115:AU173)</f>
        <v>0.50175000000000003</v>
      </c>
      <c r="AV177" s="52">
        <f t="shared" si="142"/>
        <v>5.0310489999999994</v>
      </c>
      <c r="AW177" s="52">
        <f t="shared" si="142"/>
        <v>0.39419999999999999</v>
      </c>
      <c r="AX177" s="52">
        <f t="shared" si="142"/>
        <v>30.328000000000003</v>
      </c>
      <c r="AY177" s="52">
        <f t="shared" si="142"/>
        <v>10.272025000000008</v>
      </c>
      <c r="AZ177" s="52">
        <f t="shared" si="142"/>
        <v>1.9835999999999999E-2</v>
      </c>
      <c r="BA177" s="52">
        <f t="shared" si="142"/>
        <v>0.13964399999999999</v>
      </c>
      <c r="BB177" s="52">
        <f t="shared" si="142"/>
        <v>0.19987200000000002</v>
      </c>
      <c r="BC177" s="52">
        <f t="shared" si="142"/>
        <v>3.2399999999999996E-4</v>
      </c>
      <c r="BD177" s="52">
        <f>SUM(AT177:BC177)</f>
        <v>46.888725000000001</v>
      </c>
      <c r="BE177" s="14"/>
      <c r="BF177" s="52">
        <f>MIN(BF115:BF173)</f>
        <v>0.45</v>
      </c>
      <c r="BG177" s="52">
        <f t="shared" ref="BG177:BW177" si="143">MIN(BG115:BG173)</f>
        <v>30.209999999999997</v>
      </c>
      <c r="BH177" s="52">
        <f t="shared" si="143"/>
        <v>7.65</v>
      </c>
      <c r="BI177" s="52">
        <f t="shared" si="143"/>
        <v>0</v>
      </c>
      <c r="BJ177" s="52">
        <f t="shared" si="143"/>
        <v>59.169999999999995</v>
      </c>
      <c r="BK177" s="52">
        <f t="shared" si="143"/>
        <v>21.11</v>
      </c>
      <c r="BL177" s="52">
        <f t="shared" si="143"/>
        <v>33.600000000000009</v>
      </c>
      <c r="BM177" s="14"/>
      <c r="BN177" s="52">
        <f t="shared" si="143"/>
        <v>2.0250000000000003E-3</v>
      </c>
      <c r="BO177" s="52">
        <f t="shared" si="143"/>
        <v>0.50175000000000003</v>
      </c>
      <c r="BP177" s="52">
        <f t="shared" si="143"/>
        <v>9.126440999999998</v>
      </c>
      <c r="BQ177" s="52">
        <f t="shared" si="143"/>
        <v>0.39419999999999999</v>
      </c>
      <c r="BR177" s="52">
        <f t="shared" si="143"/>
        <v>39.22</v>
      </c>
      <c r="BS177" s="52">
        <f t="shared" si="143"/>
        <v>11.289600000000005</v>
      </c>
      <c r="BT177" s="52">
        <f t="shared" si="143"/>
        <v>7.8030000000000002E-2</v>
      </c>
      <c r="BU177" s="52">
        <f t="shared" si="143"/>
        <v>0.44227200000000005</v>
      </c>
      <c r="BV177" s="52">
        <f t="shared" si="143"/>
        <v>0.37</v>
      </c>
      <c r="BW177" s="52">
        <f t="shared" si="143"/>
        <v>2.5000000000000001E-3</v>
      </c>
      <c r="BX177" s="52">
        <f>SUM(BN177:BW177)</f>
        <v>61.426817999999997</v>
      </c>
      <c r="BY177" s="14"/>
      <c r="BZ177" s="24"/>
      <c r="CA177" s="24">
        <f>MIN(CA115:CA173)</f>
        <v>0.495</v>
      </c>
      <c r="CB177" s="42"/>
      <c r="CC177" s="10"/>
      <c r="CD177" s="10"/>
      <c r="CE177" s="178"/>
      <c r="CF177" s="178"/>
      <c r="CG177" s="178"/>
      <c r="CH177" s="178"/>
      <c r="CI177" s="178"/>
      <c r="CJ177" s="178"/>
      <c r="CK177" s="178"/>
      <c r="CL177" s="178"/>
      <c r="CM177" s="178"/>
      <c r="CN177" s="178"/>
      <c r="CO177" s="178"/>
      <c r="CP177" s="178"/>
      <c r="CQ177" s="178"/>
      <c r="CR177" s="178"/>
      <c r="CS177" s="178"/>
      <c r="CT177" s="178"/>
      <c r="CU177" s="178"/>
      <c r="CV177" s="178"/>
      <c r="CW177" s="178"/>
      <c r="CX177" s="178"/>
      <c r="CY177" s="178"/>
      <c r="CZ177" s="178"/>
      <c r="DA177" s="178"/>
      <c r="DB177" s="178"/>
      <c r="DC177" s="178"/>
      <c r="DD177" s="178"/>
      <c r="DE177" s="178"/>
      <c r="DF177" s="178"/>
      <c r="DG177" s="178"/>
      <c r="DH177" s="178"/>
      <c r="DI177" s="178"/>
    </row>
    <row r="178" spans="1:113" s="38" customFormat="1" ht="15" customHeight="1">
      <c r="A178" s="24" t="s">
        <v>64</v>
      </c>
      <c r="B178" s="24"/>
      <c r="C178" s="24"/>
      <c r="D178" s="24"/>
      <c r="E178" s="24"/>
      <c r="F178" s="24"/>
      <c r="G178" s="24"/>
      <c r="H178" s="42"/>
      <c r="I178" s="42"/>
      <c r="J178" s="66">
        <v>100</v>
      </c>
      <c r="K178" s="24">
        <f>MAX(K115:K171)</f>
        <v>0.51</v>
      </c>
      <c r="L178" s="24">
        <f>MAX(L115:L171)</f>
        <v>0.99</v>
      </c>
      <c r="M178" s="24">
        <f>MAX(M115:M173)</f>
        <v>42.71</v>
      </c>
      <c r="N178" s="24">
        <f>MAX(N115:N173)</f>
        <v>0.9</v>
      </c>
      <c r="O178" s="24">
        <f>MAX(O115:O173)</f>
        <v>0.5</v>
      </c>
      <c r="P178" s="24">
        <f>MAX(P115:P173)</f>
        <v>0</v>
      </c>
      <c r="Q178" s="24">
        <f>MAX(Q115:Q173)</f>
        <v>1.27</v>
      </c>
      <c r="R178" s="24">
        <f t="shared" ref="R178:W178" si="144">MAX(R115:R173)</f>
        <v>64.099999999999994</v>
      </c>
      <c r="S178" s="24">
        <f t="shared" si="144"/>
        <v>0.21</v>
      </c>
      <c r="T178" s="24">
        <f t="shared" si="144"/>
        <v>0</v>
      </c>
      <c r="U178" s="24">
        <f t="shared" si="144"/>
        <v>6.54</v>
      </c>
      <c r="V178" s="24">
        <f t="shared" si="144"/>
        <v>0.6</v>
      </c>
      <c r="W178" s="24">
        <f t="shared" si="144"/>
        <v>1.4</v>
      </c>
      <c r="X178" s="24">
        <f t="shared" ref="X178:AJ178" si="145">MAX(X115:X173)</f>
        <v>0.03</v>
      </c>
      <c r="Y178" s="24">
        <f t="shared" si="145"/>
        <v>4.3499999999999996</v>
      </c>
      <c r="Z178" s="24">
        <f t="shared" si="145"/>
        <v>0</v>
      </c>
      <c r="AA178" s="24">
        <f t="shared" si="145"/>
        <v>9.6</v>
      </c>
      <c r="AB178" s="24">
        <f t="shared" si="145"/>
        <v>0.5</v>
      </c>
      <c r="AC178" s="24">
        <f t="shared" si="145"/>
        <v>0.03</v>
      </c>
      <c r="AD178" s="24">
        <f t="shared" si="145"/>
        <v>0</v>
      </c>
      <c r="AE178" s="24">
        <f t="shared" si="145"/>
        <v>0</v>
      </c>
      <c r="AF178" s="24">
        <f t="shared" si="145"/>
        <v>0</v>
      </c>
      <c r="AG178" s="24">
        <f t="shared" si="145"/>
        <v>16.399999999999999</v>
      </c>
      <c r="AH178" s="24">
        <f t="shared" si="145"/>
        <v>0</v>
      </c>
      <c r="AI178" s="24">
        <f t="shared" si="145"/>
        <v>0</v>
      </c>
      <c r="AJ178" s="24">
        <f t="shared" si="145"/>
        <v>0</v>
      </c>
      <c r="AK178" s="4"/>
      <c r="AL178" s="52">
        <f>MAX(AL115:AL173)</f>
        <v>21.4</v>
      </c>
      <c r="AM178" s="52">
        <f>MAX(AM115:AM173)</f>
        <v>64.099999999999994</v>
      </c>
      <c r="AN178" s="52">
        <f>MAX(AN115:AN173)</f>
        <v>42.71</v>
      </c>
      <c r="AO178" s="52">
        <f>MAX(AO115:AO173)</f>
        <v>1.06</v>
      </c>
      <c r="AP178" s="52">
        <f>MAX(AP50:AP109)</f>
        <v>87.710000000000008</v>
      </c>
      <c r="AQ178" s="52">
        <f>MAX(AQ50:AQ109)</f>
        <v>100</v>
      </c>
      <c r="AR178" s="52">
        <f>MAX(AR50:AR109)</f>
        <v>100</v>
      </c>
      <c r="AS178" s="14"/>
      <c r="AT178" s="52">
        <f>MAX(AT115:AT173)</f>
        <v>4.5795999999999992</v>
      </c>
      <c r="AU178" s="52">
        <f t="shared" ref="AU178:BC178" si="146">MAX(AU115:AU173)</f>
        <v>19.088799999999999</v>
      </c>
      <c r="AV178" s="52">
        <f t="shared" si="146"/>
        <v>41.088099999999997</v>
      </c>
      <c r="AW178" s="52">
        <f t="shared" si="146"/>
        <v>14.551999999999998</v>
      </c>
      <c r="AX178" s="52">
        <f t="shared" si="146"/>
        <v>49.98</v>
      </c>
      <c r="AY178" s="52">
        <f t="shared" si="146"/>
        <v>100</v>
      </c>
      <c r="AZ178" s="52">
        <f t="shared" si="146"/>
        <v>0.17</v>
      </c>
      <c r="BA178" s="52">
        <f t="shared" si="146"/>
        <v>1.0432520000000001</v>
      </c>
      <c r="BB178" s="52">
        <f t="shared" si="146"/>
        <v>1.1239999999999997</v>
      </c>
      <c r="BC178" s="52">
        <f t="shared" si="146"/>
        <v>1.1236000000000001E-2</v>
      </c>
      <c r="BD178" s="52">
        <f>SUM(AT178:BC178)</f>
        <v>231.63698799999995</v>
      </c>
      <c r="BE178" s="14"/>
      <c r="BF178" s="52">
        <f>MAX(BF115:BF173)</f>
        <v>9.6</v>
      </c>
      <c r="BG178" s="52">
        <f t="shared" ref="BG178:BW178" si="147">MAX(BG115:BG173)</f>
        <v>60.3</v>
      </c>
      <c r="BH178" s="52">
        <f t="shared" si="147"/>
        <v>42.71</v>
      </c>
      <c r="BI178" s="52">
        <f t="shared" si="147"/>
        <v>1.06</v>
      </c>
      <c r="BJ178" s="52">
        <f t="shared" si="147"/>
        <v>78.89</v>
      </c>
      <c r="BK178" s="52">
        <f t="shared" si="147"/>
        <v>40.830000000000005</v>
      </c>
      <c r="BL178" s="52">
        <f t="shared" si="147"/>
        <v>67.710000000000008</v>
      </c>
      <c r="BM178" s="14"/>
      <c r="BN178" s="52">
        <f t="shared" si="147"/>
        <v>0.92159999999999997</v>
      </c>
      <c r="BO178" s="52">
        <f t="shared" si="147"/>
        <v>10.07</v>
      </c>
      <c r="BP178" s="52">
        <f t="shared" si="147"/>
        <v>36.360899999999994</v>
      </c>
      <c r="BQ178" s="52">
        <f t="shared" si="147"/>
        <v>8.9927279999999996</v>
      </c>
      <c r="BR178" s="52">
        <f t="shared" si="147"/>
        <v>48.836999999999996</v>
      </c>
      <c r="BS178" s="52">
        <f t="shared" si="147"/>
        <v>45.846441000000013</v>
      </c>
      <c r="BT178" s="52">
        <f t="shared" si="147"/>
        <v>0.17</v>
      </c>
      <c r="BU178" s="52">
        <f t="shared" si="147"/>
        <v>1.0432520000000001</v>
      </c>
      <c r="BV178" s="52">
        <f t="shared" si="147"/>
        <v>0.97600000000000009</v>
      </c>
      <c r="BW178" s="52">
        <f t="shared" si="147"/>
        <v>1.1236000000000001E-2</v>
      </c>
      <c r="BX178" s="52">
        <f>SUM(BN178:BW178)</f>
        <v>153.22915699999996</v>
      </c>
      <c r="BY178" s="14"/>
      <c r="BZ178" s="24"/>
      <c r="CA178" s="24">
        <f>MAX(CA115:CA173)</f>
        <v>1.02</v>
      </c>
      <c r="CB178" s="42"/>
      <c r="CC178" s="10"/>
      <c r="CD178" s="10"/>
      <c r="CE178" s="178"/>
      <c r="CF178" s="178"/>
      <c r="CG178" s="178"/>
      <c r="CH178" s="178"/>
      <c r="CI178" s="178"/>
      <c r="CJ178" s="178"/>
      <c r="CK178" s="178"/>
      <c r="CL178" s="178"/>
      <c r="CM178" s="178"/>
      <c r="CN178" s="178"/>
      <c r="CO178" s="178"/>
      <c r="CP178" s="178"/>
      <c r="CQ178" s="178"/>
      <c r="CR178" s="178"/>
      <c r="CS178" s="178"/>
      <c r="CT178" s="178"/>
      <c r="CU178" s="178"/>
      <c r="CV178" s="178"/>
      <c r="CW178" s="178"/>
      <c r="CX178" s="178"/>
      <c r="CY178" s="178"/>
      <c r="CZ178" s="178"/>
      <c r="DA178" s="178"/>
      <c r="DB178" s="178"/>
      <c r="DC178" s="178"/>
      <c r="DD178" s="178"/>
      <c r="DE178" s="178"/>
      <c r="DF178" s="178"/>
      <c r="DG178" s="178"/>
      <c r="DH178" s="178"/>
      <c r="DI178" s="178"/>
    </row>
    <row r="179" spans="1:113" s="22" customFormat="1" ht="15" customHeight="1">
      <c r="A179" s="21" t="s">
        <v>272</v>
      </c>
      <c r="B179" s="18">
        <v>2011</v>
      </c>
      <c r="C179" s="21">
        <v>21225252</v>
      </c>
      <c r="D179" s="21" t="s">
        <v>273</v>
      </c>
      <c r="E179" s="21" t="s">
        <v>274</v>
      </c>
      <c r="F179" s="21"/>
      <c r="G179" s="21" t="s">
        <v>36</v>
      </c>
      <c r="H179" s="18">
        <v>93</v>
      </c>
      <c r="I179" s="18">
        <v>93</v>
      </c>
      <c r="J179" s="21">
        <v>36.199999999999996</v>
      </c>
      <c r="K179" s="19">
        <v>0.5</v>
      </c>
      <c r="L179" s="19">
        <v>1.1000000000000001</v>
      </c>
      <c r="M179" s="19">
        <v>27.3</v>
      </c>
      <c r="N179" s="19" t="s">
        <v>37</v>
      </c>
      <c r="O179" s="19" t="s">
        <v>37</v>
      </c>
      <c r="P179" s="19">
        <v>0</v>
      </c>
      <c r="Q179" s="19">
        <v>1.6</v>
      </c>
      <c r="R179" s="19">
        <v>4.3</v>
      </c>
      <c r="S179" s="19">
        <v>0</v>
      </c>
      <c r="T179" s="19">
        <v>0</v>
      </c>
      <c r="U179" s="19">
        <v>12.4</v>
      </c>
      <c r="V179" s="19">
        <v>0</v>
      </c>
      <c r="W179" s="19" t="s">
        <v>37</v>
      </c>
      <c r="X179" s="19">
        <v>0.5</v>
      </c>
      <c r="Y179" s="19">
        <v>14</v>
      </c>
      <c r="Z179" s="19">
        <v>0</v>
      </c>
      <c r="AA179" s="19">
        <v>1.6</v>
      </c>
      <c r="AB179" s="19">
        <v>0.5</v>
      </c>
      <c r="AC179" s="19">
        <v>0</v>
      </c>
      <c r="AD179" s="19">
        <v>0</v>
      </c>
      <c r="AE179" s="19">
        <v>0</v>
      </c>
      <c r="AF179" s="19">
        <v>0</v>
      </c>
      <c r="AG179" s="19" t="s">
        <v>37</v>
      </c>
      <c r="AH179" s="19">
        <v>0</v>
      </c>
      <c r="AI179" s="19" t="s">
        <v>37</v>
      </c>
      <c r="AJ179" s="19" t="s">
        <v>37</v>
      </c>
      <c r="AK179" s="4"/>
      <c r="AL179" s="74">
        <f t="shared" ref="AL179:AL199" si="148">SUM(X179:AJ179)</f>
        <v>16.600000000000001</v>
      </c>
      <c r="AM179" s="74">
        <f t="shared" si="132"/>
        <v>18.3</v>
      </c>
      <c r="AN179" s="74">
        <f>SUM(M179:P179)</f>
        <v>27.3</v>
      </c>
      <c r="AO179" s="74">
        <f>SUM(K179:L179)</f>
        <v>1.6</v>
      </c>
      <c r="AP179" s="74">
        <f t="shared" si="133"/>
        <v>63.800000000000004</v>
      </c>
      <c r="AQ179" s="74">
        <f t="shared" si="120"/>
        <v>36.199999999999996</v>
      </c>
      <c r="AR179" s="74">
        <f t="shared" ref="AR179:AR210" si="149">AN179+AQ179</f>
        <v>63.5</v>
      </c>
      <c r="AS179" s="14"/>
      <c r="AT179" s="74">
        <f t="shared" ref="AT179:AT192" si="150">AL179*AL179/100</f>
        <v>2.7556000000000007</v>
      </c>
      <c r="AU179" s="74">
        <f>2*AL179*AM179/100</f>
        <v>6.0756000000000006</v>
      </c>
      <c r="AV179" s="74">
        <f>AM179*AM179/100</f>
        <v>3.3489000000000004</v>
      </c>
      <c r="AW179" s="74">
        <f t="shared" ref="AW179:AW192" si="151">2*AL179*AR179/100</f>
        <v>21.082000000000004</v>
      </c>
      <c r="AX179" s="74">
        <f>2*AM179*AR179/100</f>
        <v>23.241</v>
      </c>
      <c r="AY179" s="74">
        <f t="shared" ref="AY179:AY210" si="152">AR179*AR179/100</f>
        <v>40.322499999999998</v>
      </c>
      <c r="AZ179" s="74">
        <f>2*AL179*AO179/100</f>
        <v>0.53120000000000001</v>
      </c>
      <c r="BA179" s="74">
        <f>2*AM179*AO179/100</f>
        <v>0.58560000000000001</v>
      </c>
      <c r="BB179" s="74">
        <f>2*AR179*AO179/100</f>
        <v>2.032</v>
      </c>
      <c r="BC179" s="74">
        <f>AO179*AO179/100</f>
        <v>2.5600000000000005E-2</v>
      </c>
      <c r="BD179" s="74">
        <f t="shared" ref="BD179:BD210" si="153">SUM(AT179:BC179)</f>
        <v>100</v>
      </c>
      <c r="BE179" s="46"/>
      <c r="BF179" s="74">
        <v>16.600000000000001</v>
      </c>
      <c r="BG179" s="74">
        <v>18.3</v>
      </c>
      <c r="BH179" s="74">
        <v>27.3</v>
      </c>
      <c r="BI179" s="74">
        <v>1.6</v>
      </c>
      <c r="BJ179" s="74">
        <v>63.800000000000004</v>
      </c>
      <c r="BK179" s="74">
        <v>36.199999999999996</v>
      </c>
      <c r="BL179" s="74">
        <v>63.5</v>
      </c>
      <c r="BM179" s="14"/>
      <c r="BN179" s="74">
        <v>2.7556000000000007</v>
      </c>
      <c r="BO179" s="74">
        <v>6.0756000000000006</v>
      </c>
      <c r="BP179" s="74">
        <v>3.3489000000000004</v>
      </c>
      <c r="BQ179" s="74">
        <v>21.082000000000004</v>
      </c>
      <c r="BR179" s="74">
        <v>23.241</v>
      </c>
      <c r="BS179" s="74">
        <v>40.322499999999998</v>
      </c>
      <c r="BT179" s="74">
        <v>0.53120000000000001</v>
      </c>
      <c r="BU179" s="74">
        <v>0.58560000000000001</v>
      </c>
      <c r="BV179" s="74">
        <v>2.032</v>
      </c>
      <c r="BW179" s="74">
        <v>2.5600000000000005E-2</v>
      </c>
      <c r="BX179" s="74">
        <v>100</v>
      </c>
      <c r="BY179" s="46"/>
      <c r="BZ179" s="19"/>
      <c r="CA179" s="19"/>
      <c r="CB179" s="18"/>
      <c r="CC179" s="10"/>
      <c r="CD179" s="10"/>
      <c r="CE179" s="166"/>
      <c r="CF179" s="166"/>
      <c r="CG179" s="166"/>
      <c r="CH179" s="166"/>
      <c r="CI179" s="166"/>
      <c r="CJ179" s="166"/>
      <c r="CK179" s="166"/>
      <c r="CL179" s="166"/>
      <c r="CM179" s="166"/>
      <c r="CN179" s="166"/>
      <c r="CO179" s="166"/>
      <c r="CP179" s="166"/>
      <c r="CQ179" s="166"/>
      <c r="CR179" s="166"/>
      <c r="CS179" s="166"/>
      <c r="CT179" s="166"/>
      <c r="CU179" s="166"/>
      <c r="CV179" s="166"/>
      <c r="CW179" s="166"/>
      <c r="CX179" s="166"/>
      <c r="CY179" s="166"/>
      <c r="CZ179" s="166"/>
      <c r="DA179" s="166"/>
      <c r="DB179" s="166"/>
      <c r="DC179" s="166"/>
      <c r="DD179" s="166"/>
      <c r="DE179" s="166"/>
      <c r="DF179" s="166"/>
      <c r="DG179" s="166"/>
      <c r="DH179" s="166"/>
      <c r="DI179" s="166"/>
    </row>
    <row r="180" spans="1:113" s="9" customFormat="1" ht="15" customHeight="1">
      <c r="A180" s="7" t="s">
        <v>38</v>
      </c>
      <c r="B180" s="2">
        <v>1998</v>
      </c>
      <c r="C180" s="7">
        <v>9918137</v>
      </c>
      <c r="D180" s="7" t="s">
        <v>273</v>
      </c>
      <c r="E180" s="7" t="s">
        <v>275</v>
      </c>
      <c r="F180" s="7"/>
      <c r="G180" s="7" t="s">
        <v>36</v>
      </c>
      <c r="H180" s="2">
        <v>464</v>
      </c>
      <c r="I180" s="2"/>
      <c r="J180" s="1">
        <v>77.900000000000006</v>
      </c>
      <c r="K180" s="3" t="s">
        <v>37</v>
      </c>
      <c r="L180" s="3" t="s">
        <v>37</v>
      </c>
      <c r="M180" s="3" t="s">
        <v>37</v>
      </c>
      <c r="N180" s="3" t="s">
        <v>37</v>
      </c>
      <c r="O180" s="3" t="s">
        <v>37</v>
      </c>
      <c r="P180" s="3" t="s">
        <v>37</v>
      </c>
      <c r="Q180" s="3" t="s">
        <v>37</v>
      </c>
      <c r="R180" s="3" t="s">
        <v>37</v>
      </c>
      <c r="S180" s="3" t="s">
        <v>37</v>
      </c>
      <c r="T180" s="3" t="s">
        <v>37</v>
      </c>
      <c r="U180" s="3" t="s">
        <v>37</v>
      </c>
      <c r="V180" s="3" t="s">
        <v>37</v>
      </c>
      <c r="W180" s="3" t="s">
        <v>37</v>
      </c>
      <c r="X180" s="3">
        <v>1.2</v>
      </c>
      <c r="Y180" s="3">
        <v>18</v>
      </c>
      <c r="Z180" s="3" t="s">
        <v>37</v>
      </c>
      <c r="AA180" s="3">
        <v>2.9</v>
      </c>
      <c r="AB180" s="3" t="s">
        <v>37</v>
      </c>
      <c r="AC180" s="3" t="s">
        <v>37</v>
      </c>
      <c r="AD180" s="3" t="s">
        <v>37</v>
      </c>
      <c r="AE180" s="3" t="s">
        <v>37</v>
      </c>
      <c r="AF180" s="3" t="s">
        <v>37</v>
      </c>
      <c r="AG180" s="3" t="s">
        <v>37</v>
      </c>
      <c r="AH180" s="3" t="s">
        <v>37</v>
      </c>
      <c r="AI180" s="3" t="s">
        <v>37</v>
      </c>
      <c r="AJ180" s="3" t="s">
        <v>37</v>
      </c>
      <c r="AK180" s="4"/>
      <c r="AL180" s="45">
        <f t="shared" si="148"/>
        <v>22.099999999999998</v>
      </c>
      <c r="AM180" s="45"/>
      <c r="AN180" s="45"/>
      <c r="AO180" s="45"/>
      <c r="AP180" s="45">
        <f t="shared" si="133"/>
        <v>22.099999999999998</v>
      </c>
      <c r="AQ180" s="45">
        <f t="shared" si="120"/>
        <v>77.900000000000006</v>
      </c>
      <c r="AR180" s="45">
        <f t="shared" si="149"/>
        <v>77.900000000000006</v>
      </c>
      <c r="AS180" s="14"/>
      <c r="AT180" s="45">
        <f t="shared" si="150"/>
        <v>4.8840999999999992</v>
      </c>
      <c r="AU180" s="45"/>
      <c r="AV180" s="45"/>
      <c r="AW180" s="45">
        <f t="shared" si="151"/>
        <v>34.431799999999996</v>
      </c>
      <c r="AX180" s="45"/>
      <c r="AY180" s="45">
        <f t="shared" si="152"/>
        <v>60.684100000000008</v>
      </c>
      <c r="AZ180" s="45"/>
      <c r="BA180" s="45"/>
      <c r="BB180" s="45"/>
      <c r="BC180" s="45"/>
      <c r="BD180" s="45">
        <f t="shared" si="153"/>
        <v>100</v>
      </c>
      <c r="BE180" s="50"/>
      <c r="BF180" s="45"/>
      <c r="BG180" s="45"/>
      <c r="BH180" s="45"/>
      <c r="BI180" s="45"/>
      <c r="BJ180" s="45"/>
      <c r="BK180" s="45"/>
      <c r="BL180" s="45"/>
      <c r="BM180" s="14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50"/>
      <c r="BZ180" s="45" t="s">
        <v>467</v>
      </c>
      <c r="CA180" s="3">
        <v>9.5</v>
      </c>
      <c r="CB180" s="2">
        <v>254</v>
      </c>
      <c r="CC180" s="10"/>
      <c r="CD180" s="10"/>
      <c r="CE180" s="174"/>
      <c r="CF180" s="174"/>
      <c r="CG180" s="174"/>
      <c r="CH180" s="174"/>
      <c r="CI180" s="174"/>
      <c r="CJ180" s="174"/>
      <c r="CK180" s="174"/>
      <c r="CL180" s="174"/>
      <c r="CM180" s="174"/>
      <c r="CN180" s="174"/>
      <c r="CO180" s="174"/>
      <c r="CP180" s="174"/>
      <c r="CQ180" s="174"/>
      <c r="CR180" s="174"/>
      <c r="CS180" s="174"/>
      <c r="CT180" s="174"/>
      <c r="CU180" s="174"/>
      <c r="CV180" s="174"/>
      <c r="CW180" s="174"/>
      <c r="CX180" s="174"/>
      <c r="CY180" s="174"/>
      <c r="CZ180" s="174"/>
      <c r="DA180" s="174"/>
      <c r="DB180" s="174"/>
      <c r="DC180" s="174"/>
      <c r="DD180" s="174"/>
      <c r="DE180" s="174"/>
      <c r="DF180" s="174"/>
      <c r="DG180" s="174"/>
      <c r="DH180" s="174"/>
      <c r="DI180" s="174"/>
    </row>
    <row r="181" spans="1:113" s="9" customFormat="1" ht="15" customHeight="1">
      <c r="A181" s="7" t="s">
        <v>38</v>
      </c>
      <c r="B181" s="2">
        <v>1998</v>
      </c>
      <c r="C181" s="7">
        <v>9918137</v>
      </c>
      <c r="D181" s="7" t="s">
        <v>273</v>
      </c>
      <c r="E181" s="7" t="s">
        <v>275</v>
      </c>
      <c r="F181" s="7"/>
      <c r="G181" s="7" t="s">
        <v>39</v>
      </c>
      <c r="H181" s="2" t="s">
        <v>40</v>
      </c>
      <c r="I181" s="2"/>
      <c r="J181" s="1">
        <v>93.3</v>
      </c>
      <c r="K181" s="3" t="s">
        <v>37</v>
      </c>
      <c r="L181" s="3" t="s">
        <v>37</v>
      </c>
      <c r="M181" s="3" t="s">
        <v>37</v>
      </c>
      <c r="N181" s="3" t="s">
        <v>37</v>
      </c>
      <c r="O181" s="3" t="s">
        <v>37</v>
      </c>
      <c r="P181" s="3" t="s">
        <v>37</v>
      </c>
      <c r="Q181" s="3">
        <v>2</v>
      </c>
      <c r="R181" s="3">
        <v>4</v>
      </c>
      <c r="S181" s="3">
        <v>0</v>
      </c>
      <c r="T181" s="3" t="s">
        <v>37</v>
      </c>
      <c r="U181" s="3" t="s">
        <v>37</v>
      </c>
      <c r="V181" s="3" t="s">
        <v>37</v>
      </c>
      <c r="W181" s="3" t="s">
        <v>37</v>
      </c>
      <c r="X181" s="3" t="s">
        <v>37</v>
      </c>
      <c r="Y181" s="3" t="s">
        <v>37</v>
      </c>
      <c r="Z181" s="3" t="s">
        <v>37</v>
      </c>
      <c r="AA181" s="3" t="s">
        <v>37</v>
      </c>
      <c r="AB181" s="3">
        <v>0.7</v>
      </c>
      <c r="AC181" s="3" t="s">
        <v>37</v>
      </c>
      <c r="AD181" s="3" t="s">
        <v>37</v>
      </c>
      <c r="AE181" s="3" t="s">
        <v>37</v>
      </c>
      <c r="AF181" s="3" t="s">
        <v>37</v>
      </c>
      <c r="AG181" s="3" t="s">
        <v>37</v>
      </c>
      <c r="AH181" s="3" t="s">
        <v>37</v>
      </c>
      <c r="AI181" s="3" t="s">
        <v>37</v>
      </c>
      <c r="AJ181" s="3" t="s">
        <v>37</v>
      </c>
      <c r="AK181" s="4"/>
      <c r="AL181" s="45">
        <f t="shared" si="148"/>
        <v>0.7</v>
      </c>
      <c r="AM181" s="45">
        <f t="shared" si="132"/>
        <v>6</v>
      </c>
      <c r="AN181" s="45"/>
      <c r="AO181" s="45"/>
      <c r="AP181" s="45">
        <f t="shared" si="133"/>
        <v>6.7</v>
      </c>
      <c r="AQ181" s="45">
        <f t="shared" si="120"/>
        <v>93.3</v>
      </c>
      <c r="AR181" s="45">
        <f t="shared" si="149"/>
        <v>93.3</v>
      </c>
      <c r="AS181" s="14"/>
      <c r="AT181" s="45">
        <f t="shared" si="150"/>
        <v>4.899999999999999E-3</v>
      </c>
      <c r="AU181" s="45">
        <f>2*AL181*AM181/100</f>
        <v>8.3999999999999991E-2</v>
      </c>
      <c r="AV181" s="45">
        <f>AM181*AM181/100</f>
        <v>0.36</v>
      </c>
      <c r="AW181" s="45">
        <f t="shared" si="151"/>
        <v>1.3061999999999998</v>
      </c>
      <c r="AX181" s="45">
        <f>2*AM181*AR181/100</f>
        <v>11.196</v>
      </c>
      <c r="AY181" s="45">
        <f t="shared" si="152"/>
        <v>87.048899999999989</v>
      </c>
      <c r="AZ181" s="45"/>
      <c r="BA181" s="45"/>
      <c r="BB181" s="45"/>
      <c r="BC181" s="45"/>
      <c r="BD181" s="45">
        <f t="shared" si="153"/>
        <v>99.999999999999986</v>
      </c>
      <c r="BE181" s="14"/>
      <c r="BF181" s="45"/>
      <c r="BG181" s="45"/>
      <c r="BH181" s="45"/>
      <c r="BI181" s="45"/>
      <c r="BJ181" s="45"/>
      <c r="BK181" s="45"/>
      <c r="BL181" s="45"/>
      <c r="BM181" s="14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14"/>
      <c r="BZ181" s="3"/>
      <c r="CA181" s="3"/>
      <c r="CB181" s="2"/>
      <c r="CC181" s="10"/>
      <c r="CD181" s="10"/>
      <c r="CE181" s="174"/>
      <c r="CF181" s="174"/>
      <c r="CG181" s="174"/>
      <c r="CH181" s="174"/>
      <c r="CI181" s="174"/>
      <c r="CJ181" s="174"/>
      <c r="CK181" s="174"/>
      <c r="CL181" s="174"/>
      <c r="CM181" s="174"/>
      <c r="CN181" s="174"/>
      <c r="CO181" s="174"/>
      <c r="CP181" s="174"/>
      <c r="CQ181" s="174"/>
      <c r="CR181" s="174"/>
      <c r="CS181" s="174"/>
      <c r="CT181" s="174"/>
      <c r="CU181" s="174"/>
      <c r="CV181" s="174"/>
      <c r="CW181" s="174"/>
      <c r="CX181" s="174"/>
      <c r="CY181" s="174"/>
      <c r="CZ181" s="174"/>
      <c r="DA181" s="174"/>
      <c r="DB181" s="174"/>
      <c r="DC181" s="174"/>
      <c r="DD181" s="174"/>
      <c r="DE181" s="174"/>
      <c r="DF181" s="174"/>
      <c r="DG181" s="174"/>
      <c r="DH181" s="174"/>
      <c r="DI181" s="174"/>
    </row>
    <row r="182" spans="1:113" s="9" customFormat="1" ht="15" customHeight="1">
      <c r="A182" s="7" t="s">
        <v>218</v>
      </c>
      <c r="B182" s="2">
        <v>2006</v>
      </c>
      <c r="C182" s="7">
        <v>16679388</v>
      </c>
      <c r="D182" s="7" t="s">
        <v>273</v>
      </c>
      <c r="E182" s="8" t="s">
        <v>275</v>
      </c>
      <c r="F182" s="8"/>
      <c r="G182" s="7" t="s">
        <v>276</v>
      </c>
      <c r="H182" s="2">
        <v>51</v>
      </c>
      <c r="I182" s="2"/>
      <c r="J182" s="1">
        <v>98.04</v>
      </c>
      <c r="K182" s="3" t="s">
        <v>37</v>
      </c>
      <c r="L182" s="3" t="s">
        <v>37</v>
      </c>
      <c r="M182" s="3" t="s">
        <v>37</v>
      </c>
      <c r="N182" s="3" t="s">
        <v>37</v>
      </c>
      <c r="O182" s="3" t="s">
        <v>37</v>
      </c>
      <c r="P182" s="3" t="s">
        <v>37</v>
      </c>
      <c r="Q182" s="3" t="s">
        <v>37</v>
      </c>
      <c r="R182" s="3" t="s">
        <v>37</v>
      </c>
      <c r="S182" s="3" t="s">
        <v>37</v>
      </c>
      <c r="T182" s="3" t="s">
        <v>37</v>
      </c>
      <c r="U182" s="3" t="s">
        <v>37</v>
      </c>
      <c r="V182" s="3" t="s">
        <v>37</v>
      </c>
      <c r="W182" s="3" t="s">
        <v>37</v>
      </c>
      <c r="X182" s="3" t="s">
        <v>37</v>
      </c>
      <c r="Y182" s="3" t="s">
        <v>37</v>
      </c>
      <c r="Z182" s="3" t="s">
        <v>37</v>
      </c>
      <c r="AA182" s="3" t="s">
        <v>37</v>
      </c>
      <c r="AB182" s="3" t="s">
        <v>37</v>
      </c>
      <c r="AC182" s="3" t="s">
        <v>37</v>
      </c>
      <c r="AD182" s="3" t="s">
        <v>37</v>
      </c>
      <c r="AE182" s="3" t="s">
        <v>37</v>
      </c>
      <c r="AF182" s="3" t="s">
        <v>37</v>
      </c>
      <c r="AG182" s="3" t="s">
        <v>37</v>
      </c>
      <c r="AH182" s="3" t="s">
        <v>37</v>
      </c>
      <c r="AI182" s="3" t="s">
        <v>37</v>
      </c>
      <c r="AJ182" s="3">
        <v>1.96</v>
      </c>
      <c r="AK182" s="4"/>
      <c r="AL182" s="45">
        <f t="shared" si="148"/>
        <v>1.96</v>
      </c>
      <c r="AM182" s="45"/>
      <c r="AN182" s="45"/>
      <c r="AO182" s="45"/>
      <c r="AP182" s="45">
        <f t="shared" si="133"/>
        <v>1.96</v>
      </c>
      <c r="AQ182" s="45">
        <f t="shared" si="120"/>
        <v>98.04</v>
      </c>
      <c r="AR182" s="45">
        <f t="shared" si="149"/>
        <v>98.04</v>
      </c>
      <c r="AS182" s="14"/>
      <c r="AT182" s="45">
        <f t="shared" si="150"/>
        <v>3.8415999999999999E-2</v>
      </c>
      <c r="AU182" s="45"/>
      <c r="AV182" s="45"/>
      <c r="AW182" s="45">
        <f t="shared" si="151"/>
        <v>3.8431679999999999</v>
      </c>
      <c r="AX182" s="45"/>
      <c r="AY182" s="45">
        <f t="shared" si="152"/>
        <v>96.118416000000011</v>
      </c>
      <c r="AZ182" s="45"/>
      <c r="BA182" s="45"/>
      <c r="BB182" s="45"/>
      <c r="BC182" s="45"/>
      <c r="BD182" s="45">
        <f t="shared" si="153"/>
        <v>100.00000000000001</v>
      </c>
      <c r="BE182" s="14"/>
      <c r="BF182" s="45"/>
      <c r="BG182" s="45"/>
      <c r="BH182" s="45"/>
      <c r="BI182" s="45"/>
      <c r="BJ182" s="45"/>
      <c r="BK182" s="45"/>
      <c r="BL182" s="45"/>
      <c r="BM182" s="14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14"/>
      <c r="BZ182" s="45" t="s">
        <v>468</v>
      </c>
      <c r="CA182" s="3">
        <v>12</v>
      </c>
      <c r="CB182" s="2">
        <v>51</v>
      </c>
      <c r="CC182" s="10"/>
      <c r="CD182" s="10"/>
      <c r="CE182" s="174"/>
      <c r="CF182" s="174"/>
      <c r="CG182" s="174"/>
      <c r="CH182" s="174"/>
      <c r="CI182" s="174"/>
      <c r="CJ182" s="174"/>
      <c r="CK182" s="174"/>
      <c r="CL182" s="174"/>
      <c r="CM182" s="174"/>
      <c r="CN182" s="174"/>
      <c r="CO182" s="174"/>
      <c r="CP182" s="174"/>
      <c r="CQ182" s="174"/>
      <c r="CR182" s="174"/>
      <c r="CS182" s="174"/>
      <c r="CT182" s="174"/>
      <c r="CU182" s="174"/>
      <c r="CV182" s="174"/>
      <c r="CW182" s="174"/>
      <c r="CX182" s="174"/>
      <c r="CY182" s="174"/>
      <c r="CZ182" s="174"/>
      <c r="DA182" s="174"/>
      <c r="DB182" s="174"/>
      <c r="DC182" s="174"/>
      <c r="DD182" s="174"/>
      <c r="DE182" s="174"/>
      <c r="DF182" s="174"/>
      <c r="DG182" s="174"/>
      <c r="DH182" s="174"/>
      <c r="DI182" s="174"/>
    </row>
    <row r="183" spans="1:113" s="9" customFormat="1" ht="15" customHeight="1">
      <c r="A183" s="7" t="s">
        <v>201</v>
      </c>
      <c r="B183" s="2">
        <v>2008</v>
      </c>
      <c r="C183" s="7">
        <v>18231117</v>
      </c>
      <c r="D183" s="7" t="s">
        <v>273</v>
      </c>
      <c r="E183" s="7" t="s">
        <v>275</v>
      </c>
      <c r="F183" s="7"/>
      <c r="G183" s="7" t="s">
        <v>36</v>
      </c>
      <c r="H183" s="2">
        <v>142</v>
      </c>
      <c r="I183" s="2"/>
      <c r="J183" s="1">
        <v>41.7</v>
      </c>
      <c r="K183" s="3" t="s">
        <v>37</v>
      </c>
      <c r="L183" s="3" t="s">
        <v>37</v>
      </c>
      <c r="M183" s="3">
        <v>32.799999999999997</v>
      </c>
      <c r="N183" s="3" t="s">
        <v>37</v>
      </c>
      <c r="O183" s="3" t="s">
        <v>37</v>
      </c>
      <c r="P183" s="3" t="s">
        <v>37</v>
      </c>
      <c r="Q183" s="3" t="s">
        <v>37</v>
      </c>
      <c r="R183" s="3">
        <v>1.4</v>
      </c>
      <c r="S183" s="3" t="s">
        <v>37</v>
      </c>
      <c r="T183" s="3" t="s">
        <v>37</v>
      </c>
      <c r="U183" s="3" t="s">
        <v>37</v>
      </c>
      <c r="V183" s="3" t="s">
        <v>37</v>
      </c>
      <c r="W183" s="3" t="s">
        <v>37</v>
      </c>
      <c r="X183" s="3">
        <v>2.1</v>
      </c>
      <c r="Y183" s="3">
        <v>18.2</v>
      </c>
      <c r="Z183" s="3" t="s">
        <v>37</v>
      </c>
      <c r="AA183" s="3">
        <v>1.7</v>
      </c>
      <c r="AB183" s="3">
        <v>2.1</v>
      </c>
      <c r="AC183" s="3">
        <v>0</v>
      </c>
      <c r="AD183" s="3">
        <v>0</v>
      </c>
      <c r="AE183" s="3" t="s">
        <v>37</v>
      </c>
      <c r="AF183" s="3" t="s">
        <v>37</v>
      </c>
      <c r="AG183" s="3">
        <v>0</v>
      </c>
      <c r="AH183" s="3" t="s">
        <v>37</v>
      </c>
      <c r="AI183" s="3" t="s">
        <v>37</v>
      </c>
      <c r="AJ183" s="3" t="s">
        <v>37</v>
      </c>
      <c r="AK183" s="4"/>
      <c r="AL183" s="45">
        <f t="shared" si="148"/>
        <v>24.1</v>
      </c>
      <c r="AM183" s="45">
        <f t="shared" si="132"/>
        <v>1.4</v>
      </c>
      <c r="AN183" s="45">
        <f>SUM(M183:P183)</f>
        <v>32.799999999999997</v>
      </c>
      <c r="AO183" s="45"/>
      <c r="AP183" s="45">
        <f t="shared" si="133"/>
        <v>58.3</v>
      </c>
      <c r="AQ183" s="45">
        <f t="shared" si="120"/>
        <v>41.7</v>
      </c>
      <c r="AR183" s="45">
        <f t="shared" si="149"/>
        <v>74.5</v>
      </c>
      <c r="AS183" s="14"/>
      <c r="AT183" s="45">
        <f t="shared" si="150"/>
        <v>5.8081000000000005</v>
      </c>
      <c r="AU183" s="45">
        <f>2*AL183*AM183/100</f>
        <v>0.67480000000000007</v>
      </c>
      <c r="AV183" s="45">
        <f>AM183*AM183/100</f>
        <v>1.9599999999999996E-2</v>
      </c>
      <c r="AW183" s="45">
        <f t="shared" si="151"/>
        <v>35.908999999999999</v>
      </c>
      <c r="AX183" s="45">
        <f>2*AM183*AR183/100</f>
        <v>2.0859999999999999</v>
      </c>
      <c r="AY183" s="45">
        <f t="shared" si="152"/>
        <v>55.502499999999998</v>
      </c>
      <c r="AZ183" s="45"/>
      <c r="BA183" s="45"/>
      <c r="BB183" s="45"/>
      <c r="BC183" s="45"/>
      <c r="BD183" s="45">
        <f t="shared" si="153"/>
        <v>100</v>
      </c>
      <c r="BE183" s="14"/>
      <c r="BF183" s="45"/>
      <c r="BG183" s="45"/>
      <c r="BH183" s="45"/>
      <c r="BI183" s="45"/>
      <c r="BJ183" s="45"/>
      <c r="BK183" s="45"/>
      <c r="BL183" s="45"/>
      <c r="BM183" s="14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14"/>
      <c r="BZ183" s="3"/>
      <c r="CA183" s="3"/>
      <c r="CB183" s="2"/>
      <c r="CC183" s="10"/>
      <c r="CD183" s="10"/>
      <c r="CE183" s="174"/>
      <c r="CF183" s="174"/>
      <c r="CG183" s="174"/>
      <c r="CH183" s="174"/>
      <c r="CI183" s="174"/>
      <c r="CJ183" s="174"/>
      <c r="CK183" s="174"/>
      <c r="CL183" s="174"/>
      <c r="CM183" s="174"/>
      <c r="CN183" s="174"/>
      <c r="CO183" s="174"/>
      <c r="CP183" s="174"/>
      <c r="CQ183" s="174"/>
      <c r="CR183" s="174"/>
      <c r="CS183" s="174"/>
      <c r="CT183" s="174"/>
      <c r="CU183" s="174"/>
      <c r="CV183" s="174"/>
      <c r="CW183" s="174"/>
      <c r="CX183" s="174"/>
      <c r="CY183" s="174"/>
      <c r="CZ183" s="174"/>
      <c r="DA183" s="174"/>
      <c r="DB183" s="174"/>
      <c r="DC183" s="174"/>
      <c r="DD183" s="174"/>
      <c r="DE183" s="174"/>
      <c r="DF183" s="174"/>
      <c r="DG183" s="174"/>
      <c r="DH183" s="174"/>
      <c r="DI183" s="174"/>
    </row>
    <row r="184" spans="1:113" s="9" customFormat="1" ht="15" customHeight="1">
      <c r="A184" s="3" t="s">
        <v>277</v>
      </c>
      <c r="B184" s="2">
        <v>2003</v>
      </c>
      <c r="C184" s="2">
        <v>12950145</v>
      </c>
      <c r="D184" s="3" t="s">
        <v>273</v>
      </c>
      <c r="E184" s="3" t="s">
        <v>278</v>
      </c>
      <c r="F184" s="3"/>
      <c r="G184" s="3" t="s">
        <v>36</v>
      </c>
      <c r="H184" s="2">
        <v>200</v>
      </c>
      <c r="I184" s="2"/>
      <c r="J184" s="1">
        <v>80.75</v>
      </c>
      <c r="K184" s="3"/>
      <c r="L184" s="3"/>
      <c r="M184" s="3" t="s">
        <v>37</v>
      </c>
      <c r="N184" s="3" t="s">
        <v>37</v>
      </c>
      <c r="O184" s="3" t="s">
        <v>37</v>
      </c>
      <c r="P184" s="3" t="s">
        <v>37</v>
      </c>
      <c r="Q184" s="3" t="s">
        <v>37</v>
      </c>
      <c r="R184" s="3" t="s">
        <v>37</v>
      </c>
      <c r="S184" s="3" t="s">
        <v>37</v>
      </c>
      <c r="T184" s="3" t="s">
        <v>37</v>
      </c>
      <c r="U184" s="3" t="s">
        <v>37</v>
      </c>
      <c r="V184" s="3" t="s">
        <v>37</v>
      </c>
      <c r="W184" s="3" t="s">
        <v>37</v>
      </c>
      <c r="X184" s="3">
        <v>2.75</v>
      </c>
      <c r="Y184" s="3">
        <v>14</v>
      </c>
      <c r="Z184" s="3"/>
      <c r="AA184" s="3">
        <v>1</v>
      </c>
      <c r="AB184" s="3">
        <v>1.5</v>
      </c>
      <c r="AC184" s="3" t="s">
        <v>37</v>
      </c>
      <c r="AD184" s="3" t="s">
        <v>37</v>
      </c>
      <c r="AE184" s="3" t="s">
        <v>37</v>
      </c>
      <c r="AF184" s="3" t="s">
        <v>37</v>
      </c>
      <c r="AG184" s="3" t="s">
        <v>37</v>
      </c>
      <c r="AH184" s="3" t="s">
        <v>37</v>
      </c>
      <c r="AI184" s="3" t="s">
        <v>37</v>
      </c>
      <c r="AJ184" s="3" t="s">
        <v>37</v>
      </c>
      <c r="AK184" s="4"/>
      <c r="AL184" s="45">
        <f t="shared" si="148"/>
        <v>19.25</v>
      </c>
      <c r="AM184" s="45"/>
      <c r="AN184" s="45"/>
      <c r="AO184" s="45"/>
      <c r="AP184" s="45">
        <f t="shared" si="133"/>
        <v>19.25</v>
      </c>
      <c r="AQ184" s="45">
        <f t="shared" si="120"/>
        <v>80.75</v>
      </c>
      <c r="AR184" s="45">
        <f t="shared" si="149"/>
        <v>80.75</v>
      </c>
      <c r="AS184" s="14"/>
      <c r="AT184" s="45">
        <f t="shared" si="150"/>
        <v>3.7056249999999999</v>
      </c>
      <c r="AU184" s="45"/>
      <c r="AV184" s="45"/>
      <c r="AW184" s="45">
        <f t="shared" si="151"/>
        <v>31.088750000000001</v>
      </c>
      <c r="AX184" s="45"/>
      <c r="AY184" s="45">
        <f t="shared" si="152"/>
        <v>65.205624999999998</v>
      </c>
      <c r="AZ184" s="45"/>
      <c r="BA184" s="45"/>
      <c r="BB184" s="45"/>
      <c r="BC184" s="45"/>
      <c r="BD184" s="45">
        <f t="shared" si="153"/>
        <v>100</v>
      </c>
      <c r="BE184" s="14"/>
      <c r="BF184" s="45"/>
      <c r="BG184" s="45"/>
      <c r="BH184" s="45"/>
      <c r="BI184" s="45"/>
      <c r="BJ184" s="45"/>
      <c r="BK184" s="45"/>
      <c r="BL184" s="45"/>
      <c r="BM184" s="14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14"/>
      <c r="BZ184" s="3"/>
      <c r="CA184" s="3"/>
      <c r="CB184" s="2"/>
      <c r="CC184" s="10"/>
      <c r="CD184" s="10"/>
      <c r="CE184" s="174"/>
      <c r="CF184" s="174"/>
      <c r="CG184" s="174"/>
      <c r="CH184" s="174"/>
      <c r="CI184" s="174"/>
      <c r="CJ184" s="174"/>
      <c r="CK184" s="174"/>
      <c r="CL184" s="174"/>
      <c r="CM184" s="174"/>
      <c r="CN184" s="174"/>
      <c r="CO184" s="174"/>
      <c r="CP184" s="174"/>
      <c r="CQ184" s="174"/>
      <c r="CR184" s="174"/>
      <c r="CS184" s="174"/>
      <c r="CT184" s="174"/>
      <c r="CU184" s="174"/>
      <c r="CV184" s="174"/>
      <c r="CW184" s="174"/>
      <c r="CX184" s="174"/>
      <c r="CY184" s="174"/>
      <c r="CZ184" s="174"/>
      <c r="DA184" s="174"/>
      <c r="DB184" s="174"/>
      <c r="DC184" s="174"/>
      <c r="DD184" s="174"/>
      <c r="DE184" s="174"/>
      <c r="DF184" s="174"/>
      <c r="DG184" s="174"/>
      <c r="DH184" s="174"/>
      <c r="DI184" s="174"/>
    </row>
    <row r="185" spans="1:113" s="9" customFormat="1" ht="15" customHeight="1">
      <c r="A185" s="1" t="s">
        <v>279</v>
      </c>
      <c r="B185" s="2">
        <v>2008</v>
      </c>
      <c r="C185" s="1">
        <v>17311358</v>
      </c>
      <c r="D185" s="8" t="s">
        <v>273</v>
      </c>
      <c r="E185" s="7" t="s">
        <v>280</v>
      </c>
      <c r="F185" s="1"/>
      <c r="G185" s="1" t="s">
        <v>36</v>
      </c>
      <c r="H185" s="2">
        <v>223</v>
      </c>
      <c r="I185" s="2"/>
      <c r="J185" s="1">
        <v>72.7</v>
      </c>
      <c r="K185" s="3" t="s">
        <v>37</v>
      </c>
      <c r="L185" s="3" t="s">
        <v>37</v>
      </c>
      <c r="M185" s="3" t="s">
        <v>37</v>
      </c>
      <c r="N185" s="3" t="s">
        <v>37</v>
      </c>
      <c r="O185" s="3" t="s">
        <v>37</v>
      </c>
      <c r="P185" s="3" t="s">
        <v>37</v>
      </c>
      <c r="Q185" s="3" t="s">
        <v>37</v>
      </c>
      <c r="R185" s="3" t="s">
        <v>37</v>
      </c>
      <c r="S185" s="3" t="s">
        <v>37</v>
      </c>
      <c r="T185" s="3" t="s">
        <v>37</v>
      </c>
      <c r="U185" s="3" t="s">
        <v>37</v>
      </c>
      <c r="V185" s="3" t="s">
        <v>37</v>
      </c>
      <c r="W185" s="3" t="s">
        <v>37</v>
      </c>
      <c r="X185" s="3">
        <v>1.1000000000000001</v>
      </c>
      <c r="Y185" s="3">
        <v>22.9</v>
      </c>
      <c r="Z185" s="3" t="s">
        <v>37</v>
      </c>
      <c r="AA185" s="3">
        <v>3.1</v>
      </c>
      <c r="AB185" s="3">
        <v>0.2</v>
      </c>
      <c r="AC185" s="3" t="s">
        <v>37</v>
      </c>
      <c r="AD185" s="3" t="s">
        <v>37</v>
      </c>
      <c r="AE185" s="3" t="s">
        <v>37</v>
      </c>
      <c r="AF185" s="3" t="s">
        <v>37</v>
      </c>
      <c r="AG185" s="3" t="s">
        <v>37</v>
      </c>
      <c r="AH185" s="3" t="s">
        <v>37</v>
      </c>
      <c r="AI185" s="3" t="s">
        <v>37</v>
      </c>
      <c r="AJ185" s="3" t="s">
        <v>37</v>
      </c>
      <c r="AK185" s="4"/>
      <c r="AL185" s="45">
        <f t="shared" si="148"/>
        <v>27.3</v>
      </c>
      <c r="AM185" s="45"/>
      <c r="AN185" s="45"/>
      <c r="AO185" s="45"/>
      <c r="AP185" s="45">
        <f t="shared" si="133"/>
        <v>27.3</v>
      </c>
      <c r="AQ185" s="45">
        <f t="shared" si="120"/>
        <v>72.7</v>
      </c>
      <c r="AR185" s="45">
        <f t="shared" si="149"/>
        <v>72.7</v>
      </c>
      <c r="AS185" s="14"/>
      <c r="AT185" s="45">
        <f t="shared" si="150"/>
        <v>7.4529000000000005</v>
      </c>
      <c r="AU185" s="45"/>
      <c r="AV185" s="45"/>
      <c r="AW185" s="45">
        <f t="shared" si="151"/>
        <v>39.694200000000002</v>
      </c>
      <c r="AX185" s="45"/>
      <c r="AY185" s="45">
        <f t="shared" si="152"/>
        <v>52.852899999999998</v>
      </c>
      <c r="AZ185" s="45"/>
      <c r="BA185" s="45"/>
      <c r="BB185" s="45"/>
      <c r="BC185" s="45"/>
      <c r="BD185" s="45">
        <f t="shared" si="153"/>
        <v>100</v>
      </c>
      <c r="BE185" s="14"/>
      <c r="BF185" s="45"/>
      <c r="BG185" s="45"/>
      <c r="BH185" s="45"/>
      <c r="BI185" s="45"/>
      <c r="BJ185" s="45"/>
      <c r="BK185" s="45"/>
      <c r="BL185" s="45"/>
      <c r="BM185" s="14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14"/>
      <c r="BZ185" s="3"/>
      <c r="CA185" s="3"/>
      <c r="CB185" s="2"/>
      <c r="CC185" s="10"/>
      <c r="CD185" s="10"/>
      <c r="CE185" s="174"/>
      <c r="CF185" s="174"/>
      <c r="CG185" s="174"/>
      <c r="CH185" s="174"/>
      <c r="CI185" s="174"/>
      <c r="CJ185" s="174"/>
      <c r="CK185" s="174"/>
      <c r="CL185" s="174"/>
      <c r="CM185" s="174"/>
      <c r="CN185" s="174"/>
      <c r="CO185" s="174"/>
      <c r="CP185" s="174"/>
      <c r="CQ185" s="174"/>
      <c r="CR185" s="174"/>
      <c r="CS185" s="174"/>
      <c r="CT185" s="174"/>
      <c r="CU185" s="174"/>
      <c r="CV185" s="174"/>
      <c r="CW185" s="174"/>
      <c r="CX185" s="174"/>
      <c r="CY185" s="174"/>
      <c r="CZ185" s="174"/>
      <c r="DA185" s="174"/>
      <c r="DB185" s="174"/>
      <c r="DC185" s="174"/>
      <c r="DD185" s="174"/>
      <c r="DE185" s="174"/>
      <c r="DF185" s="174"/>
      <c r="DG185" s="174"/>
      <c r="DH185" s="174"/>
      <c r="DI185" s="174"/>
    </row>
    <row r="186" spans="1:113" s="9" customFormat="1" ht="15" customHeight="1">
      <c r="A186" s="7" t="s">
        <v>281</v>
      </c>
      <c r="B186" s="2">
        <v>2012</v>
      </c>
      <c r="C186" s="1">
        <v>22428763</v>
      </c>
      <c r="D186" s="8" t="s">
        <v>273</v>
      </c>
      <c r="E186" s="7" t="s">
        <v>280</v>
      </c>
      <c r="F186" s="7"/>
      <c r="G186" s="7" t="s">
        <v>282</v>
      </c>
      <c r="H186" s="2">
        <v>156</v>
      </c>
      <c r="I186" s="2"/>
      <c r="J186" s="1">
        <v>75.3</v>
      </c>
      <c r="K186" s="3" t="s">
        <v>37</v>
      </c>
      <c r="L186" s="3" t="s">
        <v>37</v>
      </c>
      <c r="M186" s="3" t="s">
        <v>37</v>
      </c>
      <c r="N186" s="3" t="s">
        <v>37</v>
      </c>
      <c r="O186" s="3" t="s">
        <v>37</v>
      </c>
      <c r="P186" s="3" t="s">
        <v>37</v>
      </c>
      <c r="Q186" s="3" t="s">
        <v>37</v>
      </c>
      <c r="R186" s="3" t="s">
        <v>37</v>
      </c>
      <c r="S186" s="3" t="s">
        <v>37</v>
      </c>
      <c r="T186" s="3" t="s">
        <v>37</v>
      </c>
      <c r="U186" s="3" t="s">
        <v>37</v>
      </c>
      <c r="V186" s="3" t="s">
        <v>37</v>
      </c>
      <c r="W186" s="3" t="s">
        <v>37</v>
      </c>
      <c r="X186" s="3">
        <v>1</v>
      </c>
      <c r="Y186" s="3">
        <v>20.2</v>
      </c>
      <c r="Z186" s="3" t="s">
        <v>37</v>
      </c>
      <c r="AA186" s="3">
        <v>3.5</v>
      </c>
      <c r="AB186" s="3">
        <v>0</v>
      </c>
      <c r="AC186" s="3" t="s">
        <v>37</v>
      </c>
      <c r="AD186" s="3" t="s">
        <v>37</v>
      </c>
      <c r="AE186" s="3" t="s">
        <v>37</v>
      </c>
      <c r="AF186" s="3" t="s">
        <v>37</v>
      </c>
      <c r="AG186" s="3" t="s">
        <v>37</v>
      </c>
      <c r="AH186" s="3" t="s">
        <v>37</v>
      </c>
      <c r="AI186" s="3" t="s">
        <v>37</v>
      </c>
      <c r="AJ186" s="3" t="s">
        <v>37</v>
      </c>
      <c r="AK186" s="4"/>
      <c r="AL186" s="45">
        <f t="shared" si="148"/>
        <v>24.7</v>
      </c>
      <c r="AM186" s="45"/>
      <c r="AN186" s="45"/>
      <c r="AO186" s="45"/>
      <c r="AP186" s="45">
        <f t="shared" si="133"/>
        <v>24.7</v>
      </c>
      <c r="AQ186" s="45">
        <f t="shared" si="120"/>
        <v>75.3</v>
      </c>
      <c r="AR186" s="45">
        <f t="shared" si="149"/>
        <v>75.3</v>
      </c>
      <c r="AS186" s="14"/>
      <c r="AT186" s="45">
        <f t="shared" si="150"/>
        <v>6.1008999999999993</v>
      </c>
      <c r="AU186" s="45"/>
      <c r="AV186" s="45"/>
      <c r="AW186" s="45">
        <f t="shared" si="151"/>
        <v>37.1982</v>
      </c>
      <c r="AX186" s="45"/>
      <c r="AY186" s="45">
        <f>AR186*AR186/100</f>
        <v>56.70089999999999</v>
      </c>
      <c r="AZ186" s="45"/>
      <c r="BA186" s="45"/>
      <c r="BB186" s="45"/>
      <c r="BC186" s="45"/>
      <c r="BD186" s="45">
        <f>SUM(AT186:BC186)</f>
        <v>99.999999999999986</v>
      </c>
      <c r="BE186" s="14"/>
      <c r="BF186" s="45"/>
      <c r="BG186" s="45"/>
      <c r="BH186" s="45"/>
      <c r="BI186" s="45"/>
      <c r="BJ186" s="45"/>
      <c r="BK186" s="45"/>
      <c r="BL186" s="45"/>
      <c r="BM186" s="14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14"/>
      <c r="BZ186" s="3"/>
      <c r="CA186" s="3"/>
      <c r="CB186" s="2"/>
      <c r="CC186" s="10"/>
      <c r="CD186" s="10"/>
      <c r="CE186" s="174"/>
      <c r="CF186" s="174"/>
      <c r="CG186" s="174"/>
      <c r="CH186" s="174"/>
      <c r="CI186" s="174"/>
      <c r="CJ186" s="174"/>
      <c r="CK186" s="174"/>
      <c r="CL186" s="174"/>
      <c r="CM186" s="174"/>
      <c r="CN186" s="174"/>
      <c r="CO186" s="174"/>
      <c r="CP186" s="174"/>
      <c r="CQ186" s="174"/>
      <c r="CR186" s="174"/>
      <c r="CS186" s="174"/>
      <c r="CT186" s="174"/>
      <c r="CU186" s="174"/>
      <c r="CV186" s="174"/>
      <c r="CW186" s="174"/>
      <c r="CX186" s="174"/>
      <c r="CY186" s="174"/>
      <c r="CZ186" s="174"/>
      <c r="DA186" s="174"/>
      <c r="DB186" s="174"/>
      <c r="DC186" s="174"/>
      <c r="DD186" s="174"/>
      <c r="DE186" s="174"/>
      <c r="DF186" s="174"/>
      <c r="DG186" s="174"/>
      <c r="DH186" s="174"/>
      <c r="DI186" s="174"/>
    </row>
    <row r="187" spans="1:113" s="9" customFormat="1" ht="15" customHeight="1">
      <c r="A187" s="1" t="s">
        <v>283</v>
      </c>
      <c r="B187" s="2">
        <v>2005</v>
      </c>
      <c r="C187" s="1">
        <v>15961977</v>
      </c>
      <c r="D187" s="1" t="s">
        <v>273</v>
      </c>
      <c r="E187" s="1" t="s">
        <v>284</v>
      </c>
      <c r="F187" s="1"/>
      <c r="G187" s="1" t="s">
        <v>36</v>
      </c>
      <c r="H187" s="2">
        <v>276</v>
      </c>
      <c r="I187" s="2"/>
      <c r="J187" s="1">
        <v>69.400000000000006</v>
      </c>
      <c r="K187" s="3" t="s">
        <v>37</v>
      </c>
      <c r="L187" s="3" t="s">
        <v>37</v>
      </c>
      <c r="M187" s="3" t="s">
        <v>37</v>
      </c>
      <c r="N187" s="3" t="s">
        <v>37</v>
      </c>
      <c r="O187" s="3" t="s">
        <v>37</v>
      </c>
      <c r="P187" s="3" t="s">
        <v>37</v>
      </c>
      <c r="Q187" s="3">
        <v>3.8</v>
      </c>
      <c r="R187" s="3" t="s">
        <v>37</v>
      </c>
      <c r="S187" s="3" t="s">
        <v>37</v>
      </c>
      <c r="T187" s="3" t="s">
        <v>37</v>
      </c>
      <c r="U187" s="3" t="s">
        <v>37</v>
      </c>
      <c r="V187" s="3" t="s">
        <v>37</v>
      </c>
      <c r="W187" s="3" t="s">
        <v>37</v>
      </c>
      <c r="X187" s="3">
        <v>2.17</v>
      </c>
      <c r="Y187" s="3">
        <v>22.64</v>
      </c>
      <c r="Z187" s="3" t="s">
        <v>37</v>
      </c>
      <c r="AA187" s="3" t="s">
        <v>37</v>
      </c>
      <c r="AB187" s="3">
        <v>1.99</v>
      </c>
      <c r="AC187" s="3" t="s">
        <v>37</v>
      </c>
      <c r="AD187" s="3" t="s">
        <v>37</v>
      </c>
      <c r="AE187" s="3" t="s">
        <v>37</v>
      </c>
      <c r="AF187" s="3" t="s">
        <v>37</v>
      </c>
      <c r="AG187" s="3" t="s">
        <v>37</v>
      </c>
      <c r="AH187" s="3" t="s">
        <v>37</v>
      </c>
      <c r="AI187" s="3" t="s">
        <v>37</v>
      </c>
      <c r="AJ187" s="3" t="s">
        <v>37</v>
      </c>
      <c r="AK187" s="4"/>
      <c r="AL187" s="45">
        <f t="shared" si="148"/>
        <v>26.8</v>
      </c>
      <c r="AM187" s="45">
        <f t="shared" si="132"/>
        <v>3.8</v>
      </c>
      <c r="AN187" s="45"/>
      <c r="AO187" s="45"/>
      <c r="AP187" s="45">
        <f t="shared" si="133"/>
        <v>30.6</v>
      </c>
      <c r="AQ187" s="45">
        <f t="shared" si="120"/>
        <v>69.400000000000006</v>
      </c>
      <c r="AR187" s="45">
        <f t="shared" si="149"/>
        <v>69.400000000000006</v>
      </c>
      <c r="AS187" s="14"/>
      <c r="AT187" s="45">
        <f t="shared" si="150"/>
        <v>7.1824000000000003</v>
      </c>
      <c r="AU187" s="45">
        <f>2*AL187*AM187/100</f>
        <v>2.0367999999999999</v>
      </c>
      <c r="AV187" s="45">
        <f>AM187*AM187/100</f>
        <v>0.1444</v>
      </c>
      <c r="AW187" s="45">
        <f t="shared" si="151"/>
        <v>37.198400000000007</v>
      </c>
      <c r="AX187" s="45">
        <f>2*AM187*AR187/100</f>
        <v>5.2744000000000009</v>
      </c>
      <c r="AY187" s="45">
        <f t="shared" si="152"/>
        <v>48.163600000000002</v>
      </c>
      <c r="AZ187" s="45"/>
      <c r="BA187" s="45"/>
      <c r="BB187" s="45"/>
      <c r="BC187" s="45"/>
      <c r="BD187" s="45">
        <f t="shared" si="153"/>
        <v>100</v>
      </c>
      <c r="BE187" s="14"/>
      <c r="BF187" s="45"/>
      <c r="BG187" s="45"/>
      <c r="BH187" s="45"/>
      <c r="BI187" s="45"/>
      <c r="BJ187" s="45"/>
      <c r="BK187" s="45"/>
      <c r="BL187" s="45"/>
      <c r="BM187" s="14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14"/>
      <c r="BZ187" s="45" t="s">
        <v>469</v>
      </c>
      <c r="CA187" s="3">
        <v>10.1</v>
      </c>
      <c r="CB187" s="2">
        <v>276</v>
      </c>
      <c r="CC187" s="44" t="s">
        <v>472</v>
      </c>
      <c r="CD187" s="10">
        <v>9.7799999999999994</v>
      </c>
      <c r="CE187" s="174"/>
      <c r="CF187" s="174"/>
      <c r="CG187" s="174"/>
      <c r="CH187" s="174"/>
      <c r="CI187" s="174"/>
      <c r="CJ187" s="174"/>
      <c r="CK187" s="174"/>
      <c r="CL187" s="174"/>
      <c r="CM187" s="174"/>
      <c r="CN187" s="174"/>
      <c r="CO187" s="174"/>
      <c r="CP187" s="174"/>
      <c r="CQ187" s="174"/>
      <c r="CR187" s="174"/>
      <c r="CS187" s="174"/>
      <c r="CT187" s="174"/>
      <c r="CU187" s="174"/>
      <c r="CV187" s="174"/>
      <c r="CW187" s="174"/>
      <c r="CX187" s="174"/>
      <c r="CY187" s="174"/>
      <c r="CZ187" s="174"/>
      <c r="DA187" s="174"/>
      <c r="DB187" s="174"/>
      <c r="DC187" s="174"/>
      <c r="DD187" s="174"/>
      <c r="DE187" s="174"/>
      <c r="DF187" s="174"/>
      <c r="DG187" s="174"/>
      <c r="DH187" s="174"/>
      <c r="DI187" s="174"/>
    </row>
    <row r="188" spans="1:113" s="22" customFormat="1" ht="15" customHeight="1">
      <c r="A188" s="21" t="s">
        <v>285</v>
      </c>
      <c r="B188" s="18">
        <v>2006</v>
      </c>
      <c r="C188" s="21">
        <v>16537246</v>
      </c>
      <c r="D188" s="21" t="s">
        <v>273</v>
      </c>
      <c r="E188" s="21" t="s">
        <v>284</v>
      </c>
      <c r="F188" s="21"/>
      <c r="G188" s="21" t="s">
        <v>83</v>
      </c>
      <c r="H188" s="18">
        <v>225</v>
      </c>
      <c r="I188" s="18">
        <v>225</v>
      </c>
      <c r="J188" s="21">
        <v>37.5</v>
      </c>
      <c r="K188" s="19">
        <v>0.2</v>
      </c>
      <c r="L188" s="19">
        <v>1.8</v>
      </c>
      <c r="M188" s="19">
        <v>22.4</v>
      </c>
      <c r="N188" s="19" t="s">
        <v>37</v>
      </c>
      <c r="O188" s="19" t="s">
        <v>37</v>
      </c>
      <c r="P188" s="19" t="s">
        <v>37</v>
      </c>
      <c r="Q188" s="19">
        <v>3.6</v>
      </c>
      <c r="R188" s="19">
        <v>0.9</v>
      </c>
      <c r="S188" s="19">
        <v>0</v>
      </c>
      <c r="T188" s="19" t="s">
        <v>37</v>
      </c>
      <c r="U188" s="19">
        <v>6.9</v>
      </c>
      <c r="V188" s="19" t="s">
        <v>37</v>
      </c>
      <c r="W188" s="19" t="s">
        <v>37</v>
      </c>
      <c r="X188" s="19">
        <v>3.1</v>
      </c>
      <c r="Y188" s="19">
        <v>19.100000000000001</v>
      </c>
      <c r="Z188" s="19">
        <v>0</v>
      </c>
      <c r="AA188" s="19">
        <v>2.9</v>
      </c>
      <c r="AB188" s="19">
        <v>1.6</v>
      </c>
      <c r="AC188" s="19">
        <v>0</v>
      </c>
      <c r="AD188" s="19">
        <v>0</v>
      </c>
      <c r="AE188" s="19">
        <v>0</v>
      </c>
      <c r="AF188" s="19">
        <v>0</v>
      </c>
      <c r="AG188" s="19" t="s">
        <v>37</v>
      </c>
      <c r="AH188" s="19" t="s">
        <v>37</v>
      </c>
      <c r="AI188" s="19" t="s">
        <v>37</v>
      </c>
      <c r="AJ188" s="19" t="s">
        <v>37</v>
      </c>
      <c r="AK188" s="4"/>
      <c r="AL188" s="74">
        <f t="shared" si="148"/>
        <v>26.700000000000003</v>
      </c>
      <c r="AM188" s="74">
        <f t="shared" si="132"/>
        <v>11.4</v>
      </c>
      <c r="AN188" s="74">
        <f>SUM(M188:P188)</f>
        <v>22.4</v>
      </c>
      <c r="AO188" s="74">
        <f>SUM(K188:L188)</f>
        <v>2</v>
      </c>
      <c r="AP188" s="74">
        <f t="shared" si="133"/>
        <v>62.5</v>
      </c>
      <c r="AQ188" s="74">
        <f t="shared" si="120"/>
        <v>37.5</v>
      </c>
      <c r="AR188" s="74">
        <f t="shared" si="149"/>
        <v>59.9</v>
      </c>
      <c r="AS188" s="14"/>
      <c r="AT188" s="74">
        <f t="shared" si="150"/>
        <v>7.1289000000000007</v>
      </c>
      <c r="AU188" s="74">
        <f>2*AL188*AM188/100</f>
        <v>6.087600000000001</v>
      </c>
      <c r="AV188" s="74">
        <f>AM188*AM188/100</f>
        <v>1.2996000000000001</v>
      </c>
      <c r="AW188" s="74">
        <f t="shared" si="151"/>
        <v>31.986600000000003</v>
      </c>
      <c r="AX188" s="74">
        <f>2*AM188*AR188/100</f>
        <v>13.6572</v>
      </c>
      <c r="AY188" s="74">
        <f t="shared" si="152"/>
        <v>35.880099999999999</v>
      </c>
      <c r="AZ188" s="74">
        <f>2*AL188*AO188/100</f>
        <v>1.0680000000000001</v>
      </c>
      <c r="BA188" s="74">
        <f>2*AM188*AO188/100</f>
        <v>0.45600000000000002</v>
      </c>
      <c r="BB188" s="74">
        <f>2*AR188*AO188/100</f>
        <v>2.3959999999999999</v>
      </c>
      <c r="BC188" s="74">
        <f>AO188*AO188/100</f>
        <v>0.04</v>
      </c>
      <c r="BD188" s="74">
        <f t="shared" si="153"/>
        <v>100.00000000000001</v>
      </c>
      <c r="BE188" s="14"/>
      <c r="BF188" s="74">
        <v>26.700000000000003</v>
      </c>
      <c r="BG188" s="74">
        <v>11.4</v>
      </c>
      <c r="BH188" s="74">
        <v>22.4</v>
      </c>
      <c r="BI188" s="74">
        <v>2</v>
      </c>
      <c r="BJ188" s="74">
        <v>62.5</v>
      </c>
      <c r="BK188" s="74">
        <v>37.5</v>
      </c>
      <c r="BL188" s="74">
        <v>59.9</v>
      </c>
      <c r="BM188" s="14"/>
      <c r="BN188" s="74">
        <v>7.1289000000000007</v>
      </c>
      <c r="BO188" s="74">
        <v>6.087600000000001</v>
      </c>
      <c r="BP188" s="74">
        <v>1.2996000000000001</v>
      </c>
      <c r="BQ188" s="74">
        <v>31.986600000000003</v>
      </c>
      <c r="BR188" s="74">
        <v>13.6572</v>
      </c>
      <c r="BS188" s="74">
        <v>35.880099999999999</v>
      </c>
      <c r="BT188" s="74">
        <v>1.0680000000000001</v>
      </c>
      <c r="BU188" s="74">
        <v>0.45600000000000002</v>
      </c>
      <c r="BV188" s="74">
        <v>2.3959999999999999</v>
      </c>
      <c r="BW188" s="74">
        <v>0.04</v>
      </c>
      <c r="BX188" s="74">
        <v>100.00000000000001</v>
      </c>
      <c r="BY188" s="14"/>
      <c r="BZ188" s="19"/>
      <c r="CA188" s="19"/>
      <c r="CB188" s="18"/>
      <c r="CC188" s="10"/>
      <c r="CD188" s="10"/>
      <c r="CE188" s="166"/>
      <c r="CF188" s="166"/>
      <c r="CG188" s="166"/>
      <c r="CH188" s="166"/>
      <c r="CI188" s="166"/>
      <c r="CJ188" s="166"/>
      <c r="CK188" s="166"/>
      <c r="CL188" s="166"/>
      <c r="CM188" s="166"/>
      <c r="CN188" s="166"/>
      <c r="CO188" s="166"/>
      <c r="CP188" s="166"/>
      <c r="CQ188" s="166"/>
      <c r="CR188" s="166"/>
      <c r="CS188" s="166"/>
      <c r="CT188" s="166"/>
      <c r="CU188" s="166"/>
      <c r="CV188" s="166"/>
      <c r="CW188" s="166"/>
      <c r="CX188" s="166"/>
      <c r="CY188" s="166"/>
      <c r="CZ188" s="166"/>
      <c r="DA188" s="166"/>
      <c r="DB188" s="166"/>
      <c r="DC188" s="166"/>
      <c r="DD188" s="166"/>
      <c r="DE188" s="166"/>
      <c r="DF188" s="166"/>
      <c r="DG188" s="166"/>
      <c r="DH188" s="166"/>
      <c r="DI188" s="166"/>
    </row>
    <row r="189" spans="1:113" s="22" customFormat="1" ht="15" customHeight="1">
      <c r="A189" s="21" t="s">
        <v>285</v>
      </c>
      <c r="B189" s="18">
        <v>2007</v>
      </c>
      <c r="C189" s="21">
        <v>16537247</v>
      </c>
      <c r="D189" s="21" t="s">
        <v>273</v>
      </c>
      <c r="E189" s="21" t="s">
        <v>284</v>
      </c>
      <c r="F189" s="21"/>
      <c r="G189" s="21" t="s">
        <v>84</v>
      </c>
      <c r="H189" s="18">
        <v>244</v>
      </c>
      <c r="I189" s="18">
        <v>244</v>
      </c>
      <c r="J189" s="21">
        <v>38.6</v>
      </c>
      <c r="K189" s="19">
        <v>0</v>
      </c>
      <c r="L189" s="19">
        <v>0.8</v>
      </c>
      <c r="M189" s="19">
        <v>18.399999999999999</v>
      </c>
      <c r="N189" s="19" t="s">
        <v>37</v>
      </c>
      <c r="O189" s="19" t="s">
        <v>37</v>
      </c>
      <c r="P189" s="19" t="s">
        <v>37</v>
      </c>
      <c r="Q189" s="19">
        <v>2.9</v>
      </c>
      <c r="R189" s="19">
        <v>1.6</v>
      </c>
      <c r="S189" s="19">
        <v>0</v>
      </c>
      <c r="T189" s="19" t="s">
        <v>37</v>
      </c>
      <c r="U189" s="19">
        <v>9.8000000000000007</v>
      </c>
      <c r="V189" s="19" t="s">
        <v>37</v>
      </c>
      <c r="W189" s="19" t="s">
        <v>37</v>
      </c>
      <c r="X189" s="19">
        <v>1.6</v>
      </c>
      <c r="Y189" s="19">
        <v>19.7</v>
      </c>
      <c r="Z189" s="19">
        <v>0</v>
      </c>
      <c r="AA189" s="19">
        <v>5.3</v>
      </c>
      <c r="AB189" s="19">
        <v>1.3</v>
      </c>
      <c r="AC189" s="19">
        <v>0</v>
      </c>
      <c r="AD189" s="19">
        <v>0</v>
      </c>
      <c r="AE189" s="19">
        <v>0</v>
      </c>
      <c r="AF189" s="19">
        <v>0</v>
      </c>
      <c r="AG189" s="19" t="s">
        <v>37</v>
      </c>
      <c r="AH189" s="19" t="s">
        <v>37</v>
      </c>
      <c r="AI189" s="19" t="s">
        <v>37</v>
      </c>
      <c r="AJ189" s="19" t="s">
        <v>37</v>
      </c>
      <c r="AK189" s="4"/>
      <c r="AL189" s="74">
        <f t="shared" si="148"/>
        <v>27.900000000000002</v>
      </c>
      <c r="AM189" s="74">
        <f t="shared" si="132"/>
        <v>14.3</v>
      </c>
      <c r="AN189" s="74">
        <f>SUM(M189:P189)</f>
        <v>18.399999999999999</v>
      </c>
      <c r="AO189" s="74">
        <f>SUM(K189:L189)</f>
        <v>0.8</v>
      </c>
      <c r="AP189" s="74">
        <f t="shared" si="133"/>
        <v>61.4</v>
      </c>
      <c r="AQ189" s="74">
        <f t="shared" si="120"/>
        <v>38.6</v>
      </c>
      <c r="AR189" s="74">
        <f t="shared" si="149"/>
        <v>57</v>
      </c>
      <c r="AS189" s="14"/>
      <c r="AT189" s="74">
        <f t="shared" si="150"/>
        <v>7.7841000000000005</v>
      </c>
      <c r="AU189" s="74">
        <f>2*AL189*AM189/100</f>
        <v>7.9794000000000009</v>
      </c>
      <c r="AV189" s="74">
        <f>AM189*AM189/100</f>
        <v>2.0449000000000002</v>
      </c>
      <c r="AW189" s="74">
        <f t="shared" si="151"/>
        <v>31.806000000000004</v>
      </c>
      <c r="AX189" s="74">
        <f>2*AM189*AR189/100</f>
        <v>16.302</v>
      </c>
      <c r="AY189" s="74">
        <f t="shared" si="152"/>
        <v>32.49</v>
      </c>
      <c r="AZ189" s="74">
        <f>2*AL189*AO189/100</f>
        <v>0.44640000000000007</v>
      </c>
      <c r="BA189" s="74">
        <f>2*AM189*AO189/100</f>
        <v>0.22880000000000003</v>
      </c>
      <c r="BB189" s="74">
        <f>2*AR189*AO189/100</f>
        <v>0.91200000000000003</v>
      </c>
      <c r="BC189" s="74">
        <f>AO189*AO189/100</f>
        <v>6.4000000000000012E-3</v>
      </c>
      <c r="BD189" s="74">
        <f t="shared" si="153"/>
        <v>100.00000000000003</v>
      </c>
      <c r="BE189" s="14"/>
      <c r="BF189" s="74">
        <v>27.900000000000002</v>
      </c>
      <c r="BG189" s="74">
        <v>14.3</v>
      </c>
      <c r="BH189" s="74">
        <v>18.399999999999999</v>
      </c>
      <c r="BI189" s="74">
        <v>0.8</v>
      </c>
      <c r="BJ189" s="74">
        <v>61.4</v>
      </c>
      <c r="BK189" s="74">
        <v>38.6</v>
      </c>
      <c r="BL189" s="74">
        <v>57</v>
      </c>
      <c r="BM189" s="14"/>
      <c r="BN189" s="74">
        <v>7.7841000000000005</v>
      </c>
      <c r="BO189" s="74">
        <v>7.9794000000000009</v>
      </c>
      <c r="BP189" s="74">
        <v>2.0449000000000002</v>
      </c>
      <c r="BQ189" s="74">
        <v>31.806000000000004</v>
      </c>
      <c r="BR189" s="74">
        <v>16.302</v>
      </c>
      <c r="BS189" s="74">
        <v>32.49</v>
      </c>
      <c r="BT189" s="74">
        <v>0.44640000000000007</v>
      </c>
      <c r="BU189" s="74">
        <v>0.22880000000000003</v>
      </c>
      <c r="BV189" s="74">
        <v>0.91200000000000003</v>
      </c>
      <c r="BW189" s="74">
        <v>6.4000000000000012E-3</v>
      </c>
      <c r="BX189" s="74">
        <v>100.00000000000003</v>
      </c>
      <c r="BY189" s="14"/>
      <c r="BZ189" s="19"/>
      <c r="CA189" s="19"/>
      <c r="CB189" s="18"/>
      <c r="CC189" s="10"/>
      <c r="CD189" s="10"/>
      <c r="CE189" s="166"/>
      <c r="CF189" s="166"/>
      <c r="CG189" s="166"/>
      <c r="CH189" s="166"/>
      <c r="CI189" s="166"/>
      <c r="CJ189" s="166"/>
      <c r="CK189" s="166"/>
      <c r="CL189" s="166"/>
      <c r="CM189" s="166"/>
      <c r="CN189" s="166"/>
      <c r="CO189" s="166"/>
      <c r="CP189" s="166"/>
      <c r="CQ189" s="166"/>
      <c r="CR189" s="166"/>
      <c r="CS189" s="166"/>
      <c r="CT189" s="166"/>
      <c r="CU189" s="166"/>
      <c r="CV189" s="166"/>
      <c r="CW189" s="166"/>
      <c r="CX189" s="166"/>
      <c r="CY189" s="166"/>
      <c r="CZ189" s="166"/>
      <c r="DA189" s="166"/>
      <c r="DB189" s="166"/>
      <c r="DC189" s="166"/>
      <c r="DD189" s="166"/>
      <c r="DE189" s="166"/>
      <c r="DF189" s="166"/>
      <c r="DG189" s="166"/>
      <c r="DH189" s="166"/>
      <c r="DI189" s="166"/>
    </row>
    <row r="190" spans="1:113" s="4" customFormat="1" ht="15" customHeight="1">
      <c r="A190" s="1" t="s">
        <v>286</v>
      </c>
      <c r="B190" s="2">
        <v>2010</v>
      </c>
      <c r="C190" s="1">
        <v>20684753</v>
      </c>
      <c r="D190" s="1" t="s">
        <v>273</v>
      </c>
      <c r="E190" s="1" t="s">
        <v>284</v>
      </c>
      <c r="F190" s="1"/>
      <c r="G190" s="1" t="s">
        <v>287</v>
      </c>
      <c r="H190" s="2">
        <v>228</v>
      </c>
      <c r="I190" s="2"/>
      <c r="J190" s="10">
        <v>72.400000000000006</v>
      </c>
      <c r="K190" s="3" t="s">
        <v>37</v>
      </c>
      <c r="L190" s="3" t="s">
        <v>37</v>
      </c>
      <c r="M190" s="3" t="s">
        <v>37</v>
      </c>
      <c r="N190" s="3" t="s">
        <v>37</v>
      </c>
      <c r="O190" s="3" t="s">
        <v>37</v>
      </c>
      <c r="P190" s="3" t="s">
        <v>37</v>
      </c>
      <c r="Q190" s="3" t="s">
        <v>37</v>
      </c>
      <c r="R190" s="3" t="s">
        <v>37</v>
      </c>
      <c r="S190" s="3" t="s">
        <v>37</v>
      </c>
      <c r="T190" s="3" t="s">
        <v>37</v>
      </c>
      <c r="U190" s="3" t="s">
        <v>37</v>
      </c>
      <c r="V190" s="3" t="s">
        <v>37</v>
      </c>
      <c r="W190" s="3" t="s">
        <v>37</v>
      </c>
      <c r="X190" s="3">
        <v>1.3</v>
      </c>
      <c r="Y190" s="3">
        <v>21.9</v>
      </c>
      <c r="Z190" s="3" t="s">
        <v>37</v>
      </c>
      <c r="AA190" s="3">
        <v>3.8</v>
      </c>
      <c r="AB190" s="3">
        <v>0.6</v>
      </c>
      <c r="AC190" s="3" t="s">
        <v>37</v>
      </c>
      <c r="AD190" s="3" t="s">
        <v>37</v>
      </c>
      <c r="AE190" s="3" t="s">
        <v>37</v>
      </c>
      <c r="AF190" s="3" t="s">
        <v>37</v>
      </c>
      <c r="AG190" s="3" t="s">
        <v>37</v>
      </c>
      <c r="AH190" s="3" t="s">
        <v>37</v>
      </c>
      <c r="AI190" s="3" t="s">
        <v>37</v>
      </c>
      <c r="AJ190" s="3" t="s">
        <v>37</v>
      </c>
      <c r="AL190" s="45">
        <f t="shared" si="148"/>
        <v>27.6</v>
      </c>
      <c r="AM190" s="45"/>
      <c r="AN190" s="45"/>
      <c r="AO190" s="45"/>
      <c r="AP190" s="45">
        <f t="shared" si="133"/>
        <v>27.6</v>
      </c>
      <c r="AQ190" s="45">
        <f t="shared" si="120"/>
        <v>72.400000000000006</v>
      </c>
      <c r="AR190" s="45">
        <f t="shared" si="149"/>
        <v>72.400000000000006</v>
      </c>
      <c r="AS190" s="14"/>
      <c r="AT190" s="45">
        <f t="shared" si="150"/>
        <v>7.6176000000000013</v>
      </c>
      <c r="AU190" s="45"/>
      <c r="AV190" s="45"/>
      <c r="AW190" s="45">
        <f t="shared" si="151"/>
        <v>39.964800000000004</v>
      </c>
      <c r="AX190" s="45"/>
      <c r="AY190" s="45">
        <f t="shared" si="152"/>
        <v>52.417600000000014</v>
      </c>
      <c r="AZ190" s="45"/>
      <c r="BA190" s="45"/>
      <c r="BB190" s="45"/>
      <c r="BC190" s="45"/>
      <c r="BD190" s="45">
        <f t="shared" si="153"/>
        <v>100.00000000000003</v>
      </c>
      <c r="BE190" s="14"/>
      <c r="BF190" s="45"/>
      <c r="BG190" s="45"/>
      <c r="BH190" s="45"/>
      <c r="BI190" s="45"/>
      <c r="BJ190" s="45"/>
      <c r="BK190" s="45"/>
      <c r="BL190" s="45"/>
      <c r="BM190" s="14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14"/>
      <c r="BZ190" s="46"/>
      <c r="CA190" s="46"/>
      <c r="CB190" s="12"/>
      <c r="CC190" s="10"/>
      <c r="CD190" s="10"/>
      <c r="CE190" s="173"/>
      <c r="CF190" s="173"/>
      <c r="CG190" s="173"/>
      <c r="CH190" s="173"/>
      <c r="CI190" s="173"/>
      <c r="CJ190" s="173"/>
      <c r="CK190" s="173"/>
      <c r="CL190" s="173"/>
      <c r="CM190" s="173"/>
      <c r="CN190" s="173"/>
      <c r="CO190" s="173"/>
      <c r="CP190" s="173"/>
      <c r="CQ190" s="173"/>
      <c r="CR190" s="173"/>
      <c r="CS190" s="173"/>
      <c r="CT190" s="173"/>
      <c r="CU190" s="173"/>
      <c r="CV190" s="173"/>
      <c r="CW190" s="173"/>
      <c r="CX190" s="173"/>
      <c r="CY190" s="173"/>
      <c r="CZ190" s="173"/>
      <c r="DA190" s="173"/>
      <c r="DB190" s="173"/>
      <c r="DC190" s="173"/>
      <c r="DD190" s="173"/>
      <c r="DE190" s="173"/>
      <c r="DF190" s="173"/>
      <c r="DG190" s="173"/>
      <c r="DH190" s="173"/>
      <c r="DI190" s="173"/>
    </row>
    <row r="191" spans="1:113" s="4" customFormat="1" ht="15" customHeight="1">
      <c r="A191" s="7" t="s">
        <v>288</v>
      </c>
      <c r="B191" s="2">
        <v>2001</v>
      </c>
      <c r="C191" s="7">
        <v>11829201</v>
      </c>
      <c r="D191" s="7" t="s">
        <v>273</v>
      </c>
      <c r="E191" s="7" t="s">
        <v>289</v>
      </c>
      <c r="F191" s="7"/>
      <c r="G191" s="7" t="s">
        <v>36</v>
      </c>
      <c r="H191" s="2">
        <v>765</v>
      </c>
      <c r="I191" s="2"/>
      <c r="J191" s="10">
        <v>79.3</v>
      </c>
      <c r="K191" s="3" t="s">
        <v>37</v>
      </c>
      <c r="L191" s="3" t="s">
        <v>37</v>
      </c>
      <c r="M191" s="3" t="s">
        <v>37</v>
      </c>
      <c r="N191" s="3" t="s">
        <v>37</v>
      </c>
      <c r="O191" s="3" t="s">
        <v>37</v>
      </c>
      <c r="P191" s="3" t="s">
        <v>37</v>
      </c>
      <c r="Q191" s="3" t="s">
        <v>37</v>
      </c>
      <c r="R191" s="3" t="s">
        <v>37</v>
      </c>
      <c r="S191" s="3" t="s">
        <v>37</v>
      </c>
      <c r="T191" s="3" t="s">
        <v>37</v>
      </c>
      <c r="U191" s="3" t="s">
        <v>37</v>
      </c>
      <c r="V191" s="3" t="s">
        <v>37</v>
      </c>
      <c r="W191" s="3" t="s">
        <v>37</v>
      </c>
      <c r="X191" s="3">
        <v>1.8</v>
      </c>
      <c r="Y191" s="3">
        <v>18.399999999999999</v>
      </c>
      <c r="Z191" s="3" t="s">
        <v>37</v>
      </c>
      <c r="AA191" s="3" t="s">
        <v>37</v>
      </c>
      <c r="AB191" s="3">
        <v>0.4</v>
      </c>
      <c r="AC191" s="3">
        <v>0.1</v>
      </c>
      <c r="AD191" s="3">
        <v>0</v>
      </c>
      <c r="AE191" s="3" t="s">
        <v>37</v>
      </c>
      <c r="AF191" s="3" t="s">
        <v>37</v>
      </c>
      <c r="AG191" s="3" t="s">
        <v>37</v>
      </c>
      <c r="AH191" s="3" t="s">
        <v>37</v>
      </c>
      <c r="AI191" s="3" t="s">
        <v>37</v>
      </c>
      <c r="AJ191" s="3" t="s">
        <v>37</v>
      </c>
      <c r="AL191" s="45">
        <f t="shared" si="148"/>
        <v>20.7</v>
      </c>
      <c r="AM191" s="45"/>
      <c r="AN191" s="45"/>
      <c r="AO191" s="45"/>
      <c r="AP191" s="45">
        <f t="shared" si="133"/>
        <v>20.7</v>
      </c>
      <c r="AQ191" s="45">
        <f t="shared" si="120"/>
        <v>79.3</v>
      </c>
      <c r="AR191" s="45">
        <f t="shared" si="149"/>
        <v>79.3</v>
      </c>
      <c r="AS191" s="14"/>
      <c r="AT191" s="45">
        <f t="shared" si="150"/>
        <v>4.2848999999999995</v>
      </c>
      <c r="AU191" s="45"/>
      <c r="AV191" s="45"/>
      <c r="AW191" s="45">
        <f t="shared" si="151"/>
        <v>32.830199999999998</v>
      </c>
      <c r="AX191" s="45"/>
      <c r="AY191" s="45">
        <f t="shared" si="152"/>
        <v>62.884899999999995</v>
      </c>
      <c r="AZ191" s="45"/>
      <c r="BA191" s="45"/>
      <c r="BB191" s="45"/>
      <c r="BC191" s="45"/>
      <c r="BD191" s="45">
        <f t="shared" si="153"/>
        <v>100</v>
      </c>
      <c r="BE191" s="14"/>
      <c r="BF191" s="45"/>
      <c r="BG191" s="45"/>
      <c r="BH191" s="45"/>
      <c r="BI191" s="45"/>
      <c r="BJ191" s="45"/>
      <c r="BK191" s="45"/>
      <c r="BL191" s="45"/>
      <c r="BM191" s="14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14"/>
      <c r="BZ191" s="46"/>
      <c r="CA191" s="46"/>
      <c r="CB191" s="12"/>
      <c r="CC191" s="10"/>
      <c r="CD191" s="10"/>
      <c r="CE191" s="173"/>
      <c r="CF191" s="173"/>
      <c r="CG191" s="173"/>
      <c r="CH191" s="173"/>
      <c r="CI191" s="173"/>
      <c r="CJ191" s="173"/>
      <c r="CK191" s="173"/>
      <c r="CL191" s="173"/>
      <c r="CM191" s="173"/>
      <c r="CN191" s="173"/>
      <c r="CO191" s="173"/>
      <c r="CP191" s="173"/>
      <c r="CQ191" s="173"/>
      <c r="CR191" s="173"/>
      <c r="CS191" s="173"/>
      <c r="CT191" s="173"/>
      <c r="CU191" s="173"/>
      <c r="CV191" s="173"/>
      <c r="CW191" s="173"/>
      <c r="CX191" s="173"/>
      <c r="CY191" s="173"/>
      <c r="CZ191" s="173"/>
      <c r="DA191" s="173"/>
      <c r="DB191" s="173"/>
      <c r="DC191" s="173"/>
      <c r="DD191" s="173"/>
      <c r="DE191" s="173"/>
      <c r="DF191" s="173"/>
      <c r="DG191" s="173"/>
      <c r="DH191" s="173"/>
      <c r="DI191" s="173"/>
    </row>
    <row r="192" spans="1:113" s="22" customFormat="1" ht="15" customHeight="1">
      <c r="A192" s="17" t="s">
        <v>77</v>
      </c>
      <c r="B192" s="18">
        <v>2007</v>
      </c>
      <c r="C192" s="17">
        <v>17301689</v>
      </c>
      <c r="D192" s="17" t="s">
        <v>273</v>
      </c>
      <c r="E192" s="17" t="s">
        <v>290</v>
      </c>
      <c r="F192" s="17"/>
      <c r="G192" s="17" t="s">
        <v>79</v>
      </c>
      <c r="H192" s="18">
        <v>157</v>
      </c>
      <c r="I192" s="18">
        <v>157</v>
      </c>
      <c r="J192" s="21">
        <v>35.099999999999994</v>
      </c>
      <c r="K192" s="19">
        <v>0.6</v>
      </c>
      <c r="L192" s="19">
        <v>1.3</v>
      </c>
      <c r="M192" s="19">
        <v>28.7</v>
      </c>
      <c r="N192" s="19" t="s">
        <v>37</v>
      </c>
      <c r="O192" s="19" t="s">
        <v>37</v>
      </c>
      <c r="P192" s="19" t="s">
        <v>37</v>
      </c>
      <c r="Q192" s="19">
        <v>2.5</v>
      </c>
      <c r="R192" s="19">
        <v>2.9</v>
      </c>
      <c r="S192" s="19">
        <v>0</v>
      </c>
      <c r="T192" s="19">
        <v>0</v>
      </c>
      <c r="U192" s="19">
        <v>7</v>
      </c>
      <c r="V192" s="19" t="s">
        <v>37</v>
      </c>
      <c r="W192" s="19" t="s">
        <v>37</v>
      </c>
      <c r="X192" s="19">
        <v>0.3</v>
      </c>
      <c r="Y192" s="19">
        <v>17.2</v>
      </c>
      <c r="Z192" s="19">
        <v>0.6</v>
      </c>
      <c r="AA192" s="19">
        <v>3.2</v>
      </c>
      <c r="AB192" s="19">
        <v>0.6</v>
      </c>
      <c r="AC192" s="19" t="s">
        <v>37</v>
      </c>
      <c r="AD192" s="19" t="s">
        <v>37</v>
      </c>
      <c r="AE192" s="19" t="s">
        <v>37</v>
      </c>
      <c r="AF192" s="19" t="s">
        <v>37</v>
      </c>
      <c r="AG192" s="19" t="s">
        <v>37</v>
      </c>
      <c r="AH192" s="19" t="s">
        <v>37</v>
      </c>
      <c r="AI192" s="19" t="s">
        <v>37</v>
      </c>
      <c r="AJ192" s="19" t="s">
        <v>37</v>
      </c>
      <c r="AK192" s="4"/>
      <c r="AL192" s="74">
        <f t="shared" si="148"/>
        <v>21.900000000000002</v>
      </c>
      <c r="AM192" s="74">
        <f t="shared" si="132"/>
        <v>12.4</v>
      </c>
      <c r="AN192" s="74">
        <f>SUM(M192:P192)</f>
        <v>28.7</v>
      </c>
      <c r="AO192" s="74">
        <f>SUM(K192:L192)</f>
        <v>1.9</v>
      </c>
      <c r="AP192" s="74">
        <f t="shared" si="133"/>
        <v>64.900000000000006</v>
      </c>
      <c r="AQ192" s="74">
        <f t="shared" si="120"/>
        <v>35.099999999999994</v>
      </c>
      <c r="AR192" s="74">
        <f t="shared" si="149"/>
        <v>63.8</v>
      </c>
      <c r="AS192" s="14"/>
      <c r="AT192" s="74">
        <f t="shared" si="150"/>
        <v>4.7961000000000009</v>
      </c>
      <c r="AU192" s="74">
        <f>2*AL192*AM192/100</f>
        <v>5.4312000000000014</v>
      </c>
      <c r="AV192" s="74">
        <f>AM192*AM192/100</f>
        <v>1.5376000000000003</v>
      </c>
      <c r="AW192" s="74">
        <f t="shared" si="151"/>
        <v>27.944400000000002</v>
      </c>
      <c r="AX192" s="74">
        <f>2*AM192*AR192/100</f>
        <v>15.8224</v>
      </c>
      <c r="AY192" s="74">
        <f t="shared" si="152"/>
        <v>40.704399999999993</v>
      </c>
      <c r="AZ192" s="74">
        <f>2*AL192*AO192/100</f>
        <v>0.83219999999999994</v>
      </c>
      <c r="BA192" s="74">
        <f>2*AM192*AO192/100</f>
        <v>0.47119999999999995</v>
      </c>
      <c r="BB192" s="74">
        <f>2*AR192*AO192/100</f>
        <v>2.4243999999999999</v>
      </c>
      <c r="BC192" s="74">
        <f>AO192*AO192/100</f>
        <v>3.61E-2</v>
      </c>
      <c r="BD192" s="74">
        <f t="shared" si="153"/>
        <v>100</v>
      </c>
      <c r="BE192" s="14"/>
      <c r="BF192" s="74">
        <v>21.900000000000002</v>
      </c>
      <c r="BG192" s="74">
        <v>12.4</v>
      </c>
      <c r="BH192" s="74">
        <v>28.7</v>
      </c>
      <c r="BI192" s="74">
        <v>1.9</v>
      </c>
      <c r="BJ192" s="74">
        <v>64.900000000000006</v>
      </c>
      <c r="BK192" s="74">
        <v>35.099999999999994</v>
      </c>
      <c r="BL192" s="74">
        <v>63.8</v>
      </c>
      <c r="BM192" s="14"/>
      <c r="BN192" s="74">
        <v>4.7961000000000009</v>
      </c>
      <c r="BO192" s="74">
        <v>5.4312000000000014</v>
      </c>
      <c r="BP192" s="74">
        <v>1.5376000000000003</v>
      </c>
      <c r="BQ192" s="74">
        <v>27.944400000000002</v>
      </c>
      <c r="BR192" s="74">
        <v>15.8224</v>
      </c>
      <c r="BS192" s="74">
        <v>40.704399999999993</v>
      </c>
      <c r="BT192" s="74">
        <v>0.83219999999999994</v>
      </c>
      <c r="BU192" s="74">
        <v>0.47119999999999995</v>
      </c>
      <c r="BV192" s="74">
        <v>2.4243999999999999</v>
      </c>
      <c r="BW192" s="74">
        <v>3.61E-2</v>
      </c>
      <c r="BX192" s="74">
        <v>100</v>
      </c>
      <c r="BY192" s="14"/>
      <c r="BZ192" s="74" t="s">
        <v>465</v>
      </c>
      <c r="CA192" s="19">
        <v>5.5</v>
      </c>
      <c r="CB192" s="18">
        <v>765</v>
      </c>
      <c r="CC192" s="10"/>
      <c r="CD192" s="10"/>
      <c r="CE192" s="166"/>
      <c r="CF192" s="166"/>
      <c r="CG192" s="166"/>
      <c r="CH192" s="166"/>
      <c r="CI192" s="166"/>
      <c r="CJ192" s="166"/>
      <c r="CK192" s="166"/>
      <c r="CL192" s="166"/>
      <c r="CM192" s="166"/>
      <c r="CN192" s="166"/>
      <c r="CO192" s="166"/>
      <c r="CP192" s="166"/>
      <c r="CQ192" s="166"/>
      <c r="CR192" s="166"/>
      <c r="CS192" s="166"/>
      <c r="CT192" s="166"/>
      <c r="CU192" s="166"/>
      <c r="CV192" s="166"/>
      <c r="CW192" s="166"/>
      <c r="CX192" s="166"/>
      <c r="CY192" s="166"/>
      <c r="CZ192" s="166"/>
      <c r="DA192" s="166"/>
      <c r="DB192" s="166"/>
      <c r="DC192" s="166"/>
      <c r="DD192" s="166"/>
      <c r="DE192" s="166"/>
      <c r="DF192" s="166"/>
      <c r="DG192" s="166"/>
      <c r="DH192" s="166"/>
      <c r="DI192" s="166"/>
    </row>
    <row r="193" spans="1:113" s="4" customFormat="1" ht="15" customHeight="1">
      <c r="A193" s="1" t="s">
        <v>33</v>
      </c>
      <c r="B193" s="2">
        <v>1996</v>
      </c>
      <c r="C193" s="1">
        <v>8873218</v>
      </c>
      <c r="D193" s="1" t="s">
        <v>273</v>
      </c>
      <c r="E193" s="1" t="s">
        <v>291</v>
      </c>
      <c r="F193" s="1"/>
      <c r="G193" s="1" t="s">
        <v>198</v>
      </c>
      <c r="H193" s="2">
        <v>1829</v>
      </c>
      <c r="I193" s="2"/>
      <c r="J193" s="10">
        <v>100</v>
      </c>
      <c r="K193" s="3" t="s">
        <v>37</v>
      </c>
      <c r="L193" s="3" t="s">
        <v>37</v>
      </c>
      <c r="M193" s="3" t="s">
        <v>37</v>
      </c>
      <c r="N193" s="3" t="s">
        <v>37</v>
      </c>
      <c r="O193" s="3" t="s">
        <v>37</v>
      </c>
      <c r="P193" s="3" t="s">
        <v>37</v>
      </c>
      <c r="Q193" s="3" t="s">
        <v>37</v>
      </c>
      <c r="R193" s="3" t="s">
        <v>37</v>
      </c>
      <c r="S193" s="3" t="s">
        <v>37</v>
      </c>
      <c r="T193" s="3" t="s">
        <v>37</v>
      </c>
      <c r="U193" s="3" t="s">
        <v>37</v>
      </c>
      <c r="V193" s="3" t="s">
        <v>37</v>
      </c>
      <c r="W193" s="3" t="s">
        <v>37</v>
      </c>
      <c r="X193" s="3" t="s">
        <v>37</v>
      </c>
      <c r="Y193" s="3" t="s">
        <v>37</v>
      </c>
      <c r="Z193" s="3" t="s">
        <v>37</v>
      </c>
      <c r="AA193" s="3" t="s">
        <v>37</v>
      </c>
      <c r="AB193" s="3" t="s">
        <v>37</v>
      </c>
      <c r="AC193" s="3" t="s">
        <v>37</v>
      </c>
      <c r="AD193" s="3" t="s">
        <v>37</v>
      </c>
      <c r="AE193" s="3" t="s">
        <v>37</v>
      </c>
      <c r="AF193" s="3" t="s">
        <v>37</v>
      </c>
      <c r="AG193" s="3" t="s">
        <v>37</v>
      </c>
      <c r="AH193" s="3" t="s">
        <v>37</v>
      </c>
      <c r="AI193" s="3" t="s">
        <v>37</v>
      </c>
      <c r="AJ193" s="3" t="s">
        <v>37</v>
      </c>
      <c r="AL193" s="45">
        <f t="shared" si="148"/>
        <v>0</v>
      </c>
      <c r="AM193" s="74"/>
      <c r="AN193" s="74"/>
      <c r="AO193" s="45"/>
      <c r="AP193" s="45">
        <f t="shared" si="133"/>
        <v>0</v>
      </c>
      <c r="AQ193" s="45">
        <f t="shared" si="120"/>
        <v>100</v>
      </c>
      <c r="AR193" s="45">
        <f t="shared" si="149"/>
        <v>100</v>
      </c>
      <c r="AS193" s="14"/>
      <c r="AT193" s="45"/>
      <c r="AU193" s="45"/>
      <c r="AV193" s="14"/>
      <c r="AW193" s="45"/>
      <c r="AX193" s="45"/>
      <c r="AY193" s="45">
        <f t="shared" si="152"/>
        <v>100</v>
      </c>
      <c r="AZ193" s="45"/>
      <c r="BA193" s="45"/>
      <c r="BB193" s="45"/>
      <c r="BC193" s="45"/>
      <c r="BD193" s="45">
        <f t="shared" si="153"/>
        <v>100</v>
      </c>
      <c r="BE193" s="14"/>
      <c r="BF193" s="45"/>
      <c r="BG193" s="45"/>
      <c r="BH193" s="45"/>
      <c r="BI193" s="45"/>
      <c r="BJ193" s="45"/>
      <c r="BK193" s="45"/>
      <c r="BL193" s="45"/>
      <c r="BM193" s="14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14"/>
      <c r="BZ193" s="46"/>
      <c r="CA193" s="46"/>
      <c r="CB193" s="12"/>
      <c r="CC193" s="10"/>
      <c r="CD193" s="10"/>
      <c r="CE193" s="173"/>
      <c r="CF193" s="173"/>
      <c r="CG193" s="173"/>
      <c r="CH193" s="173"/>
      <c r="CI193" s="173"/>
      <c r="CJ193" s="173"/>
      <c r="CK193" s="173"/>
      <c r="CL193" s="173"/>
      <c r="CM193" s="173"/>
      <c r="CN193" s="173"/>
      <c r="CO193" s="173"/>
      <c r="CP193" s="173"/>
      <c r="CQ193" s="173"/>
      <c r="CR193" s="173"/>
      <c r="CS193" s="173"/>
      <c r="CT193" s="173"/>
      <c r="CU193" s="173"/>
      <c r="CV193" s="173"/>
      <c r="CW193" s="173"/>
      <c r="CX193" s="173"/>
      <c r="CY193" s="173"/>
      <c r="CZ193" s="173"/>
      <c r="DA193" s="173"/>
      <c r="DB193" s="173"/>
      <c r="DC193" s="173"/>
      <c r="DD193" s="173"/>
      <c r="DE193" s="173"/>
      <c r="DF193" s="173"/>
      <c r="DG193" s="173"/>
      <c r="DH193" s="173"/>
      <c r="DI193" s="173"/>
    </row>
    <row r="194" spans="1:113" s="4" customFormat="1" ht="15" customHeight="1">
      <c r="A194" s="7" t="s">
        <v>292</v>
      </c>
      <c r="B194" s="2">
        <v>2005</v>
      </c>
      <c r="C194" s="7">
        <v>16025294</v>
      </c>
      <c r="D194" s="7" t="s">
        <v>273</v>
      </c>
      <c r="E194" s="7" t="s">
        <v>293</v>
      </c>
      <c r="F194" s="7"/>
      <c r="G194" s="7" t="s">
        <v>36</v>
      </c>
      <c r="H194" s="2">
        <v>309</v>
      </c>
      <c r="I194" s="2"/>
      <c r="J194" s="10">
        <v>63.7</v>
      </c>
      <c r="K194" s="3" t="s">
        <v>37</v>
      </c>
      <c r="L194" s="3" t="s">
        <v>37</v>
      </c>
      <c r="M194" s="3" t="s">
        <v>37</v>
      </c>
      <c r="N194" s="3" t="s">
        <v>37</v>
      </c>
      <c r="O194" s="3" t="s">
        <v>37</v>
      </c>
      <c r="P194" s="3" t="s">
        <v>37</v>
      </c>
      <c r="Q194" s="3">
        <v>0.8</v>
      </c>
      <c r="R194" s="3" t="s">
        <v>37</v>
      </c>
      <c r="S194" s="3" t="s">
        <v>37</v>
      </c>
      <c r="T194" s="3" t="s">
        <v>37</v>
      </c>
      <c r="U194" s="3" t="s">
        <v>37</v>
      </c>
      <c r="V194" s="3" t="s">
        <v>37</v>
      </c>
      <c r="W194" s="3" t="s">
        <v>37</v>
      </c>
      <c r="X194" s="3">
        <v>0.2</v>
      </c>
      <c r="Y194" s="3">
        <v>33.4</v>
      </c>
      <c r="Z194" s="3" t="s">
        <v>37</v>
      </c>
      <c r="AA194" s="3" t="s">
        <v>37</v>
      </c>
      <c r="AB194" s="3">
        <v>1.9</v>
      </c>
      <c r="AC194" s="3" t="s">
        <v>37</v>
      </c>
      <c r="AD194" s="3" t="s">
        <v>37</v>
      </c>
      <c r="AE194" s="3" t="s">
        <v>37</v>
      </c>
      <c r="AF194" s="3" t="s">
        <v>37</v>
      </c>
      <c r="AG194" s="3" t="s">
        <v>37</v>
      </c>
      <c r="AH194" s="3" t="s">
        <v>37</v>
      </c>
      <c r="AI194" s="3" t="s">
        <v>37</v>
      </c>
      <c r="AJ194" s="3" t="s">
        <v>37</v>
      </c>
      <c r="AL194" s="45">
        <f t="shared" si="148"/>
        <v>35.5</v>
      </c>
      <c r="AM194" s="74">
        <f t="shared" si="132"/>
        <v>0.8</v>
      </c>
      <c r="AN194" s="74">
        <f t="shared" ref="AN194:AN200" si="154">SUM(M194:P194)</f>
        <v>0</v>
      </c>
      <c r="AO194" s="45"/>
      <c r="AP194" s="45">
        <f t="shared" si="133"/>
        <v>36.299999999999997</v>
      </c>
      <c r="AQ194" s="45">
        <f t="shared" si="120"/>
        <v>63.7</v>
      </c>
      <c r="AR194" s="45">
        <f t="shared" si="149"/>
        <v>63.7</v>
      </c>
      <c r="AS194" s="14"/>
      <c r="AT194" s="45">
        <f t="shared" ref="AT194:AT199" si="155">AL194*AL194/100</f>
        <v>12.602499999999999</v>
      </c>
      <c r="AU194" s="45">
        <f t="shared" ref="AU194:AU199" si="156">2*AL194*AM194/100</f>
        <v>0.56800000000000006</v>
      </c>
      <c r="AV194" s="14">
        <f>AM194*AM194/100</f>
        <v>6.4000000000000012E-3</v>
      </c>
      <c r="AW194" s="45">
        <f t="shared" ref="AW194:AW199" si="157">2*AL194*AR194/100</f>
        <v>45.226999999999997</v>
      </c>
      <c r="AX194" s="14">
        <f t="shared" ref="AX194:AX200" si="158">2*AM194*AR194/100</f>
        <v>1.0192000000000001</v>
      </c>
      <c r="AY194" s="45">
        <f t="shared" si="152"/>
        <v>40.576900000000002</v>
      </c>
      <c r="AZ194" s="45"/>
      <c r="BA194" s="45"/>
      <c r="BB194" s="45"/>
      <c r="BC194" s="45"/>
      <c r="BD194" s="45">
        <f>SUM(AT194:BC194)</f>
        <v>100</v>
      </c>
      <c r="BE194" s="14"/>
      <c r="BF194" s="45"/>
      <c r="BG194" s="45"/>
      <c r="BH194" s="45"/>
      <c r="BI194" s="45"/>
      <c r="BJ194" s="45"/>
      <c r="BK194" s="45"/>
      <c r="BL194" s="45"/>
      <c r="BM194" s="14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14"/>
      <c r="BZ194" s="14" t="s">
        <v>469</v>
      </c>
      <c r="CA194" s="46">
        <v>14.5</v>
      </c>
      <c r="CB194" s="12">
        <v>304</v>
      </c>
      <c r="CC194" s="10"/>
      <c r="CD194" s="10"/>
      <c r="CE194" s="173"/>
      <c r="CF194" s="173"/>
      <c r="CG194" s="173"/>
      <c r="CH194" s="173"/>
      <c r="CI194" s="173"/>
      <c r="CJ194" s="173"/>
      <c r="CK194" s="173"/>
      <c r="CL194" s="173"/>
      <c r="CM194" s="173"/>
      <c r="CN194" s="173"/>
      <c r="CO194" s="173"/>
      <c r="CP194" s="173"/>
      <c r="CQ194" s="173"/>
      <c r="CR194" s="173"/>
      <c r="CS194" s="173"/>
      <c r="CT194" s="173"/>
      <c r="CU194" s="173"/>
      <c r="CV194" s="173"/>
      <c r="CW194" s="173"/>
      <c r="CX194" s="173"/>
      <c r="CY194" s="173"/>
      <c r="CZ194" s="173"/>
      <c r="DA194" s="173"/>
      <c r="DB194" s="173"/>
      <c r="DC194" s="173"/>
      <c r="DD194" s="173"/>
      <c r="DE194" s="173"/>
      <c r="DF194" s="173"/>
      <c r="DG194" s="173"/>
      <c r="DH194" s="173"/>
      <c r="DI194" s="173"/>
    </row>
    <row r="195" spans="1:113" s="22" customFormat="1" ht="15" customHeight="1">
      <c r="A195" s="21" t="s">
        <v>77</v>
      </c>
      <c r="B195" s="18">
        <v>2009</v>
      </c>
      <c r="C195" s="21">
        <v>19151603</v>
      </c>
      <c r="D195" s="17" t="s">
        <v>273</v>
      </c>
      <c r="E195" s="21" t="s">
        <v>430</v>
      </c>
      <c r="F195" s="21" t="s">
        <v>431</v>
      </c>
      <c r="G195" s="17" t="s">
        <v>36</v>
      </c>
      <c r="H195" s="18">
        <v>56</v>
      </c>
      <c r="I195" s="18">
        <v>56</v>
      </c>
      <c r="J195" s="21">
        <v>36.499999999999993</v>
      </c>
      <c r="K195" s="19">
        <v>1.8</v>
      </c>
      <c r="L195" s="19">
        <v>3.6</v>
      </c>
      <c r="M195" s="19">
        <v>40.200000000000003</v>
      </c>
      <c r="N195" s="19" t="s">
        <v>37</v>
      </c>
      <c r="O195" s="19" t="s">
        <v>37</v>
      </c>
      <c r="P195" s="19" t="s">
        <v>37</v>
      </c>
      <c r="Q195" s="21">
        <v>0.9</v>
      </c>
      <c r="R195" s="19">
        <v>0.9</v>
      </c>
      <c r="S195" s="19">
        <v>0</v>
      </c>
      <c r="T195" s="19">
        <v>0</v>
      </c>
      <c r="U195" s="19">
        <v>2.7</v>
      </c>
      <c r="V195" s="19" t="s">
        <v>37</v>
      </c>
      <c r="W195" s="19" t="s">
        <v>37</v>
      </c>
      <c r="X195" s="19">
        <v>1.8</v>
      </c>
      <c r="Y195" s="19">
        <v>8.9</v>
      </c>
      <c r="Z195" s="19">
        <v>0</v>
      </c>
      <c r="AA195" s="19">
        <v>2.7</v>
      </c>
      <c r="AB195" s="19">
        <v>0</v>
      </c>
      <c r="AC195" s="21" t="s">
        <v>37</v>
      </c>
      <c r="AD195" s="21" t="s">
        <v>37</v>
      </c>
      <c r="AE195" s="19" t="s">
        <v>37</v>
      </c>
      <c r="AF195" s="19" t="s">
        <v>37</v>
      </c>
      <c r="AG195" s="21" t="s">
        <v>37</v>
      </c>
      <c r="AH195" s="21" t="s">
        <v>37</v>
      </c>
      <c r="AI195" s="19" t="s">
        <v>37</v>
      </c>
      <c r="AJ195" s="19" t="s">
        <v>37</v>
      </c>
      <c r="AK195" s="4"/>
      <c r="AL195" s="74">
        <f t="shared" si="148"/>
        <v>13.400000000000002</v>
      </c>
      <c r="AM195" s="74">
        <f t="shared" si="132"/>
        <v>4.5</v>
      </c>
      <c r="AN195" s="74">
        <f t="shared" si="154"/>
        <v>40.200000000000003</v>
      </c>
      <c r="AO195" s="74">
        <f>SUM(K195:L195)</f>
        <v>5.4</v>
      </c>
      <c r="AP195" s="74">
        <f t="shared" si="133"/>
        <v>63.500000000000007</v>
      </c>
      <c r="AQ195" s="74">
        <f t="shared" si="120"/>
        <v>36.499999999999993</v>
      </c>
      <c r="AR195" s="74">
        <f t="shared" si="149"/>
        <v>76.699999999999989</v>
      </c>
      <c r="AS195" s="14"/>
      <c r="AT195" s="74">
        <f t="shared" si="155"/>
        <v>1.7956000000000005</v>
      </c>
      <c r="AU195" s="74">
        <f t="shared" si="156"/>
        <v>1.2060000000000002</v>
      </c>
      <c r="AV195" s="74">
        <f t="shared" ref="AV195:AV200" si="159">AM195*AM195/100</f>
        <v>0.20250000000000001</v>
      </c>
      <c r="AW195" s="74">
        <f t="shared" si="157"/>
        <v>20.555599999999998</v>
      </c>
      <c r="AX195" s="74">
        <f t="shared" si="158"/>
        <v>6.9029999999999996</v>
      </c>
      <c r="AY195" s="74">
        <f t="shared" si="152"/>
        <v>58.828899999999983</v>
      </c>
      <c r="AZ195" s="74">
        <f>2*AL195*AO195/100</f>
        <v>1.4472000000000003</v>
      </c>
      <c r="BA195" s="74">
        <f>2*AM195*AO195/100</f>
        <v>0.48599999999999999</v>
      </c>
      <c r="BB195" s="74">
        <f>2*AR195*AO195/100</f>
        <v>8.2835999999999999</v>
      </c>
      <c r="BC195" s="74">
        <f>AO195*AO195/100</f>
        <v>0.29160000000000003</v>
      </c>
      <c r="BD195" s="74">
        <f t="shared" si="153"/>
        <v>99.999999999999986</v>
      </c>
      <c r="BE195" s="14"/>
      <c r="BF195" s="74">
        <v>13.400000000000002</v>
      </c>
      <c r="BG195" s="74">
        <v>4.5</v>
      </c>
      <c r="BH195" s="74">
        <v>40.200000000000003</v>
      </c>
      <c r="BI195" s="74">
        <v>5.4</v>
      </c>
      <c r="BJ195" s="74">
        <v>63.500000000000007</v>
      </c>
      <c r="BK195" s="74">
        <v>36.499999999999993</v>
      </c>
      <c r="BL195" s="74">
        <v>76.699999999999989</v>
      </c>
      <c r="BM195" s="14"/>
      <c r="BN195" s="74">
        <v>1.7956000000000005</v>
      </c>
      <c r="BO195" s="74">
        <v>1.2060000000000002</v>
      </c>
      <c r="BP195" s="74">
        <v>0.20250000000000001</v>
      </c>
      <c r="BQ195" s="74">
        <v>20.555599999999998</v>
      </c>
      <c r="BR195" s="74">
        <v>6.9029999999999996</v>
      </c>
      <c r="BS195" s="74">
        <v>58.828899999999983</v>
      </c>
      <c r="BT195" s="74">
        <v>1.4472000000000003</v>
      </c>
      <c r="BU195" s="74">
        <v>0.48599999999999999</v>
      </c>
      <c r="BV195" s="74">
        <v>8.2835999999999999</v>
      </c>
      <c r="BW195" s="74">
        <v>0.29160000000000003</v>
      </c>
      <c r="BX195" s="74">
        <v>99.999999999999986</v>
      </c>
      <c r="BY195" s="14"/>
      <c r="BZ195" s="19"/>
      <c r="CA195" s="19"/>
      <c r="CB195" s="18"/>
      <c r="CC195" s="10"/>
      <c r="CD195" s="10"/>
      <c r="CE195" s="166"/>
      <c r="CF195" s="166"/>
      <c r="CG195" s="166"/>
      <c r="CH195" s="166"/>
      <c r="CI195" s="166"/>
      <c r="CJ195" s="166"/>
      <c r="CK195" s="166"/>
      <c r="CL195" s="166"/>
      <c r="CM195" s="166"/>
      <c r="CN195" s="166"/>
      <c r="CO195" s="166"/>
      <c r="CP195" s="166"/>
      <c r="CQ195" s="166"/>
      <c r="CR195" s="166"/>
      <c r="CS195" s="166"/>
      <c r="CT195" s="166"/>
      <c r="CU195" s="166"/>
      <c r="CV195" s="166"/>
      <c r="CW195" s="166"/>
      <c r="CX195" s="166"/>
      <c r="CY195" s="166"/>
      <c r="CZ195" s="166"/>
      <c r="DA195" s="166"/>
      <c r="DB195" s="166"/>
      <c r="DC195" s="166"/>
      <c r="DD195" s="166"/>
      <c r="DE195" s="166"/>
      <c r="DF195" s="166"/>
      <c r="DG195" s="166"/>
      <c r="DH195" s="166"/>
      <c r="DI195" s="166"/>
    </row>
    <row r="196" spans="1:113" s="22" customFormat="1" ht="15" customHeight="1">
      <c r="A196" s="21" t="s">
        <v>77</v>
      </c>
      <c r="B196" s="18">
        <v>2009</v>
      </c>
      <c r="C196" s="21">
        <v>19151603</v>
      </c>
      <c r="D196" s="17" t="s">
        <v>273</v>
      </c>
      <c r="E196" s="21" t="s">
        <v>430</v>
      </c>
      <c r="F196" s="21" t="s">
        <v>432</v>
      </c>
      <c r="G196" s="17" t="s">
        <v>36</v>
      </c>
      <c r="H196" s="18">
        <v>86</v>
      </c>
      <c r="I196" s="18">
        <v>86</v>
      </c>
      <c r="J196" s="21">
        <v>36</v>
      </c>
      <c r="K196" s="19">
        <v>2.9</v>
      </c>
      <c r="L196" s="19">
        <v>1.2</v>
      </c>
      <c r="M196" s="19">
        <v>38.4</v>
      </c>
      <c r="N196" s="19" t="s">
        <v>37</v>
      </c>
      <c r="O196" s="19" t="s">
        <v>37</v>
      </c>
      <c r="P196" s="19" t="s">
        <v>37</v>
      </c>
      <c r="Q196" s="21">
        <v>0</v>
      </c>
      <c r="R196" s="19">
        <v>1.2</v>
      </c>
      <c r="S196" s="19">
        <v>0</v>
      </c>
      <c r="T196" s="19">
        <v>0</v>
      </c>
      <c r="U196" s="19">
        <v>5.8</v>
      </c>
      <c r="V196" s="19" t="s">
        <v>37</v>
      </c>
      <c r="W196" s="19" t="s">
        <v>37</v>
      </c>
      <c r="X196" s="19">
        <v>1.7</v>
      </c>
      <c r="Y196" s="19">
        <v>8.1</v>
      </c>
      <c r="Z196" s="19">
        <v>0</v>
      </c>
      <c r="AA196" s="19">
        <v>3.5</v>
      </c>
      <c r="AB196" s="19">
        <v>1.2</v>
      </c>
      <c r="AC196" s="21" t="s">
        <v>37</v>
      </c>
      <c r="AD196" s="21" t="s">
        <v>37</v>
      </c>
      <c r="AE196" s="19" t="s">
        <v>37</v>
      </c>
      <c r="AF196" s="19" t="s">
        <v>37</v>
      </c>
      <c r="AG196" s="21" t="s">
        <v>37</v>
      </c>
      <c r="AH196" s="21" t="s">
        <v>37</v>
      </c>
      <c r="AI196" s="19" t="s">
        <v>37</v>
      </c>
      <c r="AJ196" s="19" t="s">
        <v>37</v>
      </c>
      <c r="AK196" s="4"/>
      <c r="AL196" s="74">
        <f t="shared" si="148"/>
        <v>14.499999999999998</v>
      </c>
      <c r="AM196" s="74">
        <f t="shared" si="132"/>
        <v>7</v>
      </c>
      <c r="AN196" s="74">
        <f t="shared" si="154"/>
        <v>38.4</v>
      </c>
      <c r="AO196" s="74">
        <f>SUM(K196:L196)</f>
        <v>4.0999999999999996</v>
      </c>
      <c r="AP196" s="74">
        <f t="shared" si="133"/>
        <v>64</v>
      </c>
      <c r="AQ196" s="74">
        <f t="shared" si="120"/>
        <v>36</v>
      </c>
      <c r="AR196" s="74">
        <f t="shared" si="149"/>
        <v>74.400000000000006</v>
      </c>
      <c r="AS196" s="14"/>
      <c r="AT196" s="74">
        <f t="shared" si="155"/>
        <v>2.1024999999999996</v>
      </c>
      <c r="AU196" s="74">
        <f t="shared" si="156"/>
        <v>2.0299999999999998</v>
      </c>
      <c r="AV196" s="74">
        <f t="shared" si="159"/>
        <v>0.49</v>
      </c>
      <c r="AW196" s="74">
        <f t="shared" si="157"/>
        <v>21.576000000000001</v>
      </c>
      <c r="AX196" s="74">
        <f t="shared" si="158"/>
        <v>10.416000000000002</v>
      </c>
      <c r="AY196" s="74">
        <f t="shared" si="152"/>
        <v>55.353600000000007</v>
      </c>
      <c r="AZ196" s="74">
        <f>2*AL196*AO196/100</f>
        <v>1.1889999999999998</v>
      </c>
      <c r="BA196" s="74">
        <f>2*AM196*AO196/100</f>
        <v>0.57399999999999995</v>
      </c>
      <c r="BB196" s="74">
        <f>2*AR196*AO196/100</f>
        <v>6.1008000000000004</v>
      </c>
      <c r="BC196" s="74">
        <f>AO196*AO196/100</f>
        <v>0.1681</v>
      </c>
      <c r="BD196" s="74">
        <f t="shared" si="153"/>
        <v>100</v>
      </c>
      <c r="BE196" s="14"/>
      <c r="BF196" s="74">
        <v>14.499999999999998</v>
      </c>
      <c r="BG196" s="74">
        <v>7</v>
      </c>
      <c r="BH196" s="74">
        <v>38.4</v>
      </c>
      <c r="BI196" s="74">
        <v>4.0999999999999996</v>
      </c>
      <c r="BJ196" s="74">
        <v>64</v>
      </c>
      <c r="BK196" s="74">
        <v>36</v>
      </c>
      <c r="BL196" s="74">
        <v>74.400000000000006</v>
      </c>
      <c r="BM196" s="14"/>
      <c r="BN196" s="74">
        <v>2.1024999999999996</v>
      </c>
      <c r="BO196" s="74">
        <v>2.0299999999999998</v>
      </c>
      <c r="BP196" s="74">
        <v>0.49</v>
      </c>
      <c r="BQ196" s="74">
        <v>21.576000000000001</v>
      </c>
      <c r="BR196" s="74">
        <v>10.416000000000002</v>
      </c>
      <c r="BS196" s="74">
        <v>55.353600000000007</v>
      </c>
      <c r="BT196" s="74">
        <v>1.1889999999999998</v>
      </c>
      <c r="BU196" s="74">
        <v>0.57399999999999995</v>
      </c>
      <c r="BV196" s="74">
        <v>6.1008000000000004</v>
      </c>
      <c r="BW196" s="74">
        <v>0.1681</v>
      </c>
      <c r="BX196" s="74">
        <v>100</v>
      </c>
      <c r="BY196" s="14"/>
      <c r="BZ196" s="19"/>
      <c r="CA196" s="19"/>
      <c r="CB196" s="18"/>
      <c r="CC196" s="10"/>
      <c r="CD196" s="10"/>
      <c r="CE196" s="166"/>
      <c r="CF196" s="166"/>
      <c r="CG196" s="166"/>
      <c r="CH196" s="166"/>
      <c r="CI196" s="166"/>
      <c r="CJ196" s="166"/>
      <c r="CK196" s="166"/>
      <c r="CL196" s="166"/>
      <c r="CM196" s="166"/>
      <c r="CN196" s="166"/>
      <c r="CO196" s="166"/>
      <c r="CP196" s="166"/>
      <c r="CQ196" s="166"/>
      <c r="CR196" s="166"/>
      <c r="CS196" s="166"/>
      <c r="CT196" s="166"/>
      <c r="CU196" s="166"/>
      <c r="CV196" s="166"/>
      <c r="CW196" s="166"/>
      <c r="CX196" s="166"/>
      <c r="CY196" s="166"/>
      <c r="CZ196" s="166"/>
      <c r="DA196" s="166"/>
      <c r="DB196" s="166"/>
      <c r="DC196" s="166"/>
      <c r="DD196" s="166"/>
      <c r="DE196" s="166"/>
      <c r="DF196" s="166"/>
      <c r="DG196" s="166"/>
      <c r="DH196" s="166"/>
      <c r="DI196" s="166"/>
    </row>
    <row r="197" spans="1:113" s="4" customFormat="1" ht="15" customHeight="1">
      <c r="A197" s="7" t="s">
        <v>294</v>
      </c>
      <c r="B197" s="2">
        <v>1997</v>
      </c>
      <c r="C197" s="7">
        <v>9241659</v>
      </c>
      <c r="D197" s="7" t="s">
        <v>273</v>
      </c>
      <c r="E197" s="7" t="s">
        <v>295</v>
      </c>
      <c r="F197" s="7"/>
      <c r="G197" s="7" t="s">
        <v>296</v>
      </c>
      <c r="H197" s="2">
        <v>672</v>
      </c>
      <c r="I197" s="2"/>
      <c r="J197" s="10">
        <v>35.599999999999994</v>
      </c>
      <c r="K197" s="3" t="s">
        <v>37</v>
      </c>
      <c r="L197" s="3" t="s">
        <v>37</v>
      </c>
      <c r="M197" s="3">
        <v>32.700000000000003</v>
      </c>
      <c r="N197" s="3" t="s">
        <v>37</v>
      </c>
      <c r="O197" s="3" t="s">
        <v>37</v>
      </c>
      <c r="P197" s="3" t="s">
        <v>37</v>
      </c>
      <c r="Q197" s="3">
        <v>2.7</v>
      </c>
      <c r="R197" s="3">
        <v>1.5</v>
      </c>
      <c r="S197" s="3">
        <v>0.1</v>
      </c>
      <c r="T197" s="3" t="s">
        <v>37</v>
      </c>
      <c r="U197" s="3" t="s">
        <v>37</v>
      </c>
      <c r="V197" s="3" t="s">
        <v>37</v>
      </c>
      <c r="W197" s="3" t="s">
        <v>37</v>
      </c>
      <c r="X197" s="3">
        <v>1.7</v>
      </c>
      <c r="Y197" s="3">
        <v>17.2</v>
      </c>
      <c r="Z197" s="3" t="s">
        <v>37</v>
      </c>
      <c r="AA197" s="3">
        <v>6.9</v>
      </c>
      <c r="AB197" s="3">
        <v>1.2</v>
      </c>
      <c r="AC197" s="3">
        <v>0.1</v>
      </c>
      <c r="AD197" s="3">
        <v>0.1</v>
      </c>
      <c r="AE197" s="3">
        <v>0.1</v>
      </c>
      <c r="AF197" s="3">
        <v>0.1</v>
      </c>
      <c r="AG197" s="3" t="s">
        <v>37</v>
      </c>
      <c r="AH197" s="3" t="s">
        <v>37</v>
      </c>
      <c r="AI197" s="3" t="s">
        <v>37</v>
      </c>
      <c r="AJ197" s="3" t="s">
        <v>37</v>
      </c>
      <c r="AL197" s="45">
        <f t="shared" si="148"/>
        <v>27.400000000000002</v>
      </c>
      <c r="AM197" s="45">
        <f t="shared" si="132"/>
        <v>4.3</v>
      </c>
      <c r="AN197" s="45">
        <f t="shared" si="154"/>
        <v>32.700000000000003</v>
      </c>
      <c r="AO197" s="45"/>
      <c r="AP197" s="45">
        <f t="shared" si="133"/>
        <v>64.400000000000006</v>
      </c>
      <c r="AQ197" s="45">
        <f t="shared" si="120"/>
        <v>35.599999999999994</v>
      </c>
      <c r="AR197" s="45">
        <f t="shared" si="149"/>
        <v>68.3</v>
      </c>
      <c r="AS197" s="14"/>
      <c r="AT197" s="45">
        <f t="shared" si="155"/>
        <v>7.5076000000000009</v>
      </c>
      <c r="AU197" s="45">
        <f t="shared" si="156"/>
        <v>2.3564000000000003</v>
      </c>
      <c r="AV197" s="45">
        <f t="shared" si="159"/>
        <v>0.18489999999999998</v>
      </c>
      <c r="AW197" s="45">
        <f t="shared" si="157"/>
        <v>37.428400000000003</v>
      </c>
      <c r="AX197" s="45">
        <f t="shared" si="158"/>
        <v>5.8738000000000001</v>
      </c>
      <c r="AY197" s="45">
        <f t="shared" si="152"/>
        <v>46.648899999999998</v>
      </c>
      <c r="AZ197" s="45"/>
      <c r="BA197" s="45"/>
      <c r="BB197" s="45"/>
      <c r="BC197" s="45"/>
      <c r="BD197" s="45">
        <f t="shared" si="153"/>
        <v>100</v>
      </c>
      <c r="BE197" s="14"/>
      <c r="BF197" s="45"/>
      <c r="BG197" s="45"/>
      <c r="BH197" s="45"/>
      <c r="BI197" s="45"/>
      <c r="BJ197" s="45"/>
      <c r="BK197" s="45"/>
      <c r="BL197" s="45"/>
      <c r="BM197" s="14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14"/>
      <c r="BZ197" s="14"/>
      <c r="CA197" s="46"/>
      <c r="CB197" s="12"/>
      <c r="CC197" s="10"/>
      <c r="CD197" s="10"/>
      <c r="CE197" s="173"/>
      <c r="CF197" s="173"/>
      <c r="CG197" s="173"/>
      <c r="CH197" s="173"/>
      <c r="CI197" s="173"/>
      <c r="CJ197" s="173"/>
      <c r="CK197" s="173"/>
      <c r="CL197" s="173"/>
      <c r="CM197" s="173"/>
      <c r="CN197" s="173"/>
      <c r="CO197" s="173"/>
      <c r="CP197" s="173"/>
      <c r="CQ197" s="173"/>
      <c r="CR197" s="173"/>
      <c r="CS197" s="173"/>
      <c r="CT197" s="173"/>
      <c r="CU197" s="173"/>
      <c r="CV197" s="173"/>
      <c r="CW197" s="173"/>
      <c r="CX197" s="173"/>
      <c r="CY197" s="173"/>
      <c r="CZ197" s="173"/>
      <c r="DA197" s="173"/>
      <c r="DB197" s="173"/>
      <c r="DC197" s="173"/>
      <c r="DD197" s="173"/>
      <c r="DE197" s="173"/>
      <c r="DF197" s="173"/>
      <c r="DG197" s="173"/>
      <c r="DH197" s="173"/>
      <c r="DI197" s="173"/>
    </row>
    <row r="198" spans="1:113" s="4" customFormat="1" ht="15" customHeight="1">
      <c r="A198" s="7" t="s">
        <v>297</v>
      </c>
      <c r="B198" s="2">
        <v>1997</v>
      </c>
      <c r="C198" s="7">
        <v>9012401</v>
      </c>
      <c r="D198" s="7" t="s">
        <v>273</v>
      </c>
      <c r="E198" s="7" t="s">
        <v>298</v>
      </c>
      <c r="F198" s="7"/>
      <c r="G198" s="7" t="s">
        <v>36</v>
      </c>
      <c r="H198" s="2">
        <v>589</v>
      </c>
      <c r="I198" s="2"/>
      <c r="J198" s="10">
        <v>36.660000000000004</v>
      </c>
      <c r="K198" s="3">
        <v>0.51</v>
      </c>
      <c r="L198" s="3">
        <v>1.34</v>
      </c>
      <c r="M198" s="3">
        <v>32.4</v>
      </c>
      <c r="N198" s="3" t="s">
        <v>37</v>
      </c>
      <c r="O198" s="3" t="s">
        <v>37</v>
      </c>
      <c r="P198" s="3" t="s">
        <v>37</v>
      </c>
      <c r="Q198" s="3">
        <v>1.78</v>
      </c>
      <c r="R198" s="3">
        <v>1.53</v>
      </c>
      <c r="S198" s="3" t="s">
        <v>37</v>
      </c>
      <c r="T198" s="3" t="s">
        <v>37</v>
      </c>
      <c r="U198" s="3" t="s">
        <v>37</v>
      </c>
      <c r="V198" s="3" t="s">
        <v>37</v>
      </c>
      <c r="W198" s="3" t="s">
        <v>37</v>
      </c>
      <c r="X198" s="3">
        <v>2.04</v>
      </c>
      <c r="Y198" s="3">
        <v>20.7</v>
      </c>
      <c r="Z198" s="3">
        <v>0.08</v>
      </c>
      <c r="AA198" s="3">
        <v>1.95</v>
      </c>
      <c r="AB198" s="3">
        <v>0.93</v>
      </c>
      <c r="AC198" s="3">
        <v>0.08</v>
      </c>
      <c r="AD198" s="3">
        <v>0</v>
      </c>
      <c r="AE198" s="3">
        <v>0</v>
      </c>
      <c r="AF198" s="3">
        <v>0</v>
      </c>
      <c r="AG198" s="3" t="s">
        <v>37</v>
      </c>
      <c r="AH198" s="3" t="s">
        <v>37</v>
      </c>
      <c r="AI198" s="3" t="s">
        <v>37</v>
      </c>
      <c r="AJ198" s="3" t="s">
        <v>37</v>
      </c>
      <c r="AL198" s="45">
        <f t="shared" si="148"/>
        <v>25.779999999999994</v>
      </c>
      <c r="AM198" s="45">
        <f t="shared" si="132"/>
        <v>3.31</v>
      </c>
      <c r="AN198" s="45">
        <f t="shared" si="154"/>
        <v>32.4</v>
      </c>
      <c r="AO198" s="45">
        <f>SUM(K198:L198)</f>
        <v>1.85</v>
      </c>
      <c r="AP198" s="45">
        <f t="shared" si="133"/>
        <v>63.339999999999996</v>
      </c>
      <c r="AQ198" s="45">
        <f t="shared" si="120"/>
        <v>36.660000000000004</v>
      </c>
      <c r="AR198" s="45">
        <f t="shared" si="149"/>
        <v>69.06</v>
      </c>
      <c r="AS198" s="14"/>
      <c r="AT198" s="45">
        <f t="shared" si="155"/>
        <v>6.6460839999999974</v>
      </c>
      <c r="AU198" s="45">
        <f t="shared" si="156"/>
        <v>1.7066359999999998</v>
      </c>
      <c r="AV198" s="45">
        <f t="shared" si="159"/>
        <v>0.10956100000000001</v>
      </c>
      <c r="AW198" s="45">
        <f t="shared" si="157"/>
        <v>35.607335999999989</v>
      </c>
      <c r="AX198" s="45">
        <f t="shared" si="158"/>
        <v>4.5717720000000002</v>
      </c>
      <c r="AY198" s="45">
        <f t="shared" si="152"/>
        <v>47.692836000000007</v>
      </c>
      <c r="AZ198" s="45">
        <f>2*AL198*AO198/100</f>
        <v>0.95385999999999982</v>
      </c>
      <c r="BA198" s="45">
        <f>2*AM198*AO198/100</f>
        <v>0.12247000000000002</v>
      </c>
      <c r="BB198" s="45">
        <f>2*AR198*AO198/100</f>
        <v>2.5552200000000003</v>
      </c>
      <c r="BC198" s="45">
        <f>AO198*AO198/100</f>
        <v>3.4225000000000005E-2</v>
      </c>
      <c r="BD198" s="45">
        <f t="shared" si="153"/>
        <v>100.00000000000003</v>
      </c>
      <c r="BE198" s="14"/>
      <c r="BF198" s="45"/>
      <c r="BG198" s="45"/>
      <c r="BH198" s="45"/>
      <c r="BI198" s="45"/>
      <c r="BJ198" s="45"/>
      <c r="BK198" s="45"/>
      <c r="BL198" s="45"/>
      <c r="BM198" s="14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14"/>
      <c r="BZ198" s="14" t="s">
        <v>471</v>
      </c>
      <c r="CA198" s="46">
        <v>6.96</v>
      </c>
      <c r="CB198" s="12">
        <v>589</v>
      </c>
      <c r="CC198" s="10"/>
      <c r="CD198" s="10"/>
      <c r="CE198" s="173"/>
      <c r="CF198" s="173"/>
      <c r="CG198" s="173"/>
      <c r="CH198" s="173"/>
      <c r="CI198" s="173"/>
      <c r="CJ198" s="173"/>
      <c r="CK198" s="173"/>
      <c r="CL198" s="173"/>
      <c r="CM198" s="173"/>
      <c r="CN198" s="173"/>
      <c r="CO198" s="173"/>
      <c r="CP198" s="173"/>
      <c r="CQ198" s="173"/>
      <c r="CR198" s="173"/>
      <c r="CS198" s="173"/>
      <c r="CT198" s="173"/>
      <c r="CU198" s="173"/>
      <c r="CV198" s="173"/>
      <c r="CW198" s="173"/>
      <c r="CX198" s="173"/>
      <c r="CY198" s="173"/>
      <c r="CZ198" s="173"/>
      <c r="DA198" s="173"/>
      <c r="DB198" s="173"/>
      <c r="DC198" s="173"/>
      <c r="DD198" s="173"/>
      <c r="DE198" s="173"/>
      <c r="DF198" s="173"/>
      <c r="DG198" s="173"/>
      <c r="DH198" s="173"/>
      <c r="DI198" s="173"/>
    </row>
    <row r="199" spans="1:113" s="4" customFormat="1" ht="15" customHeight="1">
      <c r="A199" s="7" t="s">
        <v>73</v>
      </c>
      <c r="B199" s="2">
        <v>1998</v>
      </c>
      <c r="C199" s="7">
        <v>9511177</v>
      </c>
      <c r="D199" s="7" t="s">
        <v>273</v>
      </c>
      <c r="E199" s="7" t="s">
        <v>298</v>
      </c>
      <c r="F199" s="7"/>
      <c r="G199" s="7" t="s">
        <v>36</v>
      </c>
      <c r="H199" s="2">
        <v>195</v>
      </c>
      <c r="I199" s="2"/>
      <c r="J199" s="10">
        <v>37.299999999999997</v>
      </c>
      <c r="K199" s="3" t="s">
        <v>37</v>
      </c>
      <c r="L199" s="3" t="s">
        <v>37</v>
      </c>
      <c r="M199" s="3">
        <v>32.200000000000003</v>
      </c>
      <c r="N199" s="3" t="s">
        <v>37</v>
      </c>
      <c r="O199" s="3" t="s">
        <v>37</v>
      </c>
      <c r="P199" s="3" t="s">
        <v>37</v>
      </c>
      <c r="Q199" s="3">
        <v>2</v>
      </c>
      <c r="R199" s="3">
        <v>2</v>
      </c>
      <c r="S199" s="3">
        <v>0</v>
      </c>
      <c r="T199" s="3" t="s">
        <v>37</v>
      </c>
      <c r="U199" s="3" t="s">
        <v>37</v>
      </c>
      <c r="V199" s="3" t="s">
        <v>37</v>
      </c>
      <c r="W199" s="3" t="s">
        <v>37</v>
      </c>
      <c r="X199" s="3">
        <v>1</v>
      </c>
      <c r="Y199" s="3">
        <v>19.5</v>
      </c>
      <c r="Z199" s="3" t="s">
        <v>37</v>
      </c>
      <c r="AA199" s="3">
        <v>4.0999999999999996</v>
      </c>
      <c r="AB199" s="3">
        <v>1.3</v>
      </c>
      <c r="AC199" s="3">
        <v>0.3</v>
      </c>
      <c r="AD199" s="3">
        <v>0.3</v>
      </c>
      <c r="AE199" s="3" t="s">
        <v>37</v>
      </c>
      <c r="AF199" s="3" t="s">
        <v>37</v>
      </c>
      <c r="AG199" s="3" t="s">
        <v>37</v>
      </c>
      <c r="AH199" s="3" t="s">
        <v>37</v>
      </c>
      <c r="AI199" s="3" t="s">
        <v>37</v>
      </c>
      <c r="AJ199" s="3" t="s">
        <v>37</v>
      </c>
      <c r="AL199" s="45">
        <f t="shared" si="148"/>
        <v>26.500000000000004</v>
      </c>
      <c r="AM199" s="45">
        <f t="shared" si="132"/>
        <v>4</v>
      </c>
      <c r="AN199" s="45">
        <f t="shared" si="154"/>
        <v>32.200000000000003</v>
      </c>
      <c r="AO199" s="45"/>
      <c r="AP199" s="45">
        <f t="shared" si="133"/>
        <v>62.7</v>
      </c>
      <c r="AQ199" s="45">
        <f t="shared" si="120"/>
        <v>37.299999999999997</v>
      </c>
      <c r="AR199" s="45">
        <f t="shared" si="149"/>
        <v>69.5</v>
      </c>
      <c r="AS199" s="14"/>
      <c r="AT199" s="45">
        <f t="shared" si="155"/>
        <v>7.0225000000000026</v>
      </c>
      <c r="AU199" s="45">
        <f t="shared" si="156"/>
        <v>2.12</v>
      </c>
      <c r="AV199" s="45">
        <f t="shared" si="159"/>
        <v>0.16</v>
      </c>
      <c r="AW199" s="45">
        <f t="shared" si="157"/>
        <v>36.835000000000008</v>
      </c>
      <c r="AX199" s="45">
        <f t="shared" si="158"/>
        <v>5.56</v>
      </c>
      <c r="AY199" s="45">
        <f t="shared" si="152"/>
        <v>48.302500000000002</v>
      </c>
      <c r="AZ199" s="45"/>
      <c r="BA199" s="45"/>
      <c r="BB199" s="45"/>
      <c r="BC199" s="45"/>
      <c r="BD199" s="45">
        <f t="shared" si="153"/>
        <v>100.00000000000001</v>
      </c>
      <c r="BE199" s="14"/>
      <c r="BF199" s="45"/>
      <c r="BG199" s="45"/>
      <c r="BH199" s="45"/>
      <c r="BI199" s="45"/>
      <c r="BJ199" s="45"/>
      <c r="BK199" s="45"/>
      <c r="BL199" s="45"/>
      <c r="BM199" s="14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14"/>
      <c r="BZ199" s="14" t="s">
        <v>469</v>
      </c>
      <c r="CA199" s="46">
        <v>7.69</v>
      </c>
      <c r="CB199" s="12">
        <v>195</v>
      </c>
      <c r="CC199" s="10"/>
      <c r="CD199" s="10"/>
      <c r="CE199" s="173"/>
      <c r="CF199" s="173"/>
      <c r="CG199" s="173"/>
      <c r="CH199" s="173"/>
      <c r="CI199" s="173"/>
      <c r="CJ199" s="173"/>
      <c r="CK199" s="173"/>
      <c r="CL199" s="173"/>
      <c r="CM199" s="173"/>
      <c r="CN199" s="173"/>
      <c r="CO199" s="173"/>
      <c r="CP199" s="173"/>
      <c r="CQ199" s="173"/>
      <c r="CR199" s="173"/>
      <c r="CS199" s="173"/>
      <c r="CT199" s="173"/>
      <c r="CU199" s="173"/>
      <c r="CV199" s="173"/>
      <c r="CW199" s="173"/>
      <c r="CX199" s="173"/>
      <c r="CY199" s="173"/>
      <c r="CZ199" s="173"/>
      <c r="DA199" s="173"/>
      <c r="DB199" s="173"/>
      <c r="DC199" s="173"/>
      <c r="DD199" s="173"/>
      <c r="DE199" s="173"/>
      <c r="DF199" s="173"/>
      <c r="DG199" s="173"/>
      <c r="DH199" s="173"/>
      <c r="DI199" s="173"/>
    </row>
    <row r="200" spans="1:113" s="22" customFormat="1" ht="15" customHeight="1">
      <c r="A200" s="17" t="s">
        <v>299</v>
      </c>
      <c r="B200" s="18">
        <v>2004</v>
      </c>
      <c r="C200" s="17">
        <v>15289790</v>
      </c>
      <c r="D200" s="17" t="s">
        <v>273</v>
      </c>
      <c r="E200" s="17" t="s">
        <v>298</v>
      </c>
      <c r="F200" s="17"/>
      <c r="G200" s="17" t="s">
        <v>36</v>
      </c>
      <c r="H200" s="18">
        <v>308</v>
      </c>
      <c r="I200" s="18">
        <v>308</v>
      </c>
      <c r="J200" s="21">
        <v>63.9</v>
      </c>
      <c r="K200" s="19">
        <v>0</v>
      </c>
      <c r="L200" s="19">
        <v>1.1000000000000001</v>
      </c>
      <c r="M200" s="19">
        <v>17.5</v>
      </c>
      <c r="N200" s="19">
        <v>5.2</v>
      </c>
      <c r="O200" s="19" t="s">
        <v>37</v>
      </c>
      <c r="P200" s="19" t="s">
        <v>37</v>
      </c>
      <c r="Q200" s="19">
        <v>2.1</v>
      </c>
      <c r="R200" s="19">
        <v>1.8</v>
      </c>
      <c r="S200" s="19" t="s">
        <v>37</v>
      </c>
      <c r="T200" s="19" t="s">
        <v>37</v>
      </c>
      <c r="U200" s="19">
        <v>8.4</v>
      </c>
      <c r="V200" s="19" t="s">
        <v>37</v>
      </c>
      <c r="W200" s="19" t="s">
        <v>37</v>
      </c>
      <c r="X200" s="19" t="s">
        <v>37</v>
      </c>
      <c r="Y200" s="19" t="s">
        <v>37</v>
      </c>
      <c r="Z200" s="19" t="s">
        <v>37</v>
      </c>
      <c r="AA200" s="19" t="s">
        <v>37</v>
      </c>
      <c r="AB200" s="19" t="s">
        <v>37</v>
      </c>
      <c r="AC200" s="19" t="s">
        <v>37</v>
      </c>
      <c r="AD200" s="19" t="s">
        <v>37</v>
      </c>
      <c r="AE200" s="19" t="s">
        <v>37</v>
      </c>
      <c r="AF200" s="19" t="s">
        <v>37</v>
      </c>
      <c r="AG200" s="19" t="s">
        <v>37</v>
      </c>
      <c r="AH200" s="19" t="s">
        <v>37</v>
      </c>
      <c r="AI200" s="19" t="s">
        <v>37</v>
      </c>
      <c r="AJ200" s="19" t="s">
        <v>37</v>
      </c>
      <c r="AK200" s="4"/>
      <c r="AL200" s="74"/>
      <c r="AM200" s="74">
        <f t="shared" si="132"/>
        <v>12.3</v>
      </c>
      <c r="AN200" s="74">
        <f t="shared" si="154"/>
        <v>22.7</v>
      </c>
      <c r="AO200" s="74">
        <f>SUM(K200:L200)</f>
        <v>1.1000000000000001</v>
      </c>
      <c r="AP200" s="74">
        <f t="shared" si="133"/>
        <v>36.1</v>
      </c>
      <c r="AQ200" s="74">
        <f t="shared" si="120"/>
        <v>63.9</v>
      </c>
      <c r="AR200" s="74">
        <f t="shared" si="149"/>
        <v>86.6</v>
      </c>
      <c r="AS200" s="14"/>
      <c r="AT200" s="74"/>
      <c r="AU200" s="74"/>
      <c r="AV200" s="74">
        <f t="shared" si="159"/>
        <v>1.5129000000000001</v>
      </c>
      <c r="AW200" s="74"/>
      <c r="AX200" s="74">
        <f t="shared" si="158"/>
        <v>21.303600000000003</v>
      </c>
      <c r="AY200" s="74">
        <f t="shared" si="152"/>
        <v>74.995599999999982</v>
      </c>
      <c r="AZ200" s="74"/>
      <c r="BA200" s="74">
        <f>2*AM200*AO200/100</f>
        <v>0.27060000000000001</v>
      </c>
      <c r="BB200" s="74">
        <f>2*AR200*AO200/100</f>
        <v>1.9052</v>
      </c>
      <c r="BC200" s="74">
        <f>AO200*AO200/100</f>
        <v>1.2100000000000001E-2</v>
      </c>
      <c r="BD200" s="74">
        <f t="shared" si="153"/>
        <v>99.999999999999986</v>
      </c>
      <c r="BE200" s="14"/>
      <c r="BF200" s="74"/>
      <c r="BG200" s="74">
        <v>12.3</v>
      </c>
      <c r="BH200" s="74">
        <v>22.7</v>
      </c>
      <c r="BI200" s="74">
        <v>1.1000000000000001</v>
      </c>
      <c r="BJ200" s="74">
        <v>36.1</v>
      </c>
      <c r="BK200" s="74">
        <v>63.9</v>
      </c>
      <c r="BL200" s="74">
        <v>86.6</v>
      </c>
      <c r="BM200" s="14"/>
      <c r="BN200" s="74"/>
      <c r="BO200" s="74"/>
      <c r="BP200" s="74">
        <v>1.5129000000000001</v>
      </c>
      <c r="BQ200" s="74"/>
      <c r="BR200" s="74">
        <v>21.303600000000003</v>
      </c>
      <c r="BS200" s="74">
        <v>74.995599999999982</v>
      </c>
      <c r="BT200" s="74"/>
      <c r="BU200" s="74">
        <v>0.27060000000000001</v>
      </c>
      <c r="BV200" s="74">
        <v>1.9052</v>
      </c>
      <c r="BW200" s="74">
        <v>1.2100000000000001E-2</v>
      </c>
      <c r="BX200" s="74">
        <v>99.999999999999986</v>
      </c>
      <c r="BY200" s="14"/>
      <c r="BZ200" s="74" t="s">
        <v>469</v>
      </c>
      <c r="CA200" s="19">
        <v>7.8</v>
      </c>
      <c r="CB200" s="18">
        <v>308</v>
      </c>
      <c r="CC200" s="10"/>
      <c r="CD200" s="10"/>
      <c r="CE200" s="166"/>
      <c r="CF200" s="166"/>
      <c r="CG200" s="166"/>
      <c r="CH200" s="166"/>
      <c r="CI200" s="166"/>
      <c r="CJ200" s="166"/>
      <c r="CK200" s="166"/>
      <c r="CL200" s="166"/>
      <c r="CM200" s="166"/>
      <c r="CN200" s="166"/>
      <c r="CO200" s="166"/>
      <c r="CP200" s="166"/>
      <c r="CQ200" s="166"/>
      <c r="CR200" s="166"/>
      <c r="CS200" s="166"/>
      <c r="CT200" s="166"/>
      <c r="CU200" s="166"/>
      <c r="CV200" s="166"/>
      <c r="CW200" s="166"/>
      <c r="CX200" s="166"/>
      <c r="CY200" s="166"/>
      <c r="CZ200" s="166"/>
      <c r="DA200" s="166"/>
      <c r="DB200" s="166"/>
      <c r="DC200" s="166"/>
      <c r="DD200" s="166"/>
      <c r="DE200" s="166"/>
      <c r="DF200" s="166"/>
      <c r="DG200" s="166"/>
      <c r="DH200" s="166"/>
      <c r="DI200" s="166"/>
    </row>
    <row r="201" spans="1:113" s="4" customFormat="1" ht="15" customHeight="1">
      <c r="A201" s="7" t="s">
        <v>300</v>
      </c>
      <c r="B201" s="2">
        <v>2006</v>
      </c>
      <c r="C201" s="7">
        <v>17001296</v>
      </c>
      <c r="D201" s="7" t="s">
        <v>273</v>
      </c>
      <c r="E201" s="7" t="s">
        <v>298</v>
      </c>
      <c r="F201" s="7"/>
      <c r="G201" s="7" t="s">
        <v>36</v>
      </c>
      <c r="H201" s="2">
        <v>308</v>
      </c>
      <c r="I201" s="2"/>
      <c r="J201" s="10">
        <v>100</v>
      </c>
      <c r="K201" s="3" t="s">
        <v>37</v>
      </c>
      <c r="L201" s="3" t="s">
        <v>37</v>
      </c>
      <c r="M201" s="3" t="s">
        <v>37</v>
      </c>
      <c r="N201" s="3" t="s">
        <v>37</v>
      </c>
      <c r="O201" s="3" t="s">
        <v>37</v>
      </c>
      <c r="P201" s="3" t="s">
        <v>37</v>
      </c>
      <c r="Q201" s="3" t="s">
        <v>37</v>
      </c>
      <c r="R201" s="3" t="s">
        <v>37</v>
      </c>
      <c r="S201" s="3" t="s">
        <v>37</v>
      </c>
      <c r="T201" s="3" t="s">
        <v>37</v>
      </c>
      <c r="U201" s="3" t="s">
        <v>37</v>
      </c>
      <c r="V201" s="3" t="s">
        <v>37</v>
      </c>
      <c r="W201" s="3" t="s">
        <v>37</v>
      </c>
      <c r="X201" s="3" t="s">
        <v>37</v>
      </c>
      <c r="Y201" s="3" t="s">
        <v>37</v>
      </c>
      <c r="Z201" s="3" t="s">
        <v>37</v>
      </c>
      <c r="AA201" s="3" t="s">
        <v>37</v>
      </c>
      <c r="AB201" s="3" t="s">
        <v>37</v>
      </c>
      <c r="AC201" s="3" t="s">
        <v>37</v>
      </c>
      <c r="AD201" s="3" t="s">
        <v>37</v>
      </c>
      <c r="AE201" s="3" t="s">
        <v>37</v>
      </c>
      <c r="AF201" s="3" t="s">
        <v>37</v>
      </c>
      <c r="AG201" s="3" t="s">
        <v>37</v>
      </c>
      <c r="AH201" s="3" t="s">
        <v>37</v>
      </c>
      <c r="AI201" s="3" t="s">
        <v>37</v>
      </c>
      <c r="AJ201" s="3" t="s">
        <v>37</v>
      </c>
      <c r="AL201" s="45"/>
      <c r="AM201" s="45"/>
      <c r="AN201" s="45"/>
      <c r="AO201" s="45"/>
      <c r="AP201" s="45">
        <f t="shared" si="133"/>
        <v>0</v>
      </c>
      <c r="AQ201" s="45">
        <f t="shared" si="120"/>
        <v>100</v>
      </c>
      <c r="AR201" s="45">
        <f t="shared" si="149"/>
        <v>100</v>
      </c>
      <c r="AS201" s="14"/>
      <c r="AT201" s="45"/>
      <c r="AU201" s="45"/>
      <c r="AV201" s="45"/>
      <c r="AW201" s="45"/>
      <c r="AX201" s="45"/>
      <c r="AY201" s="45">
        <f t="shared" si="152"/>
        <v>100</v>
      </c>
      <c r="AZ201" s="45"/>
      <c r="BA201" s="45"/>
      <c r="BB201" s="45"/>
      <c r="BC201" s="45"/>
      <c r="BD201" s="45">
        <f t="shared" si="153"/>
        <v>100</v>
      </c>
      <c r="BE201" s="14"/>
      <c r="BF201" s="45"/>
      <c r="BG201" s="45"/>
      <c r="BH201" s="45"/>
      <c r="BI201" s="45"/>
      <c r="BJ201" s="45"/>
      <c r="BK201" s="45"/>
      <c r="BL201" s="45"/>
      <c r="BM201" s="14"/>
      <c r="BN201" s="45"/>
      <c r="BO201" s="45"/>
      <c r="BP201" s="45"/>
      <c r="BQ201" s="45"/>
      <c r="BR201" s="45"/>
      <c r="BS201" s="45"/>
      <c r="BT201" s="45"/>
      <c r="BU201" s="45"/>
      <c r="BV201" s="45"/>
      <c r="BW201" s="45"/>
      <c r="BX201" s="45"/>
      <c r="BY201" s="14"/>
      <c r="BZ201" s="46"/>
      <c r="CA201" s="46"/>
      <c r="CB201" s="12"/>
      <c r="CC201" s="10"/>
      <c r="CD201" s="10"/>
      <c r="CE201" s="173"/>
      <c r="CF201" s="173"/>
      <c r="CG201" s="173"/>
      <c r="CH201" s="173"/>
      <c r="CI201" s="173"/>
      <c r="CJ201" s="173"/>
      <c r="CK201" s="173"/>
      <c r="CL201" s="173"/>
      <c r="CM201" s="173"/>
      <c r="CN201" s="173"/>
      <c r="CO201" s="173"/>
      <c r="CP201" s="173"/>
      <c r="CQ201" s="173"/>
      <c r="CR201" s="173"/>
      <c r="CS201" s="173"/>
      <c r="CT201" s="173"/>
      <c r="CU201" s="173"/>
      <c r="CV201" s="173"/>
      <c r="CW201" s="173"/>
      <c r="CX201" s="173"/>
      <c r="CY201" s="173"/>
      <c r="CZ201" s="173"/>
      <c r="DA201" s="173"/>
      <c r="DB201" s="173"/>
      <c r="DC201" s="173"/>
      <c r="DD201" s="173"/>
      <c r="DE201" s="173"/>
      <c r="DF201" s="173"/>
      <c r="DG201" s="173"/>
      <c r="DH201" s="173"/>
      <c r="DI201" s="173"/>
    </row>
    <row r="202" spans="1:113" s="4" customFormat="1" ht="15" customHeight="1">
      <c r="A202" s="7" t="s">
        <v>301</v>
      </c>
      <c r="B202" s="2">
        <v>2007</v>
      </c>
      <c r="C202" s="7">
        <v>17635181</v>
      </c>
      <c r="D202" s="7" t="s">
        <v>273</v>
      </c>
      <c r="E202" s="7" t="s">
        <v>302</v>
      </c>
      <c r="F202" s="7"/>
      <c r="G202" s="7" t="s">
        <v>36</v>
      </c>
      <c r="H202" s="2">
        <v>283</v>
      </c>
      <c r="I202" s="2"/>
      <c r="J202" s="10">
        <v>79.86</v>
      </c>
      <c r="K202" s="3" t="s">
        <v>37</v>
      </c>
      <c r="L202" s="3" t="s">
        <v>37</v>
      </c>
      <c r="M202" s="3" t="s">
        <v>37</v>
      </c>
      <c r="N202" s="3" t="s">
        <v>37</v>
      </c>
      <c r="O202" s="3" t="s">
        <v>37</v>
      </c>
      <c r="P202" s="3" t="s">
        <v>37</v>
      </c>
      <c r="Q202" s="3" t="s">
        <v>37</v>
      </c>
      <c r="R202" s="3" t="s">
        <v>37</v>
      </c>
      <c r="S202" s="3" t="s">
        <v>37</v>
      </c>
      <c r="T202" s="3" t="s">
        <v>37</v>
      </c>
      <c r="U202" s="3" t="s">
        <v>37</v>
      </c>
      <c r="V202" s="3" t="s">
        <v>37</v>
      </c>
      <c r="W202" s="3" t="s">
        <v>37</v>
      </c>
      <c r="X202" s="3">
        <v>2.2999999999999998</v>
      </c>
      <c r="Y202" s="3">
        <v>17.84</v>
      </c>
      <c r="Z202" s="3" t="s">
        <v>37</v>
      </c>
      <c r="AA202" s="3" t="s">
        <v>37</v>
      </c>
      <c r="AB202" s="3" t="s">
        <v>37</v>
      </c>
      <c r="AC202" s="3" t="s">
        <v>37</v>
      </c>
      <c r="AD202" s="3" t="s">
        <v>37</v>
      </c>
      <c r="AE202" s="3" t="s">
        <v>37</v>
      </c>
      <c r="AF202" s="3" t="s">
        <v>37</v>
      </c>
      <c r="AG202" s="3" t="s">
        <v>37</v>
      </c>
      <c r="AH202" s="3" t="s">
        <v>37</v>
      </c>
      <c r="AI202" s="3" t="s">
        <v>37</v>
      </c>
      <c r="AJ202" s="3" t="s">
        <v>37</v>
      </c>
      <c r="AL202" s="45">
        <f t="shared" ref="AL202:AL211" si="160">SUM(X202:AJ202)</f>
        <v>20.14</v>
      </c>
      <c r="AM202" s="45"/>
      <c r="AN202" s="45"/>
      <c r="AO202" s="45"/>
      <c r="AP202" s="45">
        <f t="shared" si="133"/>
        <v>20.14</v>
      </c>
      <c r="AQ202" s="45">
        <f t="shared" si="120"/>
        <v>79.86</v>
      </c>
      <c r="AR202" s="45">
        <f t="shared" si="149"/>
        <v>79.86</v>
      </c>
      <c r="AS202" s="14"/>
      <c r="AT202" s="45">
        <f t="shared" ref="AT202:AT211" si="161">AL202*AL202/100</f>
        <v>4.0561960000000008</v>
      </c>
      <c r="AU202" s="45"/>
      <c r="AV202" s="45"/>
      <c r="AW202" s="45">
        <f t="shared" ref="AW202:AW211" si="162">2*AL202*AR202/100</f>
        <v>32.167608000000001</v>
      </c>
      <c r="AX202" s="45"/>
      <c r="AY202" s="45">
        <f t="shared" si="152"/>
        <v>63.776195999999999</v>
      </c>
      <c r="AZ202" s="45"/>
      <c r="BA202" s="45"/>
      <c r="BB202" s="45"/>
      <c r="BC202" s="45"/>
      <c r="BD202" s="45">
        <f t="shared" si="153"/>
        <v>100</v>
      </c>
      <c r="BE202" s="14"/>
      <c r="BF202" s="45"/>
      <c r="BG202" s="45"/>
      <c r="BH202" s="45"/>
      <c r="BI202" s="45"/>
      <c r="BJ202" s="45"/>
      <c r="BK202" s="45"/>
      <c r="BL202" s="45"/>
      <c r="BM202" s="14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14"/>
      <c r="BZ202" s="46"/>
      <c r="CA202" s="46"/>
      <c r="CB202" s="12"/>
      <c r="CC202" s="10"/>
      <c r="CD202" s="10"/>
      <c r="CE202" s="173"/>
      <c r="CF202" s="173"/>
      <c r="CG202" s="173"/>
      <c r="CH202" s="173"/>
      <c r="CI202" s="173"/>
      <c r="CJ202" s="173"/>
      <c r="CK202" s="173"/>
      <c r="CL202" s="173"/>
      <c r="CM202" s="173"/>
      <c r="CN202" s="173"/>
      <c r="CO202" s="173"/>
      <c r="CP202" s="173"/>
      <c r="CQ202" s="173"/>
      <c r="CR202" s="173"/>
      <c r="CS202" s="173"/>
      <c r="CT202" s="173"/>
      <c r="CU202" s="173"/>
      <c r="CV202" s="173"/>
      <c r="CW202" s="173"/>
      <c r="CX202" s="173"/>
      <c r="CY202" s="173"/>
      <c r="CZ202" s="173"/>
      <c r="DA202" s="173"/>
      <c r="DB202" s="173"/>
      <c r="DC202" s="173"/>
      <c r="DD202" s="173"/>
      <c r="DE202" s="173"/>
      <c r="DF202" s="173"/>
      <c r="DG202" s="173"/>
      <c r="DH202" s="173"/>
      <c r="DI202" s="173"/>
    </row>
    <row r="203" spans="1:113" s="22" customFormat="1" ht="15" customHeight="1">
      <c r="A203" s="17" t="s">
        <v>303</v>
      </c>
      <c r="B203" s="18">
        <v>2011</v>
      </c>
      <c r="C203" s="17">
        <v>21826689</v>
      </c>
      <c r="D203" s="17" t="s">
        <v>273</v>
      </c>
      <c r="E203" s="17" t="s">
        <v>304</v>
      </c>
      <c r="F203" s="17"/>
      <c r="G203" s="17" t="s">
        <v>36</v>
      </c>
      <c r="H203" s="18">
        <v>112</v>
      </c>
      <c r="I203" s="18">
        <v>112</v>
      </c>
      <c r="J203" s="21">
        <v>40.400000000000006</v>
      </c>
      <c r="K203" s="19">
        <v>0.4</v>
      </c>
      <c r="L203" s="19">
        <v>1.4</v>
      </c>
      <c r="M203" s="19">
        <v>15.1</v>
      </c>
      <c r="N203" s="19">
        <v>8.5</v>
      </c>
      <c r="O203" s="19" t="s">
        <v>37</v>
      </c>
      <c r="P203" s="19" t="s">
        <v>37</v>
      </c>
      <c r="Q203" s="19">
        <v>1.4</v>
      </c>
      <c r="R203" s="19" t="s">
        <v>37</v>
      </c>
      <c r="S203" s="19" t="s">
        <v>37</v>
      </c>
      <c r="T203" s="19" t="s">
        <v>37</v>
      </c>
      <c r="U203" s="19">
        <v>8</v>
      </c>
      <c r="V203" s="19" t="s">
        <v>37</v>
      </c>
      <c r="W203" s="19" t="s">
        <v>37</v>
      </c>
      <c r="X203" s="19">
        <v>1.8</v>
      </c>
      <c r="Y203" s="19">
        <v>20.399999999999999</v>
      </c>
      <c r="Z203" s="19" t="s">
        <v>37</v>
      </c>
      <c r="AA203" s="19">
        <v>1.8</v>
      </c>
      <c r="AB203" s="19">
        <v>0.4</v>
      </c>
      <c r="AC203" s="19">
        <v>0.4</v>
      </c>
      <c r="AD203" s="19" t="s">
        <v>37</v>
      </c>
      <c r="AE203" s="19" t="s">
        <v>37</v>
      </c>
      <c r="AF203" s="19" t="s">
        <v>37</v>
      </c>
      <c r="AG203" s="19" t="s">
        <v>37</v>
      </c>
      <c r="AH203" s="19" t="s">
        <v>37</v>
      </c>
      <c r="AI203" s="19" t="s">
        <v>37</v>
      </c>
      <c r="AJ203" s="19" t="s">
        <v>37</v>
      </c>
      <c r="AK203" s="4"/>
      <c r="AL203" s="74">
        <f t="shared" si="160"/>
        <v>24.799999999999997</v>
      </c>
      <c r="AM203" s="74">
        <f t="shared" si="132"/>
        <v>9.4</v>
      </c>
      <c r="AN203" s="74">
        <f>SUM(M203:P203)</f>
        <v>23.6</v>
      </c>
      <c r="AO203" s="74">
        <f>SUM(K203:L203)</f>
        <v>1.7999999999999998</v>
      </c>
      <c r="AP203" s="74">
        <f t="shared" si="133"/>
        <v>59.599999999999994</v>
      </c>
      <c r="AQ203" s="74">
        <f t="shared" si="120"/>
        <v>40.400000000000006</v>
      </c>
      <c r="AR203" s="74">
        <f t="shared" si="149"/>
        <v>64</v>
      </c>
      <c r="AS203" s="14"/>
      <c r="AT203" s="74">
        <f t="shared" si="161"/>
        <v>6.1503999999999985</v>
      </c>
      <c r="AU203" s="74">
        <f t="shared" ref="AU203:AU211" si="163">2*AL203*AM203/100</f>
        <v>4.6623999999999999</v>
      </c>
      <c r="AV203" s="74">
        <f>AM203*AM203/100</f>
        <v>0.88360000000000016</v>
      </c>
      <c r="AW203" s="74">
        <f t="shared" si="162"/>
        <v>31.743999999999996</v>
      </c>
      <c r="AX203" s="74">
        <f>2*AM203*AR203/100</f>
        <v>12.032</v>
      </c>
      <c r="AY203" s="74">
        <f t="shared" si="152"/>
        <v>40.96</v>
      </c>
      <c r="AZ203" s="74">
        <f>2*AL203*AO203/100</f>
        <v>0.89279999999999982</v>
      </c>
      <c r="BA203" s="74">
        <f>2*AM203*AO203/100</f>
        <v>0.33839999999999998</v>
      </c>
      <c r="BB203" s="74">
        <f>2*AR203*AO203/100</f>
        <v>2.3039999999999998</v>
      </c>
      <c r="BC203" s="74">
        <f>AO203*AO203/100</f>
        <v>3.2399999999999991E-2</v>
      </c>
      <c r="BD203" s="74">
        <f t="shared" si="153"/>
        <v>99.999999999999986</v>
      </c>
      <c r="BE203" s="14"/>
      <c r="BF203" s="74">
        <v>24.799999999999997</v>
      </c>
      <c r="BG203" s="74">
        <v>9.4</v>
      </c>
      <c r="BH203" s="74">
        <v>23.6</v>
      </c>
      <c r="BI203" s="74">
        <v>1.7999999999999998</v>
      </c>
      <c r="BJ203" s="74">
        <v>59.599999999999994</v>
      </c>
      <c r="BK203" s="74">
        <v>40.400000000000006</v>
      </c>
      <c r="BL203" s="74">
        <v>64</v>
      </c>
      <c r="BM203" s="14"/>
      <c r="BN203" s="74">
        <v>6.1503999999999985</v>
      </c>
      <c r="BO203" s="74">
        <v>4.6623999999999999</v>
      </c>
      <c r="BP203" s="74">
        <v>0.88360000000000016</v>
      </c>
      <c r="BQ203" s="74">
        <v>31.743999999999996</v>
      </c>
      <c r="BR203" s="74">
        <v>12.032</v>
      </c>
      <c r="BS203" s="74">
        <v>40.96</v>
      </c>
      <c r="BT203" s="74">
        <v>0.89279999999999982</v>
      </c>
      <c r="BU203" s="74">
        <v>0.33839999999999998</v>
      </c>
      <c r="BV203" s="74">
        <v>2.3039999999999998</v>
      </c>
      <c r="BW203" s="74">
        <v>3.2399999999999991E-2</v>
      </c>
      <c r="BX203" s="74">
        <v>99.999999999999986</v>
      </c>
      <c r="BY203" s="14"/>
      <c r="BZ203" s="19"/>
      <c r="CA203" s="19"/>
      <c r="CB203" s="18"/>
      <c r="CC203" s="10"/>
      <c r="CD203" s="10"/>
      <c r="CE203" s="166"/>
      <c r="CF203" s="166"/>
      <c r="CG203" s="166"/>
      <c r="CH203" s="166"/>
      <c r="CI203" s="166"/>
      <c r="CJ203" s="166"/>
      <c r="CK203" s="166"/>
      <c r="CL203" s="166"/>
      <c r="CM203" s="166"/>
      <c r="CN203" s="166"/>
      <c r="CO203" s="166"/>
      <c r="CP203" s="166"/>
      <c r="CQ203" s="166"/>
      <c r="CR203" s="166"/>
      <c r="CS203" s="166"/>
      <c r="CT203" s="166"/>
      <c r="CU203" s="166"/>
      <c r="CV203" s="166"/>
      <c r="CW203" s="166"/>
      <c r="CX203" s="166"/>
      <c r="CY203" s="166"/>
      <c r="CZ203" s="166"/>
      <c r="DA203" s="166"/>
      <c r="DB203" s="166"/>
      <c r="DC203" s="166"/>
      <c r="DD203" s="166"/>
      <c r="DE203" s="166"/>
      <c r="DF203" s="166"/>
      <c r="DG203" s="166"/>
      <c r="DH203" s="166"/>
      <c r="DI203" s="166"/>
    </row>
    <row r="204" spans="1:113" s="22" customFormat="1" ht="15" customHeight="1">
      <c r="A204" s="21" t="s">
        <v>305</v>
      </c>
      <c r="B204" s="18">
        <v>2013</v>
      </c>
      <c r="C204" s="21">
        <v>23737191</v>
      </c>
      <c r="D204" s="21" t="s">
        <v>273</v>
      </c>
      <c r="E204" s="21" t="s">
        <v>306</v>
      </c>
      <c r="F204" s="21"/>
      <c r="G204" s="21" t="s">
        <v>307</v>
      </c>
      <c r="H204" s="18">
        <v>55</v>
      </c>
      <c r="I204" s="18">
        <v>55</v>
      </c>
      <c r="J204" s="21">
        <v>29.200000000000003</v>
      </c>
      <c r="K204" s="21">
        <v>0</v>
      </c>
      <c r="L204" s="21">
        <v>0</v>
      </c>
      <c r="M204" s="21">
        <v>20</v>
      </c>
      <c r="N204" s="21">
        <v>7.2</v>
      </c>
      <c r="O204" s="21" t="s">
        <v>37</v>
      </c>
      <c r="P204" s="21" t="s">
        <v>37</v>
      </c>
      <c r="Q204" s="21">
        <v>1.8</v>
      </c>
      <c r="R204" s="21">
        <v>1.8</v>
      </c>
      <c r="S204" s="21">
        <v>0</v>
      </c>
      <c r="T204" s="21">
        <v>0</v>
      </c>
      <c r="U204" s="21">
        <v>6.4</v>
      </c>
      <c r="V204" s="21" t="s">
        <v>37</v>
      </c>
      <c r="W204" s="21" t="s">
        <v>37</v>
      </c>
      <c r="X204" s="21">
        <v>2.7</v>
      </c>
      <c r="Y204" s="21">
        <v>29.1</v>
      </c>
      <c r="Z204" s="21">
        <v>0</v>
      </c>
      <c r="AA204" s="21">
        <v>0</v>
      </c>
      <c r="AB204" s="21">
        <v>1.8</v>
      </c>
      <c r="AC204" s="21">
        <v>0</v>
      </c>
      <c r="AD204" s="21">
        <v>0</v>
      </c>
      <c r="AE204" s="21">
        <v>0</v>
      </c>
      <c r="AF204" s="21" t="s">
        <v>37</v>
      </c>
      <c r="AG204" s="21">
        <v>0</v>
      </c>
      <c r="AH204" s="21">
        <v>0</v>
      </c>
      <c r="AI204" s="21" t="s">
        <v>37</v>
      </c>
      <c r="AJ204" s="21" t="s">
        <v>37</v>
      </c>
      <c r="AK204" s="4"/>
      <c r="AL204" s="74">
        <f t="shared" si="160"/>
        <v>33.6</v>
      </c>
      <c r="AM204" s="74">
        <f t="shared" si="132"/>
        <v>10</v>
      </c>
      <c r="AN204" s="74">
        <f>SUM(M204:P204)</f>
        <v>27.2</v>
      </c>
      <c r="AO204" s="74"/>
      <c r="AP204" s="74">
        <f t="shared" si="133"/>
        <v>70.8</v>
      </c>
      <c r="AQ204" s="74">
        <f t="shared" ref="AQ204:AQ267" si="164">100-AP204</f>
        <v>29.200000000000003</v>
      </c>
      <c r="AR204" s="74">
        <f t="shared" si="149"/>
        <v>56.400000000000006</v>
      </c>
      <c r="AS204" s="14"/>
      <c r="AT204" s="74">
        <f t="shared" si="161"/>
        <v>11.2896</v>
      </c>
      <c r="AU204" s="74">
        <f t="shared" si="163"/>
        <v>6.72</v>
      </c>
      <c r="AV204" s="74">
        <f>AM204*AM204/100</f>
        <v>1</v>
      </c>
      <c r="AW204" s="74">
        <f t="shared" si="162"/>
        <v>37.900800000000004</v>
      </c>
      <c r="AX204" s="74">
        <f>2*AM204*AR204/100</f>
        <v>11.28</v>
      </c>
      <c r="AY204" s="74">
        <f t="shared" si="152"/>
        <v>31.809600000000003</v>
      </c>
      <c r="AZ204" s="74"/>
      <c r="BA204" s="74"/>
      <c r="BB204" s="74"/>
      <c r="BC204" s="74"/>
      <c r="BD204" s="74">
        <f t="shared" si="153"/>
        <v>100</v>
      </c>
      <c r="BE204" s="14"/>
      <c r="BF204" s="74">
        <v>33.6</v>
      </c>
      <c r="BG204" s="74">
        <v>10</v>
      </c>
      <c r="BH204" s="74">
        <v>27.2</v>
      </c>
      <c r="BI204" s="74"/>
      <c r="BJ204" s="74">
        <v>70.8</v>
      </c>
      <c r="BK204" s="74">
        <v>29.200000000000003</v>
      </c>
      <c r="BL204" s="74">
        <v>56.400000000000006</v>
      </c>
      <c r="BM204" s="14"/>
      <c r="BN204" s="74">
        <v>11.2896</v>
      </c>
      <c r="BO204" s="74">
        <v>6.72</v>
      </c>
      <c r="BP204" s="74">
        <v>1</v>
      </c>
      <c r="BQ204" s="74">
        <v>37.900800000000004</v>
      </c>
      <c r="BR204" s="74">
        <v>11.28</v>
      </c>
      <c r="BS204" s="74">
        <v>31.809600000000003</v>
      </c>
      <c r="BT204" s="74"/>
      <c r="BU204" s="74"/>
      <c r="BV204" s="74"/>
      <c r="BW204" s="74"/>
      <c r="BX204" s="74">
        <v>100</v>
      </c>
      <c r="BY204" s="14"/>
      <c r="BZ204" s="19"/>
      <c r="CA204" s="19"/>
      <c r="CB204" s="18"/>
      <c r="CC204" s="10"/>
      <c r="CD204" s="10"/>
      <c r="CE204" s="166"/>
      <c r="CF204" s="166"/>
      <c r="CG204" s="166"/>
      <c r="CH204" s="166"/>
      <c r="CI204" s="166"/>
      <c r="CJ204" s="166"/>
      <c r="CK204" s="166"/>
      <c r="CL204" s="166"/>
      <c r="CM204" s="166"/>
      <c r="CN204" s="166"/>
      <c r="CO204" s="166"/>
      <c r="CP204" s="166"/>
      <c r="CQ204" s="166"/>
      <c r="CR204" s="166"/>
      <c r="CS204" s="166"/>
      <c r="CT204" s="166"/>
      <c r="CU204" s="166"/>
      <c r="CV204" s="166"/>
      <c r="CW204" s="166"/>
      <c r="CX204" s="166"/>
      <c r="CY204" s="166"/>
      <c r="CZ204" s="166"/>
      <c r="DA204" s="166"/>
      <c r="DB204" s="166"/>
      <c r="DC204" s="166"/>
      <c r="DD204" s="166"/>
      <c r="DE204" s="166"/>
      <c r="DF204" s="166"/>
      <c r="DG204" s="166"/>
      <c r="DH204" s="166"/>
      <c r="DI204" s="166"/>
    </row>
    <row r="205" spans="1:113" s="4" customFormat="1" ht="15" customHeight="1">
      <c r="A205" s="7" t="s">
        <v>308</v>
      </c>
      <c r="B205" s="2">
        <v>2004</v>
      </c>
      <c r="C205" s="7">
        <v>15177309</v>
      </c>
      <c r="D205" s="7" t="s">
        <v>273</v>
      </c>
      <c r="E205" s="7" t="s">
        <v>309</v>
      </c>
      <c r="F205" s="7"/>
      <c r="G205" s="7" t="s">
        <v>36</v>
      </c>
      <c r="H205" s="2">
        <v>360</v>
      </c>
      <c r="I205" s="2"/>
      <c r="J205" s="10">
        <v>79.2</v>
      </c>
      <c r="K205" s="3" t="s">
        <v>37</v>
      </c>
      <c r="L205" s="3" t="s">
        <v>37</v>
      </c>
      <c r="M205" s="3" t="s">
        <v>37</v>
      </c>
      <c r="N205" s="3" t="s">
        <v>37</v>
      </c>
      <c r="O205" s="3" t="s">
        <v>37</v>
      </c>
      <c r="P205" s="3" t="s">
        <v>37</v>
      </c>
      <c r="Q205" s="3" t="s">
        <v>37</v>
      </c>
      <c r="R205" s="3" t="s">
        <v>37</v>
      </c>
      <c r="S205" s="3" t="s">
        <v>37</v>
      </c>
      <c r="T205" s="3" t="s">
        <v>37</v>
      </c>
      <c r="U205" s="3" t="s">
        <v>37</v>
      </c>
      <c r="V205" s="3" t="s">
        <v>37</v>
      </c>
      <c r="W205" s="3" t="s">
        <v>37</v>
      </c>
      <c r="X205" s="3">
        <v>0.7</v>
      </c>
      <c r="Y205" s="3">
        <v>15.3</v>
      </c>
      <c r="Z205" s="3" t="s">
        <v>37</v>
      </c>
      <c r="AA205" s="3">
        <v>3.4</v>
      </c>
      <c r="AB205" s="3">
        <v>1.4</v>
      </c>
      <c r="AC205" s="3" t="s">
        <v>37</v>
      </c>
      <c r="AD205" s="3" t="s">
        <v>37</v>
      </c>
      <c r="AE205" s="3" t="s">
        <v>37</v>
      </c>
      <c r="AF205" s="3" t="s">
        <v>37</v>
      </c>
      <c r="AG205" s="3" t="s">
        <v>37</v>
      </c>
      <c r="AH205" s="3" t="s">
        <v>37</v>
      </c>
      <c r="AI205" s="3" t="s">
        <v>37</v>
      </c>
      <c r="AJ205" s="3" t="s">
        <v>37</v>
      </c>
      <c r="AL205" s="45">
        <f t="shared" si="160"/>
        <v>20.799999999999997</v>
      </c>
      <c r="AM205" s="45"/>
      <c r="AN205" s="45"/>
      <c r="AO205" s="45"/>
      <c r="AP205" s="45">
        <f t="shared" si="133"/>
        <v>20.799999999999997</v>
      </c>
      <c r="AQ205" s="45">
        <f t="shared" si="164"/>
        <v>79.2</v>
      </c>
      <c r="AR205" s="45">
        <f t="shared" si="149"/>
        <v>79.2</v>
      </c>
      <c r="AS205" s="14"/>
      <c r="AT205" s="45">
        <f t="shared" si="161"/>
        <v>4.3263999999999987</v>
      </c>
      <c r="AU205" s="45">
        <f t="shared" si="163"/>
        <v>0</v>
      </c>
      <c r="AV205" s="45"/>
      <c r="AW205" s="45">
        <f t="shared" si="162"/>
        <v>32.947199999999995</v>
      </c>
      <c r="AX205" s="45"/>
      <c r="AY205" s="45">
        <f t="shared" si="152"/>
        <v>62.726400000000005</v>
      </c>
      <c r="AZ205" s="45"/>
      <c r="BA205" s="45"/>
      <c r="BB205" s="45"/>
      <c r="BC205" s="45"/>
      <c r="BD205" s="45">
        <f t="shared" si="153"/>
        <v>100</v>
      </c>
      <c r="BE205" s="14"/>
      <c r="BF205" s="45"/>
      <c r="BG205" s="45"/>
      <c r="BH205" s="45"/>
      <c r="BI205" s="45"/>
      <c r="BJ205" s="45"/>
      <c r="BK205" s="45"/>
      <c r="BL205" s="45"/>
      <c r="BM205" s="14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14"/>
      <c r="BZ205" s="46"/>
      <c r="CA205" s="46"/>
      <c r="CB205" s="12"/>
      <c r="CC205" s="10"/>
      <c r="CD205" s="10"/>
      <c r="CE205" s="173"/>
      <c r="CF205" s="173"/>
      <c r="CG205" s="173"/>
      <c r="CH205" s="173"/>
      <c r="CI205" s="173"/>
      <c r="CJ205" s="173"/>
      <c r="CK205" s="173"/>
      <c r="CL205" s="173"/>
      <c r="CM205" s="173"/>
      <c r="CN205" s="173"/>
      <c r="CO205" s="173"/>
      <c r="CP205" s="173"/>
      <c r="CQ205" s="173"/>
      <c r="CR205" s="173"/>
      <c r="CS205" s="173"/>
      <c r="CT205" s="173"/>
      <c r="CU205" s="173"/>
      <c r="CV205" s="173"/>
      <c r="CW205" s="173"/>
      <c r="CX205" s="173"/>
      <c r="CY205" s="173"/>
      <c r="CZ205" s="173"/>
      <c r="DA205" s="173"/>
      <c r="DB205" s="173"/>
      <c r="DC205" s="173"/>
      <c r="DD205" s="173"/>
      <c r="DE205" s="173"/>
      <c r="DF205" s="173"/>
      <c r="DG205" s="173"/>
      <c r="DH205" s="173"/>
      <c r="DI205" s="173"/>
    </row>
    <row r="206" spans="1:113" s="4" customFormat="1" ht="15" customHeight="1">
      <c r="A206" s="10" t="s">
        <v>310</v>
      </c>
      <c r="B206" s="12">
        <v>2010</v>
      </c>
      <c r="C206" s="10">
        <v>20430047</v>
      </c>
      <c r="D206" s="10" t="s">
        <v>273</v>
      </c>
      <c r="E206" s="10" t="s">
        <v>309</v>
      </c>
      <c r="F206" s="10"/>
      <c r="G206" s="10" t="s">
        <v>36</v>
      </c>
      <c r="H206" s="12">
        <v>218</v>
      </c>
      <c r="I206" s="12"/>
      <c r="J206" s="10">
        <v>68.7</v>
      </c>
      <c r="K206" s="46" t="s">
        <v>37</v>
      </c>
      <c r="L206" s="46" t="s">
        <v>37</v>
      </c>
      <c r="M206" s="46" t="s">
        <v>37</v>
      </c>
      <c r="N206" s="46" t="s">
        <v>37</v>
      </c>
      <c r="O206" s="46" t="s">
        <v>37</v>
      </c>
      <c r="P206" s="46" t="s">
        <v>37</v>
      </c>
      <c r="Q206" s="46" t="s">
        <v>37</v>
      </c>
      <c r="R206" s="46" t="s">
        <v>37</v>
      </c>
      <c r="S206" s="46" t="s">
        <v>37</v>
      </c>
      <c r="T206" s="46" t="s">
        <v>37</v>
      </c>
      <c r="U206" s="46">
        <v>9.5</v>
      </c>
      <c r="V206" s="46" t="s">
        <v>37</v>
      </c>
      <c r="W206" s="46" t="s">
        <v>37</v>
      </c>
      <c r="X206" s="46">
        <v>3.2</v>
      </c>
      <c r="Y206" s="46">
        <v>17.7</v>
      </c>
      <c r="Z206" s="46" t="s">
        <v>37</v>
      </c>
      <c r="AA206" s="46">
        <v>0</v>
      </c>
      <c r="AB206" s="46">
        <v>0.9</v>
      </c>
      <c r="AC206" s="46" t="s">
        <v>37</v>
      </c>
      <c r="AD206" s="46" t="s">
        <v>37</v>
      </c>
      <c r="AE206" s="46" t="s">
        <v>37</v>
      </c>
      <c r="AF206" s="46" t="s">
        <v>37</v>
      </c>
      <c r="AG206" s="46" t="s">
        <v>37</v>
      </c>
      <c r="AH206" s="46" t="s">
        <v>37</v>
      </c>
      <c r="AI206" s="46" t="s">
        <v>37</v>
      </c>
      <c r="AJ206" s="46" t="s">
        <v>37</v>
      </c>
      <c r="AL206" s="14">
        <f t="shared" si="160"/>
        <v>21.799999999999997</v>
      </c>
      <c r="AM206" s="14">
        <f t="shared" si="132"/>
        <v>9.5</v>
      </c>
      <c r="AN206" s="14"/>
      <c r="AO206" s="14"/>
      <c r="AP206" s="14">
        <f t="shared" si="133"/>
        <v>31.299999999999997</v>
      </c>
      <c r="AQ206" s="14">
        <f t="shared" si="164"/>
        <v>68.7</v>
      </c>
      <c r="AR206" s="14">
        <f t="shared" si="149"/>
        <v>68.7</v>
      </c>
      <c r="AS206" s="14"/>
      <c r="AT206" s="14">
        <f t="shared" si="161"/>
        <v>4.7523999999999988</v>
      </c>
      <c r="AU206" s="14">
        <f t="shared" si="163"/>
        <v>4.1419999999999995</v>
      </c>
      <c r="AV206" s="14">
        <f t="shared" ref="AV206:AV211" si="165">AM206*AM206/100</f>
        <v>0.90249999999999997</v>
      </c>
      <c r="AW206" s="14">
        <f t="shared" si="162"/>
        <v>29.953199999999995</v>
      </c>
      <c r="AX206" s="14">
        <f t="shared" ref="AX206:AX211" si="166">2*AM206*AR206/100</f>
        <v>13.052999999999999</v>
      </c>
      <c r="AY206" s="14">
        <f t="shared" si="152"/>
        <v>47.196900000000007</v>
      </c>
      <c r="AZ206" s="14"/>
      <c r="BA206" s="14"/>
      <c r="BB206" s="14"/>
      <c r="BC206" s="14"/>
      <c r="BD206" s="14">
        <f t="shared" si="153"/>
        <v>100</v>
      </c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46"/>
      <c r="CA206" s="46"/>
      <c r="CB206" s="12"/>
      <c r="CC206" s="10"/>
      <c r="CD206" s="10"/>
      <c r="CE206" s="173"/>
      <c r="CF206" s="173"/>
      <c r="CG206" s="173"/>
      <c r="CH206" s="173"/>
      <c r="CI206" s="173"/>
      <c r="CJ206" s="173"/>
      <c r="CK206" s="173"/>
      <c r="CL206" s="173"/>
      <c r="CM206" s="173"/>
      <c r="CN206" s="173"/>
      <c r="CO206" s="173"/>
      <c r="CP206" s="173"/>
      <c r="CQ206" s="173"/>
      <c r="CR206" s="173"/>
      <c r="CS206" s="173"/>
      <c r="CT206" s="173"/>
      <c r="CU206" s="173"/>
      <c r="CV206" s="173"/>
      <c r="CW206" s="173"/>
      <c r="CX206" s="173"/>
      <c r="CY206" s="173"/>
      <c r="CZ206" s="173"/>
      <c r="DA206" s="173"/>
      <c r="DB206" s="173"/>
      <c r="DC206" s="173"/>
      <c r="DD206" s="173"/>
      <c r="DE206" s="173"/>
      <c r="DF206" s="173"/>
      <c r="DG206" s="173"/>
      <c r="DH206" s="173"/>
      <c r="DI206" s="173"/>
    </row>
    <row r="207" spans="1:113" s="4" customFormat="1" ht="15" customHeight="1">
      <c r="A207" s="10" t="s">
        <v>310</v>
      </c>
      <c r="B207" s="12">
        <v>2010</v>
      </c>
      <c r="C207" s="10">
        <v>20430047</v>
      </c>
      <c r="D207" s="10" t="s">
        <v>273</v>
      </c>
      <c r="E207" s="10" t="s">
        <v>309</v>
      </c>
      <c r="F207" s="10"/>
      <c r="G207" s="10" t="s">
        <v>311</v>
      </c>
      <c r="H207" s="12">
        <v>110</v>
      </c>
      <c r="I207" s="12"/>
      <c r="J207" s="10">
        <v>68.400000000000006</v>
      </c>
      <c r="K207" s="46" t="s">
        <v>37</v>
      </c>
      <c r="L207" s="46" t="s">
        <v>37</v>
      </c>
      <c r="M207" s="46" t="s">
        <v>37</v>
      </c>
      <c r="N207" s="46" t="s">
        <v>37</v>
      </c>
      <c r="O207" s="46" t="s">
        <v>37</v>
      </c>
      <c r="P207" s="46" t="s">
        <v>37</v>
      </c>
      <c r="Q207" s="46" t="s">
        <v>37</v>
      </c>
      <c r="R207" s="46" t="s">
        <v>37</v>
      </c>
      <c r="S207" s="46" t="s">
        <v>37</v>
      </c>
      <c r="T207" s="46" t="s">
        <v>37</v>
      </c>
      <c r="U207" s="46">
        <v>11.9</v>
      </c>
      <c r="V207" s="46" t="s">
        <v>37</v>
      </c>
      <c r="W207" s="46" t="s">
        <v>37</v>
      </c>
      <c r="X207" s="46">
        <v>0.9</v>
      </c>
      <c r="Y207" s="46">
        <v>16.100000000000001</v>
      </c>
      <c r="Z207" s="46" t="s">
        <v>37</v>
      </c>
      <c r="AA207" s="46">
        <v>1.8</v>
      </c>
      <c r="AB207" s="46">
        <v>0.9</v>
      </c>
      <c r="AC207" s="46" t="s">
        <v>37</v>
      </c>
      <c r="AD207" s="46" t="s">
        <v>37</v>
      </c>
      <c r="AE207" s="46" t="s">
        <v>37</v>
      </c>
      <c r="AF207" s="46" t="s">
        <v>37</v>
      </c>
      <c r="AG207" s="46" t="s">
        <v>37</v>
      </c>
      <c r="AH207" s="46" t="s">
        <v>37</v>
      </c>
      <c r="AI207" s="46" t="s">
        <v>37</v>
      </c>
      <c r="AJ207" s="46" t="s">
        <v>37</v>
      </c>
      <c r="AL207" s="14">
        <f t="shared" si="160"/>
        <v>19.7</v>
      </c>
      <c r="AM207" s="14">
        <f t="shared" si="132"/>
        <v>11.9</v>
      </c>
      <c r="AN207" s="14"/>
      <c r="AO207" s="14"/>
      <c r="AP207" s="14">
        <f t="shared" si="133"/>
        <v>31.6</v>
      </c>
      <c r="AQ207" s="14">
        <f t="shared" si="164"/>
        <v>68.400000000000006</v>
      </c>
      <c r="AR207" s="14">
        <f t="shared" si="149"/>
        <v>68.400000000000006</v>
      </c>
      <c r="AS207" s="14"/>
      <c r="AT207" s="14">
        <f t="shared" si="161"/>
        <v>3.8808999999999996</v>
      </c>
      <c r="AU207" s="14">
        <f t="shared" si="163"/>
        <v>4.6886000000000001</v>
      </c>
      <c r="AV207" s="14">
        <f t="shared" si="165"/>
        <v>1.4161000000000001</v>
      </c>
      <c r="AW207" s="14">
        <f t="shared" si="162"/>
        <v>26.9496</v>
      </c>
      <c r="AX207" s="14">
        <f t="shared" si="166"/>
        <v>16.279199999999999</v>
      </c>
      <c r="AY207" s="14">
        <f t="shared" si="152"/>
        <v>46.785600000000002</v>
      </c>
      <c r="AZ207" s="14"/>
      <c r="BA207" s="14"/>
      <c r="BB207" s="14"/>
      <c r="BC207" s="14"/>
      <c r="BD207" s="14">
        <f t="shared" si="153"/>
        <v>100</v>
      </c>
      <c r="BE207" s="46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46"/>
      <c r="BZ207" s="46"/>
      <c r="CA207" s="46"/>
      <c r="CB207" s="12"/>
      <c r="CC207" s="10"/>
      <c r="CD207" s="10"/>
      <c r="CE207" s="173"/>
      <c r="CF207" s="173"/>
      <c r="CG207" s="173"/>
      <c r="CH207" s="173"/>
      <c r="CI207" s="173"/>
      <c r="CJ207" s="173"/>
      <c r="CK207" s="173"/>
      <c r="CL207" s="173"/>
      <c r="CM207" s="173"/>
      <c r="CN207" s="173"/>
      <c r="CO207" s="173"/>
      <c r="CP207" s="173"/>
      <c r="CQ207" s="173"/>
      <c r="CR207" s="173"/>
      <c r="CS207" s="173"/>
      <c r="CT207" s="173"/>
      <c r="CU207" s="173"/>
      <c r="CV207" s="173"/>
      <c r="CW207" s="173"/>
      <c r="CX207" s="173"/>
      <c r="CY207" s="173"/>
      <c r="CZ207" s="173"/>
      <c r="DA207" s="173"/>
      <c r="DB207" s="173"/>
      <c r="DC207" s="173"/>
      <c r="DD207" s="173"/>
      <c r="DE207" s="173"/>
      <c r="DF207" s="173"/>
      <c r="DG207" s="173"/>
      <c r="DH207" s="173"/>
      <c r="DI207" s="173"/>
    </row>
    <row r="208" spans="1:113" s="4" customFormat="1" ht="15" customHeight="1">
      <c r="A208" s="10" t="s">
        <v>312</v>
      </c>
      <c r="B208" s="10">
        <v>2011</v>
      </c>
      <c r="C208" s="10">
        <v>20309015</v>
      </c>
      <c r="D208" s="10" t="s">
        <v>273</v>
      </c>
      <c r="E208" s="10" t="s">
        <v>309</v>
      </c>
      <c r="F208" s="10"/>
      <c r="G208" s="10" t="s">
        <v>313</v>
      </c>
      <c r="H208" s="2">
        <v>300</v>
      </c>
      <c r="I208" s="2"/>
      <c r="J208" s="10">
        <v>40.800000000000004</v>
      </c>
      <c r="K208" s="1" t="s">
        <v>37</v>
      </c>
      <c r="L208" s="1" t="s">
        <v>37</v>
      </c>
      <c r="M208" s="1">
        <v>33.299999999999997</v>
      </c>
      <c r="N208" s="1" t="s">
        <v>37</v>
      </c>
      <c r="O208" s="1" t="s">
        <v>37</v>
      </c>
      <c r="P208" s="1" t="s">
        <v>37</v>
      </c>
      <c r="Q208" s="1" t="s">
        <v>37</v>
      </c>
      <c r="R208" s="1">
        <v>3.5</v>
      </c>
      <c r="S208" s="1">
        <v>1</v>
      </c>
      <c r="T208" s="1" t="s">
        <v>37</v>
      </c>
      <c r="U208" s="1" t="s">
        <v>37</v>
      </c>
      <c r="V208" s="1" t="s">
        <v>37</v>
      </c>
      <c r="W208" s="1" t="s">
        <v>37</v>
      </c>
      <c r="X208" s="1">
        <v>0.5</v>
      </c>
      <c r="Y208" s="1">
        <v>18.2</v>
      </c>
      <c r="Z208" s="1">
        <v>0</v>
      </c>
      <c r="AA208" s="1">
        <v>2.5</v>
      </c>
      <c r="AB208" s="1">
        <v>0.2</v>
      </c>
      <c r="AC208" s="1" t="s">
        <v>37</v>
      </c>
      <c r="AD208" s="1" t="s">
        <v>37</v>
      </c>
      <c r="AE208" s="1" t="s">
        <v>37</v>
      </c>
      <c r="AF208" s="1" t="s">
        <v>37</v>
      </c>
      <c r="AG208" s="1" t="s">
        <v>37</v>
      </c>
      <c r="AH208" s="1" t="s">
        <v>37</v>
      </c>
      <c r="AI208" s="1" t="s">
        <v>37</v>
      </c>
      <c r="AJ208" s="1" t="s">
        <v>37</v>
      </c>
      <c r="AL208" s="45">
        <f t="shared" si="160"/>
        <v>21.4</v>
      </c>
      <c r="AM208" s="45">
        <f t="shared" si="132"/>
        <v>4.5</v>
      </c>
      <c r="AN208" s="45">
        <f>SUM(M208:P208)</f>
        <v>33.299999999999997</v>
      </c>
      <c r="AO208" s="45"/>
      <c r="AP208" s="45">
        <f t="shared" si="133"/>
        <v>59.199999999999996</v>
      </c>
      <c r="AQ208" s="45">
        <f t="shared" si="164"/>
        <v>40.800000000000004</v>
      </c>
      <c r="AR208" s="45">
        <f t="shared" si="149"/>
        <v>74.099999999999994</v>
      </c>
      <c r="AS208" s="14"/>
      <c r="AT208" s="45">
        <f t="shared" si="161"/>
        <v>4.5795999999999992</v>
      </c>
      <c r="AU208" s="45">
        <f t="shared" si="163"/>
        <v>1.9259999999999999</v>
      </c>
      <c r="AV208" s="45">
        <f t="shared" si="165"/>
        <v>0.20250000000000001</v>
      </c>
      <c r="AW208" s="45">
        <f t="shared" si="162"/>
        <v>31.714799999999997</v>
      </c>
      <c r="AX208" s="45">
        <f t="shared" si="166"/>
        <v>6.6689999999999996</v>
      </c>
      <c r="AY208" s="45">
        <f t="shared" si="152"/>
        <v>54.908099999999997</v>
      </c>
      <c r="AZ208" s="45"/>
      <c r="BA208" s="45"/>
      <c r="BB208" s="45"/>
      <c r="BC208" s="45"/>
      <c r="BD208" s="45">
        <f t="shared" si="153"/>
        <v>100</v>
      </c>
      <c r="BE208" s="14"/>
      <c r="BF208" s="45"/>
      <c r="BG208" s="45"/>
      <c r="BH208" s="45"/>
      <c r="BI208" s="45"/>
      <c r="BJ208" s="45"/>
      <c r="BK208" s="45"/>
      <c r="BL208" s="45"/>
      <c r="BM208" s="14"/>
      <c r="BN208" s="45"/>
      <c r="BO208" s="45"/>
      <c r="BP208" s="45"/>
      <c r="BQ208" s="45"/>
      <c r="BR208" s="45"/>
      <c r="BS208" s="45"/>
      <c r="BT208" s="45"/>
      <c r="BU208" s="45"/>
      <c r="BV208" s="45"/>
      <c r="BW208" s="45"/>
      <c r="BX208" s="45"/>
      <c r="BY208" s="14"/>
      <c r="BZ208" s="46"/>
      <c r="CA208" s="46"/>
      <c r="CB208" s="12"/>
      <c r="CC208" s="10"/>
      <c r="CD208" s="10"/>
      <c r="CE208" s="173"/>
      <c r="CF208" s="173"/>
      <c r="CG208" s="173"/>
      <c r="CH208" s="173"/>
      <c r="CI208" s="173"/>
      <c r="CJ208" s="173"/>
      <c r="CK208" s="173"/>
      <c r="CL208" s="173"/>
      <c r="CM208" s="173"/>
      <c r="CN208" s="173"/>
      <c r="CO208" s="173"/>
      <c r="CP208" s="173"/>
      <c r="CQ208" s="173"/>
      <c r="CR208" s="173"/>
      <c r="CS208" s="173"/>
      <c r="CT208" s="173"/>
      <c r="CU208" s="173"/>
      <c r="CV208" s="173"/>
      <c r="CW208" s="173"/>
      <c r="CX208" s="173"/>
      <c r="CY208" s="173"/>
      <c r="CZ208" s="173"/>
      <c r="DA208" s="173"/>
      <c r="DB208" s="173"/>
      <c r="DC208" s="173"/>
      <c r="DD208" s="173"/>
      <c r="DE208" s="173"/>
      <c r="DF208" s="173"/>
      <c r="DG208" s="173"/>
      <c r="DH208" s="173"/>
      <c r="DI208" s="173"/>
    </row>
    <row r="209" spans="1:113" s="9" customFormat="1" ht="15" customHeight="1">
      <c r="A209" s="1" t="s">
        <v>314</v>
      </c>
      <c r="B209" s="2">
        <v>2012</v>
      </c>
      <c r="C209" s="1">
        <v>22718526</v>
      </c>
      <c r="D209" s="1" t="s">
        <v>273</v>
      </c>
      <c r="E209" s="1" t="s">
        <v>315</v>
      </c>
      <c r="F209" s="1"/>
      <c r="G209" s="1" t="s">
        <v>316</v>
      </c>
      <c r="H209" s="2">
        <v>112</v>
      </c>
      <c r="I209" s="2"/>
      <c r="J209" s="1">
        <v>46.43</v>
      </c>
      <c r="K209" s="1" t="s">
        <v>37</v>
      </c>
      <c r="L209" s="1" t="s">
        <v>37</v>
      </c>
      <c r="M209" s="1">
        <v>29.46</v>
      </c>
      <c r="N209" s="1" t="s">
        <v>37</v>
      </c>
      <c r="O209" s="1" t="s">
        <v>37</v>
      </c>
      <c r="P209" s="1" t="s">
        <v>37</v>
      </c>
      <c r="Q209" s="1">
        <v>2.23</v>
      </c>
      <c r="R209" s="3">
        <v>1.79</v>
      </c>
      <c r="S209" s="1" t="s">
        <v>37</v>
      </c>
      <c r="T209" s="1" t="s">
        <v>37</v>
      </c>
      <c r="U209" s="1" t="s">
        <v>37</v>
      </c>
      <c r="V209" s="1" t="s">
        <v>37</v>
      </c>
      <c r="W209" s="1" t="s">
        <v>37</v>
      </c>
      <c r="X209" s="1">
        <v>0.45</v>
      </c>
      <c r="Y209" s="1">
        <v>19.64</v>
      </c>
      <c r="Z209" s="1" t="s">
        <v>37</v>
      </c>
      <c r="AA209" s="1">
        <v>0</v>
      </c>
      <c r="AB209" s="1" t="s">
        <v>37</v>
      </c>
      <c r="AC209" s="1" t="s">
        <v>37</v>
      </c>
      <c r="AD209" s="1" t="s">
        <v>37</v>
      </c>
      <c r="AE209" s="1" t="s">
        <v>37</v>
      </c>
      <c r="AF209" s="1" t="s">
        <v>37</v>
      </c>
      <c r="AG209" s="1" t="s">
        <v>37</v>
      </c>
      <c r="AH209" s="1" t="s">
        <v>37</v>
      </c>
      <c r="AI209" s="1" t="s">
        <v>37</v>
      </c>
      <c r="AJ209" s="1" t="s">
        <v>37</v>
      </c>
      <c r="AK209" s="4"/>
      <c r="AL209" s="45">
        <f t="shared" si="160"/>
        <v>20.09</v>
      </c>
      <c r="AM209" s="45">
        <f t="shared" si="132"/>
        <v>4.0199999999999996</v>
      </c>
      <c r="AN209" s="45">
        <f>SUM(M209:P209)</f>
        <v>29.46</v>
      </c>
      <c r="AO209" s="45"/>
      <c r="AP209" s="45">
        <f t="shared" si="133"/>
        <v>53.57</v>
      </c>
      <c r="AQ209" s="45">
        <f t="shared" si="164"/>
        <v>46.43</v>
      </c>
      <c r="AR209" s="45">
        <f t="shared" si="149"/>
        <v>75.89</v>
      </c>
      <c r="AS209" s="14"/>
      <c r="AT209" s="45">
        <f t="shared" si="161"/>
        <v>4.0360809999999994</v>
      </c>
      <c r="AU209" s="45">
        <f t="shared" si="163"/>
        <v>1.6152359999999999</v>
      </c>
      <c r="AV209" s="45">
        <f t="shared" si="165"/>
        <v>0.16160399999999997</v>
      </c>
      <c r="AW209" s="45">
        <f t="shared" si="162"/>
        <v>30.492602000000002</v>
      </c>
      <c r="AX209" s="45">
        <f t="shared" si="166"/>
        <v>6.1015559999999995</v>
      </c>
      <c r="AY209" s="45">
        <f t="shared" si="152"/>
        <v>57.592920999999997</v>
      </c>
      <c r="AZ209" s="45"/>
      <c r="BA209" s="45"/>
      <c r="BB209" s="45"/>
      <c r="BC209" s="45"/>
      <c r="BD209" s="45">
        <f t="shared" si="153"/>
        <v>100</v>
      </c>
      <c r="BE209" s="14"/>
      <c r="BF209" s="45"/>
      <c r="BG209" s="45"/>
      <c r="BH209" s="45"/>
      <c r="BI209" s="45"/>
      <c r="BJ209" s="45"/>
      <c r="BK209" s="45"/>
      <c r="BL209" s="45"/>
      <c r="BM209" s="14"/>
      <c r="BN209" s="45"/>
      <c r="BO209" s="45"/>
      <c r="BP209" s="45"/>
      <c r="BQ209" s="45"/>
      <c r="BR209" s="45"/>
      <c r="BS209" s="45"/>
      <c r="BT209" s="45"/>
      <c r="BU209" s="45"/>
      <c r="BV209" s="45"/>
      <c r="BW209" s="45"/>
      <c r="BX209" s="45"/>
      <c r="BY209" s="14"/>
      <c r="BZ209" s="3"/>
      <c r="CA209" s="3"/>
      <c r="CB209" s="2"/>
      <c r="CC209" s="10"/>
      <c r="CD209" s="10"/>
      <c r="CE209" s="174"/>
      <c r="CF209" s="174"/>
      <c r="CG209" s="174"/>
      <c r="CH209" s="174"/>
      <c r="CI209" s="174"/>
      <c r="CJ209" s="174"/>
      <c r="CK209" s="174"/>
      <c r="CL209" s="174"/>
      <c r="CM209" s="174"/>
      <c r="CN209" s="174"/>
      <c r="CO209" s="174"/>
      <c r="CP209" s="174"/>
      <c r="CQ209" s="174"/>
      <c r="CR209" s="174"/>
      <c r="CS209" s="174"/>
      <c r="CT209" s="174"/>
      <c r="CU209" s="174"/>
      <c r="CV209" s="174"/>
      <c r="CW209" s="174"/>
      <c r="CX209" s="174"/>
      <c r="CY209" s="174"/>
      <c r="CZ209" s="174"/>
      <c r="DA209" s="174"/>
      <c r="DB209" s="174"/>
      <c r="DC209" s="174"/>
      <c r="DD209" s="174"/>
      <c r="DE209" s="174"/>
      <c r="DF209" s="174"/>
      <c r="DG209" s="174"/>
      <c r="DH209" s="174"/>
      <c r="DI209" s="174"/>
    </row>
    <row r="210" spans="1:113" s="9" customFormat="1" ht="15" customHeight="1">
      <c r="A210" s="7" t="s">
        <v>43</v>
      </c>
      <c r="B210" s="2">
        <v>1999</v>
      </c>
      <c r="C210" s="7">
        <v>10634130</v>
      </c>
      <c r="D210" s="7" t="s">
        <v>273</v>
      </c>
      <c r="E210" s="7" t="s">
        <v>317</v>
      </c>
      <c r="F210" s="7"/>
      <c r="G210" s="7" t="s">
        <v>36</v>
      </c>
      <c r="H210" s="2">
        <v>208</v>
      </c>
      <c r="I210" s="2"/>
      <c r="J210" s="1">
        <v>36.9</v>
      </c>
      <c r="K210" s="3">
        <v>0.2</v>
      </c>
      <c r="L210" s="3">
        <v>0.7</v>
      </c>
      <c r="M210" s="3">
        <v>33.700000000000003</v>
      </c>
      <c r="N210" s="3" t="s">
        <v>37</v>
      </c>
      <c r="O210" s="3" t="s">
        <v>37</v>
      </c>
      <c r="P210" s="3" t="s">
        <v>37</v>
      </c>
      <c r="Q210" s="3">
        <v>2.9</v>
      </c>
      <c r="R210" s="3">
        <v>1.9</v>
      </c>
      <c r="S210" s="3">
        <v>0.2</v>
      </c>
      <c r="T210" s="3" t="s">
        <v>37</v>
      </c>
      <c r="U210" s="3" t="s">
        <v>37</v>
      </c>
      <c r="V210" s="3" t="s">
        <v>37</v>
      </c>
      <c r="W210" s="3" t="s">
        <v>37</v>
      </c>
      <c r="X210" s="3">
        <v>1</v>
      </c>
      <c r="Y210" s="3">
        <v>17.5</v>
      </c>
      <c r="Z210" s="3">
        <v>0.2</v>
      </c>
      <c r="AA210" s="3">
        <v>3.8</v>
      </c>
      <c r="AB210" s="3">
        <v>1</v>
      </c>
      <c r="AC210" s="3">
        <v>0</v>
      </c>
      <c r="AD210" s="3">
        <v>0</v>
      </c>
      <c r="AE210" s="3">
        <v>0</v>
      </c>
      <c r="AF210" s="3">
        <v>0</v>
      </c>
      <c r="AG210" s="3" t="s">
        <v>37</v>
      </c>
      <c r="AH210" s="3" t="s">
        <v>37</v>
      </c>
      <c r="AI210" s="3" t="s">
        <v>37</v>
      </c>
      <c r="AJ210" s="3" t="s">
        <v>37</v>
      </c>
      <c r="AK210" s="4"/>
      <c r="AL210" s="45">
        <f t="shared" si="160"/>
        <v>23.5</v>
      </c>
      <c r="AM210" s="45">
        <f t="shared" si="132"/>
        <v>5</v>
      </c>
      <c r="AN210" s="45">
        <f>SUM(M210:P210)</f>
        <v>33.700000000000003</v>
      </c>
      <c r="AO210" s="45">
        <f>SUM(K210:L210)</f>
        <v>0.89999999999999991</v>
      </c>
      <c r="AP210" s="45">
        <f t="shared" si="133"/>
        <v>63.1</v>
      </c>
      <c r="AQ210" s="45">
        <f t="shared" si="164"/>
        <v>36.9</v>
      </c>
      <c r="AR210" s="45">
        <f t="shared" si="149"/>
        <v>70.599999999999994</v>
      </c>
      <c r="AS210" s="14"/>
      <c r="AT210" s="45">
        <f t="shared" si="161"/>
        <v>5.5225</v>
      </c>
      <c r="AU210" s="45">
        <f t="shared" si="163"/>
        <v>2.35</v>
      </c>
      <c r="AV210" s="45">
        <f t="shared" si="165"/>
        <v>0.25</v>
      </c>
      <c r="AW210" s="45">
        <f t="shared" si="162"/>
        <v>33.181999999999995</v>
      </c>
      <c r="AX210" s="45">
        <f t="shared" si="166"/>
        <v>7.06</v>
      </c>
      <c r="AY210" s="45">
        <f t="shared" si="152"/>
        <v>49.843599999999988</v>
      </c>
      <c r="AZ210" s="45">
        <f>2*AL210*AO210/100</f>
        <v>0.42299999999999999</v>
      </c>
      <c r="BA210" s="45">
        <f>2*AM210*AO210/100</f>
        <v>0.09</v>
      </c>
      <c r="BB210" s="45">
        <f>2*AR210*AO210/100</f>
        <v>1.2707999999999999</v>
      </c>
      <c r="BC210" s="45">
        <f>AO210*AO210/100</f>
        <v>8.0999999999999978E-3</v>
      </c>
      <c r="BD210" s="45">
        <f t="shared" si="153"/>
        <v>99.999999999999986</v>
      </c>
      <c r="BE210" s="14"/>
      <c r="BF210" s="45"/>
      <c r="BG210" s="45"/>
      <c r="BH210" s="45"/>
      <c r="BI210" s="45"/>
      <c r="BJ210" s="45"/>
      <c r="BK210" s="45"/>
      <c r="BL210" s="45"/>
      <c r="BM210" s="14"/>
      <c r="BN210" s="45"/>
      <c r="BO210" s="45"/>
      <c r="BP210" s="45"/>
      <c r="BQ210" s="45"/>
      <c r="BR210" s="45"/>
      <c r="BS210" s="45"/>
      <c r="BT210" s="45"/>
      <c r="BU210" s="45"/>
      <c r="BV210" s="45"/>
      <c r="BW210" s="45"/>
      <c r="BX210" s="45"/>
      <c r="BY210" s="14"/>
      <c r="BZ210" s="45" t="s">
        <v>465</v>
      </c>
      <c r="CA210" s="3">
        <v>7.2</v>
      </c>
      <c r="CB210" s="2">
        <v>208</v>
      </c>
      <c r="CC210" s="10"/>
      <c r="CD210" s="10"/>
      <c r="CE210" s="174"/>
      <c r="CF210" s="174"/>
      <c r="CG210" s="174"/>
      <c r="CH210" s="174"/>
      <c r="CI210" s="174"/>
      <c r="CJ210" s="174"/>
      <c r="CK210" s="174"/>
      <c r="CL210" s="174"/>
      <c r="CM210" s="174"/>
      <c r="CN210" s="174"/>
      <c r="CO210" s="174"/>
      <c r="CP210" s="174"/>
      <c r="CQ210" s="174"/>
      <c r="CR210" s="174"/>
      <c r="CS210" s="174"/>
      <c r="CT210" s="174"/>
      <c r="CU210" s="174"/>
      <c r="CV210" s="174"/>
      <c r="CW210" s="174"/>
      <c r="CX210" s="174"/>
      <c r="CY210" s="174"/>
      <c r="CZ210" s="174"/>
      <c r="DA210" s="174"/>
      <c r="DB210" s="174"/>
      <c r="DC210" s="174"/>
      <c r="DD210" s="174"/>
      <c r="DE210" s="174"/>
      <c r="DF210" s="174"/>
      <c r="DG210" s="174"/>
      <c r="DH210" s="174"/>
      <c r="DI210" s="174"/>
    </row>
    <row r="211" spans="1:113" s="9" customFormat="1" ht="15" customHeight="1">
      <c r="A211" s="7" t="s">
        <v>41</v>
      </c>
      <c r="B211" s="2">
        <v>2001</v>
      </c>
      <c r="C211" s="7">
        <v>11505219</v>
      </c>
      <c r="D211" s="7" t="s">
        <v>273</v>
      </c>
      <c r="E211" s="7" t="s">
        <v>317</v>
      </c>
      <c r="F211" s="7" t="s">
        <v>42</v>
      </c>
      <c r="G211" s="7" t="s">
        <v>36</v>
      </c>
      <c r="H211" s="2">
        <v>143</v>
      </c>
      <c r="I211" s="2"/>
      <c r="J211" s="1">
        <v>42.1</v>
      </c>
      <c r="K211" s="3" t="s">
        <v>37</v>
      </c>
      <c r="L211" s="3" t="s">
        <v>37</v>
      </c>
      <c r="M211" s="3">
        <v>26.2</v>
      </c>
      <c r="N211" s="3" t="s">
        <v>37</v>
      </c>
      <c r="O211" s="3" t="s">
        <v>37</v>
      </c>
      <c r="P211" s="3" t="s">
        <v>37</v>
      </c>
      <c r="Q211" s="3" t="s">
        <v>37</v>
      </c>
      <c r="R211" s="3">
        <v>8</v>
      </c>
      <c r="S211" s="3">
        <v>0.3</v>
      </c>
      <c r="T211" s="3" t="s">
        <v>37</v>
      </c>
      <c r="U211" s="3" t="s">
        <v>37</v>
      </c>
      <c r="V211" s="3" t="s">
        <v>37</v>
      </c>
      <c r="W211" s="3" t="s">
        <v>37</v>
      </c>
      <c r="X211" s="3">
        <v>1.4</v>
      </c>
      <c r="Y211" s="3">
        <v>19.899999999999999</v>
      </c>
      <c r="Z211" s="3" t="s">
        <v>37</v>
      </c>
      <c r="AA211" s="3">
        <v>2.1</v>
      </c>
      <c r="AB211" s="3" t="s">
        <v>37</v>
      </c>
      <c r="AC211" s="3" t="s">
        <v>37</v>
      </c>
      <c r="AD211" s="3" t="s">
        <v>37</v>
      </c>
      <c r="AE211" s="3" t="s">
        <v>37</v>
      </c>
      <c r="AF211" s="3" t="s">
        <v>37</v>
      </c>
      <c r="AG211" s="3" t="s">
        <v>37</v>
      </c>
      <c r="AH211" s="3" t="s">
        <v>37</v>
      </c>
      <c r="AI211" s="3" t="s">
        <v>37</v>
      </c>
      <c r="AJ211" s="3" t="s">
        <v>37</v>
      </c>
      <c r="AK211" s="4"/>
      <c r="AL211" s="45">
        <f t="shared" si="160"/>
        <v>23.4</v>
      </c>
      <c r="AM211" s="45">
        <f t="shared" si="132"/>
        <v>8.3000000000000007</v>
      </c>
      <c r="AN211" s="45">
        <f>SUM(M211:P211)</f>
        <v>26.2</v>
      </c>
      <c r="AO211" s="45"/>
      <c r="AP211" s="45">
        <f t="shared" si="133"/>
        <v>57.9</v>
      </c>
      <c r="AQ211" s="45">
        <f t="shared" si="164"/>
        <v>42.1</v>
      </c>
      <c r="AR211" s="45">
        <f t="shared" ref="AR211:AR242" si="167">AN211+AQ211</f>
        <v>68.3</v>
      </c>
      <c r="AS211" s="14"/>
      <c r="AT211" s="45">
        <f t="shared" si="161"/>
        <v>5.4755999999999991</v>
      </c>
      <c r="AU211" s="45">
        <f t="shared" si="163"/>
        <v>3.8843999999999999</v>
      </c>
      <c r="AV211" s="45">
        <f t="shared" si="165"/>
        <v>0.68890000000000018</v>
      </c>
      <c r="AW211" s="45">
        <f t="shared" si="162"/>
        <v>31.964399999999998</v>
      </c>
      <c r="AX211" s="45">
        <f t="shared" si="166"/>
        <v>11.3378</v>
      </c>
      <c r="AY211" s="45">
        <f t="shared" ref="AY211:AY243" si="168">AR211*AR211/100</f>
        <v>46.648899999999998</v>
      </c>
      <c r="AZ211" s="45"/>
      <c r="BA211" s="45"/>
      <c r="BB211" s="45"/>
      <c r="BC211" s="45"/>
      <c r="BD211" s="45">
        <f t="shared" ref="BD211:BD243" si="169">SUM(AT211:BC211)</f>
        <v>100</v>
      </c>
      <c r="BE211" s="77"/>
      <c r="BF211" s="45"/>
      <c r="BG211" s="45"/>
      <c r="BH211" s="45"/>
      <c r="BI211" s="45"/>
      <c r="BJ211" s="45"/>
      <c r="BK211" s="45"/>
      <c r="BL211" s="45"/>
      <c r="BM211" s="14"/>
      <c r="BN211" s="45"/>
      <c r="BO211" s="45"/>
      <c r="BP211" s="45"/>
      <c r="BQ211" s="45"/>
      <c r="BR211" s="45"/>
      <c r="BS211" s="45"/>
      <c r="BT211" s="45"/>
      <c r="BU211" s="45"/>
      <c r="BV211" s="45"/>
      <c r="BW211" s="45"/>
      <c r="BX211" s="45"/>
      <c r="BY211" s="77"/>
      <c r="BZ211" s="45" t="s">
        <v>465</v>
      </c>
      <c r="CA211" s="3">
        <v>5.6</v>
      </c>
      <c r="CB211" s="2">
        <v>126</v>
      </c>
      <c r="CC211" s="10"/>
      <c r="CD211" s="10"/>
      <c r="CE211" s="174"/>
      <c r="CF211" s="174"/>
      <c r="CG211" s="174"/>
      <c r="CH211" s="174"/>
      <c r="CI211" s="174"/>
      <c r="CJ211" s="174"/>
      <c r="CK211" s="174"/>
      <c r="CL211" s="174"/>
      <c r="CM211" s="174"/>
      <c r="CN211" s="174"/>
      <c r="CO211" s="174"/>
      <c r="CP211" s="174"/>
      <c r="CQ211" s="174"/>
      <c r="CR211" s="174"/>
      <c r="CS211" s="174"/>
      <c r="CT211" s="174"/>
      <c r="CU211" s="174"/>
      <c r="CV211" s="174"/>
      <c r="CW211" s="174"/>
      <c r="CX211" s="174"/>
      <c r="CY211" s="174"/>
      <c r="CZ211" s="174"/>
      <c r="DA211" s="174"/>
      <c r="DB211" s="174"/>
      <c r="DC211" s="174"/>
      <c r="DD211" s="174"/>
      <c r="DE211" s="174"/>
      <c r="DF211" s="174"/>
      <c r="DG211" s="174"/>
      <c r="DH211" s="174"/>
      <c r="DI211" s="174"/>
    </row>
    <row r="212" spans="1:113" s="9" customFormat="1" ht="15" customHeight="1">
      <c r="A212" s="7" t="s">
        <v>43</v>
      </c>
      <c r="B212" s="2">
        <v>2004</v>
      </c>
      <c r="C212" s="7">
        <v>12811367</v>
      </c>
      <c r="D212" s="7" t="s">
        <v>273</v>
      </c>
      <c r="E212" s="7" t="s">
        <v>317</v>
      </c>
      <c r="F212" s="7" t="s">
        <v>50</v>
      </c>
      <c r="G212" s="7" t="s">
        <v>36</v>
      </c>
      <c r="H212" s="2">
        <v>203</v>
      </c>
      <c r="I212" s="2"/>
      <c r="J212" s="1">
        <v>100</v>
      </c>
      <c r="K212" s="3" t="s">
        <v>37</v>
      </c>
      <c r="L212" s="3" t="s">
        <v>37</v>
      </c>
      <c r="M212" s="3" t="s">
        <v>37</v>
      </c>
      <c r="N212" s="3" t="s">
        <v>37</v>
      </c>
      <c r="O212" s="3" t="s">
        <v>37</v>
      </c>
      <c r="P212" s="3" t="s">
        <v>37</v>
      </c>
      <c r="Q212" s="3" t="s">
        <v>37</v>
      </c>
      <c r="R212" s="3" t="s">
        <v>37</v>
      </c>
      <c r="S212" s="3" t="s">
        <v>37</v>
      </c>
      <c r="T212" s="3" t="s">
        <v>37</v>
      </c>
      <c r="U212" s="3" t="s">
        <v>37</v>
      </c>
      <c r="V212" s="3" t="s">
        <v>37</v>
      </c>
      <c r="W212" s="3" t="s">
        <v>37</v>
      </c>
      <c r="X212" s="3" t="s">
        <v>37</v>
      </c>
      <c r="Y212" s="3" t="s">
        <v>37</v>
      </c>
      <c r="Z212" s="3" t="s">
        <v>37</v>
      </c>
      <c r="AA212" s="3" t="s">
        <v>37</v>
      </c>
      <c r="AB212" s="3" t="s">
        <v>37</v>
      </c>
      <c r="AC212" s="3" t="s">
        <v>37</v>
      </c>
      <c r="AD212" s="3" t="s">
        <v>37</v>
      </c>
      <c r="AE212" s="3" t="s">
        <v>37</v>
      </c>
      <c r="AF212" s="3" t="s">
        <v>37</v>
      </c>
      <c r="AG212" s="3" t="s">
        <v>37</v>
      </c>
      <c r="AH212" s="3" t="s">
        <v>37</v>
      </c>
      <c r="AI212" s="3">
        <v>0</v>
      </c>
      <c r="AJ212" s="3" t="s">
        <v>37</v>
      </c>
      <c r="AK212" s="4"/>
      <c r="AL212" s="45"/>
      <c r="AM212" s="45"/>
      <c r="AN212" s="45"/>
      <c r="AO212" s="45"/>
      <c r="AP212" s="45">
        <f t="shared" si="133"/>
        <v>0</v>
      </c>
      <c r="AQ212" s="45">
        <f t="shared" si="164"/>
        <v>100</v>
      </c>
      <c r="AR212" s="45">
        <f t="shared" si="167"/>
        <v>100</v>
      </c>
      <c r="AS212" s="14"/>
      <c r="AT212" s="45"/>
      <c r="AU212" s="45"/>
      <c r="AV212" s="45"/>
      <c r="AW212" s="45"/>
      <c r="AX212" s="45"/>
      <c r="AY212" s="45">
        <f t="shared" si="168"/>
        <v>100</v>
      </c>
      <c r="AZ212" s="45"/>
      <c r="BA212" s="45"/>
      <c r="BB212" s="45"/>
      <c r="BC212" s="45"/>
      <c r="BD212" s="45">
        <f t="shared" si="169"/>
        <v>100</v>
      </c>
      <c r="BE212" s="46"/>
      <c r="BF212" s="45"/>
      <c r="BG212" s="45"/>
      <c r="BH212" s="45"/>
      <c r="BI212" s="45"/>
      <c r="BJ212" s="45"/>
      <c r="BK212" s="45"/>
      <c r="BL212" s="45"/>
      <c r="BM212" s="14"/>
      <c r="BN212" s="45"/>
      <c r="BO212" s="45"/>
      <c r="BP212" s="45"/>
      <c r="BQ212" s="45"/>
      <c r="BR212" s="45"/>
      <c r="BS212" s="45"/>
      <c r="BT212" s="45"/>
      <c r="BU212" s="45"/>
      <c r="BV212" s="45"/>
      <c r="BW212" s="45"/>
      <c r="BX212" s="45"/>
      <c r="BY212" s="46"/>
      <c r="BZ212" s="3"/>
      <c r="CA212" s="3"/>
      <c r="CB212" s="2"/>
      <c r="CC212" s="10"/>
      <c r="CD212" s="10"/>
      <c r="CE212" s="174"/>
      <c r="CF212" s="174"/>
      <c r="CG212" s="174"/>
      <c r="CH212" s="174"/>
      <c r="CI212" s="174"/>
      <c r="CJ212" s="174"/>
      <c r="CK212" s="174"/>
      <c r="CL212" s="174"/>
      <c r="CM212" s="174"/>
      <c r="CN212" s="174"/>
      <c r="CO212" s="174"/>
      <c r="CP212" s="174"/>
      <c r="CQ212" s="174"/>
      <c r="CR212" s="174"/>
      <c r="CS212" s="174"/>
      <c r="CT212" s="174"/>
      <c r="CU212" s="174"/>
      <c r="CV212" s="174"/>
      <c r="CW212" s="174"/>
      <c r="CX212" s="174"/>
      <c r="CY212" s="174"/>
      <c r="CZ212" s="174"/>
      <c r="DA212" s="174"/>
      <c r="DB212" s="174"/>
      <c r="DC212" s="174"/>
      <c r="DD212" s="174"/>
      <c r="DE212" s="174"/>
      <c r="DF212" s="174"/>
      <c r="DG212" s="174"/>
      <c r="DH212" s="174"/>
      <c r="DI212" s="174"/>
    </row>
    <row r="213" spans="1:113" s="4" customFormat="1" ht="15" customHeight="1">
      <c r="A213" s="8" t="s">
        <v>43</v>
      </c>
      <c r="B213" s="12">
        <v>2005</v>
      </c>
      <c r="C213" s="10">
        <v>15735618</v>
      </c>
      <c r="D213" s="8" t="s">
        <v>273</v>
      </c>
      <c r="E213" s="8" t="s">
        <v>317</v>
      </c>
      <c r="F213" s="8" t="s">
        <v>50</v>
      </c>
      <c r="G213" s="8" t="s">
        <v>36</v>
      </c>
      <c r="H213" s="12">
        <v>203</v>
      </c>
      <c r="I213" s="12"/>
      <c r="J213" s="10">
        <v>92.4</v>
      </c>
      <c r="K213" s="46" t="s">
        <v>37</v>
      </c>
      <c r="L213" s="46" t="s">
        <v>37</v>
      </c>
      <c r="M213" s="46" t="s">
        <v>37</v>
      </c>
      <c r="N213" s="46" t="s">
        <v>37</v>
      </c>
      <c r="O213" s="46" t="s">
        <v>37</v>
      </c>
      <c r="P213" s="46" t="s">
        <v>37</v>
      </c>
      <c r="Q213" s="46" t="s">
        <v>37</v>
      </c>
      <c r="R213" s="46" t="s">
        <v>37</v>
      </c>
      <c r="S213" s="46" t="s">
        <v>37</v>
      </c>
      <c r="T213" s="46" t="s">
        <v>37</v>
      </c>
      <c r="U213" s="46">
        <v>7.6</v>
      </c>
      <c r="V213" s="46" t="s">
        <v>37</v>
      </c>
      <c r="W213" s="46" t="s">
        <v>37</v>
      </c>
      <c r="X213" s="46" t="s">
        <v>37</v>
      </c>
      <c r="Y213" s="46" t="s">
        <v>37</v>
      </c>
      <c r="Z213" s="46" t="s">
        <v>37</v>
      </c>
      <c r="AA213" s="46" t="s">
        <v>37</v>
      </c>
      <c r="AB213" s="46" t="s">
        <v>37</v>
      </c>
      <c r="AC213" s="46" t="s">
        <v>37</v>
      </c>
      <c r="AD213" s="46" t="s">
        <v>37</v>
      </c>
      <c r="AE213" s="46" t="s">
        <v>37</v>
      </c>
      <c r="AF213" s="46" t="s">
        <v>37</v>
      </c>
      <c r="AG213" s="46" t="s">
        <v>37</v>
      </c>
      <c r="AH213" s="46" t="s">
        <v>37</v>
      </c>
      <c r="AI213" s="46" t="s">
        <v>37</v>
      </c>
      <c r="AJ213" s="46" t="s">
        <v>37</v>
      </c>
      <c r="AL213" s="14"/>
      <c r="AM213" s="14">
        <f t="shared" si="132"/>
        <v>7.6</v>
      </c>
      <c r="AN213" s="14"/>
      <c r="AO213" s="14"/>
      <c r="AP213" s="14">
        <f t="shared" si="133"/>
        <v>7.6</v>
      </c>
      <c r="AQ213" s="14">
        <f t="shared" si="164"/>
        <v>92.4</v>
      </c>
      <c r="AR213" s="14">
        <f t="shared" si="167"/>
        <v>92.4</v>
      </c>
      <c r="AS213" s="14"/>
      <c r="AT213" s="14"/>
      <c r="AU213" s="14"/>
      <c r="AV213" s="14">
        <f>AM213*AM213/100</f>
        <v>0.5776</v>
      </c>
      <c r="AW213" s="14">
        <f>2*AL213*AR213/100</f>
        <v>0</v>
      </c>
      <c r="AX213" s="14">
        <f>2*AM213*AR213/100</f>
        <v>14.0448</v>
      </c>
      <c r="AY213" s="14">
        <f t="shared" si="168"/>
        <v>85.377600000000001</v>
      </c>
      <c r="AZ213" s="14"/>
      <c r="BA213" s="14"/>
      <c r="BB213" s="14"/>
      <c r="BC213" s="14"/>
      <c r="BD213" s="14">
        <f t="shared" si="169"/>
        <v>100</v>
      </c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46"/>
      <c r="CA213" s="46"/>
      <c r="CB213" s="12"/>
      <c r="CC213" s="10"/>
      <c r="CD213" s="10"/>
      <c r="CE213" s="173"/>
      <c r="CF213" s="173"/>
      <c r="CG213" s="173"/>
      <c r="CH213" s="173"/>
      <c r="CI213" s="173"/>
      <c r="CJ213" s="173"/>
      <c r="CK213" s="173"/>
      <c r="CL213" s="173"/>
      <c r="CM213" s="173"/>
      <c r="CN213" s="173"/>
      <c r="CO213" s="173"/>
      <c r="CP213" s="173"/>
      <c r="CQ213" s="173"/>
      <c r="CR213" s="173"/>
      <c r="CS213" s="173"/>
      <c r="CT213" s="173"/>
      <c r="CU213" s="173"/>
      <c r="CV213" s="173"/>
      <c r="CW213" s="173"/>
      <c r="CX213" s="173"/>
      <c r="CY213" s="173"/>
      <c r="CZ213" s="173"/>
      <c r="DA213" s="173"/>
      <c r="DB213" s="173"/>
      <c r="DC213" s="173"/>
      <c r="DD213" s="173"/>
      <c r="DE213" s="173"/>
      <c r="DF213" s="173"/>
      <c r="DG213" s="173"/>
      <c r="DH213" s="173"/>
      <c r="DI213" s="173"/>
    </row>
    <row r="214" spans="1:113" s="9" customFormat="1" ht="15" customHeight="1">
      <c r="A214" s="7" t="s">
        <v>43</v>
      </c>
      <c r="B214" s="2">
        <v>2006</v>
      </c>
      <c r="C214" s="7">
        <v>16415111</v>
      </c>
      <c r="D214" s="7" t="s">
        <v>273</v>
      </c>
      <c r="E214" s="7" t="s">
        <v>317</v>
      </c>
      <c r="F214" s="7"/>
      <c r="G214" s="7" t="s">
        <v>36</v>
      </c>
      <c r="H214" s="2">
        <v>209</v>
      </c>
      <c r="I214" s="2"/>
      <c r="J214" s="1">
        <v>96.17</v>
      </c>
      <c r="K214" s="3" t="s">
        <v>37</v>
      </c>
      <c r="L214" s="3" t="s">
        <v>37</v>
      </c>
      <c r="M214" s="3" t="s">
        <v>37</v>
      </c>
      <c r="N214" s="3" t="s">
        <v>37</v>
      </c>
      <c r="O214" s="3" t="s">
        <v>37</v>
      </c>
      <c r="P214" s="3" t="s">
        <v>37</v>
      </c>
      <c r="Q214" s="3" t="s">
        <v>37</v>
      </c>
      <c r="R214" s="3">
        <v>3.83</v>
      </c>
      <c r="S214" s="3" t="s">
        <v>37</v>
      </c>
      <c r="T214" s="3" t="s">
        <v>37</v>
      </c>
      <c r="U214" s="3" t="s">
        <v>37</v>
      </c>
      <c r="V214" s="3" t="s">
        <v>37</v>
      </c>
      <c r="W214" s="3" t="s">
        <v>37</v>
      </c>
      <c r="X214" s="3" t="s">
        <v>37</v>
      </c>
      <c r="Y214" s="3" t="s">
        <v>37</v>
      </c>
      <c r="Z214" s="3" t="s">
        <v>37</v>
      </c>
      <c r="AA214" s="3" t="s">
        <v>37</v>
      </c>
      <c r="AB214" s="3" t="s">
        <v>37</v>
      </c>
      <c r="AC214" s="3" t="s">
        <v>37</v>
      </c>
      <c r="AD214" s="3" t="s">
        <v>37</v>
      </c>
      <c r="AE214" s="3" t="s">
        <v>37</v>
      </c>
      <c r="AF214" s="3" t="s">
        <v>37</v>
      </c>
      <c r="AG214" s="3">
        <v>0</v>
      </c>
      <c r="AH214" s="3" t="s">
        <v>37</v>
      </c>
      <c r="AI214" s="3" t="s">
        <v>37</v>
      </c>
      <c r="AJ214" s="3" t="s">
        <v>37</v>
      </c>
      <c r="AK214" s="4"/>
      <c r="AL214" s="45"/>
      <c r="AM214" s="45">
        <f t="shared" si="132"/>
        <v>3.83</v>
      </c>
      <c r="AN214" s="45"/>
      <c r="AO214" s="45"/>
      <c r="AP214" s="45">
        <f t="shared" si="133"/>
        <v>3.83</v>
      </c>
      <c r="AQ214" s="45">
        <f t="shared" si="164"/>
        <v>96.17</v>
      </c>
      <c r="AR214" s="45">
        <f t="shared" si="167"/>
        <v>96.17</v>
      </c>
      <c r="AS214" s="14"/>
      <c r="AT214" s="45"/>
      <c r="AU214" s="45"/>
      <c r="AV214" s="45">
        <f>AM214*AM214/100</f>
        <v>0.14668900000000001</v>
      </c>
      <c r="AW214" s="45">
        <f>2*AL214*AR214/100</f>
        <v>0</v>
      </c>
      <c r="AX214" s="45">
        <f>2*AM214*AR214/100</f>
        <v>7.3666219999999996</v>
      </c>
      <c r="AY214" s="45">
        <f t="shared" si="168"/>
        <v>92.486689000000013</v>
      </c>
      <c r="AZ214" s="45"/>
      <c r="BA214" s="45"/>
      <c r="BB214" s="45"/>
      <c r="BC214" s="45"/>
      <c r="BD214" s="45">
        <f t="shared" si="169"/>
        <v>100.00000000000001</v>
      </c>
      <c r="BE214" s="14"/>
      <c r="BF214" s="45"/>
      <c r="BG214" s="45"/>
      <c r="BH214" s="45"/>
      <c r="BI214" s="45"/>
      <c r="BJ214" s="45"/>
      <c r="BK214" s="45"/>
      <c r="BL214" s="45"/>
      <c r="BM214" s="14"/>
      <c r="BN214" s="45"/>
      <c r="BO214" s="45"/>
      <c r="BP214" s="45"/>
      <c r="BQ214" s="45"/>
      <c r="BR214" s="45"/>
      <c r="BS214" s="45"/>
      <c r="BT214" s="45"/>
      <c r="BU214" s="45"/>
      <c r="BV214" s="45"/>
      <c r="BW214" s="45"/>
      <c r="BX214" s="45"/>
      <c r="BY214" s="14"/>
      <c r="BZ214" s="3"/>
      <c r="CA214" s="3"/>
      <c r="CB214" s="2"/>
      <c r="CC214" s="10"/>
      <c r="CD214" s="10"/>
      <c r="CE214" s="174"/>
      <c r="CF214" s="174"/>
      <c r="CG214" s="174"/>
      <c r="CH214" s="174"/>
      <c r="CI214" s="174"/>
      <c r="CJ214" s="174"/>
      <c r="CK214" s="174"/>
      <c r="CL214" s="174"/>
      <c r="CM214" s="174"/>
      <c r="CN214" s="174"/>
      <c r="CO214" s="174"/>
      <c r="CP214" s="174"/>
      <c r="CQ214" s="174"/>
      <c r="CR214" s="174"/>
      <c r="CS214" s="174"/>
      <c r="CT214" s="174"/>
      <c r="CU214" s="174"/>
      <c r="CV214" s="174"/>
      <c r="CW214" s="174"/>
      <c r="CX214" s="174"/>
      <c r="CY214" s="174"/>
      <c r="CZ214" s="174"/>
      <c r="DA214" s="174"/>
      <c r="DB214" s="174"/>
      <c r="DC214" s="174"/>
      <c r="DD214" s="174"/>
      <c r="DE214" s="174"/>
      <c r="DF214" s="174"/>
      <c r="DG214" s="174"/>
      <c r="DH214" s="174"/>
      <c r="DI214" s="174"/>
    </row>
    <row r="215" spans="1:113" s="9" customFormat="1" ht="15" customHeight="1">
      <c r="A215" s="7" t="s">
        <v>43</v>
      </c>
      <c r="B215" s="2">
        <v>2007</v>
      </c>
      <c r="C215" s="7">
        <v>17259947</v>
      </c>
      <c r="D215" s="7" t="s">
        <v>273</v>
      </c>
      <c r="E215" s="7" t="s">
        <v>317</v>
      </c>
      <c r="F215" s="7"/>
      <c r="G215" s="7" t="s">
        <v>36</v>
      </c>
      <c r="H215" s="2">
        <v>262</v>
      </c>
      <c r="I215" s="2"/>
      <c r="J215" s="1">
        <v>98.86</v>
      </c>
      <c r="K215" s="3">
        <v>0</v>
      </c>
      <c r="L215" s="3">
        <v>0.76</v>
      </c>
      <c r="M215" s="3" t="s">
        <v>37</v>
      </c>
      <c r="N215" s="3" t="s">
        <v>37</v>
      </c>
      <c r="O215" s="3" t="s">
        <v>37</v>
      </c>
      <c r="P215" s="3" t="s">
        <v>37</v>
      </c>
      <c r="Q215" s="3" t="s">
        <v>37</v>
      </c>
      <c r="R215" s="3" t="s">
        <v>37</v>
      </c>
      <c r="S215" s="3" t="s">
        <v>37</v>
      </c>
      <c r="T215" s="3" t="s">
        <v>37</v>
      </c>
      <c r="U215" s="3" t="s">
        <v>37</v>
      </c>
      <c r="V215" s="3" t="s">
        <v>37</v>
      </c>
      <c r="W215" s="3" t="s">
        <v>37</v>
      </c>
      <c r="X215" s="3" t="s">
        <v>37</v>
      </c>
      <c r="Y215" s="3" t="s">
        <v>37</v>
      </c>
      <c r="Z215" s="3">
        <v>0.38</v>
      </c>
      <c r="AA215" s="3" t="s">
        <v>37</v>
      </c>
      <c r="AB215" s="3" t="s">
        <v>37</v>
      </c>
      <c r="AC215" s="3" t="s">
        <v>37</v>
      </c>
      <c r="AD215" s="3" t="s">
        <v>37</v>
      </c>
      <c r="AE215" s="3" t="s">
        <v>37</v>
      </c>
      <c r="AF215" s="3" t="s">
        <v>37</v>
      </c>
      <c r="AG215" s="3" t="s">
        <v>37</v>
      </c>
      <c r="AH215" s="3" t="s">
        <v>37</v>
      </c>
      <c r="AI215" s="3" t="s">
        <v>37</v>
      </c>
      <c r="AJ215" s="3" t="s">
        <v>37</v>
      </c>
      <c r="AK215" s="4"/>
      <c r="AL215" s="45">
        <f>SUM(X215:AJ215)</f>
        <v>0.38</v>
      </c>
      <c r="AM215" s="45"/>
      <c r="AN215" s="45"/>
      <c r="AO215" s="45">
        <f>SUM(K215:L215)</f>
        <v>0.76</v>
      </c>
      <c r="AP215" s="45">
        <f t="shared" si="133"/>
        <v>1.1400000000000001</v>
      </c>
      <c r="AQ215" s="45">
        <f t="shared" si="164"/>
        <v>98.86</v>
      </c>
      <c r="AR215" s="45">
        <f t="shared" si="167"/>
        <v>98.86</v>
      </c>
      <c r="AS215" s="14"/>
      <c r="AT215" s="45">
        <f>AL215*AL215/100</f>
        <v>1.444E-3</v>
      </c>
      <c r="AU215" s="45"/>
      <c r="AV215" s="45"/>
      <c r="AW215" s="45">
        <f>2*AL215*AR215/100</f>
        <v>0.751336</v>
      </c>
      <c r="AX215" s="45"/>
      <c r="AY215" s="45">
        <f t="shared" si="168"/>
        <v>97.732996</v>
      </c>
      <c r="AZ215" s="45">
        <f>2*AL215*AO215/100</f>
        <v>5.7759999999999999E-3</v>
      </c>
      <c r="BA215" s="45">
        <f>2*AM215*AO215/100</f>
        <v>0</v>
      </c>
      <c r="BB215" s="45">
        <f>2*AR215*AO215/100</f>
        <v>1.502672</v>
      </c>
      <c r="BC215" s="45">
        <f>AO215*AO215/100</f>
        <v>5.7759999999999999E-3</v>
      </c>
      <c r="BD215" s="45">
        <f t="shared" si="169"/>
        <v>100</v>
      </c>
      <c r="BE215" s="14"/>
      <c r="BF215" s="45"/>
      <c r="BG215" s="45"/>
      <c r="BH215" s="45"/>
      <c r="BI215" s="45"/>
      <c r="BJ215" s="45"/>
      <c r="BK215" s="45"/>
      <c r="BL215" s="45"/>
      <c r="BM215" s="14"/>
      <c r="BN215" s="45"/>
      <c r="BO215" s="45"/>
      <c r="BP215" s="45"/>
      <c r="BQ215" s="45"/>
      <c r="BR215" s="45"/>
      <c r="BS215" s="45"/>
      <c r="BT215" s="45"/>
      <c r="BU215" s="45"/>
      <c r="BV215" s="45"/>
      <c r="BW215" s="45"/>
      <c r="BX215" s="45"/>
      <c r="BY215" s="14"/>
      <c r="BZ215" s="3"/>
      <c r="CA215" s="3"/>
      <c r="CB215" s="2"/>
      <c r="CC215" s="10"/>
      <c r="CD215" s="10"/>
      <c r="CE215" s="174"/>
      <c r="CF215" s="174"/>
      <c r="CG215" s="174"/>
      <c r="CH215" s="174"/>
      <c r="CI215" s="174"/>
      <c r="CJ215" s="174"/>
      <c r="CK215" s="174"/>
      <c r="CL215" s="174"/>
      <c r="CM215" s="174"/>
      <c r="CN215" s="174"/>
      <c r="CO215" s="174"/>
      <c r="CP215" s="174"/>
      <c r="CQ215" s="174"/>
      <c r="CR215" s="174"/>
      <c r="CS215" s="174"/>
      <c r="CT215" s="174"/>
      <c r="CU215" s="174"/>
      <c r="CV215" s="174"/>
      <c r="CW215" s="174"/>
      <c r="CX215" s="174"/>
      <c r="CY215" s="174"/>
      <c r="CZ215" s="174"/>
      <c r="DA215" s="174"/>
      <c r="DB215" s="174"/>
      <c r="DC215" s="174"/>
      <c r="DD215" s="174"/>
      <c r="DE215" s="174"/>
      <c r="DF215" s="174"/>
      <c r="DG215" s="174"/>
      <c r="DH215" s="174"/>
      <c r="DI215" s="174"/>
    </row>
    <row r="216" spans="1:113" s="9" customFormat="1" ht="15" customHeight="1">
      <c r="A216" s="7" t="s">
        <v>43</v>
      </c>
      <c r="B216" s="2">
        <v>2007</v>
      </c>
      <c r="C216" s="7">
        <v>17392730</v>
      </c>
      <c r="D216" s="7" t="s">
        <v>273</v>
      </c>
      <c r="E216" s="7" t="s">
        <v>317</v>
      </c>
      <c r="F216" s="7"/>
      <c r="G216" s="7" t="s">
        <v>36</v>
      </c>
      <c r="H216" s="2">
        <v>339</v>
      </c>
      <c r="I216" s="2"/>
      <c r="J216" s="1">
        <v>98.53</v>
      </c>
      <c r="K216" s="3" t="s">
        <v>37</v>
      </c>
      <c r="L216" s="3" t="s">
        <v>37</v>
      </c>
      <c r="M216" s="3" t="s">
        <v>37</v>
      </c>
      <c r="N216" s="3" t="s">
        <v>37</v>
      </c>
      <c r="O216" s="3" t="s">
        <v>37</v>
      </c>
      <c r="P216" s="3" t="s">
        <v>37</v>
      </c>
      <c r="Q216" s="3" t="s">
        <v>37</v>
      </c>
      <c r="R216" s="3">
        <v>1.47</v>
      </c>
      <c r="S216" s="3" t="s">
        <v>37</v>
      </c>
      <c r="T216" s="3" t="s">
        <v>37</v>
      </c>
      <c r="U216" s="3" t="s">
        <v>37</v>
      </c>
      <c r="V216" s="3" t="s">
        <v>37</v>
      </c>
      <c r="W216" s="3" t="s">
        <v>37</v>
      </c>
      <c r="X216" s="3" t="s">
        <v>37</v>
      </c>
      <c r="Y216" s="3" t="s">
        <v>37</v>
      </c>
      <c r="Z216" s="3" t="s">
        <v>37</v>
      </c>
      <c r="AA216" s="3" t="s">
        <v>37</v>
      </c>
      <c r="AB216" s="3" t="s">
        <v>37</v>
      </c>
      <c r="AC216" s="3" t="s">
        <v>37</v>
      </c>
      <c r="AD216" s="3" t="s">
        <v>37</v>
      </c>
      <c r="AE216" s="3" t="s">
        <v>37</v>
      </c>
      <c r="AF216" s="3" t="s">
        <v>37</v>
      </c>
      <c r="AG216" s="3" t="s">
        <v>37</v>
      </c>
      <c r="AH216" s="3" t="s">
        <v>37</v>
      </c>
      <c r="AI216" s="3" t="s">
        <v>37</v>
      </c>
      <c r="AJ216" s="3">
        <v>0</v>
      </c>
      <c r="AK216" s="4"/>
      <c r="AL216" s="45"/>
      <c r="AM216" s="45">
        <f t="shared" si="132"/>
        <v>1.47</v>
      </c>
      <c r="AN216" s="45"/>
      <c r="AO216" s="45"/>
      <c r="AP216" s="45">
        <f t="shared" si="133"/>
        <v>1.47</v>
      </c>
      <c r="AQ216" s="45">
        <f t="shared" si="164"/>
        <v>98.53</v>
      </c>
      <c r="AR216" s="45">
        <f t="shared" si="167"/>
        <v>98.53</v>
      </c>
      <c r="AS216" s="14"/>
      <c r="AT216" s="45"/>
      <c r="AU216" s="45"/>
      <c r="AV216" s="45">
        <f>AM216*AM216/100</f>
        <v>2.1609E-2</v>
      </c>
      <c r="AW216" s="45">
        <f>2*AL216*AR216/100</f>
        <v>0</v>
      </c>
      <c r="AX216" s="45">
        <f>2*AM216*AR216/100</f>
        <v>2.896782</v>
      </c>
      <c r="AY216" s="45">
        <f t="shared" si="168"/>
        <v>97.081609000000014</v>
      </c>
      <c r="AZ216" s="45"/>
      <c r="BA216" s="45"/>
      <c r="BB216" s="45"/>
      <c r="BC216" s="45"/>
      <c r="BD216" s="45">
        <f t="shared" si="169"/>
        <v>100.00000000000001</v>
      </c>
      <c r="BE216" s="77"/>
      <c r="BF216" s="45"/>
      <c r="BG216" s="45"/>
      <c r="BH216" s="45"/>
      <c r="BI216" s="45"/>
      <c r="BJ216" s="45"/>
      <c r="BK216" s="45"/>
      <c r="BL216" s="45"/>
      <c r="BM216" s="14"/>
      <c r="BN216" s="45"/>
      <c r="BO216" s="45"/>
      <c r="BP216" s="45"/>
      <c r="BQ216" s="45"/>
      <c r="BR216" s="45"/>
      <c r="BS216" s="45"/>
      <c r="BT216" s="45"/>
      <c r="BU216" s="45"/>
      <c r="BV216" s="45"/>
      <c r="BW216" s="45"/>
      <c r="BX216" s="45"/>
      <c r="BY216" s="77"/>
      <c r="BZ216" s="3"/>
      <c r="CA216" s="3"/>
      <c r="CB216" s="2"/>
      <c r="CC216" s="10"/>
      <c r="CD216" s="10"/>
      <c r="CE216" s="174"/>
      <c r="CF216" s="174"/>
      <c r="CG216" s="174"/>
      <c r="CH216" s="174"/>
      <c r="CI216" s="174"/>
      <c r="CJ216" s="174"/>
      <c r="CK216" s="174"/>
      <c r="CL216" s="174"/>
      <c r="CM216" s="174"/>
      <c r="CN216" s="174"/>
      <c r="CO216" s="174"/>
      <c r="CP216" s="174"/>
      <c r="CQ216" s="174"/>
      <c r="CR216" s="174"/>
      <c r="CS216" s="174"/>
      <c r="CT216" s="174"/>
      <c r="CU216" s="174"/>
      <c r="CV216" s="174"/>
      <c r="CW216" s="174"/>
      <c r="CX216" s="174"/>
      <c r="CY216" s="174"/>
      <c r="CZ216" s="174"/>
      <c r="DA216" s="174"/>
      <c r="DB216" s="174"/>
      <c r="DC216" s="174"/>
      <c r="DD216" s="174"/>
      <c r="DE216" s="174"/>
      <c r="DF216" s="174"/>
      <c r="DG216" s="174"/>
      <c r="DH216" s="174"/>
      <c r="DI216" s="174"/>
    </row>
    <row r="217" spans="1:113" s="22" customFormat="1" ht="15" customHeight="1">
      <c r="A217" s="17" t="s">
        <v>43</v>
      </c>
      <c r="B217" s="18">
        <v>2008</v>
      </c>
      <c r="C217" s="17">
        <v>17971818</v>
      </c>
      <c r="D217" s="17" t="s">
        <v>273</v>
      </c>
      <c r="E217" s="17" t="s">
        <v>317</v>
      </c>
      <c r="F217" s="17"/>
      <c r="G217" s="17" t="s">
        <v>318</v>
      </c>
      <c r="H217" s="18">
        <v>347</v>
      </c>
      <c r="I217" s="18">
        <v>347</v>
      </c>
      <c r="J217" s="21">
        <v>37.760000000000005</v>
      </c>
      <c r="K217" s="19">
        <v>0.28999999999999998</v>
      </c>
      <c r="L217" s="19">
        <v>0.57999999999999996</v>
      </c>
      <c r="M217" s="19">
        <v>21.9</v>
      </c>
      <c r="N217" s="19" t="s">
        <v>37</v>
      </c>
      <c r="O217" s="19">
        <v>0</v>
      </c>
      <c r="P217" s="19">
        <v>0</v>
      </c>
      <c r="Q217" s="19">
        <v>3.03</v>
      </c>
      <c r="R217" s="19">
        <v>2.16</v>
      </c>
      <c r="S217" s="19">
        <v>0.43</v>
      </c>
      <c r="T217" s="19">
        <v>0.14000000000000001</v>
      </c>
      <c r="U217" s="19">
        <v>8.07</v>
      </c>
      <c r="V217" s="19" t="s">
        <v>37</v>
      </c>
      <c r="W217" s="19" t="s">
        <v>37</v>
      </c>
      <c r="X217" s="19">
        <v>1.01</v>
      </c>
      <c r="Y217" s="19">
        <v>19.739999999999998</v>
      </c>
      <c r="Z217" s="19">
        <v>0.43</v>
      </c>
      <c r="AA217" s="19">
        <v>3.31</v>
      </c>
      <c r="AB217" s="19">
        <v>1.01</v>
      </c>
      <c r="AC217" s="19">
        <v>0.14000000000000001</v>
      </c>
      <c r="AD217" s="19">
        <v>0</v>
      </c>
      <c r="AE217" s="19">
        <v>0</v>
      </c>
      <c r="AF217" s="19">
        <v>0</v>
      </c>
      <c r="AG217" s="19">
        <v>0</v>
      </c>
      <c r="AH217" s="19">
        <v>0</v>
      </c>
      <c r="AI217" s="19">
        <v>0</v>
      </c>
      <c r="AJ217" s="19">
        <v>0</v>
      </c>
      <c r="AK217" s="4"/>
      <c r="AL217" s="74">
        <f>SUM(X217:AJ217)</f>
        <v>25.64</v>
      </c>
      <c r="AM217" s="74">
        <f t="shared" si="132"/>
        <v>13.829999999999998</v>
      </c>
      <c r="AN217" s="74">
        <f>SUM(M217:P217)</f>
        <v>21.9</v>
      </c>
      <c r="AO217" s="74">
        <f>SUM(K217:L217)</f>
        <v>0.86999999999999988</v>
      </c>
      <c r="AP217" s="74">
        <f t="shared" si="133"/>
        <v>62.239999999999995</v>
      </c>
      <c r="AQ217" s="74">
        <f t="shared" si="164"/>
        <v>37.760000000000005</v>
      </c>
      <c r="AR217" s="74">
        <f t="shared" si="167"/>
        <v>59.660000000000004</v>
      </c>
      <c r="AS217" s="14"/>
      <c r="AT217" s="74">
        <f>AL217*AL217/100</f>
        <v>6.5740960000000008</v>
      </c>
      <c r="AU217" s="74">
        <f>2*AL217*AM217/100</f>
        <v>7.0920239999999986</v>
      </c>
      <c r="AV217" s="74">
        <f>AM217*AM217/100</f>
        <v>1.9126889999999994</v>
      </c>
      <c r="AW217" s="74">
        <f>2*AL217*AR217/100</f>
        <v>30.593648000000002</v>
      </c>
      <c r="AX217" s="74">
        <f>2*AM217*AR217/100</f>
        <v>16.501955999999996</v>
      </c>
      <c r="AY217" s="74">
        <f t="shared" si="168"/>
        <v>35.593156</v>
      </c>
      <c r="AZ217" s="74">
        <f>2*AL217*AO217/100</f>
        <v>0.44613599999999998</v>
      </c>
      <c r="BA217" s="74">
        <f>2*AM217*AO217/100</f>
        <v>0.24064199999999991</v>
      </c>
      <c r="BB217" s="74">
        <f>2*AR217*AO217/100</f>
        <v>1.038084</v>
      </c>
      <c r="BC217" s="74">
        <f>AO217*AO217/100</f>
        <v>7.5689999999999976E-3</v>
      </c>
      <c r="BD217" s="74">
        <f t="shared" si="169"/>
        <v>100</v>
      </c>
      <c r="BE217" s="77"/>
      <c r="BF217" s="74">
        <v>25.64</v>
      </c>
      <c r="BG217" s="74">
        <v>13.829999999999998</v>
      </c>
      <c r="BH217" s="74">
        <v>21.9</v>
      </c>
      <c r="BI217" s="74">
        <v>0.86999999999999988</v>
      </c>
      <c r="BJ217" s="74">
        <v>62.239999999999995</v>
      </c>
      <c r="BK217" s="74">
        <v>37.760000000000005</v>
      </c>
      <c r="BL217" s="74">
        <v>59.660000000000004</v>
      </c>
      <c r="BM217" s="14"/>
      <c r="BN217" s="74">
        <v>6.5740960000000008</v>
      </c>
      <c r="BO217" s="74">
        <v>7.0920239999999986</v>
      </c>
      <c r="BP217" s="74">
        <v>1.9126889999999994</v>
      </c>
      <c r="BQ217" s="74">
        <v>30.593648000000002</v>
      </c>
      <c r="BR217" s="74">
        <v>16.501955999999996</v>
      </c>
      <c r="BS217" s="74">
        <v>35.593156</v>
      </c>
      <c r="BT217" s="74">
        <v>0.44613599999999998</v>
      </c>
      <c r="BU217" s="74">
        <v>0.24064199999999991</v>
      </c>
      <c r="BV217" s="74">
        <v>1.038084</v>
      </c>
      <c r="BW217" s="74">
        <v>7.5689999999999976E-3</v>
      </c>
      <c r="BX217" s="74">
        <v>100</v>
      </c>
      <c r="BY217" s="77"/>
      <c r="BZ217" s="74" t="s">
        <v>465</v>
      </c>
      <c r="CA217" s="19">
        <v>8.65</v>
      </c>
      <c r="CB217" s="18">
        <v>347</v>
      </c>
      <c r="CC217" s="10"/>
      <c r="CD217" s="10"/>
      <c r="CE217" s="166"/>
      <c r="CF217" s="166"/>
      <c r="CG217" s="166"/>
      <c r="CH217" s="166"/>
      <c r="CI217" s="166"/>
      <c r="CJ217" s="166"/>
      <c r="CK217" s="166"/>
      <c r="CL217" s="166"/>
      <c r="CM217" s="166"/>
      <c r="CN217" s="166"/>
      <c r="CO217" s="166"/>
      <c r="CP217" s="166"/>
      <c r="CQ217" s="166"/>
      <c r="CR217" s="166"/>
      <c r="CS217" s="166"/>
      <c r="CT217" s="166"/>
      <c r="CU217" s="166"/>
      <c r="CV217" s="166"/>
      <c r="CW217" s="166"/>
      <c r="CX217" s="166"/>
      <c r="CY217" s="166"/>
      <c r="CZ217" s="166"/>
      <c r="DA217" s="166"/>
      <c r="DB217" s="166"/>
      <c r="DC217" s="166"/>
      <c r="DD217" s="166"/>
      <c r="DE217" s="166"/>
      <c r="DF217" s="166"/>
      <c r="DG217" s="166"/>
      <c r="DH217" s="166"/>
      <c r="DI217" s="166"/>
    </row>
    <row r="218" spans="1:113" s="9" customFormat="1" ht="15" customHeight="1">
      <c r="A218" s="7" t="s">
        <v>43</v>
      </c>
      <c r="B218" s="2">
        <v>2010</v>
      </c>
      <c r="C218" s="7">
        <v>20473659</v>
      </c>
      <c r="D218" s="7" t="s">
        <v>273</v>
      </c>
      <c r="E218" s="7" t="s">
        <v>317</v>
      </c>
      <c r="F218" s="7" t="s">
        <v>50</v>
      </c>
      <c r="G218" s="7" t="s">
        <v>36</v>
      </c>
      <c r="H218" s="2">
        <v>237</v>
      </c>
      <c r="I218" s="2"/>
      <c r="J218" s="1">
        <v>100</v>
      </c>
      <c r="K218" s="3" t="s">
        <v>37</v>
      </c>
      <c r="L218" s="3" t="s">
        <v>37</v>
      </c>
      <c r="M218" s="3" t="s">
        <v>37</v>
      </c>
      <c r="N218" s="3" t="s">
        <v>37</v>
      </c>
      <c r="O218" s="3" t="s">
        <v>37</v>
      </c>
      <c r="P218" s="3" t="s">
        <v>37</v>
      </c>
      <c r="Q218" s="3" t="s">
        <v>37</v>
      </c>
      <c r="R218" s="3" t="s">
        <v>37</v>
      </c>
      <c r="S218" s="3" t="s">
        <v>37</v>
      </c>
      <c r="T218" s="3" t="s">
        <v>37</v>
      </c>
      <c r="U218" s="3" t="s">
        <v>37</v>
      </c>
      <c r="V218" s="3" t="s">
        <v>37</v>
      </c>
      <c r="W218" s="3" t="s">
        <v>37</v>
      </c>
      <c r="X218" s="3" t="s">
        <v>37</v>
      </c>
      <c r="Y218" s="3" t="s">
        <v>37</v>
      </c>
      <c r="Z218" s="3" t="s">
        <v>37</v>
      </c>
      <c r="AA218" s="3" t="s">
        <v>37</v>
      </c>
      <c r="AB218" s="3" t="s">
        <v>37</v>
      </c>
      <c r="AC218" s="3" t="s">
        <v>37</v>
      </c>
      <c r="AD218" s="3" t="s">
        <v>37</v>
      </c>
      <c r="AE218" s="3" t="s">
        <v>37</v>
      </c>
      <c r="AF218" s="3" t="s">
        <v>37</v>
      </c>
      <c r="AG218" s="3" t="s">
        <v>37</v>
      </c>
      <c r="AH218" s="3" t="s">
        <v>37</v>
      </c>
      <c r="AI218" s="3" t="s">
        <v>37</v>
      </c>
      <c r="AJ218" s="3" t="s">
        <v>37</v>
      </c>
      <c r="AK218" s="4"/>
      <c r="AL218" s="45"/>
      <c r="AM218" s="45"/>
      <c r="AN218" s="45"/>
      <c r="AO218" s="45"/>
      <c r="AP218" s="45">
        <f t="shared" si="133"/>
        <v>0</v>
      </c>
      <c r="AQ218" s="45">
        <f t="shared" si="164"/>
        <v>100</v>
      </c>
      <c r="AR218" s="45">
        <f t="shared" si="167"/>
        <v>100</v>
      </c>
      <c r="AS218" s="14"/>
      <c r="AT218" s="45"/>
      <c r="AU218" s="45"/>
      <c r="AV218" s="45"/>
      <c r="AW218" s="45"/>
      <c r="AX218" s="45"/>
      <c r="AY218" s="45">
        <f t="shared" si="168"/>
        <v>100</v>
      </c>
      <c r="AZ218" s="45"/>
      <c r="BA218" s="45"/>
      <c r="BB218" s="45"/>
      <c r="BC218" s="45"/>
      <c r="BD218" s="45">
        <f t="shared" si="169"/>
        <v>100</v>
      </c>
      <c r="BE218" s="77"/>
      <c r="BF218" s="45"/>
      <c r="BG218" s="45"/>
      <c r="BH218" s="45"/>
      <c r="BI218" s="45"/>
      <c r="BJ218" s="45"/>
      <c r="BK218" s="45"/>
      <c r="BL218" s="45"/>
      <c r="BM218" s="14"/>
      <c r="BN218" s="45"/>
      <c r="BO218" s="45"/>
      <c r="BP218" s="45"/>
      <c r="BQ218" s="45"/>
      <c r="BR218" s="45"/>
      <c r="BS218" s="45"/>
      <c r="BT218" s="45"/>
      <c r="BU218" s="45"/>
      <c r="BV218" s="45"/>
      <c r="BW218" s="45"/>
      <c r="BX218" s="45"/>
      <c r="BY218" s="77"/>
      <c r="BZ218" s="3"/>
      <c r="CA218" s="3"/>
      <c r="CB218" s="2"/>
      <c r="CC218" s="10"/>
      <c r="CD218" s="10"/>
      <c r="CE218" s="174"/>
      <c r="CF218" s="174"/>
      <c r="CG218" s="174"/>
      <c r="CH218" s="174"/>
      <c r="CI218" s="174"/>
      <c r="CJ218" s="174"/>
      <c r="CK218" s="174"/>
      <c r="CL218" s="174"/>
      <c r="CM218" s="174"/>
      <c r="CN218" s="174"/>
      <c r="CO218" s="174"/>
      <c r="CP218" s="174"/>
      <c r="CQ218" s="174"/>
      <c r="CR218" s="174"/>
      <c r="CS218" s="174"/>
      <c r="CT218" s="174"/>
      <c r="CU218" s="174"/>
      <c r="CV218" s="174"/>
      <c r="CW218" s="174"/>
      <c r="CX218" s="174"/>
      <c r="CY218" s="174"/>
      <c r="CZ218" s="174"/>
      <c r="DA218" s="174"/>
      <c r="DB218" s="174"/>
      <c r="DC218" s="174"/>
      <c r="DD218" s="174"/>
      <c r="DE218" s="174"/>
      <c r="DF218" s="174"/>
      <c r="DG218" s="174"/>
      <c r="DH218" s="174"/>
      <c r="DI218" s="174"/>
    </row>
    <row r="219" spans="1:113" s="22" customFormat="1" ht="15" customHeight="1">
      <c r="A219" s="17" t="s">
        <v>56</v>
      </c>
      <c r="B219" s="18">
        <v>2009</v>
      </c>
      <c r="C219" s="17">
        <v>19169185</v>
      </c>
      <c r="D219" s="17" t="s">
        <v>273</v>
      </c>
      <c r="E219" s="17" t="s">
        <v>319</v>
      </c>
      <c r="F219" s="17" t="s">
        <v>57</v>
      </c>
      <c r="G219" s="17" t="s">
        <v>58</v>
      </c>
      <c r="H219" s="18">
        <v>3779</v>
      </c>
      <c r="I219" s="18">
        <v>3779</v>
      </c>
      <c r="J219" s="21">
        <v>37.779999999999987</v>
      </c>
      <c r="K219" s="19">
        <v>0.7</v>
      </c>
      <c r="L219" s="19">
        <v>0.5</v>
      </c>
      <c r="M219" s="19">
        <v>15.9</v>
      </c>
      <c r="N219" s="19">
        <v>4.8</v>
      </c>
      <c r="O219" s="19" t="s">
        <v>37</v>
      </c>
      <c r="P219" s="19" t="s">
        <v>37</v>
      </c>
      <c r="Q219" s="19">
        <v>2.9</v>
      </c>
      <c r="R219" s="19">
        <v>1</v>
      </c>
      <c r="S219" s="19">
        <v>0.3</v>
      </c>
      <c r="T219" s="19">
        <v>0.02</v>
      </c>
      <c r="U219" s="19">
        <v>9.8000000000000007</v>
      </c>
      <c r="V219" s="19" t="s">
        <v>37</v>
      </c>
      <c r="W219" s="19" t="s">
        <v>37</v>
      </c>
      <c r="X219" s="19">
        <v>1.8</v>
      </c>
      <c r="Y219" s="19">
        <v>21</v>
      </c>
      <c r="Z219" s="19">
        <v>0.1</v>
      </c>
      <c r="AA219" s="19">
        <v>2.2999999999999998</v>
      </c>
      <c r="AB219" s="19">
        <v>1.1000000000000001</v>
      </c>
      <c r="AC219" s="19">
        <v>0</v>
      </c>
      <c r="AD219" s="19">
        <v>0</v>
      </c>
      <c r="AE219" s="19">
        <v>0</v>
      </c>
      <c r="AF219" s="19" t="s">
        <v>37</v>
      </c>
      <c r="AG219" s="19">
        <v>0</v>
      </c>
      <c r="AH219" s="19" t="s">
        <v>37</v>
      </c>
      <c r="AI219" s="19" t="s">
        <v>37</v>
      </c>
      <c r="AJ219" s="19" t="s">
        <v>37</v>
      </c>
      <c r="AK219" s="4"/>
      <c r="AL219" s="74">
        <f>SUM(X219:AJ219)</f>
        <v>26.300000000000004</v>
      </c>
      <c r="AM219" s="74">
        <f t="shared" si="132"/>
        <v>14.02</v>
      </c>
      <c r="AN219" s="74">
        <f>SUM(M219:P219)</f>
        <v>20.7</v>
      </c>
      <c r="AO219" s="74">
        <f>SUM(K219:L219)</f>
        <v>1.2</v>
      </c>
      <c r="AP219" s="74">
        <f t="shared" si="133"/>
        <v>62.220000000000013</v>
      </c>
      <c r="AQ219" s="74">
        <f t="shared" si="164"/>
        <v>37.779999999999987</v>
      </c>
      <c r="AR219" s="74">
        <f t="shared" si="167"/>
        <v>58.47999999999999</v>
      </c>
      <c r="AS219" s="14"/>
      <c r="AT219" s="74">
        <f>AL219*AL219/100</f>
        <v>6.9169000000000018</v>
      </c>
      <c r="AU219" s="74">
        <f>2*AL219*AM219/100</f>
        <v>7.3745200000000013</v>
      </c>
      <c r="AV219" s="74">
        <f>AM219*AM219/100</f>
        <v>1.9656039999999999</v>
      </c>
      <c r="AW219" s="74">
        <f>2*AL219*AR219/100</f>
        <v>30.760479999999998</v>
      </c>
      <c r="AX219" s="74">
        <f>2*AM219*AR219/100</f>
        <v>16.397791999999995</v>
      </c>
      <c r="AY219" s="74">
        <f t="shared" si="168"/>
        <v>34.199103999999991</v>
      </c>
      <c r="AZ219" s="74">
        <f>2*AL219*AO219/100</f>
        <v>0.63120000000000009</v>
      </c>
      <c r="BA219" s="74">
        <f>2*AM219*AO219/100</f>
        <v>0.33647999999999995</v>
      </c>
      <c r="BB219" s="74">
        <f>2*AR219*AO219/100</f>
        <v>1.4035199999999997</v>
      </c>
      <c r="BC219" s="74">
        <f>AO219*AO219/100</f>
        <v>1.44E-2</v>
      </c>
      <c r="BD219" s="74">
        <f t="shared" si="169"/>
        <v>99.999999999999986</v>
      </c>
      <c r="BE219" s="77"/>
      <c r="BF219" s="74">
        <v>26.300000000000004</v>
      </c>
      <c r="BG219" s="74">
        <v>14.02</v>
      </c>
      <c r="BH219" s="74">
        <v>20.7</v>
      </c>
      <c r="BI219" s="74">
        <v>1.2</v>
      </c>
      <c r="BJ219" s="74">
        <v>62.220000000000013</v>
      </c>
      <c r="BK219" s="74">
        <v>37.779999999999987</v>
      </c>
      <c r="BL219" s="74">
        <v>58.47999999999999</v>
      </c>
      <c r="BM219" s="14"/>
      <c r="BN219" s="74">
        <v>6.9169000000000018</v>
      </c>
      <c r="BO219" s="74">
        <v>7.3745200000000013</v>
      </c>
      <c r="BP219" s="74">
        <v>1.9656039999999999</v>
      </c>
      <c r="BQ219" s="74">
        <v>30.760479999999998</v>
      </c>
      <c r="BR219" s="74">
        <v>16.397791999999995</v>
      </c>
      <c r="BS219" s="74">
        <v>34.199103999999991</v>
      </c>
      <c r="BT219" s="74">
        <v>0.63120000000000009</v>
      </c>
      <c r="BU219" s="74">
        <v>0.33647999999999995</v>
      </c>
      <c r="BV219" s="74">
        <v>1.4035199999999997</v>
      </c>
      <c r="BW219" s="74">
        <v>1.44E-2</v>
      </c>
      <c r="BX219" s="74">
        <v>99.999999999999986</v>
      </c>
      <c r="BY219" s="77"/>
      <c r="BZ219" s="74" t="s">
        <v>466</v>
      </c>
      <c r="CA219" s="19">
        <v>8.1999999999999993</v>
      </c>
      <c r="CB219" s="18">
        <v>3779</v>
      </c>
      <c r="CC219" s="10"/>
      <c r="CD219" s="10"/>
      <c r="CE219" s="166"/>
      <c r="CF219" s="166"/>
      <c r="CG219" s="166"/>
      <c r="CH219" s="166"/>
      <c r="CI219" s="166"/>
      <c r="CJ219" s="166"/>
      <c r="CK219" s="166"/>
      <c r="CL219" s="166"/>
      <c r="CM219" s="166"/>
      <c r="CN219" s="166"/>
      <c r="CO219" s="166"/>
      <c r="CP219" s="166"/>
      <c r="CQ219" s="166"/>
      <c r="CR219" s="166"/>
      <c r="CS219" s="166"/>
      <c r="CT219" s="166"/>
      <c r="CU219" s="166"/>
      <c r="CV219" s="166"/>
      <c r="CW219" s="166"/>
      <c r="CX219" s="166"/>
      <c r="CY219" s="166"/>
      <c r="CZ219" s="166"/>
      <c r="DA219" s="166"/>
      <c r="DB219" s="166"/>
      <c r="DC219" s="166"/>
      <c r="DD219" s="166"/>
      <c r="DE219" s="166"/>
      <c r="DF219" s="166"/>
      <c r="DG219" s="166"/>
      <c r="DH219" s="166"/>
      <c r="DI219" s="166"/>
    </row>
    <row r="220" spans="1:113" s="4" customFormat="1" ht="15" customHeight="1">
      <c r="A220" s="8" t="s">
        <v>43</v>
      </c>
      <c r="B220" s="12">
        <v>2009</v>
      </c>
      <c r="C220" s="8">
        <v>18797858</v>
      </c>
      <c r="D220" s="8" t="s">
        <v>273</v>
      </c>
      <c r="E220" s="8" t="s">
        <v>320</v>
      </c>
      <c r="F220" s="8"/>
      <c r="G220" s="8" t="s">
        <v>198</v>
      </c>
      <c r="H220" s="12">
        <v>1500</v>
      </c>
      <c r="I220" s="12"/>
      <c r="J220" s="10">
        <v>100</v>
      </c>
      <c r="K220" s="46" t="s">
        <v>37</v>
      </c>
      <c r="L220" s="46" t="s">
        <v>37</v>
      </c>
      <c r="M220" s="46" t="s">
        <v>37</v>
      </c>
      <c r="N220" s="46" t="s">
        <v>37</v>
      </c>
      <c r="O220" s="46" t="s">
        <v>37</v>
      </c>
      <c r="P220" s="46" t="s">
        <v>37</v>
      </c>
      <c r="Q220" s="46" t="s">
        <v>37</v>
      </c>
      <c r="R220" s="46" t="s">
        <v>37</v>
      </c>
      <c r="S220" s="46" t="s">
        <v>37</v>
      </c>
      <c r="T220" s="46" t="s">
        <v>37</v>
      </c>
      <c r="U220" s="46" t="s">
        <v>37</v>
      </c>
      <c r="V220" s="46" t="s">
        <v>37</v>
      </c>
      <c r="W220" s="46" t="s">
        <v>37</v>
      </c>
      <c r="X220" s="46" t="s">
        <v>37</v>
      </c>
      <c r="Y220" s="46" t="s">
        <v>37</v>
      </c>
      <c r="Z220" s="46" t="s">
        <v>37</v>
      </c>
      <c r="AA220" s="46" t="s">
        <v>37</v>
      </c>
      <c r="AB220" s="46" t="s">
        <v>37</v>
      </c>
      <c r="AC220" s="46" t="s">
        <v>37</v>
      </c>
      <c r="AD220" s="46" t="s">
        <v>37</v>
      </c>
      <c r="AE220" s="46" t="s">
        <v>37</v>
      </c>
      <c r="AF220" s="46" t="s">
        <v>37</v>
      </c>
      <c r="AG220" s="46" t="s">
        <v>37</v>
      </c>
      <c r="AH220" s="46" t="s">
        <v>37</v>
      </c>
      <c r="AI220" s="46" t="s">
        <v>37</v>
      </c>
      <c r="AJ220" s="46" t="s">
        <v>37</v>
      </c>
      <c r="AL220" s="14"/>
      <c r="AM220" s="14"/>
      <c r="AN220" s="14"/>
      <c r="AO220" s="14"/>
      <c r="AP220" s="14">
        <f t="shared" si="133"/>
        <v>0</v>
      </c>
      <c r="AQ220" s="14">
        <f t="shared" si="164"/>
        <v>100</v>
      </c>
      <c r="AR220" s="14">
        <f t="shared" si="167"/>
        <v>100</v>
      </c>
      <c r="AS220" s="14"/>
      <c r="AT220" s="14"/>
      <c r="AU220" s="14"/>
      <c r="AV220" s="14"/>
      <c r="AW220" s="14"/>
      <c r="AX220" s="14"/>
      <c r="AY220" s="14">
        <f t="shared" si="168"/>
        <v>100</v>
      </c>
      <c r="AZ220" s="14"/>
      <c r="BA220" s="14"/>
      <c r="BB220" s="14"/>
      <c r="BC220" s="14"/>
      <c r="BD220" s="14">
        <f t="shared" si="169"/>
        <v>100</v>
      </c>
      <c r="BE220" s="77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77"/>
      <c r="BZ220" s="46"/>
      <c r="CA220" s="46"/>
      <c r="CB220" s="12"/>
      <c r="CC220" s="10"/>
      <c r="CD220" s="10"/>
      <c r="CE220" s="173"/>
      <c r="CF220" s="173"/>
      <c r="CG220" s="173"/>
      <c r="CH220" s="173"/>
      <c r="CI220" s="173"/>
      <c r="CJ220" s="173"/>
      <c r="CK220" s="173"/>
      <c r="CL220" s="173"/>
      <c r="CM220" s="173"/>
      <c r="CN220" s="173"/>
      <c r="CO220" s="173"/>
      <c r="CP220" s="173"/>
      <c r="CQ220" s="173"/>
      <c r="CR220" s="173"/>
      <c r="CS220" s="173"/>
      <c r="CT220" s="173"/>
      <c r="CU220" s="173"/>
      <c r="CV220" s="173"/>
      <c r="CW220" s="173"/>
      <c r="CX220" s="173"/>
      <c r="CY220" s="173"/>
      <c r="CZ220" s="173"/>
      <c r="DA220" s="173"/>
      <c r="DB220" s="173"/>
      <c r="DC220" s="173"/>
      <c r="DD220" s="173"/>
      <c r="DE220" s="173"/>
      <c r="DF220" s="173"/>
      <c r="DG220" s="173"/>
      <c r="DH220" s="173"/>
      <c r="DI220" s="173"/>
    </row>
    <row r="221" spans="1:113" s="9" customFormat="1" ht="15" customHeight="1">
      <c r="A221" s="7" t="s">
        <v>88</v>
      </c>
      <c r="B221" s="2">
        <v>2010</v>
      </c>
      <c r="C221" s="7">
        <v>20173083</v>
      </c>
      <c r="D221" s="7" t="s">
        <v>273</v>
      </c>
      <c r="E221" s="7" t="s">
        <v>320</v>
      </c>
      <c r="F221" s="7"/>
      <c r="G221" s="7" t="s">
        <v>36</v>
      </c>
      <c r="H221" s="2">
        <v>454</v>
      </c>
      <c r="I221" s="2"/>
      <c r="J221" s="1">
        <v>44.199999999999996</v>
      </c>
      <c r="K221" s="3" t="s">
        <v>37</v>
      </c>
      <c r="L221" s="3" t="s">
        <v>37</v>
      </c>
      <c r="M221" s="3">
        <v>25.1</v>
      </c>
      <c r="N221" s="3" t="s">
        <v>37</v>
      </c>
      <c r="O221" s="3" t="s">
        <v>37</v>
      </c>
      <c r="P221" s="3" t="s">
        <v>37</v>
      </c>
      <c r="Q221" s="3">
        <v>1.7</v>
      </c>
      <c r="R221" s="3">
        <v>2.8</v>
      </c>
      <c r="S221" s="3">
        <v>0.1</v>
      </c>
      <c r="T221" s="3" t="s">
        <v>37</v>
      </c>
      <c r="U221" s="3" t="s">
        <v>37</v>
      </c>
      <c r="V221" s="3" t="s">
        <v>37</v>
      </c>
      <c r="W221" s="3" t="s">
        <v>37</v>
      </c>
      <c r="X221" s="3">
        <v>2.2000000000000002</v>
      </c>
      <c r="Y221" s="3">
        <v>18.8</v>
      </c>
      <c r="Z221" s="3" t="s">
        <v>37</v>
      </c>
      <c r="AA221" s="3">
        <v>3.3</v>
      </c>
      <c r="AB221" s="3">
        <v>1.7</v>
      </c>
      <c r="AC221" s="3">
        <v>0.1</v>
      </c>
      <c r="AD221" s="3" t="s">
        <v>37</v>
      </c>
      <c r="AE221" s="3" t="s">
        <v>37</v>
      </c>
      <c r="AF221" s="3" t="s">
        <v>37</v>
      </c>
      <c r="AG221" s="3" t="s">
        <v>37</v>
      </c>
      <c r="AH221" s="3" t="s">
        <v>37</v>
      </c>
      <c r="AI221" s="3" t="s">
        <v>37</v>
      </c>
      <c r="AJ221" s="3" t="s">
        <v>37</v>
      </c>
      <c r="AK221" s="4"/>
      <c r="AL221" s="45">
        <f t="shared" ref="AL221:AL254" si="170">SUM(X221:AJ221)</f>
        <v>26.1</v>
      </c>
      <c r="AM221" s="45">
        <f t="shared" si="132"/>
        <v>4.5999999999999996</v>
      </c>
      <c r="AN221" s="45">
        <f>SUM(M221:P221)</f>
        <v>25.1</v>
      </c>
      <c r="AO221" s="14"/>
      <c r="AP221" s="45">
        <f t="shared" si="133"/>
        <v>55.800000000000004</v>
      </c>
      <c r="AQ221" s="45">
        <f t="shared" si="164"/>
        <v>44.199999999999996</v>
      </c>
      <c r="AR221" s="45">
        <f t="shared" si="167"/>
        <v>69.3</v>
      </c>
      <c r="AS221" s="14"/>
      <c r="AT221" s="45">
        <f t="shared" ref="AT221:AT228" si="171">AL221*AL221/100</f>
        <v>6.8121</v>
      </c>
      <c r="AU221" s="45">
        <f>2*AL221*AM221/100</f>
        <v>2.4012000000000002</v>
      </c>
      <c r="AV221" s="45">
        <f>AM221*AM221/100</f>
        <v>0.21159999999999995</v>
      </c>
      <c r="AW221" s="45">
        <f t="shared" ref="AW221:AW254" si="172">2*AL221*AR221/100</f>
        <v>36.174599999999998</v>
      </c>
      <c r="AX221" s="45">
        <f>2*AM221*AR221/100</f>
        <v>6.3755999999999995</v>
      </c>
      <c r="AY221" s="45">
        <f t="shared" si="168"/>
        <v>48.024899999999995</v>
      </c>
      <c r="AZ221" s="45"/>
      <c r="BA221" s="45"/>
      <c r="BB221" s="45"/>
      <c r="BC221" s="45"/>
      <c r="BD221" s="45">
        <f t="shared" si="169"/>
        <v>100</v>
      </c>
      <c r="BE221" s="77"/>
      <c r="BF221" s="45"/>
      <c r="BG221" s="45"/>
      <c r="BH221" s="45"/>
      <c r="BI221" s="45"/>
      <c r="BJ221" s="45"/>
      <c r="BK221" s="45"/>
      <c r="BL221" s="45"/>
      <c r="BM221" s="14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77"/>
      <c r="BZ221" s="3"/>
      <c r="CA221" s="3"/>
      <c r="CB221" s="2"/>
      <c r="CC221" s="10"/>
      <c r="CD221" s="10"/>
      <c r="CE221" s="174"/>
      <c r="CF221" s="174"/>
      <c r="CG221" s="174"/>
      <c r="CH221" s="174"/>
      <c r="CI221" s="174"/>
      <c r="CJ221" s="174"/>
      <c r="CK221" s="174"/>
      <c r="CL221" s="174"/>
      <c r="CM221" s="174"/>
      <c r="CN221" s="174"/>
      <c r="CO221" s="174"/>
      <c r="CP221" s="174"/>
      <c r="CQ221" s="174"/>
      <c r="CR221" s="174"/>
      <c r="CS221" s="174"/>
      <c r="CT221" s="174"/>
      <c r="CU221" s="174"/>
      <c r="CV221" s="174"/>
      <c r="CW221" s="174"/>
      <c r="CX221" s="174"/>
      <c r="CY221" s="174"/>
      <c r="CZ221" s="174"/>
      <c r="DA221" s="174"/>
      <c r="DB221" s="174"/>
      <c r="DC221" s="174"/>
      <c r="DD221" s="174"/>
      <c r="DE221" s="174"/>
      <c r="DF221" s="174"/>
      <c r="DG221" s="174"/>
      <c r="DH221" s="174"/>
      <c r="DI221" s="174"/>
    </row>
    <row r="222" spans="1:113" s="9" customFormat="1" ht="15" customHeight="1">
      <c r="A222" s="1" t="s">
        <v>321</v>
      </c>
      <c r="B222" s="2">
        <v>2002</v>
      </c>
      <c r="C222" s="1">
        <v>12235455</v>
      </c>
      <c r="D222" s="1" t="s">
        <v>273</v>
      </c>
      <c r="E222" s="1" t="s">
        <v>322</v>
      </c>
      <c r="F222" s="1"/>
      <c r="G222" s="1" t="s">
        <v>36</v>
      </c>
      <c r="H222" s="2">
        <v>83</v>
      </c>
      <c r="I222" s="2"/>
      <c r="J222" s="1">
        <v>71.09</v>
      </c>
      <c r="K222" s="3" t="s">
        <v>37</v>
      </c>
      <c r="L222" s="3" t="s">
        <v>37</v>
      </c>
      <c r="M222" s="3" t="s">
        <v>37</v>
      </c>
      <c r="N222" s="3" t="s">
        <v>37</v>
      </c>
      <c r="O222" s="3" t="s">
        <v>37</v>
      </c>
      <c r="P222" s="3" t="s">
        <v>37</v>
      </c>
      <c r="Q222" s="3" t="s">
        <v>37</v>
      </c>
      <c r="R222" s="3" t="s">
        <v>37</v>
      </c>
      <c r="S222" s="3" t="s">
        <v>37</v>
      </c>
      <c r="T222" s="3" t="s">
        <v>37</v>
      </c>
      <c r="U222" s="3" t="s">
        <v>37</v>
      </c>
      <c r="V222" s="3" t="s">
        <v>37</v>
      </c>
      <c r="W222" s="3" t="s">
        <v>37</v>
      </c>
      <c r="X222" s="3">
        <v>0</v>
      </c>
      <c r="Y222" s="3">
        <v>21.08</v>
      </c>
      <c r="Z222" s="3" t="s">
        <v>37</v>
      </c>
      <c r="AA222" s="3">
        <v>6.02</v>
      </c>
      <c r="AB222" s="3">
        <v>1.81</v>
      </c>
      <c r="AC222" s="3" t="s">
        <v>37</v>
      </c>
      <c r="AD222" s="3" t="s">
        <v>37</v>
      </c>
      <c r="AE222" s="3" t="s">
        <v>37</v>
      </c>
      <c r="AF222" s="3" t="s">
        <v>37</v>
      </c>
      <c r="AG222" s="3" t="s">
        <v>37</v>
      </c>
      <c r="AH222" s="3" t="s">
        <v>37</v>
      </c>
      <c r="AI222" s="3" t="s">
        <v>37</v>
      </c>
      <c r="AJ222" s="3" t="s">
        <v>37</v>
      </c>
      <c r="AK222" s="4"/>
      <c r="AL222" s="45">
        <f t="shared" si="170"/>
        <v>28.909999999999997</v>
      </c>
      <c r="AM222" s="45"/>
      <c r="AN222" s="45"/>
      <c r="AO222" s="14"/>
      <c r="AP222" s="45">
        <f t="shared" si="133"/>
        <v>28.909999999999997</v>
      </c>
      <c r="AQ222" s="45">
        <f t="shared" si="164"/>
        <v>71.09</v>
      </c>
      <c r="AR222" s="45">
        <f t="shared" si="167"/>
        <v>71.09</v>
      </c>
      <c r="AS222" s="14"/>
      <c r="AT222" s="45">
        <f t="shared" si="171"/>
        <v>8.3578809999999972</v>
      </c>
      <c r="AU222" s="45"/>
      <c r="AV222" s="45"/>
      <c r="AW222" s="45">
        <f t="shared" si="172"/>
        <v>41.104237999999995</v>
      </c>
      <c r="AX222" s="45"/>
      <c r="AY222" s="45">
        <f t="shared" si="168"/>
        <v>50.537881000000006</v>
      </c>
      <c r="AZ222" s="45"/>
      <c r="BA222" s="45"/>
      <c r="BB222" s="45"/>
      <c r="BC222" s="45"/>
      <c r="BD222" s="45">
        <f t="shared" si="169"/>
        <v>100</v>
      </c>
      <c r="BE222" s="77"/>
      <c r="BF222" s="45"/>
      <c r="BG222" s="45"/>
      <c r="BH222" s="45"/>
      <c r="BI222" s="45"/>
      <c r="BJ222" s="45"/>
      <c r="BK222" s="45"/>
      <c r="BL222" s="45"/>
      <c r="BM222" s="14"/>
      <c r="BN222" s="45"/>
      <c r="BO222" s="45"/>
      <c r="BP222" s="45"/>
      <c r="BQ222" s="45"/>
      <c r="BR222" s="45"/>
      <c r="BS222" s="45"/>
      <c r="BT222" s="45"/>
      <c r="BU222" s="45"/>
      <c r="BV222" s="45"/>
      <c r="BW222" s="45"/>
      <c r="BX222" s="45"/>
      <c r="BY222" s="77"/>
      <c r="BZ222" s="3"/>
      <c r="CA222" s="3"/>
      <c r="CB222" s="2"/>
      <c r="CC222" s="10"/>
      <c r="CD222" s="10"/>
      <c r="CE222" s="174"/>
      <c r="CF222" s="174"/>
      <c r="CG222" s="174"/>
      <c r="CH222" s="174"/>
      <c r="CI222" s="174"/>
      <c r="CJ222" s="174"/>
      <c r="CK222" s="174"/>
      <c r="CL222" s="174"/>
      <c r="CM222" s="174"/>
      <c r="CN222" s="174"/>
      <c r="CO222" s="174"/>
      <c r="CP222" s="174"/>
      <c r="CQ222" s="174"/>
      <c r="CR222" s="174"/>
      <c r="CS222" s="174"/>
      <c r="CT222" s="174"/>
      <c r="CU222" s="174"/>
      <c r="CV222" s="174"/>
      <c r="CW222" s="174"/>
      <c r="CX222" s="174"/>
      <c r="CY222" s="174"/>
      <c r="CZ222" s="174"/>
      <c r="DA222" s="174"/>
      <c r="DB222" s="174"/>
      <c r="DC222" s="174"/>
      <c r="DD222" s="174"/>
      <c r="DE222" s="174"/>
      <c r="DF222" s="174"/>
      <c r="DG222" s="174"/>
      <c r="DH222" s="174"/>
      <c r="DI222" s="174"/>
    </row>
    <row r="223" spans="1:113" s="9" customFormat="1" ht="15" customHeight="1">
      <c r="A223" s="1" t="s">
        <v>323</v>
      </c>
      <c r="B223" s="2">
        <v>2008</v>
      </c>
      <c r="C223" s="1">
        <v>17947222</v>
      </c>
      <c r="D223" s="1" t="s">
        <v>273</v>
      </c>
      <c r="E223" s="1" t="s">
        <v>322</v>
      </c>
      <c r="F223" s="1"/>
      <c r="G223" s="1" t="s">
        <v>121</v>
      </c>
      <c r="H223" s="2">
        <v>151</v>
      </c>
      <c r="I223" s="2"/>
      <c r="J223" s="1">
        <v>76.490000000000009</v>
      </c>
      <c r="K223" s="3" t="s">
        <v>37</v>
      </c>
      <c r="L223" s="3" t="s">
        <v>37</v>
      </c>
      <c r="M223" s="3" t="s">
        <v>37</v>
      </c>
      <c r="N223" s="3" t="s">
        <v>37</v>
      </c>
      <c r="O223" s="3" t="s">
        <v>37</v>
      </c>
      <c r="P223" s="3" t="s">
        <v>37</v>
      </c>
      <c r="Q223" s="3" t="s">
        <v>37</v>
      </c>
      <c r="R223" s="3" t="s">
        <v>37</v>
      </c>
      <c r="S223" s="3" t="s">
        <v>37</v>
      </c>
      <c r="T223" s="3" t="s">
        <v>37</v>
      </c>
      <c r="U223" s="3" t="s">
        <v>37</v>
      </c>
      <c r="V223" s="3" t="s">
        <v>37</v>
      </c>
      <c r="W223" s="3" t="s">
        <v>37</v>
      </c>
      <c r="X223" s="3">
        <v>0.33</v>
      </c>
      <c r="Y223" s="3">
        <v>20.53</v>
      </c>
      <c r="Z223" s="3" t="s">
        <v>37</v>
      </c>
      <c r="AA223" s="3">
        <v>2.3199999999999998</v>
      </c>
      <c r="AB223" s="3">
        <v>0.33</v>
      </c>
      <c r="AC223" s="3" t="s">
        <v>37</v>
      </c>
      <c r="AD223" s="3" t="s">
        <v>37</v>
      </c>
      <c r="AE223" s="3" t="s">
        <v>37</v>
      </c>
      <c r="AF223" s="3" t="s">
        <v>37</v>
      </c>
      <c r="AG223" s="3" t="s">
        <v>37</v>
      </c>
      <c r="AH223" s="3" t="s">
        <v>37</v>
      </c>
      <c r="AI223" s="3" t="s">
        <v>37</v>
      </c>
      <c r="AJ223" s="3" t="s">
        <v>37</v>
      </c>
      <c r="AK223" s="4"/>
      <c r="AL223" s="45">
        <f t="shared" si="170"/>
        <v>23.509999999999998</v>
      </c>
      <c r="AM223" s="45"/>
      <c r="AN223" s="45"/>
      <c r="AO223" s="14"/>
      <c r="AP223" s="45">
        <f t="shared" si="133"/>
        <v>23.509999999999998</v>
      </c>
      <c r="AQ223" s="45">
        <f t="shared" si="164"/>
        <v>76.490000000000009</v>
      </c>
      <c r="AR223" s="45">
        <f t="shared" si="167"/>
        <v>76.490000000000009</v>
      </c>
      <c r="AS223" s="14"/>
      <c r="AT223" s="45">
        <f t="shared" si="171"/>
        <v>5.5272009999999989</v>
      </c>
      <c r="AU223" s="45"/>
      <c r="AV223" s="45"/>
      <c r="AW223" s="45">
        <f t="shared" si="172"/>
        <v>35.965598</v>
      </c>
      <c r="AX223" s="45"/>
      <c r="AY223" s="45">
        <f t="shared" si="168"/>
        <v>58.507201000000016</v>
      </c>
      <c r="AZ223" s="45"/>
      <c r="BA223" s="45"/>
      <c r="BB223" s="45"/>
      <c r="BC223" s="45"/>
      <c r="BD223" s="45">
        <f t="shared" si="169"/>
        <v>100.00000000000001</v>
      </c>
      <c r="BE223" s="77"/>
      <c r="BF223" s="45"/>
      <c r="BG223" s="45"/>
      <c r="BH223" s="45"/>
      <c r="BI223" s="45"/>
      <c r="BJ223" s="45"/>
      <c r="BK223" s="45"/>
      <c r="BL223" s="45"/>
      <c r="BM223" s="14"/>
      <c r="BN223" s="45"/>
      <c r="BO223" s="45"/>
      <c r="BP223" s="45"/>
      <c r="BQ223" s="45"/>
      <c r="BR223" s="45"/>
      <c r="BS223" s="45"/>
      <c r="BT223" s="45"/>
      <c r="BU223" s="45"/>
      <c r="BV223" s="45"/>
      <c r="BW223" s="45"/>
      <c r="BX223" s="45"/>
      <c r="BY223" s="77"/>
      <c r="BZ223" s="3"/>
      <c r="CA223" s="3"/>
      <c r="CB223" s="2"/>
      <c r="CC223" s="10"/>
      <c r="CD223" s="10"/>
      <c r="CE223" s="174"/>
      <c r="CF223" s="174"/>
      <c r="CG223" s="174"/>
      <c r="CH223" s="174"/>
      <c r="CI223" s="174"/>
      <c r="CJ223" s="174"/>
      <c r="CK223" s="174"/>
      <c r="CL223" s="174"/>
      <c r="CM223" s="174"/>
      <c r="CN223" s="174"/>
      <c r="CO223" s="174"/>
      <c r="CP223" s="174"/>
      <c r="CQ223" s="174"/>
      <c r="CR223" s="174"/>
      <c r="CS223" s="174"/>
      <c r="CT223" s="174"/>
      <c r="CU223" s="174"/>
      <c r="CV223" s="174"/>
      <c r="CW223" s="174"/>
      <c r="CX223" s="174"/>
      <c r="CY223" s="174"/>
      <c r="CZ223" s="174"/>
      <c r="DA223" s="174"/>
      <c r="DB223" s="174"/>
      <c r="DC223" s="174"/>
      <c r="DD223" s="174"/>
      <c r="DE223" s="174"/>
      <c r="DF223" s="174"/>
      <c r="DG223" s="174"/>
      <c r="DH223" s="174"/>
      <c r="DI223" s="174"/>
    </row>
    <row r="224" spans="1:113" s="9" customFormat="1" ht="15" customHeight="1">
      <c r="A224" s="1" t="s">
        <v>324</v>
      </c>
      <c r="B224" s="2">
        <v>2002</v>
      </c>
      <c r="C224" s="1">
        <v>12536989</v>
      </c>
      <c r="D224" s="8" t="s">
        <v>273</v>
      </c>
      <c r="E224" s="1" t="s">
        <v>325</v>
      </c>
      <c r="F224" s="1"/>
      <c r="G224" s="1" t="s">
        <v>36</v>
      </c>
      <c r="H224" s="2">
        <v>300</v>
      </c>
      <c r="I224" s="2"/>
      <c r="J224" s="1">
        <v>75.7</v>
      </c>
      <c r="K224" s="3" t="s">
        <v>37</v>
      </c>
      <c r="L224" s="3" t="s">
        <v>37</v>
      </c>
      <c r="M224" s="3" t="s">
        <v>37</v>
      </c>
      <c r="N224" s="3" t="s">
        <v>37</v>
      </c>
      <c r="O224" s="3" t="s">
        <v>37</v>
      </c>
      <c r="P224" s="3" t="s">
        <v>37</v>
      </c>
      <c r="Q224" s="3" t="s">
        <v>37</v>
      </c>
      <c r="R224" s="3" t="s">
        <v>37</v>
      </c>
      <c r="S224" s="3" t="s">
        <v>37</v>
      </c>
      <c r="T224" s="3" t="s">
        <v>37</v>
      </c>
      <c r="U224" s="3" t="s">
        <v>37</v>
      </c>
      <c r="V224" s="3" t="s">
        <v>37</v>
      </c>
      <c r="W224" s="3" t="s">
        <v>37</v>
      </c>
      <c r="X224" s="3">
        <v>1.3</v>
      </c>
      <c r="Y224" s="3">
        <v>23</v>
      </c>
      <c r="Z224" s="3" t="s">
        <v>37</v>
      </c>
      <c r="AA224" s="3" t="s">
        <v>37</v>
      </c>
      <c r="AB224" s="3" t="s">
        <v>37</v>
      </c>
      <c r="AC224" s="3" t="s">
        <v>37</v>
      </c>
      <c r="AD224" s="3" t="s">
        <v>37</v>
      </c>
      <c r="AE224" s="3" t="s">
        <v>37</v>
      </c>
      <c r="AF224" s="3" t="s">
        <v>37</v>
      </c>
      <c r="AG224" s="3" t="s">
        <v>37</v>
      </c>
      <c r="AH224" s="3" t="s">
        <v>37</v>
      </c>
      <c r="AI224" s="3" t="s">
        <v>37</v>
      </c>
      <c r="AJ224" s="3" t="s">
        <v>37</v>
      </c>
      <c r="AK224" s="4"/>
      <c r="AL224" s="45">
        <f t="shared" si="170"/>
        <v>24.3</v>
      </c>
      <c r="AM224" s="45"/>
      <c r="AN224" s="45"/>
      <c r="AO224" s="14"/>
      <c r="AP224" s="45">
        <f t="shared" si="133"/>
        <v>24.3</v>
      </c>
      <c r="AQ224" s="45">
        <f t="shared" si="164"/>
        <v>75.7</v>
      </c>
      <c r="AR224" s="45">
        <f t="shared" si="167"/>
        <v>75.7</v>
      </c>
      <c r="AS224" s="14"/>
      <c r="AT224" s="45">
        <f t="shared" si="171"/>
        <v>5.9049000000000005</v>
      </c>
      <c r="AU224" s="45"/>
      <c r="AV224" s="45"/>
      <c r="AW224" s="45">
        <f t="shared" si="172"/>
        <v>36.790200000000006</v>
      </c>
      <c r="AX224" s="45"/>
      <c r="AY224" s="45">
        <f t="shared" si="168"/>
        <v>57.304900000000004</v>
      </c>
      <c r="AZ224" s="45"/>
      <c r="BA224" s="45"/>
      <c r="BB224" s="45"/>
      <c r="BC224" s="45"/>
      <c r="BD224" s="45">
        <f t="shared" si="169"/>
        <v>100</v>
      </c>
      <c r="BE224" s="77"/>
      <c r="BF224" s="45"/>
      <c r="BG224" s="45"/>
      <c r="BH224" s="45"/>
      <c r="BI224" s="45"/>
      <c r="BJ224" s="45"/>
      <c r="BK224" s="45"/>
      <c r="BL224" s="45"/>
      <c r="BM224" s="14"/>
      <c r="BN224" s="45"/>
      <c r="BO224" s="45"/>
      <c r="BP224" s="45"/>
      <c r="BQ224" s="45"/>
      <c r="BR224" s="45"/>
      <c r="BS224" s="45"/>
      <c r="BT224" s="45"/>
      <c r="BU224" s="45"/>
      <c r="BV224" s="45"/>
      <c r="BW224" s="45"/>
      <c r="BX224" s="45"/>
      <c r="BY224" s="77"/>
      <c r="BZ224" s="45" t="s">
        <v>469</v>
      </c>
      <c r="CA224" s="3">
        <v>8.3000000000000007</v>
      </c>
      <c r="CB224" s="2">
        <v>300</v>
      </c>
      <c r="CC224" s="10"/>
      <c r="CD224" s="10"/>
      <c r="CE224" s="174"/>
      <c r="CF224" s="174"/>
      <c r="CG224" s="174"/>
      <c r="CH224" s="174"/>
      <c r="CI224" s="174"/>
      <c r="CJ224" s="174"/>
      <c r="CK224" s="174"/>
      <c r="CL224" s="174"/>
      <c r="CM224" s="174"/>
      <c r="CN224" s="174"/>
      <c r="CO224" s="174"/>
      <c r="CP224" s="174"/>
      <c r="CQ224" s="174"/>
      <c r="CR224" s="174"/>
      <c r="CS224" s="174"/>
      <c r="CT224" s="174"/>
      <c r="CU224" s="174"/>
      <c r="CV224" s="174"/>
      <c r="CW224" s="174"/>
      <c r="CX224" s="174"/>
      <c r="CY224" s="174"/>
      <c r="CZ224" s="174"/>
      <c r="DA224" s="174"/>
      <c r="DB224" s="174"/>
      <c r="DC224" s="174"/>
      <c r="DD224" s="174"/>
      <c r="DE224" s="174"/>
      <c r="DF224" s="174"/>
      <c r="DG224" s="174"/>
      <c r="DH224" s="174"/>
      <c r="DI224" s="174"/>
    </row>
    <row r="225" spans="1:113" s="9" customFormat="1" ht="15" customHeight="1">
      <c r="A225" s="7" t="s">
        <v>326</v>
      </c>
      <c r="B225" s="2">
        <v>2009</v>
      </c>
      <c r="C225" s="7">
        <v>19405050</v>
      </c>
      <c r="D225" s="7" t="s">
        <v>273</v>
      </c>
      <c r="E225" s="7" t="s">
        <v>327</v>
      </c>
      <c r="F225" s="7"/>
      <c r="G225" s="7" t="s">
        <v>36</v>
      </c>
      <c r="H225" s="2">
        <v>100</v>
      </c>
      <c r="I225" s="2"/>
      <c r="J225" s="1">
        <v>80.63</v>
      </c>
      <c r="K225" s="3" t="s">
        <v>37</v>
      </c>
      <c r="L225" s="3" t="s">
        <v>37</v>
      </c>
      <c r="M225" s="3" t="s">
        <v>37</v>
      </c>
      <c r="N225" s="3" t="s">
        <v>37</v>
      </c>
      <c r="O225" s="3" t="s">
        <v>37</v>
      </c>
      <c r="P225" s="3" t="s">
        <v>37</v>
      </c>
      <c r="Q225" s="3" t="s">
        <v>37</v>
      </c>
      <c r="R225" s="3" t="s">
        <v>37</v>
      </c>
      <c r="S225" s="3" t="s">
        <v>37</v>
      </c>
      <c r="T225" s="3" t="s">
        <v>37</v>
      </c>
      <c r="U225" s="3" t="s">
        <v>37</v>
      </c>
      <c r="V225" s="3" t="s">
        <v>37</v>
      </c>
      <c r="W225" s="3" t="s">
        <v>37</v>
      </c>
      <c r="X225" s="3">
        <v>1.4</v>
      </c>
      <c r="Y225" s="3">
        <v>13.3</v>
      </c>
      <c r="Z225" s="3" t="s">
        <v>37</v>
      </c>
      <c r="AA225" s="3">
        <v>2.8</v>
      </c>
      <c r="AB225" s="3">
        <v>1.87</v>
      </c>
      <c r="AC225" s="3" t="s">
        <v>37</v>
      </c>
      <c r="AD225" s="3" t="s">
        <v>37</v>
      </c>
      <c r="AE225" s="3" t="s">
        <v>37</v>
      </c>
      <c r="AF225" s="3" t="s">
        <v>37</v>
      </c>
      <c r="AG225" s="3" t="s">
        <v>37</v>
      </c>
      <c r="AH225" s="3" t="s">
        <v>37</v>
      </c>
      <c r="AI225" s="3" t="s">
        <v>37</v>
      </c>
      <c r="AJ225" s="3" t="s">
        <v>37</v>
      </c>
      <c r="AK225" s="4"/>
      <c r="AL225" s="45">
        <f t="shared" si="170"/>
        <v>19.37</v>
      </c>
      <c r="AM225" s="45"/>
      <c r="AN225" s="45"/>
      <c r="AO225" s="14"/>
      <c r="AP225" s="45">
        <f t="shared" si="133"/>
        <v>19.37</v>
      </c>
      <c r="AQ225" s="45">
        <f t="shared" si="164"/>
        <v>80.63</v>
      </c>
      <c r="AR225" s="45">
        <f t="shared" si="167"/>
        <v>80.63</v>
      </c>
      <c r="AS225" s="14"/>
      <c r="AT225" s="45">
        <f t="shared" si="171"/>
        <v>3.7519690000000003</v>
      </c>
      <c r="AU225" s="45"/>
      <c r="AV225" s="45"/>
      <c r="AW225" s="45">
        <f t="shared" si="172"/>
        <v>31.236062</v>
      </c>
      <c r="AX225" s="45"/>
      <c r="AY225" s="45">
        <f t="shared" si="168"/>
        <v>65.011968999999993</v>
      </c>
      <c r="AZ225" s="45"/>
      <c r="BA225" s="45"/>
      <c r="BB225" s="45"/>
      <c r="BC225" s="45"/>
      <c r="BD225" s="45">
        <f t="shared" si="169"/>
        <v>100</v>
      </c>
      <c r="BE225" s="77"/>
      <c r="BF225" s="45"/>
      <c r="BG225" s="45"/>
      <c r="BH225" s="45"/>
      <c r="BI225" s="45"/>
      <c r="BJ225" s="45"/>
      <c r="BK225" s="45"/>
      <c r="BL225" s="45"/>
      <c r="BM225" s="14"/>
      <c r="BN225" s="45"/>
      <c r="BO225" s="45"/>
      <c r="BP225" s="45"/>
      <c r="BQ225" s="45"/>
      <c r="BR225" s="45"/>
      <c r="BS225" s="45"/>
      <c r="BT225" s="45"/>
      <c r="BU225" s="45"/>
      <c r="BV225" s="45"/>
      <c r="BW225" s="45"/>
      <c r="BX225" s="45"/>
      <c r="BY225" s="77"/>
      <c r="BZ225" s="3"/>
      <c r="CA225" s="3"/>
      <c r="CB225" s="2"/>
      <c r="CC225" s="10"/>
      <c r="CD225" s="10"/>
      <c r="CE225" s="174"/>
      <c r="CF225" s="174"/>
      <c r="CG225" s="174"/>
      <c r="CH225" s="174"/>
      <c r="CI225" s="174"/>
      <c r="CJ225" s="174"/>
      <c r="CK225" s="174"/>
      <c r="CL225" s="174"/>
      <c r="CM225" s="174"/>
      <c r="CN225" s="174"/>
      <c r="CO225" s="174"/>
      <c r="CP225" s="174"/>
      <c r="CQ225" s="174"/>
      <c r="CR225" s="174"/>
      <c r="CS225" s="174"/>
      <c r="CT225" s="174"/>
      <c r="CU225" s="174"/>
      <c r="CV225" s="174"/>
      <c r="CW225" s="174"/>
      <c r="CX225" s="174"/>
      <c r="CY225" s="174"/>
      <c r="CZ225" s="174"/>
      <c r="DA225" s="174"/>
      <c r="DB225" s="174"/>
      <c r="DC225" s="174"/>
      <c r="DD225" s="174"/>
      <c r="DE225" s="174"/>
      <c r="DF225" s="174"/>
      <c r="DG225" s="174"/>
      <c r="DH225" s="174"/>
      <c r="DI225" s="174"/>
    </row>
    <row r="226" spans="1:113" s="22" customFormat="1" ht="15" customHeight="1">
      <c r="A226" s="21" t="s">
        <v>328</v>
      </c>
      <c r="B226" s="18">
        <v>2013</v>
      </c>
      <c r="C226" s="40" t="s">
        <v>329</v>
      </c>
      <c r="D226" s="21" t="s">
        <v>273</v>
      </c>
      <c r="E226" s="21" t="s">
        <v>330</v>
      </c>
      <c r="F226" s="21"/>
      <c r="G226" s="21" t="s">
        <v>163</v>
      </c>
      <c r="H226" s="18">
        <v>1138</v>
      </c>
      <c r="I226" s="18">
        <v>1138</v>
      </c>
      <c r="J226" s="21">
        <v>41.811999999999998</v>
      </c>
      <c r="K226" s="21" t="s">
        <v>37</v>
      </c>
      <c r="L226" s="21" t="s">
        <v>37</v>
      </c>
      <c r="M226" s="21">
        <v>23</v>
      </c>
      <c r="N226" s="21" t="s">
        <v>37</v>
      </c>
      <c r="O226" s="21" t="s">
        <v>37</v>
      </c>
      <c r="P226" s="21" t="s">
        <v>37</v>
      </c>
      <c r="Q226" s="21">
        <v>2.5</v>
      </c>
      <c r="R226" s="21">
        <v>2.5</v>
      </c>
      <c r="S226" s="21">
        <v>2.2000000000000002</v>
      </c>
      <c r="T226" s="21" t="s">
        <v>37</v>
      </c>
      <c r="U226" s="21">
        <v>6.7</v>
      </c>
      <c r="V226" s="21" t="s">
        <v>37</v>
      </c>
      <c r="W226" s="21" t="s">
        <v>37</v>
      </c>
      <c r="X226" s="21">
        <v>1.4</v>
      </c>
      <c r="Y226" s="21">
        <v>15.6</v>
      </c>
      <c r="Z226" s="21" t="s">
        <v>37</v>
      </c>
      <c r="AA226" s="21">
        <v>3.3</v>
      </c>
      <c r="AB226" s="21">
        <v>0.9</v>
      </c>
      <c r="AC226" s="21">
        <v>0</v>
      </c>
      <c r="AD226" s="21">
        <v>8.7999999999999995E-2</v>
      </c>
      <c r="AE226" s="21">
        <v>0</v>
      </c>
      <c r="AF226" s="21">
        <v>0</v>
      </c>
      <c r="AG226" s="21" t="s">
        <v>37</v>
      </c>
      <c r="AH226" s="21" t="s">
        <v>37</v>
      </c>
      <c r="AI226" s="21" t="s">
        <v>37</v>
      </c>
      <c r="AJ226" s="21" t="s">
        <v>37</v>
      </c>
      <c r="AK226" s="4"/>
      <c r="AL226" s="74">
        <f t="shared" si="170"/>
        <v>21.288</v>
      </c>
      <c r="AM226" s="74">
        <f t="shared" si="132"/>
        <v>13.9</v>
      </c>
      <c r="AN226" s="74">
        <f>SUM(M226:P226)</f>
        <v>23</v>
      </c>
      <c r="AO226" s="74"/>
      <c r="AP226" s="74">
        <f t="shared" si="133"/>
        <v>58.188000000000002</v>
      </c>
      <c r="AQ226" s="74">
        <f t="shared" si="164"/>
        <v>41.811999999999998</v>
      </c>
      <c r="AR226" s="74">
        <f t="shared" si="167"/>
        <v>64.811999999999998</v>
      </c>
      <c r="AS226" s="14"/>
      <c r="AT226" s="74">
        <f t="shared" si="171"/>
        <v>4.5317894399999998</v>
      </c>
      <c r="AU226" s="74">
        <f t="shared" ref="AU226:AU231" si="173">2*AL226*AM226/100</f>
        <v>5.9180640000000002</v>
      </c>
      <c r="AV226" s="74">
        <f t="shared" ref="AV226:AV231" si="174">AM226*AM226/100</f>
        <v>1.9321000000000002</v>
      </c>
      <c r="AW226" s="74">
        <f t="shared" si="172"/>
        <v>27.594357119999998</v>
      </c>
      <c r="AX226" s="74">
        <f t="shared" ref="AX226:AX231" si="175">2*AM226*AR226/100</f>
        <v>18.017735999999999</v>
      </c>
      <c r="AY226" s="74">
        <f t="shared" si="168"/>
        <v>42.005953439999992</v>
      </c>
      <c r="AZ226" s="74"/>
      <c r="BA226" s="74"/>
      <c r="BB226" s="74"/>
      <c r="BC226" s="74"/>
      <c r="BD226" s="74">
        <f t="shared" si="169"/>
        <v>100</v>
      </c>
      <c r="BE226" s="77"/>
      <c r="BF226" s="74">
        <v>21.288</v>
      </c>
      <c r="BG226" s="74">
        <v>13.9</v>
      </c>
      <c r="BH226" s="74">
        <v>23</v>
      </c>
      <c r="BI226" s="74"/>
      <c r="BJ226" s="74">
        <v>58.188000000000002</v>
      </c>
      <c r="BK226" s="74">
        <v>41.811999999999998</v>
      </c>
      <c r="BL226" s="74">
        <v>64.811999999999998</v>
      </c>
      <c r="BM226" s="14"/>
      <c r="BN226" s="74">
        <v>4.5317894399999998</v>
      </c>
      <c r="BO226" s="74">
        <v>5.9180640000000002</v>
      </c>
      <c r="BP226" s="74">
        <v>1.9321000000000002</v>
      </c>
      <c r="BQ226" s="74">
        <v>27.594357119999998</v>
      </c>
      <c r="BR226" s="74">
        <v>18.017735999999999</v>
      </c>
      <c r="BS226" s="74">
        <v>42.005953439999992</v>
      </c>
      <c r="BT226" s="74"/>
      <c r="BU226" s="74"/>
      <c r="BV226" s="74"/>
      <c r="BW226" s="74"/>
      <c r="BX226" s="74">
        <v>100</v>
      </c>
      <c r="BY226" s="77"/>
      <c r="BZ226" s="19"/>
      <c r="CA226" s="19"/>
      <c r="CB226" s="18"/>
      <c r="CC226" s="10"/>
      <c r="CD226" s="10"/>
      <c r="CE226" s="166"/>
      <c r="CF226" s="166"/>
      <c r="CG226" s="166"/>
      <c r="CH226" s="166"/>
      <c r="CI226" s="166"/>
      <c r="CJ226" s="166"/>
      <c r="CK226" s="166"/>
      <c r="CL226" s="166"/>
      <c r="CM226" s="166"/>
      <c r="CN226" s="166"/>
      <c r="CO226" s="166"/>
      <c r="CP226" s="166"/>
      <c r="CQ226" s="166"/>
      <c r="CR226" s="166"/>
      <c r="CS226" s="166"/>
      <c r="CT226" s="166"/>
      <c r="CU226" s="166"/>
      <c r="CV226" s="166"/>
      <c r="CW226" s="166"/>
      <c r="CX226" s="166"/>
      <c r="CY226" s="166"/>
      <c r="CZ226" s="166"/>
      <c r="DA226" s="166"/>
      <c r="DB226" s="166"/>
      <c r="DC226" s="166"/>
      <c r="DD226" s="166"/>
      <c r="DE226" s="166"/>
      <c r="DF226" s="166"/>
      <c r="DG226" s="166"/>
      <c r="DH226" s="166"/>
      <c r="DI226" s="166"/>
    </row>
    <row r="227" spans="1:113" s="9" customFormat="1" ht="15" customHeight="1">
      <c r="A227" s="1" t="s">
        <v>331</v>
      </c>
      <c r="B227" s="2">
        <v>2003</v>
      </c>
      <c r="C227" s="1">
        <v>12879168</v>
      </c>
      <c r="D227" s="1" t="s">
        <v>273</v>
      </c>
      <c r="E227" s="1" t="s">
        <v>332</v>
      </c>
      <c r="F227" s="1" t="s">
        <v>333</v>
      </c>
      <c r="G227" s="1" t="s">
        <v>334</v>
      </c>
      <c r="H227" s="2">
        <v>290</v>
      </c>
      <c r="I227" s="2"/>
      <c r="J227" s="1">
        <v>71.900000000000006</v>
      </c>
      <c r="K227" s="3">
        <v>1.72</v>
      </c>
      <c r="L227" s="3">
        <v>0.52</v>
      </c>
      <c r="M227" s="3" t="s">
        <v>37</v>
      </c>
      <c r="N227" s="3" t="s">
        <v>37</v>
      </c>
      <c r="O227" s="3" t="s">
        <v>37</v>
      </c>
      <c r="P227" s="3" t="s">
        <v>37</v>
      </c>
      <c r="Q227" s="3" t="s">
        <v>37</v>
      </c>
      <c r="R227" s="3">
        <v>4.1399999999999997</v>
      </c>
      <c r="S227" s="3" t="s">
        <v>37</v>
      </c>
      <c r="T227" s="3" t="s">
        <v>37</v>
      </c>
      <c r="U227" s="3" t="s">
        <v>37</v>
      </c>
      <c r="V227" s="3" t="s">
        <v>37</v>
      </c>
      <c r="W227" s="3" t="s">
        <v>37</v>
      </c>
      <c r="X227" s="3">
        <v>1.03</v>
      </c>
      <c r="Y227" s="3">
        <v>17.07</v>
      </c>
      <c r="Z227" s="3">
        <v>0</v>
      </c>
      <c r="AA227" s="3">
        <v>2.41</v>
      </c>
      <c r="AB227" s="3">
        <v>1.21</v>
      </c>
      <c r="AC227" s="3" t="s">
        <v>37</v>
      </c>
      <c r="AD227" s="3" t="s">
        <v>37</v>
      </c>
      <c r="AE227" s="3" t="s">
        <v>37</v>
      </c>
      <c r="AF227" s="3" t="s">
        <v>37</v>
      </c>
      <c r="AG227" s="3" t="s">
        <v>37</v>
      </c>
      <c r="AH227" s="3" t="s">
        <v>37</v>
      </c>
      <c r="AI227" s="3" t="s">
        <v>37</v>
      </c>
      <c r="AJ227" s="3" t="s">
        <v>37</v>
      </c>
      <c r="AK227" s="4"/>
      <c r="AL227" s="45">
        <f t="shared" si="170"/>
        <v>21.720000000000002</v>
      </c>
      <c r="AM227" s="45">
        <f t="shared" si="132"/>
        <v>4.1399999999999997</v>
      </c>
      <c r="AN227" s="14"/>
      <c r="AO227" s="45">
        <f>SUM(K227:L227)</f>
        <v>2.2400000000000002</v>
      </c>
      <c r="AP227" s="45">
        <f t="shared" si="133"/>
        <v>28.1</v>
      </c>
      <c r="AQ227" s="45">
        <f t="shared" si="164"/>
        <v>71.900000000000006</v>
      </c>
      <c r="AR227" s="45">
        <f t="shared" si="167"/>
        <v>71.900000000000006</v>
      </c>
      <c r="AS227" s="14"/>
      <c r="AT227" s="45">
        <f t="shared" si="171"/>
        <v>4.7175840000000013</v>
      </c>
      <c r="AU227" s="45">
        <f t="shared" si="173"/>
        <v>1.798416</v>
      </c>
      <c r="AV227" s="45">
        <f t="shared" si="174"/>
        <v>0.17139599999999999</v>
      </c>
      <c r="AW227" s="45">
        <f t="shared" si="172"/>
        <v>31.233360000000008</v>
      </c>
      <c r="AX227" s="45">
        <f t="shared" si="175"/>
        <v>5.9533199999999997</v>
      </c>
      <c r="AY227" s="45">
        <f t="shared" si="168"/>
        <v>51.696100000000008</v>
      </c>
      <c r="AZ227" s="45">
        <f>2*AL227*AO227/100</f>
        <v>0.97305600000000025</v>
      </c>
      <c r="BA227" s="45">
        <f>2*AM227*AO227/100</f>
        <v>0.185472</v>
      </c>
      <c r="BB227" s="45">
        <f>2*AR227*AO227/100</f>
        <v>3.2211200000000009</v>
      </c>
      <c r="BC227" s="45">
        <f>AO227*AO227/100</f>
        <v>5.0176000000000005E-2</v>
      </c>
      <c r="BD227" s="45">
        <f t="shared" si="169"/>
        <v>100.00000000000001</v>
      </c>
      <c r="BE227" s="77"/>
      <c r="BF227" s="45"/>
      <c r="BG227" s="45"/>
      <c r="BH227" s="45"/>
      <c r="BI227" s="45"/>
      <c r="BJ227" s="45"/>
      <c r="BK227" s="45"/>
      <c r="BL227" s="45"/>
      <c r="BM227" s="14"/>
      <c r="BN227" s="45"/>
      <c r="BO227" s="45"/>
      <c r="BP227" s="45"/>
      <c r="BQ227" s="45"/>
      <c r="BR227" s="45"/>
      <c r="BS227" s="45"/>
      <c r="BT227" s="45"/>
      <c r="BU227" s="45"/>
      <c r="BV227" s="45"/>
      <c r="BW227" s="45"/>
      <c r="BX227" s="45"/>
      <c r="BY227" s="77"/>
      <c r="BZ227" s="3"/>
      <c r="CA227" s="3"/>
      <c r="CB227" s="2"/>
      <c r="CC227" s="10"/>
      <c r="CD227" s="10"/>
      <c r="CE227" s="174"/>
      <c r="CF227" s="174"/>
      <c r="CG227" s="174"/>
      <c r="CH227" s="174"/>
      <c r="CI227" s="174"/>
      <c r="CJ227" s="174"/>
      <c r="CK227" s="174"/>
      <c r="CL227" s="174"/>
      <c r="CM227" s="174"/>
      <c r="CN227" s="174"/>
      <c r="CO227" s="174"/>
      <c r="CP227" s="174"/>
      <c r="CQ227" s="174"/>
      <c r="CR227" s="174"/>
      <c r="CS227" s="174"/>
      <c r="CT227" s="174"/>
      <c r="CU227" s="174"/>
      <c r="CV227" s="174"/>
      <c r="CW227" s="174"/>
      <c r="CX227" s="174"/>
      <c r="CY227" s="174"/>
      <c r="CZ227" s="174"/>
      <c r="DA227" s="174"/>
      <c r="DB227" s="174"/>
      <c r="DC227" s="174"/>
      <c r="DD227" s="174"/>
      <c r="DE227" s="174"/>
      <c r="DF227" s="174"/>
      <c r="DG227" s="174"/>
      <c r="DH227" s="174"/>
      <c r="DI227" s="174"/>
    </row>
    <row r="228" spans="1:113" s="36" customFormat="1" ht="15" customHeight="1">
      <c r="A228" s="34" t="s">
        <v>478</v>
      </c>
      <c r="B228" s="34">
        <v>2015</v>
      </c>
      <c r="C228" s="34">
        <v>26287939</v>
      </c>
      <c r="D228" s="34" t="s">
        <v>273</v>
      </c>
      <c r="E228" s="34" t="s">
        <v>332</v>
      </c>
      <c r="F228" s="34" t="s">
        <v>479</v>
      </c>
      <c r="G228" s="34" t="s">
        <v>354</v>
      </c>
      <c r="H228" s="34">
        <v>1230</v>
      </c>
      <c r="I228" s="34"/>
      <c r="J228" s="37">
        <v>35.06</v>
      </c>
      <c r="K228" s="37" t="s">
        <v>37</v>
      </c>
      <c r="L228" s="37" t="s">
        <v>37</v>
      </c>
      <c r="M228" s="37">
        <v>35.700000000000003</v>
      </c>
      <c r="N228" s="37" t="s">
        <v>37</v>
      </c>
      <c r="O228" s="37" t="s">
        <v>37</v>
      </c>
      <c r="P228" s="37" t="s">
        <v>37</v>
      </c>
      <c r="Q228" s="37" t="s">
        <v>37</v>
      </c>
      <c r="R228" s="37" t="s">
        <v>37</v>
      </c>
      <c r="S228" s="37" t="s">
        <v>37</v>
      </c>
      <c r="T228" s="37" t="s">
        <v>37</v>
      </c>
      <c r="U228" s="34">
        <v>7.6</v>
      </c>
      <c r="V228" s="37" t="s">
        <v>37</v>
      </c>
      <c r="W228" s="37" t="s">
        <v>37</v>
      </c>
      <c r="X228" s="37">
        <v>1.3</v>
      </c>
      <c r="Y228" s="37">
        <v>17.7</v>
      </c>
      <c r="Z228" s="37" t="s">
        <v>37</v>
      </c>
      <c r="AA228" s="37">
        <v>1.6</v>
      </c>
      <c r="AB228" s="37">
        <v>1</v>
      </c>
      <c r="AC228" s="37">
        <v>0.04</v>
      </c>
      <c r="AD228" s="37" t="s">
        <v>37</v>
      </c>
      <c r="AE228" s="37" t="s">
        <v>37</v>
      </c>
      <c r="AF228" s="37" t="s">
        <v>37</v>
      </c>
      <c r="AG228" s="37" t="s">
        <v>37</v>
      </c>
      <c r="AH228" s="37" t="s">
        <v>37</v>
      </c>
      <c r="AI228" s="37" t="s">
        <v>37</v>
      </c>
      <c r="AJ228" s="37" t="s">
        <v>37</v>
      </c>
      <c r="AK228" s="50" t="s">
        <v>37</v>
      </c>
      <c r="AL228" s="37">
        <f t="shared" si="170"/>
        <v>21.64</v>
      </c>
      <c r="AM228" s="37">
        <f>SUM(Q228:W228)</f>
        <v>7.6</v>
      </c>
      <c r="AN228" s="37">
        <f>SUM(M228:P228)</f>
        <v>35.700000000000003</v>
      </c>
      <c r="AO228" s="37">
        <f>SUM(K228:L228)</f>
        <v>0</v>
      </c>
      <c r="AP228" s="37">
        <f>SUM(AL228:AO228)</f>
        <v>64.94</v>
      </c>
      <c r="AQ228" s="37">
        <f>100-AP228</f>
        <v>35.06</v>
      </c>
      <c r="AR228" s="37">
        <f t="shared" si="167"/>
        <v>70.760000000000005</v>
      </c>
      <c r="AS228" s="50"/>
      <c r="AT228" s="37">
        <f t="shared" si="171"/>
        <v>4.6828960000000004</v>
      </c>
      <c r="AU228" s="37">
        <f t="shared" si="173"/>
        <v>3.2892799999999998</v>
      </c>
      <c r="AV228" s="37">
        <f t="shared" si="174"/>
        <v>0.5776</v>
      </c>
      <c r="AW228" s="37">
        <f t="shared" si="172"/>
        <v>30.624928000000004</v>
      </c>
      <c r="AX228" s="37">
        <f t="shared" si="175"/>
        <v>10.755520000000001</v>
      </c>
      <c r="AY228" s="37">
        <f>AR228*AR228/100</f>
        <v>50.069776000000012</v>
      </c>
      <c r="AZ228" s="37">
        <f>2*AL228*AO228/100</f>
        <v>0</v>
      </c>
      <c r="BA228" s="37">
        <f>2*AM228*AO228/100</f>
        <v>0</v>
      </c>
      <c r="BB228" s="37">
        <f>2*AR228*AO228/100</f>
        <v>0</v>
      </c>
      <c r="BC228" s="37">
        <f>AO228*AO228/100</f>
        <v>0</v>
      </c>
      <c r="BD228" s="37">
        <f>SUM(AT228:BC228)</f>
        <v>100.00000000000003</v>
      </c>
      <c r="BE228" s="50"/>
      <c r="BF228" s="37">
        <v>21.64</v>
      </c>
      <c r="BG228" s="37">
        <v>7.6</v>
      </c>
      <c r="BH228" s="37">
        <v>35.700000000000003</v>
      </c>
      <c r="BI228" s="37">
        <v>0</v>
      </c>
      <c r="BJ228" s="37">
        <v>64.94</v>
      </c>
      <c r="BK228" s="37">
        <v>35.06</v>
      </c>
      <c r="BL228" s="37">
        <v>70.760000000000005</v>
      </c>
      <c r="BM228" s="50"/>
      <c r="BN228" s="37">
        <v>4.6828960000000004</v>
      </c>
      <c r="BO228" s="37">
        <v>3.2892799999999998</v>
      </c>
      <c r="BP228" s="37">
        <v>0.5776</v>
      </c>
      <c r="BQ228" s="37">
        <v>30.624928000000004</v>
      </c>
      <c r="BR228" s="37">
        <v>10.755520000000001</v>
      </c>
      <c r="BS228" s="37">
        <v>50.069776000000012</v>
      </c>
      <c r="BT228" s="37">
        <v>0</v>
      </c>
      <c r="BU228" s="37">
        <v>0</v>
      </c>
      <c r="BV228" s="37">
        <v>0</v>
      </c>
      <c r="BW228" s="37">
        <v>0</v>
      </c>
      <c r="BX228" s="37">
        <v>100.00000000000003</v>
      </c>
      <c r="BY228" s="50"/>
      <c r="BZ228" s="37"/>
      <c r="CA228" s="37"/>
      <c r="CB228" s="35"/>
      <c r="CC228" s="26"/>
      <c r="CD228" s="26"/>
      <c r="CE228" s="175"/>
      <c r="CF228" s="175"/>
      <c r="CG228" s="175"/>
      <c r="CH228" s="175"/>
      <c r="CI228" s="175"/>
      <c r="CJ228" s="175"/>
      <c r="CK228" s="175"/>
      <c r="CL228" s="175"/>
      <c r="CM228" s="175"/>
      <c r="CN228" s="175"/>
      <c r="CO228" s="175"/>
      <c r="CP228" s="175"/>
      <c r="CQ228" s="175"/>
      <c r="CR228" s="175"/>
      <c r="CS228" s="175"/>
      <c r="CT228" s="175"/>
      <c r="CU228" s="175"/>
      <c r="CV228" s="175"/>
      <c r="CW228" s="175"/>
      <c r="CX228" s="175"/>
      <c r="CY228" s="175"/>
      <c r="CZ228" s="175"/>
      <c r="DA228" s="175"/>
      <c r="DB228" s="175"/>
      <c r="DC228" s="175"/>
      <c r="DD228" s="175"/>
      <c r="DE228" s="175"/>
      <c r="DF228" s="175"/>
      <c r="DG228" s="175"/>
      <c r="DH228" s="175"/>
      <c r="DI228" s="175"/>
    </row>
    <row r="229" spans="1:113" s="9" customFormat="1" ht="15" customHeight="1">
      <c r="A229" s="7" t="s">
        <v>335</v>
      </c>
      <c r="B229" s="2">
        <v>2004</v>
      </c>
      <c r="C229" s="7">
        <v>15340360</v>
      </c>
      <c r="D229" s="7" t="s">
        <v>273</v>
      </c>
      <c r="E229" s="7" t="s">
        <v>336</v>
      </c>
      <c r="F229" s="7"/>
      <c r="G229" s="7" t="s">
        <v>36</v>
      </c>
      <c r="H229" s="2">
        <v>48</v>
      </c>
      <c r="I229" s="2"/>
      <c r="J229" s="1">
        <v>39.58</v>
      </c>
      <c r="K229" s="3">
        <v>0</v>
      </c>
      <c r="L229" s="3">
        <v>2.08</v>
      </c>
      <c r="M229" s="3">
        <v>40.630000000000003</v>
      </c>
      <c r="N229" s="3" t="s">
        <v>37</v>
      </c>
      <c r="O229" s="3" t="s">
        <v>37</v>
      </c>
      <c r="P229" s="3" t="s">
        <v>37</v>
      </c>
      <c r="Q229" s="3">
        <v>0</v>
      </c>
      <c r="R229" s="3">
        <v>4.17</v>
      </c>
      <c r="S229" s="3">
        <v>0</v>
      </c>
      <c r="T229" s="3" t="s">
        <v>37</v>
      </c>
      <c r="U229" s="3" t="s">
        <v>37</v>
      </c>
      <c r="V229" s="3" t="s">
        <v>37</v>
      </c>
      <c r="W229" s="3" t="s">
        <v>37</v>
      </c>
      <c r="X229" s="3">
        <v>0</v>
      </c>
      <c r="Y229" s="3">
        <v>12.5</v>
      </c>
      <c r="Z229" s="3">
        <v>0</v>
      </c>
      <c r="AA229" s="3">
        <v>1.04</v>
      </c>
      <c r="AB229" s="3">
        <v>0</v>
      </c>
      <c r="AC229" s="3" t="s">
        <v>37</v>
      </c>
      <c r="AD229" s="3" t="s">
        <v>37</v>
      </c>
      <c r="AE229" s="3" t="s">
        <v>37</v>
      </c>
      <c r="AF229" s="3" t="s">
        <v>37</v>
      </c>
      <c r="AG229" s="3" t="s">
        <v>37</v>
      </c>
      <c r="AH229" s="3" t="s">
        <v>37</v>
      </c>
      <c r="AI229" s="3" t="s">
        <v>37</v>
      </c>
      <c r="AJ229" s="3" t="s">
        <v>37</v>
      </c>
      <c r="AK229" s="4"/>
      <c r="AL229" s="45">
        <f t="shared" si="170"/>
        <v>13.54</v>
      </c>
      <c r="AM229" s="45">
        <f t="shared" ref="AM229:AM296" si="176">SUM(Q229:W229)</f>
        <v>4.17</v>
      </c>
      <c r="AN229" s="45">
        <f>SUM(M229:P229)</f>
        <v>40.630000000000003</v>
      </c>
      <c r="AO229" s="45">
        <f>SUM(K229:L229)</f>
        <v>2.08</v>
      </c>
      <c r="AP229" s="45">
        <f t="shared" ref="AP229:AP299" si="177">SUM(AL229:AO229)</f>
        <v>60.42</v>
      </c>
      <c r="AQ229" s="45">
        <f t="shared" si="164"/>
        <v>39.58</v>
      </c>
      <c r="AR229" s="45">
        <f t="shared" si="167"/>
        <v>80.210000000000008</v>
      </c>
      <c r="AS229" s="14"/>
      <c r="AT229" s="45">
        <f t="shared" ref="AT229:AT299" si="178">AL229*AL229/100</f>
        <v>1.8333159999999997</v>
      </c>
      <c r="AU229" s="45">
        <f t="shared" si="173"/>
        <v>1.1292359999999999</v>
      </c>
      <c r="AV229" s="45">
        <f t="shared" si="174"/>
        <v>0.17388899999999999</v>
      </c>
      <c r="AW229" s="45">
        <f t="shared" si="172"/>
        <v>21.720867999999999</v>
      </c>
      <c r="AX229" s="45">
        <f t="shared" si="175"/>
        <v>6.689514</v>
      </c>
      <c r="AY229" s="45">
        <f t="shared" si="168"/>
        <v>64.336441000000008</v>
      </c>
      <c r="AZ229" s="45">
        <f>2*AL229*AO229/100</f>
        <v>0.56326399999999999</v>
      </c>
      <c r="BA229" s="45">
        <f>2*AM229*AO229/100</f>
        <v>0.17347200000000002</v>
      </c>
      <c r="BB229" s="45">
        <f>2*AR229*AO229/100</f>
        <v>3.3367360000000001</v>
      </c>
      <c r="BC229" s="45">
        <f>AO229*AO229/100</f>
        <v>4.3264000000000004E-2</v>
      </c>
      <c r="BD229" s="45">
        <f t="shared" si="169"/>
        <v>100.00000000000001</v>
      </c>
      <c r="BE229" s="77"/>
      <c r="BF229" s="45"/>
      <c r="BG229" s="45"/>
      <c r="BH229" s="45"/>
      <c r="BI229" s="45"/>
      <c r="BJ229" s="45"/>
      <c r="BK229" s="45"/>
      <c r="BL229" s="45"/>
      <c r="BM229" s="14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77"/>
      <c r="BZ229" s="3"/>
      <c r="CA229" s="3"/>
      <c r="CB229" s="2"/>
      <c r="CC229" s="10"/>
      <c r="CD229" s="10"/>
      <c r="CE229" s="174"/>
      <c r="CF229" s="174"/>
      <c r="CG229" s="174"/>
      <c r="CH229" s="174"/>
      <c r="CI229" s="174"/>
      <c r="CJ229" s="174"/>
      <c r="CK229" s="174"/>
      <c r="CL229" s="174"/>
      <c r="CM229" s="174"/>
      <c r="CN229" s="174"/>
      <c r="CO229" s="174"/>
      <c r="CP229" s="174"/>
      <c r="CQ229" s="174"/>
      <c r="CR229" s="174"/>
      <c r="CS229" s="174"/>
      <c r="CT229" s="174"/>
      <c r="CU229" s="174"/>
      <c r="CV229" s="174"/>
      <c r="CW229" s="174"/>
      <c r="CX229" s="174"/>
      <c r="CY229" s="174"/>
      <c r="CZ229" s="174"/>
      <c r="DA229" s="174"/>
      <c r="DB229" s="174"/>
      <c r="DC229" s="174"/>
      <c r="DD229" s="174"/>
      <c r="DE229" s="174"/>
      <c r="DF229" s="174"/>
      <c r="DG229" s="174"/>
      <c r="DH229" s="174"/>
      <c r="DI229" s="174"/>
    </row>
    <row r="230" spans="1:113" s="9" customFormat="1" ht="15" customHeight="1">
      <c r="A230" s="7" t="s">
        <v>335</v>
      </c>
      <c r="B230" s="2">
        <v>2004</v>
      </c>
      <c r="C230" s="7">
        <v>15340360</v>
      </c>
      <c r="D230" s="7" t="s">
        <v>273</v>
      </c>
      <c r="E230" s="7" t="s">
        <v>337</v>
      </c>
      <c r="F230" s="7" t="s">
        <v>338</v>
      </c>
      <c r="G230" s="7" t="s">
        <v>36</v>
      </c>
      <c r="H230" s="2">
        <v>51</v>
      </c>
      <c r="I230" s="2"/>
      <c r="J230" s="1">
        <v>41.18</v>
      </c>
      <c r="K230" s="3">
        <v>0</v>
      </c>
      <c r="L230" s="3">
        <v>0.98</v>
      </c>
      <c r="M230" s="3">
        <v>35.29</v>
      </c>
      <c r="N230" s="3" t="s">
        <v>37</v>
      </c>
      <c r="O230" s="3" t="s">
        <v>37</v>
      </c>
      <c r="P230" s="3" t="s">
        <v>37</v>
      </c>
      <c r="Q230" s="3">
        <v>0.98</v>
      </c>
      <c r="R230" s="3">
        <v>0.98</v>
      </c>
      <c r="S230" s="3">
        <v>0.98</v>
      </c>
      <c r="T230" s="3" t="s">
        <v>37</v>
      </c>
      <c r="U230" s="3" t="s">
        <v>37</v>
      </c>
      <c r="V230" s="3" t="s">
        <v>37</v>
      </c>
      <c r="W230" s="3" t="s">
        <v>37</v>
      </c>
      <c r="X230" s="3">
        <v>0</v>
      </c>
      <c r="Y230" s="3">
        <v>17.649999999999999</v>
      </c>
      <c r="Z230" s="3">
        <v>0</v>
      </c>
      <c r="AA230" s="3">
        <v>1.96</v>
      </c>
      <c r="AB230" s="3">
        <v>0</v>
      </c>
      <c r="AC230" s="3" t="s">
        <v>37</v>
      </c>
      <c r="AD230" s="3" t="s">
        <v>37</v>
      </c>
      <c r="AE230" s="3" t="s">
        <v>37</v>
      </c>
      <c r="AF230" s="3" t="s">
        <v>37</v>
      </c>
      <c r="AG230" s="3" t="s">
        <v>37</v>
      </c>
      <c r="AH230" s="3" t="s">
        <v>37</v>
      </c>
      <c r="AI230" s="3" t="s">
        <v>37</v>
      </c>
      <c r="AJ230" s="3" t="s">
        <v>37</v>
      </c>
      <c r="AK230" s="4"/>
      <c r="AL230" s="45">
        <f t="shared" si="170"/>
        <v>19.61</v>
      </c>
      <c r="AM230" s="45">
        <f t="shared" si="176"/>
        <v>2.94</v>
      </c>
      <c r="AN230" s="45">
        <f>SUM(M230:P230)</f>
        <v>35.29</v>
      </c>
      <c r="AO230" s="45">
        <f>SUM(K230:L230)</f>
        <v>0.98</v>
      </c>
      <c r="AP230" s="45">
        <f t="shared" si="177"/>
        <v>58.82</v>
      </c>
      <c r="AQ230" s="45">
        <f t="shared" si="164"/>
        <v>41.18</v>
      </c>
      <c r="AR230" s="45">
        <f t="shared" si="167"/>
        <v>76.47</v>
      </c>
      <c r="AS230" s="14"/>
      <c r="AT230" s="45">
        <f t="shared" si="178"/>
        <v>3.8455209999999997</v>
      </c>
      <c r="AU230" s="45">
        <f t="shared" si="173"/>
        <v>1.153068</v>
      </c>
      <c r="AV230" s="45">
        <f t="shared" si="174"/>
        <v>8.6435999999999999E-2</v>
      </c>
      <c r="AW230" s="45">
        <f t="shared" si="172"/>
        <v>29.991533999999998</v>
      </c>
      <c r="AX230" s="45">
        <f t="shared" si="175"/>
        <v>4.4964360000000001</v>
      </c>
      <c r="AY230" s="45">
        <f t="shared" si="168"/>
        <v>58.476608999999996</v>
      </c>
      <c r="AZ230" s="45">
        <f>2*AL230*AO230/100</f>
        <v>0.38435600000000003</v>
      </c>
      <c r="BA230" s="45">
        <f>2*AM230*AO230/100</f>
        <v>5.7623999999999995E-2</v>
      </c>
      <c r="BB230" s="45">
        <f>2*AR230*AO230/100</f>
        <v>1.498812</v>
      </c>
      <c r="BC230" s="45">
        <f>AO230*AO230/100</f>
        <v>9.6039999999999997E-3</v>
      </c>
      <c r="BD230" s="45">
        <f t="shared" si="169"/>
        <v>99.999999999999986</v>
      </c>
      <c r="BE230" s="77"/>
      <c r="BF230" s="45"/>
      <c r="BG230" s="45"/>
      <c r="BH230" s="45"/>
      <c r="BI230" s="45"/>
      <c r="BJ230" s="45"/>
      <c r="BK230" s="45"/>
      <c r="BL230" s="45"/>
      <c r="BM230" s="14"/>
      <c r="BN230" s="45"/>
      <c r="BO230" s="45"/>
      <c r="BP230" s="45"/>
      <c r="BQ230" s="45"/>
      <c r="BR230" s="45"/>
      <c r="BS230" s="45"/>
      <c r="BT230" s="45"/>
      <c r="BU230" s="45"/>
      <c r="BV230" s="45"/>
      <c r="BW230" s="45"/>
      <c r="BX230" s="45"/>
      <c r="BY230" s="77"/>
      <c r="BZ230" s="3"/>
      <c r="CA230" s="3"/>
      <c r="CB230" s="2"/>
      <c r="CC230" s="10"/>
      <c r="CD230" s="10"/>
      <c r="CE230" s="174"/>
      <c r="CF230" s="174"/>
      <c r="CG230" s="174"/>
      <c r="CH230" s="174"/>
      <c r="CI230" s="174"/>
      <c r="CJ230" s="174"/>
      <c r="CK230" s="174"/>
      <c r="CL230" s="174"/>
      <c r="CM230" s="174"/>
      <c r="CN230" s="174"/>
      <c r="CO230" s="174"/>
      <c r="CP230" s="174"/>
      <c r="CQ230" s="174"/>
      <c r="CR230" s="174"/>
      <c r="CS230" s="174"/>
      <c r="CT230" s="174"/>
      <c r="CU230" s="174"/>
      <c r="CV230" s="174"/>
      <c r="CW230" s="174"/>
      <c r="CX230" s="174"/>
      <c r="CY230" s="174"/>
      <c r="CZ230" s="174"/>
      <c r="DA230" s="174"/>
      <c r="DB230" s="174"/>
      <c r="DC230" s="174"/>
      <c r="DD230" s="174"/>
      <c r="DE230" s="174"/>
      <c r="DF230" s="174"/>
      <c r="DG230" s="174"/>
      <c r="DH230" s="174"/>
      <c r="DI230" s="174"/>
    </row>
    <row r="231" spans="1:113" s="9" customFormat="1" ht="15" customHeight="1">
      <c r="A231" s="7" t="s">
        <v>339</v>
      </c>
      <c r="B231" s="2">
        <v>2006</v>
      </c>
      <c r="C231" s="7">
        <v>16130179</v>
      </c>
      <c r="D231" s="7" t="s">
        <v>273</v>
      </c>
      <c r="E231" s="7" t="s">
        <v>337</v>
      </c>
      <c r="F231" s="7"/>
      <c r="G231" s="7" t="s">
        <v>36</v>
      </c>
      <c r="H231" s="2">
        <v>105</v>
      </c>
      <c r="I231" s="2"/>
      <c r="J231" s="1">
        <v>31.950000000000003</v>
      </c>
      <c r="K231" s="3">
        <v>1.9</v>
      </c>
      <c r="L231" s="3">
        <v>1.9</v>
      </c>
      <c r="M231" s="3">
        <v>40.47</v>
      </c>
      <c r="N231" s="3" t="s">
        <v>37</v>
      </c>
      <c r="O231" s="3" t="s">
        <v>37</v>
      </c>
      <c r="P231" s="3" t="s">
        <v>37</v>
      </c>
      <c r="Q231" s="3">
        <v>2.38</v>
      </c>
      <c r="R231" s="3">
        <v>1.9</v>
      </c>
      <c r="S231" s="3" t="s">
        <v>37</v>
      </c>
      <c r="T231" s="3" t="s">
        <v>37</v>
      </c>
      <c r="U231" s="3" t="s">
        <v>37</v>
      </c>
      <c r="V231" s="3" t="s">
        <v>37</v>
      </c>
      <c r="W231" s="3" t="s">
        <v>37</v>
      </c>
      <c r="X231" s="3">
        <v>0.95</v>
      </c>
      <c r="Y231" s="3">
        <v>13.8</v>
      </c>
      <c r="Z231" s="3">
        <v>0.47</v>
      </c>
      <c r="AA231" s="3">
        <v>3.33</v>
      </c>
      <c r="AB231" s="3">
        <v>0.95</v>
      </c>
      <c r="AC231" s="3">
        <v>0</v>
      </c>
      <c r="AD231" s="3">
        <v>0</v>
      </c>
      <c r="AE231" s="3" t="s">
        <v>37</v>
      </c>
      <c r="AF231" s="3">
        <v>0</v>
      </c>
      <c r="AG231" s="3" t="s">
        <v>37</v>
      </c>
      <c r="AH231" s="3" t="s">
        <v>37</v>
      </c>
      <c r="AI231" s="3" t="s">
        <v>37</v>
      </c>
      <c r="AJ231" s="3" t="s">
        <v>37</v>
      </c>
      <c r="AK231" s="4"/>
      <c r="AL231" s="45">
        <f t="shared" si="170"/>
        <v>19.5</v>
      </c>
      <c r="AM231" s="45">
        <f t="shared" si="176"/>
        <v>4.2799999999999994</v>
      </c>
      <c r="AN231" s="45">
        <f>SUM(M231:P231)</f>
        <v>40.47</v>
      </c>
      <c r="AO231" s="45">
        <f>SUM(K231:L231)</f>
        <v>3.8</v>
      </c>
      <c r="AP231" s="45">
        <f t="shared" si="177"/>
        <v>68.05</v>
      </c>
      <c r="AQ231" s="45">
        <f t="shared" si="164"/>
        <v>31.950000000000003</v>
      </c>
      <c r="AR231" s="45">
        <f t="shared" si="167"/>
        <v>72.42</v>
      </c>
      <c r="AS231" s="14"/>
      <c r="AT231" s="45">
        <f t="shared" si="178"/>
        <v>3.8025000000000002</v>
      </c>
      <c r="AU231" s="45">
        <f t="shared" si="173"/>
        <v>1.6691999999999998</v>
      </c>
      <c r="AV231" s="45">
        <f t="shared" si="174"/>
        <v>0.18318399999999993</v>
      </c>
      <c r="AW231" s="45">
        <f t="shared" si="172"/>
        <v>28.2438</v>
      </c>
      <c r="AX231" s="45">
        <f t="shared" si="175"/>
        <v>6.1991519999999989</v>
      </c>
      <c r="AY231" s="45">
        <f t="shared" si="168"/>
        <v>52.446563999999995</v>
      </c>
      <c r="AZ231" s="45">
        <f>2*AL231*AO231/100</f>
        <v>1.482</v>
      </c>
      <c r="BA231" s="45">
        <f>2*AM231*AO231/100</f>
        <v>0.3252799999999999</v>
      </c>
      <c r="BB231" s="45">
        <f>2*AR231*AO231/100</f>
        <v>5.503919999999999</v>
      </c>
      <c r="BC231" s="45">
        <f>AO231*AO231/100</f>
        <v>0.1444</v>
      </c>
      <c r="BD231" s="45">
        <f t="shared" si="169"/>
        <v>100</v>
      </c>
      <c r="BE231" s="77"/>
      <c r="BF231" s="45"/>
      <c r="BG231" s="45"/>
      <c r="BH231" s="45"/>
      <c r="BI231" s="45"/>
      <c r="BJ231" s="45"/>
      <c r="BK231" s="45"/>
      <c r="BL231" s="45"/>
      <c r="BM231" s="14"/>
      <c r="BN231" s="45"/>
      <c r="BO231" s="45"/>
      <c r="BP231" s="45"/>
      <c r="BQ231" s="45"/>
      <c r="BR231" s="45"/>
      <c r="BS231" s="45"/>
      <c r="BT231" s="45"/>
      <c r="BU231" s="45"/>
      <c r="BV231" s="45"/>
      <c r="BW231" s="45"/>
      <c r="BX231" s="45"/>
      <c r="BY231" s="77"/>
      <c r="BZ231" s="3"/>
      <c r="CA231" s="3"/>
      <c r="CB231" s="2"/>
      <c r="CC231" s="10"/>
      <c r="CD231" s="10"/>
      <c r="CE231" s="174"/>
      <c r="CF231" s="174"/>
      <c r="CG231" s="174"/>
      <c r="CH231" s="174"/>
      <c r="CI231" s="174"/>
      <c r="CJ231" s="174"/>
      <c r="CK231" s="174"/>
      <c r="CL231" s="174"/>
      <c r="CM231" s="174"/>
      <c r="CN231" s="174"/>
      <c r="CO231" s="174"/>
      <c r="CP231" s="174"/>
      <c r="CQ231" s="174"/>
      <c r="CR231" s="174"/>
      <c r="CS231" s="174"/>
      <c r="CT231" s="174"/>
      <c r="CU231" s="174"/>
      <c r="CV231" s="174"/>
      <c r="CW231" s="174"/>
      <c r="CX231" s="174"/>
      <c r="CY231" s="174"/>
      <c r="CZ231" s="174"/>
      <c r="DA231" s="174"/>
      <c r="DB231" s="174"/>
      <c r="DC231" s="174"/>
      <c r="DD231" s="174"/>
      <c r="DE231" s="174"/>
      <c r="DF231" s="174"/>
      <c r="DG231" s="174"/>
      <c r="DH231" s="174"/>
      <c r="DI231" s="174"/>
    </row>
    <row r="232" spans="1:113" s="9" customFormat="1" ht="15" customHeight="1">
      <c r="A232" s="1" t="s">
        <v>340</v>
      </c>
      <c r="B232" s="2">
        <v>2007</v>
      </c>
      <c r="C232" s="1">
        <v>17714084</v>
      </c>
      <c r="D232" s="1" t="s">
        <v>273</v>
      </c>
      <c r="E232" s="1" t="s">
        <v>337</v>
      </c>
      <c r="F232" s="1" t="s">
        <v>341</v>
      </c>
      <c r="G232" s="1" t="s">
        <v>342</v>
      </c>
      <c r="H232" s="2">
        <v>290</v>
      </c>
      <c r="I232" s="2"/>
      <c r="J232" s="1">
        <v>79.2</v>
      </c>
      <c r="K232" s="1" t="s">
        <v>37</v>
      </c>
      <c r="L232" s="1" t="s">
        <v>37</v>
      </c>
      <c r="M232" s="1" t="s">
        <v>37</v>
      </c>
      <c r="N232" s="1" t="s">
        <v>37</v>
      </c>
      <c r="O232" s="1" t="s">
        <v>37</v>
      </c>
      <c r="P232" s="1" t="s">
        <v>37</v>
      </c>
      <c r="Q232" s="1" t="s">
        <v>37</v>
      </c>
      <c r="R232" s="1" t="s">
        <v>37</v>
      </c>
      <c r="S232" s="1" t="s">
        <v>37</v>
      </c>
      <c r="T232" s="1" t="s">
        <v>37</v>
      </c>
      <c r="U232" s="1" t="s">
        <v>37</v>
      </c>
      <c r="V232" s="1" t="s">
        <v>37</v>
      </c>
      <c r="W232" s="1" t="s">
        <v>37</v>
      </c>
      <c r="X232" s="1">
        <v>0.9</v>
      </c>
      <c r="Y232" s="1">
        <v>16.5</v>
      </c>
      <c r="Z232" s="1" t="s">
        <v>37</v>
      </c>
      <c r="AA232" s="1">
        <v>2.7</v>
      </c>
      <c r="AB232" s="1">
        <v>0.7</v>
      </c>
      <c r="AC232" s="1" t="s">
        <v>37</v>
      </c>
      <c r="AD232" s="1" t="s">
        <v>37</v>
      </c>
      <c r="AE232" s="1" t="s">
        <v>37</v>
      </c>
      <c r="AF232" s="1" t="s">
        <v>37</v>
      </c>
      <c r="AG232" s="1" t="s">
        <v>37</v>
      </c>
      <c r="AH232" s="1" t="s">
        <v>37</v>
      </c>
      <c r="AI232" s="1" t="s">
        <v>37</v>
      </c>
      <c r="AJ232" s="1" t="s">
        <v>37</v>
      </c>
      <c r="AK232" s="4"/>
      <c r="AL232" s="45">
        <f t="shared" si="170"/>
        <v>20.799999999999997</v>
      </c>
      <c r="AM232" s="45"/>
      <c r="AN232" s="45"/>
      <c r="AO232" s="45"/>
      <c r="AP232" s="45">
        <f t="shared" si="177"/>
        <v>20.799999999999997</v>
      </c>
      <c r="AQ232" s="45">
        <f t="shared" si="164"/>
        <v>79.2</v>
      </c>
      <c r="AR232" s="45">
        <f t="shared" si="167"/>
        <v>79.2</v>
      </c>
      <c r="AS232" s="14"/>
      <c r="AT232" s="45">
        <f t="shared" si="178"/>
        <v>4.3263999999999987</v>
      </c>
      <c r="AU232" s="45"/>
      <c r="AV232" s="45"/>
      <c r="AW232" s="45">
        <f t="shared" si="172"/>
        <v>32.947199999999995</v>
      </c>
      <c r="AX232" s="45"/>
      <c r="AY232" s="45">
        <f t="shared" si="168"/>
        <v>62.726400000000005</v>
      </c>
      <c r="AZ232" s="45"/>
      <c r="BA232" s="45"/>
      <c r="BB232" s="45"/>
      <c r="BC232" s="45"/>
      <c r="BD232" s="45">
        <f t="shared" si="169"/>
        <v>100</v>
      </c>
      <c r="BE232" s="77"/>
      <c r="BF232" s="45"/>
      <c r="BG232" s="45"/>
      <c r="BH232" s="45"/>
      <c r="BI232" s="45"/>
      <c r="BJ232" s="45"/>
      <c r="BK232" s="45"/>
      <c r="BL232" s="45"/>
      <c r="BM232" s="14"/>
      <c r="BN232" s="45"/>
      <c r="BO232" s="45"/>
      <c r="BP232" s="45"/>
      <c r="BQ232" s="45"/>
      <c r="BR232" s="45"/>
      <c r="BS232" s="45"/>
      <c r="BT232" s="45"/>
      <c r="BU232" s="45"/>
      <c r="BV232" s="45"/>
      <c r="BW232" s="45"/>
      <c r="BX232" s="45"/>
      <c r="BY232" s="77"/>
      <c r="BZ232" s="3"/>
      <c r="CA232" s="3"/>
      <c r="CB232" s="2"/>
      <c r="CC232" s="10"/>
      <c r="CD232" s="10"/>
      <c r="CE232" s="174"/>
      <c r="CF232" s="174"/>
      <c r="CG232" s="174"/>
      <c r="CH232" s="174"/>
      <c r="CI232" s="174"/>
      <c r="CJ232" s="174"/>
      <c r="CK232" s="174"/>
      <c r="CL232" s="174"/>
      <c r="CM232" s="174"/>
      <c r="CN232" s="174"/>
      <c r="CO232" s="174"/>
      <c r="CP232" s="174"/>
      <c r="CQ232" s="174"/>
      <c r="CR232" s="174"/>
      <c r="CS232" s="174"/>
      <c r="CT232" s="174"/>
      <c r="CU232" s="174"/>
      <c r="CV232" s="174"/>
      <c r="CW232" s="174"/>
      <c r="CX232" s="174"/>
      <c r="CY232" s="174"/>
      <c r="CZ232" s="174"/>
      <c r="DA232" s="174"/>
      <c r="DB232" s="174"/>
      <c r="DC232" s="174"/>
      <c r="DD232" s="174"/>
      <c r="DE232" s="174"/>
      <c r="DF232" s="174"/>
      <c r="DG232" s="174"/>
      <c r="DH232" s="174"/>
      <c r="DI232" s="174"/>
    </row>
    <row r="233" spans="1:113" s="9" customFormat="1" ht="15" customHeight="1">
      <c r="A233" s="1" t="s">
        <v>340</v>
      </c>
      <c r="B233" s="2">
        <v>2008</v>
      </c>
      <c r="C233" s="1">
        <v>18346175</v>
      </c>
      <c r="D233" s="1" t="s">
        <v>273</v>
      </c>
      <c r="E233" s="1" t="s">
        <v>337</v>
      </c>
      <c r="F233" s="1" t="s">
        <v>341</v>
      </c>
      <c r="G233" s="1" t="s">
        <v>343</v>
      </c>
      <c r="H233" s="2">
        <v>188</v>
      </c>
      <c r="I233" s="2"/>
      <c r="J233" s="1">
        <v>76</v>
      </c>
      <c r="K233" s="1" t="s">
        <v>37</v>
      </c>
      <c r="L233" s="1" t="s">
        <v>37</v>
      </c>
      <c r="M233" s="1" t="s">
        <v>37</v>
      </c>
      <c r="N233" s="1" t="s">
        <v>37</v>
      </c>
      <c r="O233" s="1" t="s">
        <v>37</v>
      </c>
      <c r="P233" s="1" t="s">
        <v>37</v>
      </c>
      <c r="Q233" s="1" t="s">
        <v>37</v>
      </c>
      <c r="R233" s="1" t="s">
        <v>37</v>
      </c>
      <c r="S233" s="1" t="s">
        <v>37</v>
      </c>
      <c r="T233" s="1" t="s">
        <v>37</v>
      </c>
      <c r="U233" s="1" t="s">
        <v>37</v>
      </c>
      <c r="V233" s="1" t="s">
        <v>37</v>
      </c>
      <c r="W233" s="1" t="s">
        <v>37</v>
      </c>
      <c r="X233" s="1">
        <v>2</v>
      </c>
      <c r="Y233" s="1">
        <v>19</v>
      </c>
      <c r="Z233" s="1" t="s">
        <v>37</v>
      </c>
      <c r="AA233" s="1">
        <v>2</v>
      </c>
      <c r="AB233" s="1">
        <v>1</v>
      </c>
      <c r="AC233" s="1" t="s">
        <v>37</v>
      </c>
      <c r="AD233" s="1" t="s">
        <v>37</v>
      </c>
      <c r="AE233" s="1" t="s">
        <v>37</v>
      </c>
      <c r="AF233" s="1" t="s">
        <v>37</v>
      </c>
      <c r="AG233" s="1" t="s">
        <v>37</v>
      </c>
      <c r="AH233" s="1" t="s">
        <v>37</v>
      </c>
      <c r="AI233" s="1" t="s">
        <v>37</v>
      </c>
      <c r="AJ233" s="1" t="s">
        <v>37</v>
      </c>
      <c r="AK233" s="4"/>
      <c r="AL233" s="45">
        <f t="shared" si="170"/>
        <v>24</v>
      </c>
      <c r="AM233" s="45"/>
      <c r="AN233" s="45"/>
      <c r="AO233" s="45"/>
      <c r="AP233" s="45">
        <f t="shared" si="177"/>
        <v>24</v>
      </c>
      <c r="AQ233" s="45">
        <f t="shared" si="164"/>
        <v>76</v>
      </c>
      <c r="AR233" s="45">
        <f t="shared" si="167"/>
        <v>76</v>
      </c>
      <c r="AS233" s="14"/>
      <c r="AT233" s="45">
        <f t="shared" si="178"/>
        <v>5.76</v>
      </c>
      <c r="AU233" s="45"/>
      <c r="AV233" s="45"/>
      <c r="AW233" s="45">
        <f t="shared" si="172"/>
        <v>36.479999999999997</v>
      </c>
      <c r="AX233" s="45"/>
      <c r="AY233" s="45">
        <f t="shared" si="168"/>
        <v>57.76</v>
      </c>
      <c r="AZ233" s="45"/>
      <c r="BA233" s="45"/>
      <c r="BB233" s="45"/>
      <c r="BC233" s="45"/>
      <c r="BD233" s="45">
        <f t="shared" si="169"/>
        <v>100</v>
      </c>
      <c r="BE233" s="77"/>
      <c r="BF233" s="45"/>
      <c r="BG233" s="45"/>
      <c r="BH233" s="45"/>
      <c r="BI233" s="45"/>
      <c r="BJ233" s="45"/>
      <c r="BK233" s="45"/>
      <c r="BL233" s="45"/>
      <c r="BM233" s="14"/>
      <c r="BN233" s="45"/>
      <c r="BO233" s="45"/>
      <c r="BP233" s="45"/>
      <c r="BQ233" s="45"/>
      <c r="BR233" s="45"/>
      <c r="BS233" s="45"/>
      <c r="BT233" s="45"/>
      <c r="BU233" s="45"/>
      <c r="BV233" s="45"/>
      <c r="BW233" s="45"/>
      <c r="BX233" s="45"/>
      <c r="BY233" s="77"/>
      <c r="BZ233" s="3"/>
      <c r="CA233" s="3"/>
      <c r="CB233" s="2"/>
      <c r="CC233" s="10"/>
      <c r="CD233" s="10"/>
      <c r="CE233" s="174"/>
      <c r="CF233" s="174"/>
      <c r="CG233" s="174"/>
      <c r="CH233" s="174"/>
      <c r="CI233" s="174"/>
      <c r="CJ233" s="174"/>
      <c r="CK233" s="174"/>
      <c r="CL233" s="174"/>
      <c r="CM233" s="174"/>
      <c r="CN233" s="174"/>
      <c r="CO233" s="174"/>
      <c r="CP233" s="174"/>
      <c r="CQ233" s="174"/>
      <c r="CR233" s="174"/>
      <c r="CS233" s="174"/>
      <c r="CT233" s="174"/>
      <c r="CU233" s="174"/>
      <c r="CV233" s="174"/>
      <c r="CW233" s="174"/>
      <c r="CX233" s="174"/>
      <c r="CY233" s="174"/>
      <c r="CZ233" s="174"/>
      <c r="DA233" s="174"/>
      <c r="DB233" s="174"/>
      <c r="DC233" s="174"/>
      <c r="DD233" s="174"/>
      <c r="DE233" s="174"/>
      <c r="DF233" s="174"/>
      <c r="DG233" s="174"/>
      <c r="DH233" s="174"/>
      <c r="DI233" s="174"/>
    </row>
    <row r="234" spans="1:113" s="9" customFormat="1" ht="15" customHeight="1">
      <c r="A234" s="1" t="s">
        <v>340</v>
      </c>
      <c r="B234" s="2">
        <v>2008</v>
      </c>
      <c r="C234" s="1">
        <v>18346175</v>
      </c>
      <c r="D234" s="1" t="s">
        <v>273</v>
      </c>
      <c r="E234" s="1" t="s">
        <v>337</v>
      </c>
      <c r="F234" s="1" t="s">
        <v>341</v>
      </c>
      <c r="G234" s="1" t="s">
        <v>344</v>
      </c>
      <c r="H234" s="2">
        <v>79</v>
      </c>
      <c r="I234" s="2"/>
      <c r="J234" s="1">
        <v>77</v>
      </c>
      <c r="K234" s="1" t="s">
        <v>37</v>
      </c>
      <c r="L234" s="1" t="s">
        <v>37</v>
      </c>
      <c r="M234" s="1" t="s">
        <v>37</v>
      </c>
      <c r="N234" s="1" t="s">
        <v>37</v>
      </c>
      <c r="O234" s="1" t="s">
        <v>37</v>
      </c>
      <c r="P234" s="1" t="s">
        <v>37</v>
      </c>
      <c r="Q234" s="1" t="s">
        <v>37</v>
      </c>
      <c r="R234" s="1" t="s">
        <v>37</v>
      </c>
      <c r="S234" s="1" t="s">
        <v>37</v>
      </c>
      <c r="T234" s="1" t="s">
        <v>37</v>
      </c>
      <c r="U234" s="1" t="s">
        <v>37</v>
      </c>
      <c r="V234" s="1" t="s">
        <v>37</v>
      </c>
      <c r="W234" s="1" t="s">
        <v>37</v>
      </c>
      <c r="X234" s="1">
        <v>1</v>
      </c>
      <c r="Y234" s="1">
        <v>20</v>
      </c>
      <c r="Z234" s="1" t="s">
        <v>37</v>
      </c>
      <c r="AA234" s="1">
        <v>0</v>
      </c>
      <c r="AB234" s="1">
        <v>2</v>
      </c>
      <c r="AC234" s="1" t="s">
        <v>37</v>
      </c>
      <c r="AD234" s="1" t="s">
        <v>37</v>
      </c>
      <c r="AE234" s="1" t="s">
        <v>37</v>
      </c>
      <c r="AF234" s="1" t="s">
        <v>37</v>
      </c>
      <c r="AG234" s="1" t="s">
        <v>37</v>
      </c>
      <c r="AH234" s="1" t="s">
        <v>37</v>
      </c>
      <c r="AI234" s="1" t="s">
        <v>37</v>
      </c>
      <c r="AJ234" s="1" t="s">
        <v>37</v>
      </c>
      <c r="AK234" s="4"/>
      <c r="AL234" s="45">
        <f t="shared" si="170"/>
        <v>23</v>
      </c>
      <c r="AM234" s="45"/>
      <c r="AN234" s="45"/>
      <c r="AO234" s="45"/>
      <c r="AP234" s="45">
        <f t="shared" si="177"/>
        <v>23</v>
      </c>
      <c r="AQ234" s="45">
        <f t="shared" si="164"/>
        <v>77</v>
      </c>
      <c r="AR234" s="45">
        <f t="shared" si="167"/>
        <v>77</v>
      </c>
      <c r="AS234" s="14"/>
      <c r="AT234" s="45">
        <f t="shared" si="178"/>
        <v>5.29</v>
      </c>
      <c r="AU234" s="45"/>
      <c r="AV234" s="45"/>
      <c r="AW234" s="45">
        <f t="shared" si="172"/>
        <v>35.42</v>
      </c>
      <c r="AX234" s="45"/>
      <c r="AY234" s="45">
        <f t="shared" si="168"/>
        <v>59.29</v>
      </c>
      <c r="AZ234" s="45"/>
      <c r="BA234" s="45"/>
      <c r="BB234" s="45"/>
      <c r="BC234" s="45"/>
      <c r="BD234" s="45">
        <f t="shared" si="169"/>
        <v>100</v>
      </c>
      <c r="BE234" s="77"/>
      <c r="BF234" s="45"/>
      <c r="BG234" s="45"/>
      <c r="BH234" s="45"/>
      <c r="BI234" s="45"/>
      <c r="BJ234" s="45"/>
      <c r="BK234" s="45"/>
      <c r="BL234" s="45"/>
      <c r="BM234" s="14"/>
      <c r="BN234" s="45"/>
      <c r="BO234" s="45"/>
      <c r="BP234" s="45"/>
      <c r="BQ234" s="45"/>
      <c r="BR234" s="45"/>
      <c r="BS234" s="45"/>
      <c r="BT234" s="45"/>
      <c r="BU234" s="45"/>
      <c r="BV234" s="45"/>
      <c r="BW234" s="45"/>
      <c r="BX234" s="45"/>
      <c r="BY234" s="77"/>
      <c r="BZ234" s="3"/>
      <c r="CA234" s="3"/>
      <c r="CB234" s="2"/>
      <c r="CC234" s="10"/>
      <c r="CD234" s="10"/>
      <c r="CE234" s="174"/>
      <c r="CF234" s="174"/>
      <c r="CG234" s="174"/>
      <c r="CH234" s="174"/>
      <c r="CI234" s="174"/>
      <c r="CJ234" s="174"/>
      <c r="CK234" s="174"/>
      <c r="CL234" s="174"/>
      <c r="CM234" s="174"/>
      <c r="CN234" s="174"/>
      <c r="CO234" s="174"/>
      <c r="CP234" s="174"/>
      <c r="CQ234" s="174"/>
      <c r="CR234" s="174"/>
      <c r="CS234" s="174"/>
      <c r="CT234" s="174"/>
      <c r="CU234" s="174"/>
      <c r="CV234" s="174"/>
      <c r="CW234" s="174"/>
      <c r="CX234" s="174"/>
      <c r="CY234" s="174"/>
      <c r="CZ234" s="174"/>
      <c r="DA234" s="174"/>
      <c r="DB234" s="174"/>
      <c r="DC234" s="174"/>
      <c r="DD234" s="174"/>
      <c r="DE234" s="174"/>
      <c r="DF234" s="174"/>
      <c r="DG234" s="174"/>
      <c r="DH234" s="174"/>
      <c r="DI234" s="174"/>
    </row>
    <row r="235" spans="1:113" s="9" customFormat="1" ht="15" customHeight="1">
      <c r="A235" s="7" t="s">
        <v>345</v>
      </c>
      <c r="B235" s="2">
        <v>2010</v>
      </c>
      <c r="C235" s="7">
        <v>20205348</v>
      </c>
      <c r="D235" s="7" t="s">
        <v>273</v>
      </c>
      <c r="E235" s="7" t="s">
        <v>337</v>
      </c>
      <c r="F235" s="7" t="s">
        <v>346</v>
      </c>
      <c r="G235" s="7" t="s">
        <v>36</v>
      </c>
      <c r="H235" s="2">
        <v>104</v>
      </c>
      <c r="I235" s="2"/>
      <c r="J235" s="1">
        <v>81.3</v>
      </c>
      <c r="K235" s="3" t="s">
        <v>37</v>
      </c>
      <c r="L235" s="3" t="s">
        <v>37</v>
      </c>
      <c r="M235" s="3" t="s">
        <v>37</v>
      </c>
      <c r="N235" s="3" t="s">
        <v>37</v>
      </c>
      <c r="O235" s="3" t="s">
        <v>37</v>
      </c>
      <c r="P235" s="3" t="s">
        <v>37</v>
      </c>
      <c r="Q235" s="3" t="s">
        <v>37</v>
      </c>
      <c r="R235" s="3" t="s">
        <v>37</v>
      </c>
      <c r="S235" s="3" t="s">
        <v>37</v>
      </c>
      <c r="T235" s="3" t="s">
        <v>37</v>
      </c>
      <c r="U235" s="3" t="s">
        <v>37</v>
      </c>
      <c r="V235" s="3" t="s">
        <v>37</v>
      </c>
      <c r="W235" s="3" t="s">
        <v>37</v>
      </c>
      <c r="X235" s="3">
        <v>0.9</v>
      </c>
      <c r="Y235" s="3">
        <v>15.9</v>
      </c>
      <c r="Z235" s="3" t="s">
        <v>37</v>
      </c>
      <c r="AA235" s="3">
        <v>1.9</v>
      </c>
      <c r="AB235" s="3">
        <v>0</v>
      </c>
      <c r="AC235" s="3">
        <v>0</v>
      </c>
      <c r="AD235" s="3">
        <v>0</v>
      </c>
      <c r="AE235" s="3" t="s">
        <v>37</v>
      </c>
      <c r="AF235" s="3" t="s">
        <v>37</v>
      </c>
      <c r="AG235" s="3" t="s">
        <v>37</v>
      </c>
      <c r="AH235" s="3" t="s">
        <v>37</v>
      </c>
      <c r="AI235" s="3" t="s">
        <v>37</v>
      </c>
      <c r="AJ235" s="3" t="s">
        <v>37</v>
      </c>
      <c r="AK235" s="4"/>
      <c r="AL235" s="45">
        <f t="shared" si="170"/>
        <v>18.7</v>
      </c>
      <c r="AM235" s="45"/>
      <c r="AN235" s="45"/>
      <c r="AO235" s="45"/>
      <c r="AP235" s="45">
        <f t="shared" si="177"/>
        <v>18.7</v>
      </c>
      <c r="AQ235" s="45">
        <f t="shared" si="164"/>
        <v>81.3</v>
      </c>
      <c r="AR235" s="45">
        <f t="shared" si="167"/>
        <v>81.3</v>
      </c>
      <c r="AS235" s="14"/>
      <c r="AT235" s="45">
        <f t="shared" si="178"/>
        <v>3.4969000000000001</v>
      </c>
      <c r="AU235" s="45"/>
      <c r="AV235" s="45"/>
      <c r="AW235" s="45">
        <f t="shared" si="172"/>
        <v>30.406199999999998</v>
      </c>
      <c r="AX235" s="45"/>
      <c r="AY235" s="45">
        <f t="shared" si="168"/>
        <v>66.096899999999991</v>
      </c>
      <c r="AZ235" s="45"/>
      <c r="BA235" s="45"/>
      <c r="BB235" s="45"/>
      <c r="BC235" s="45"/>
      <c r="BD235" s="45">
        <f>SUM(AT235:BC235)</f>
        <v>99.999999999999986</v>
      </c>
      <c r="BE235" s="77"/>
      <c r="BF235" s="45"/>
      <c r="BG235" s="45"/>
      <c r="BH235" s="45"/>
      <c r="BI235" s="45"/>
      <c r="BJ235" s="45"/>
      <c r="BK235" s="45"/>
      <c r="BL235" s="45"/>
      <c r="BM235" s="14"/>
      <c r="BN235" s="45"/>
      <c r="BO235" s="45"/>
      <c r="BP235" s="45"/>
      <c r="BQ235" s="45"/>
      <c r="BR235" s="45"/>
      <c r="BS235" s="45"/>
      <c r="BT235" s="45"/>
      <c r="BU235" s="45"/>
      <c r="BV235" s="45"/>
      <c r="BW235" s="45"/>
      <c r="BX235" s="45"/>
      <c r="BY235" s="77"/>
      <c r="BZ235" s="3"/>
      <c r="CA235" s="3"/>
      <c r="CB235" s="2"/>
      <c r="CC235" s="10"/>
      <c r="CD235" s="10"/>
      <c r="CE235" s="174"/>
      <c r="CF235" s="174"/>
      <c r="CG235" s="174"/>
      <c r="CH235" s="174"/>
      <c r="CI235" s="174"/>
      <c r="CJ235" s="174"/>
      <c r="CK235" s="174"/>
      <c r="CL235" s="174"/>
      <c r="CM235" s="174"/>
      <c r="CN235" s="174"/>
      <c r="CO235" s="174"/>
      <c r="CP235" s="174"/>
      <c r="CQ235" s="174"/>
      <c r="CR235" s="174"/>
      <c r="CS235" s="174"/>
      <c r="CT235" s="174"/>
      <c r="CU235" s="174"/>
      <c r="CV235" s="174"/>
      <c r="CW235" s="174"/>
      <c r="CX235" s="174"/>
      <c r="CY235" s="174"/>
      <c r="CZ235" s="174"/>
      <c r="DA235" s="174"/>
      <c r="DB235" s="174"/>
      <c r="DC235" s="174"/>
      <c r="DD235" s="174"/>
      <c r="DE235" s="174"/>
      <c r="DF235" s="174"/>
      <c r="DG235" s="174"/>
      <c r="DH235" s="174"/>
      <c r="DI235" s="174"/>
    </row>
    <row r="236" spans="1:113" s="9" customFormat="1" ht="15" customHeight="1">
      <c r="A236" s="7" t="s">
        <v>43</v>
      </c>
      <c r="B236" s="2">
        <v>2010</v>
      </c>
      <c r="C236" s="7">
        <v>20473659</v>
      </c>
      <c r="D236" s="7" t="s">
        <v>273</v>
      </c>
      <c r="E236" s="7" t="s">
        <v>337</v>
      </c>
      <c r="F236" s="7"/>
      <c r="G236" s="7" t="s">
        <v>347</v>
      </c>
      <c r="H236" s="2">
        <v>176</v>
      </c>
      <c r="I236" s="2"/>
      <c r="J236" s="1">
        <v>100</v>
      </c>
      <c r="K236" s="3" t="s">
        <v>37</v>
      </c>
      <c r="L236" s="3" t="s">
        <v>37</v>
      </c>
      <c r="M236" s="3" t="s">
        <v>37</v>
      </c>
      <c r="N236" s="3" t="s">
        <v>37</v>
      </c>
      <c r="O236" s="3" t="s">
        <v>37</v>
      </c>
      <c r="P236" s="3" t="s">
        <v>37</v>
      </c>
      <c r="Q236" s="3" t="s">
        <v>37</v>
      </c>
      <c r="R236" s="3" t="s">
        <v>37</v>
      </c>
      <c r="S236" s="3" t="s">
        <v>37</v>
      </c>
      <c r="T236" s="3" t="s">
        <v>37</v>
      </c>
      <c r="U236" s="3" t="s">
        <v>37</v>
      </c>
      <c r="V236" s="3" t="s">
        <v>37</v>
      </c>
      <c r="W236" s="3" t="s">
        <v>37</v>
      </c>
      <c r="X236" s="3" t="s">
        <v>37</v>
      </c>
      <c r="Y236" s="3" t="s">
        <v>37</v>
      </c>
      <c r="Z236" s="3" t="s">
        <v>37</v>
      </c>
      <c r="AA236" s="3" t="s">
        <v>37</v>
      </c>
      <c r="AB236" s="3" t="s">
        <v>37</v>
      </c>
      <c r="AC236" s="3" t="s">
        <v>37</v>
      </c>
      <c r="AD236" s="3" t="s">
        <v>37</v>
      </c>
      <c r="AE236" s="3" t="s">
        <v>37</v>
      </c>
      <c r="AF236" s="3" t="s">
        <v>37</v>
      </c>
      <c r="AG236" s="3" t="s">
        <v>37</v>
      </c>
      <c r="AH236" s="3" t="s">
        <v>37</v>
      </c>
      <c r="AI236" s="3" t="s">
        <v>37</v>
      </c>
      <c r="AJ236" s="3" t="s">
        <v>37</v>
      </c>
      <c r="AK236" s="4"/>
      <c r="AL236" s="45">
        <f t="shared" si="170"/>
        <v>0</v>
      </c>
      <c r="AM236" s="45"/>
      <c r="AN236" s="45"/>
      <c r="AO236" s="45"/>
      <c r="AP236" s="45">
        <f t="shared" si="177"/>
        <v>0</v>
      </c>
      <c r="AQ236" s="45">
        <f t="shared" si="164"/>
        <v>100</v>
      </c>
      <c r="AR236" s="45">
        <f t="shared" si="167"/>
        <v>100</v>
      </c>
      <c r="AS236" s="14"/>
      <c r="AT236" s="45">
        <f t="shared" si="178"/>
        <v>0</v>
      </c>
      <c r="AU236" s="45"/>
      <c r="AV236" s="45"/>
      <c r="AW236" s="45">
        <f t="shared" si="172"/>
        <v>0</v>
      </c>
      <c r="AX236" s="45"/>
      <c r="AY236" s="45">
        <f t="shared" si="168"/>
        <v>100</v>
      </c>
      <c r="AZ236" s="45"/>
      <c r="BA236" s="45"/>
      <c r="BB236" s="45"/>
      <c r="BC236" s="45"/>
      <c r="BD236" s="45">
        <f t="shared" si="169"/>
        <v>100</v>
      </c>
      <c r="BE236" s="77"/>
      <c r="BF236" s="45"/>
      <c r="BG236" s="45"/>
      <c r="BH236" s="45"/>
      <c r="BI236" s="45"/>
      <c r="BJ236" s="45"/>
      <c r="BK236" s="45"/>
      <c r="BL236" s="45"/>
      <c r="BM236" s="14"/>
      <c r="BN236" s="45"/>
      <c r="BO236" s="45"/>
      <c r="BP236" s="45"/>
      <c r="BQ236" s="45"/>
      <c r="BR236" s="45"/>
      <c r="BS236" s="45"/>
      <c r="BT236" s="45"/>
      <c r="BU236" s="45"/>
      <c r="BV236" s="45"/>
      <c r="BW236" s="45"/>
      <c r="BX236" s="45"/>
      <c r="BY236" s="77"/>
      <c r="BZ236" s="3"/>
      <c r="CA236" s="3"/>
      <c r="CB236" s="2"/>
      <c r="CC236" s="10"/>
      <c r="CD236" s="10"/>
      <c r="CE236" s="174"/>
      <c r="CF236" s="174"/>
      <c r="CG236" s="174"/>
      <c r="CH236" s="174"/>
      <c r="CI236" s="174"/>
      <c r="CJ236" s="174"/>
      <c r="CK236" s="174"/>
      <c r="CL236" s="174"/>
      <c r="CM236" s="174"/>
      <c r="CN236" s="174"/>
      <c r="CO236" s="174"/>
      <c r="CP236" s="174"/>
      <c r="CQ236" s="174"/>
      <c r="CR236" s="174"/>
      <c r="CS236" s="174"/>
      <c r="CT236" s="174"/>
      <c r="CU236" s="174"/>
      <c r="CV236" s="174"/>
      <c r="CW236" s="174"/>
      <c r="CX236" s="174"/>
      <c r="CY236" s="174"/>
      <c r="CZ236" s="174"/>
      <c r="DA236" s="174"/>
      <c r="DB236" s="174"/>
      <c r="DC236" s="174"/>
      <c r="DD236" s="174"/>
      <c r="DE236" s="174"/>
      <c r="DF236" s="174"/>
      <c r="DG236" s="174"/>
      <c r="DH236" s="174"/>
      <c r="DI236" s="174"/>
    </row>
    <row r="237" spans="1:113" s="22" customFormat="1" ht="15" customHeight="1">
      <c r="A237" s="21" t="s">
        <v>348</v>
      </c>
      <c r="B237" s="18">
        <v>2013</v>
      </c>
      <c r="C237" s="21">
        <v>23922954</v>
      </c>
      <c r="D237" s="21" t="s">
        <v>273</v>
      </c>
      <c r="E237" s="21" t="s">
        <v>337</v>
      </c>
      <c r="F237" s="21"/>
      <c r="G237" s="21" t="s">
        <v>349</v>
      </c>
      <c r="H237" s="18">
        <v>133</v>
      </c>
      <c r="I237" s="18">
        <v>133</v>
      </c>
      <c r="J237" s="21">
        <v>65.789999999999992</v>
      </c>
      <c r="K237" s="21" t="s">
        <v>37</v>
      </c>
      <c r="L237" s="21" t="s">
        <v>37</v>
      </c>
      <c r="M237" s="21">
        <v>10.53</v>
      </c>
      <c r="N237" s="21">
        <v>1.1299999999999999</v>
      </c>
      <c r="O237" s="21" t="s">
        <v>37</v>
      </c>
      <c r="P237" s="21" t="s">
        <v>37</v>
      </c>
      <c r="Q237" s="21">
        <v>1.5</v>
      </c>
      <c r="R237" s="21">
        <v>0.38</v>
      </c>
      <c r="S237" s="21">
        <v>0.75</v>
      </c>
      <c r="T237" s="21">
        <v>0</v>
      </c>
      <c r="U237" s="21">
        <v>3.76</v>
      </c>
      <c r="V237" s="21" t="s">
        <v>37</v>
      </c>
      <c r="W237" s="21" t="s">
        <v>37</v>
      </c>
      <c r="X237" s="21">
        <v>0.75</v>
      </c>
      <c r="Y237" s="21">
        <v>11.65</v>
      </c>
      <c r="Z237" s="21" t="s">
        <v>37</v>
      </c>
      <c r="AA237" s="21">
        <v>3.38</v>
      </c>
      <c r="AB237" s="21">
        <v>0.38</v>
      </c>
      <c r="AC237" s="21">
        <v>0</v>
      </c>
      <c r="AD237" s="21">
        <v>0</v>
      </c>
      <c r="AE237" s="21">
        <v>0</v>
      </c>
      <c r="AF237" s="21" t="s">
        <v>37</v>
      </c>
      <c r="AG237" s="21">
        <v>0</v>
      </c>
      <c r="AH237" s="21" t="s">
        <v>37</v>
      </c>
      <c r="AI237" s="21" t="s">
        <v>37</v>
      </c>
      <c r="AJ237" s="21" t="s">
        <v>37</v>
      </c>
      <c r="AK237" s="4"/>
      <c r="AL237" s="74">
        <f t="shared" si="170"/>
        <v>16.16</v>
      </c>
      <c r="AM237" s="74">
        <f t="shared" si="176"/>
        <v>6.39</v>
      </c>
      <c r="AN237" s="74">
        <f>SUM(M237:P237)</f>
        <v>11.66</v>
      </c>
      <c r="AO237" s="74"/>
      <c r="AP237" s="74">
        <f t="shared" si="177"/>
        <v>34.21</v>
      </c>
      <c r="AQ237" s="74">
        <f t="shared" si="164"/>
        <v>65.789999999999992</v>
      </c>
      <c r="AR237" s="74">
        <f t="shared" si="167"/>
        <v>77.449999999999989</v>
      </c>
      <c r="AS237" s="14"/>
      <c r="AT237" s="74">
        <f t="shared" si="178"/>
        <v>2.611456</v>
      </c>
      <c r="AU237" s="74">
        <f>2*AL237*AM237/100</f>
        <v>2.065248</v>
      </c>
      <c r="AV237" s="74">
        <f>AM237*AM237/100</f>
        <v>0.40832099999999999</v>
      </c>
      <c r="AW237" s="74">
        <f t="shared" si="172"/>
        <v>25.031839999999999</v>
      </c>
      <c r="AX237" s="74">
        <f>2*AM237*AR237/100</f>
        <v>9.8981099999999973</v>
      </c>
      <c r="AY237" s="74">
        <f t="shared" si="168"/>
        <v>59.985024999999986</v>
      </c>
      <c r="AZ237" s="74"/>
      <c r="BA237" s="74"/>
      <c r="BB237" s="74"/>
      <c r="BC237" s="74"/>
      <c r="BD237" s="74">
        <f t="shared" si="169"/>
        <v>99.999999999999972</v>
      </c>
      <c r="BE237" s="77"/>
      <c r="BF237" s="74">
        <v>16.16</v>
      </c>
      <c r="BG237" s="74">
        <v>6.39</v>
      </c>
      <c r="BH237" s="74">
        <v>11.66</v>
      </c>
      <c r="BI237" s="74"/>
      <c r="BJ237" s="74">
        <v>34.21</v>
      </c>
      <c r="BK237" s="74">
        <v>65.789999999999992</v>
      </c>
      <c r="BL237" s="74">
        <v>77.449999999999989</v>
      </c>
      <c r="BM237" s="14"/>
      <c r="BN237" s="74">
        <v>2.611456</v>
      </c>
      <c r="BO237" s="74">
        <v>2.065248</v>
      </c>
      <c r="BP237" s="74">
        <v>0.40832099999999999</v>
      </c>
      <c r="BQ237" s="74">
        <v>25.031839999999999</v>
      </c>
      <c r="BR237" s="74">
        <v>9.8981099999999973</v>
      </c>
      <c r="BS237" s="74">
        <v>59.985024999999986</v>
      </c>
      <c r="BT237" s="74"/>
      <c r="BU237" s="74"/>
      <c r="BV237" s="74"/>
      <c r="BW237" s="74"/>
      <c r="BX237" s="74">
        <v>99.999999999999972</v>
      </c>
      <c r="BY237" s="77"/>
      <c r="BZ237" s="74" t="s">
        <v>474</v>
      </c>
      <c r="CA237" s="19">
        <v>5.6</v>
      </c>
      <c r="CB237" s="18">
        <v>90</v>
      </c>
      <c r="CC237" s="10"/>
      <c r="CD237" s="10"/>
      <c r="CE237" s="166"/>
      <c r="CF237" s="166"/>
      <c r="CG237" s="166"/>
      <c r="CH237" s="166"/>
      <c r="CI237" s="166"/>
      <c r="CJ237" s="166"/>
      <c r="CK237" s="166"/>
      <c r="CL237" s="166"/>
      <c r="CM237" s="166"/>
      <c r="CN237" s="166"/>
      <c r="CO237" s="166"/>
      <c r="CP237" s="166"/>
      <c r="CQ237" s="166"/>
      <c r="CR237" s="166"/>
      <c r="CS237" s="166"/>
      <c r="CT237" s="166"/>
      <c r="CU237" s="166"/>
      <c r="CV237" s="166"/>
      <c r="CW237" s="166"/>
      <c r="CX237" s="166"/>
      <c r="CY237" s="166"/>
      <c r="CZ237" s="166"/>
      <c r="DA237" s="166"/>
      <c r="DB237" s="166"/>
      <c r="DC237" s="166"/>
      <c r="DD237" s="166"/>
      <c r="DE237" s="166"/>
      <c r="DF237" s="166"/>
      <c r="DG237" s="166"/>
      <c r="DH237" s="166"/>
      <c r="DI237" s="166"/>
    </row>
    <row r="238" spans="1:113" s="22" customFormat="1" ht="15" customHeight="1">
      <c r="A238" s="21" t="s">
        <v>350</v>
      </c>
      <c r="B238" s="18">
        <v>2013</v>
      </c>
      <c r="C238" s="21">
        <v>23781139</v>
      </c>
      <c r="D238" s="21" t="s">
        <v>273</v>
      </c>
      <c r="E238" s="21" t="s">
        <v>337</v>
      </c>
      <c r="F238" s="21"/>
      <c r="G238" s="21" t="s">
        <v>349</v>
      </c>
      <c r="H238" s="18">
        <v>90</v>
      </c>
      <c r="I238" s="18">
        <v>90</v>
      </c>
      <c r="J238" s="21">
        <v>29.949999999999989</v>
      </c>
      <c r="K238" s="21">
        <v>2.2200000000000002</v>
      </c>
      <c r="L238" s="21">
        <v>0.56000000000000005</v>
      </c>
      <c r="M238" s="21">
        <v>20</v>
      </c>
      <c r="N238" s="21">
        <v>6.67</v>
      </c>
      <c r="O238" s="21" t="s">
        <v>37</v>
      </c>
      <c r="P238" s="21" t="s">
        <v>37</v>
      </c>
      <c r="Q238" s="21">
        <v>5</v>
      </c>
      <c r="R238" s="21">
        <v>3.89</v>
      </c>
      <c r="S238" s="21">
        <v>1.1100000000000001</v>
      </c>
      <c r="T238" s="21">
        <v>0</v>
      </c>
      <c r="U238" s="21">
        <v>6.11</v>
      </c>
      <c r="V238" s="21" t="s">
        <v>37</v>
      </c>
      <c r="W238" s="21" t="s">
        <v>37</v>
      </c>
      <c r="X238" s="21">
        <v>0</v>
      </c>
      <c r="Y238" s="21">
        <v>18.89</v>
      </c>
      <c r="Z238" s="21">
        <v>0</v>
      </c>
      <c r="AA238" s="21">
        <v>5.6</v>
      </c>
      <c r="AB238" s="21">
        <v>0</v>
      </c>
      <c r="AC238" s="21">
        <v>0</v>
      </c>
      <c r="AD238" s="21">
        <v>0</v>
      </c>
      <c r="AE238" s="21">
        <v>0</v>
      </c>
      <c r="AF238" s="21" t="s">
        <v>37</v>
      </c>
      <c r="AG238" s="21">
        <v>0</v>
      </c>
      <c r="AH238" s="21" t="s">
        <v>37</v>
      </c>
      <c r="AI238" s="21" t="s">
        <v>37</v>
      </c>
      <c r="AJ238" s="21" t="s">
        <v>37</v>
      </c>
      <c r="AK238" s="4"/>
      <c r="AL238" s="74">
        <f t="shared" si="170"/>
        <v>24.490000000000002</v>
      </c>
      <c r="AM238" s="74">
        <f t="shared" si="176"/>
        <v>16.11</v>
      </c>
      <c r="AN238" s="74">
        <f>SUM(M238:P238)</f>
        <v>26.67</v>
      </c>
      <c r="AO238" s="74">
        <f>SUM(K238:L238)</f>
        <v>2.7800000000000002</v>
      </c>
      <c r="AP238" s="74">
        <f t="shared" si="177"/>
        <v>70.050000000000011</v>
      </c>
      <c r="AQ238" s="74">
        <f t="shared" si="164"/>
        <v>29.949999999999989</v>
      </c>
      <c r="AR238" s="74">
        <f t="shared" si="167"/>
        <v>56.61999999999999</v>
      </c>
      <c r="AS238" s="14"/>
      <c r="AT238" s="74">
        <f t="shared" si="178"/>
        <v>5.9976010000000004</v>
      </c>
      <c r="AU238" s="74">
        <f>2*AL238*AM238/100</f>
        <v>7.8906780000000003</v>
      </c>
      <c r="AV238" s="74">
        <f>AM238*AM238/100</f>
        <v>2.5953209999999998</v>
      </c>
      <c r="AW238" s="74">
        <f t="shared" si="172"/>
        <v>27.732475999999998</v>
      </c>
      <c r="AX238" s="74">
        <f>2*AM238*AR238/100</f>
        <v>18.242963999999997</v>
      </c>
      <c r="AY238" s="74">
        <f t="shared" si="168"/>
        <v>32.058243999999988</v>
      </c>
      <c r="AZ238" s="74">
        <f>2*AL238*AO238/100</f>
        <v>1.3616440000000003</v>
      </c>
      <c r="BA238" s="74">
        <f>2*AM238*AO238/100</f>
        <v>0.89571600000000007</v>
      </c>
      <c r="BB238" s="74">
        <f>2*AR238*AO238/100</f>
        <v>3.1480719999999995</v>
      </c>
      <c r="BC238" s="74">
        <f>AO238*AO238/100</f>
        <v>7.7284000000000019E-2</v>
      </c>
      <c r="BD238" s="74">
        <f t="shared" si="169"/>
        <v>99.999999999999986</v>
      </c>
      <c r="BE238" s="77"/>
      <c r="BF238" s="74">
        <v>24.490000000000002</v>
      </c>
      <c r="BG238" s="74">
        <v>16.11</v>
      </c>
      <c r="BH238" s="74">
        <v>26.67</v>
      </c>
      <c r="BI238" s="74">
        <v>2.7800000000000002</v>
      </c>
      <c r="BJ238" s="74">
        <v>70.050000000000011</v>
      </c>
      <c r="BK238" s="74">
        <v>29.949999999999989</v>
      </c>
      <c r="BL238" s="74">
        <v>56.61999999999999</v>
      </c>
      <c r="BM238" s="14"/>
      <c r="BN238" s="74">
        <v>5.9976010000000004</v>
      </c>
      <c r="BO238" s="74">
        <v>7.8906780000000003</v>
      </c>
      <c r="BP238" s="74">
        <v>2.5953209999999998</v>
      </c>
      <c r="BQ238" s="74">
        <v>27.732475999999998</v>
      </c>
      <c r="BR238" s="74">
        <v>18.242963999999997</v>
      </c>
      <c r="BS238" s="74">
        <v>32.058243999999988</v>
      </c>
      <c r="BT238" s="74">
        <v>1.3616440000000003</v>
      </c>
      <c r="BU238" s="74">
        <v>0.89571600000000007</v>
      </c>
      <c r="BV238" s="74">
        <v>3.1480719999999995</v>
      </c>
      <c r="BW238" s="74">
        <v>7.7284000000000019E-2</v>
      </c>
      <c r="BX238" s="74">
        <v>99.999999999999986</v>
      </c>
      <c r="BY238" s="77"/>
      <c r="BZ238" s="19"/>
      <c r="CA238" s="19"/>
      <c r="CB238" s="18"/>
      <c r="CC238" s="10"/>
      <c r="CD238" s="10"/>
      <c r="CE238" s="166"/>
      <c r="CF238" s="166"/>
      <c r="CG238" s="166"/>
      <c r="CH238" s="166"/>
      <c r="CI238" s="166"/>
      <c r="CJ238" s="166"/>
      <c r="CK238" s="166"/>
      <c r="CL238" s="166"/>
      <c r="CM238" s="166"/>
      <c r="CN238" s="166"/>
      <c r="CO238" s="166"/>
      <c r="CP238" s="166"/>
      <c r="CQ238" s="166"/>
      <c r="CR238" s="166"/>
      <c r="CS238" s="166"/>
      <c r="CT238" s="166"/>
      <c r="CU238" s="166"/>
      <c r="CV238" s="166"/>
      <c r="CW238" s="166"/>
      <c r="CX238" s="166"/>
      <c r="CY238" s="166"/>
      <c r="CZ238" s="166"/>
      <c r="DA238" s="166"/>
      <c r="DB238" s="166"/>
      <c r="DC238" s="166"/>
      <c r="DD238" s="166"/>
      <c r="DE238" s="166"/>
      <c r="DF238" s="166"/>
      <c r="DG238" s="166"/>
      <c r="DH238" s="166"/>
      <c r="DI238" s="166"/>
    </row>
    <row r="239" spans="1:113" s="9" customFormat="1" ht="15" customHeight="1">
      <c r="A239" s="7" t="s">
        <v>345</v>
      </c>
      <c r="B239" s="2">
        <v>2010</v>
      </c>
      <c r="C239" s="7">
        <v>20205348</v>
      </c>
      <c r="D239" s="7" t="s">
        <v>273</v>
      </c>
      <c r="E239" s="7" t="s">
        <v>351</v>
      </c>
      <c r="F239" s="7"/>
      <c r="G239" s="7" t="s">
        <v>36</v>
      </c>
      <c r="H239" s="2">
        <v>185</v>
      </c>
      <c r="I239" s="2"/>
      <c r="J239" s="1">
        <v>78.2</v>
      </c>
      <c r="K239" s="3" t="s">
        <v>37</v>
      </c>
      <c r="L239" s="3" t="s">
        <v>37</v>
      </c>
      <c r="M239" s="3" t="s">
        <v>37</v>
      </c>
      <c r="N239" s="3" t="s">
        <v>37</v>
      </c>
      <c r="O239" s="3" t="s">
        <v>37</v>
      </c>
      <c r="P239" s="3" t="s">
        <v>37</v>
      </c>
      <c r="Q239" s="3" t="s">
        <v>37</v>
      </c>
      <c r="R239" s="3" t="s">
        <v>37</v>
      </c>
      <c r="S239" s="3" t="s">
        <v>37</v>
      </c>
      <c r="T239" s="3" t="s">
        <v>37</v>
      </c>
      <c r="U239" s="3" t="s">
        <v>37</v>
      </c>
      <c r="V239" s="3" t="s">
        <v>37</v>
      </c>
      <c r="W239" s="3" t="s">
        <v>37</v>
      </c>
      <c r="X239" s="3">
        <v>1.6</v>
      </c>
      <c r="Y239" s="3">
        <v>18.5</v>
      </c>
      <c r="Z239" s="3" t="s">
        <v>37</v>
      </c>
      <c r="AA239" s="3">
        <v>1</v>
      </c>
      <c r="AB239" s="3">
        <v>0.5</v>
      </c>
      <c r="AC239" s="3">
        <v>0.2</v>
      </c>
      <c r="AD239" s="3">
        <v>0</v>
      </c>
      <c r="AE239" s="3" t="s">
        <v>37</v>
      </c>
      <c r="AF239" s="3" t="s">
        <v>37</v>
      </c>
      <c r="AG239" s="3" t="s">
        <v>37</v>
      </c>
      <c r="AH239" s="3" t="s">
        <v>37</v>
      </c>
      <c r="AI239" s="3" t="s">
        <v>37</v>
      </c>
      <c r="AJ239" s="3" t="s">
        <v>37</v>
      </c>
      <c r="AK239" s="4"/>
      <c r="AL239" s="45">
        <f t="shared" si="170"/>
        <v>21.8</v>
      </c>
      <c r="AM239" s="45"/>
      <c r="AN239" s="45"/>
      <c r="AO239" s="45"/>
      <c r="AP239" s="45">
        <f t="shared" si="177"/>
        <v>21.8</v>
      </c>
      <c r="AQ239" s="45">
        <f t="shared" si="164"/>
        <v>78.2</v>
      </c>
      <c r="AR239" s="45">
        <f t="shared" si="167"/>
        <v>78.2</v>
      </c>
      <c r="AS239" s="14"/>
      <c r="AT239" s="45">
        <f t="shared" si="178"/>
        <v>4.7523999999999997</v>
      </c>
      <c r="AU239" s="45"/>
      <c r="AV239" s="45"/>
      <c r="AW239" s="45">
        <f t="shared" si="172"/>
        <v>34.095200000000006</v>
      </c>
      <c r="AX239" s="45"/>
      <c r="AY239" s="45">
        <f t="shared" si="168"/>
        <v>61.152400000000007</v>
      </c>
      <c r="AZ239" s="45"/>
      <c r="BA239" s="45"/>
      <c r="BB239" s="45"/>
      <c r="BC239" s="45"/>
      <c r="BD239" s="45">
        <f t="shared" si="169"/>
        <v>100.00000000000001</v>
      </c>
      <c r="BE239" s="77"/>
      <c r="BF239" s="45"/>
      <c r="BG239" s="45"/>
      <c r="BH239" s="45"/>
      <c r="BI239" s="45"/>
      <c r="BJ239" s="45"/>
      <c r="BK239" s="45"/>
      <c r="BL239" s="45"/>
      <c r="BM239" s="14"/>
      <c r="BN239" s="45"/>
      <c r="BO239" s="45"/>
      <c r="BP239" s="45"/>
      <c r="BQ239" s="45"/>
      <c r="BR239" s="45"/>
      <c r="BS239" s="45"/>
      <c r="BT239" s="45"/>
      <c r="BU239" s="45"/>
      <c r="BV239" s="45"/>
      <c r="BW239" s="45"/>
      <c r="BX239" s="45"/>
      <c r="BY239" s="77"/>
      <c r="BZ239" s="3"/>
      <c r="CA239" s="3"/>
      <c r="CB239" s="2"/>
      <c r="CC239" s="10"/>
      <c r="CD239" s="10"/>
      <c r="CE239" s="174"/>
      <c r="CF239" s="174"/>
      <c r="CG239" s="174"/>
      <c r="CH239" s="174"/>
      <c r="CI239" s="174"/>
      <c r="CJ239" s="174"/>
      <c r="CK239" s="174"/>
      <c r="CL239" s="174"/>
      <c r="CM239" s="174"/>
      <c r="CN239" s="174"/>
      <c r="CO239" s="174"/>
      <c r="CP239" s="174"/>
      <c r="CQ239" s="174"/>
      <c r="CR239" s="174"/>
      <c r="CS239" s="174"/>
      <c r="CT239" s="174"/>
      <c r="CU239" s="174"/>
      <c r="CV239" s="174"/>
      <c r="CW239" s="174"/>
      <c r="CX239" s="174"/>
      <c r="CY239" s="174"/>
      <c r="CZ239" s="174"/>
      <c r="DA239" s="174"/>
      <c r="DB239" s="174"/>
      <c r="DC239" s="174"/>
      <c r="DD239" s="174"/>
      <c r="DE239" s="174"/>
      <c r="DF239" s="174"/>
      <c r="DG239" s="174"/>
      <c r="DH239" s="174"/>
      <c r="DI239" s="174"/>
    </row>
    <row r="240" spans="1:113" s="9" customFormat="1" ht="15" customHeight="1">
      <c r="A240" s="1" t="s">
        <v>352</v>
      </c>
      <c r="B240" s="2">
        <v>2004</v>
      </c>
      <c r="C240" s="1">
        <v>15349706</v>
      </c>
      <c r="D240" s="1" t="s">
        <v>273</v>
      </c>
      <c r="E240" s="1" t="s">
        <v>353</v>
      </c>
      <c r="F240" s="1"/>
      <c r="G240" s="1" t="s">
        <v>354</v>
      </c>
      <c r="H240" s="2">
        <v>281</v>
      </c>
      <c r="I240" s="2"/>
      <c r="J240" s="1">
        <v>37.410000000000004</v>
      </c>
      <c r="K240" s="3" t="s">
        <v>37</v>
      </c>
      <c r="L240" s="3" t="s">
        <v>37</v>
      </c>
      <c r="M240" s="3">
        <v>32.4</v>
      </c>
      <c r="N240" s="3" t="s">
        <v>37</v>
      </c>
      <c r="O240" s="3" t="s">
        <v>37</v>
      </c>
      <c r="P240" s="3" t="s">
        <v>37</v>
      </c>
      <c r="Q240" s="3" t="s">
        <v>37</v>
      </c>
      <c r="R240" s="3" t="s">
        <v>37</v>
      </c>
      <c r="S240" s="3" t="s">
        <v>37</v>
      </c>
      <c r="T240" s="3" t="s">
        <v>37</v>
      </c>
      <c r="U240" s="3" t="s">
        <v>37</v>
      </c>
      <c r="V240" s="3" t="s">
        <v>37</v>
      </c>
      <c r="W240" s="3" t="s">
        <v>37</v>
      </c>
      <c r="X240" s="3">
        <v>1.4</v>
      </c>
      <c r="Y240" s="3">
        <v>24.4</v>
      </c>
      <c r="Z240" s="3" t="s">
        <v>37</v>
      </c>
      <c r="AA240" s="3">
        <v>4.3</v>
      </c>
      <c r="AB240" s="3">
        <v>0.09</v>
      </c>
      <c r="AC240" s="3" t="s">
        <v>37</v>
      </c>
      <c r="AD240" s="3" t="s">
        <v>37</v>
      </c>
      <c r="AE240" s="3" t="s">
        <v>37</v>
      </c>
      <c r="AF240" s="3" t="s">
        <v>37</v>
      </c>
      <c r="AG240" s="3" t="s">
        <v>37</v>
      </c>
      <c r="AH240" s="3" t="s">
        <v>37</v>
      </c>
      <c r="AI240" s="3" t="s">
        <v>37</v>
      </c>
      <c r="AJ240" s="3" t="s">
        <v>37</v>
      </c>
      <c r="AK240" s="4"/>
      <c r="AL240" s="45">
        <f t="shared" si="170"/>
        <v>30.189999999999998</v>
      </c>
      <c r="AM240" s="45"/>
      <c r="AN240" s="45">
        <f t="shared" ref="AN240:AN245" si="179">SUM(M240:P240)</f>
        <v>32.4</v>
      </c>
      <c r="AO240" s="45"/>
      <c r="AP240" s="45">
        <f t="shared" si="177"/>
        <v>62.589999999999996</v>
      </c>
      <c r="AQ240" s="45">
        <f t="shared" si="164"/>
        <v>37.410000000000004</v>
      </c>
      <c r="AR240" s="45">
        <f t="shared" si="167"/>
        <v>69.81</v>
      </c>
      <c r="AS240" s="14"/>
      <c r="AT240" s="45">
        <f t="shared" si="178"/>
        <v>9.1143609999999988</v>
      </c>
      <c r="AU240" s="45"/>
      <c r="AV240" s="45"/>
      <c r="AW240" s="45">
        <f t="shared" si="172"/>
        <v>42.151278000000005</v>
      </c>
      <c r="AX240" s="45"/>
      <c r="AY240" s="45">
        <f t="shared" si="168"/>
        <v>48.734361</v>
      </c>
      <c r="AZ240" s="45"/>
      <c r="BA240" s="45"/>
      <c r="BB240" s="45"/>
      <c r="BC240" s="45"/>
      <c r="BD240" s="45">
        <f t="shared" si="169"/>
        <v>100</v>
      </c>
      <c r="BE240" s="46"/>
      <c r="BF240" s="45"/>
      <c r="BG240" s="45"/>
      <c r="BH240" s="45"/>
      <c r="BI240" s="45"/>
      <c r="BJ240" s="45"/>
      <c r="BK240" s="45"/>
      <c r="BL240" s="45"/>
      <c r="BM240" s="14"/>
      <c r="BN240" s="45"/>
      <c r="BO240" s="45"/>
      <c r="BP240" s="45"/>
      <c r="BQ240" s="45"/>
      <c r="BR240" s="45"/>
      <c r="BS240" s="45"/>
      <c r="BT240" s="45"/>
      <c r="BU240" s="45"/>
      <c r="BV240" s="45"/>
      <c r="BW240" s="45"/>
      <c r="BX240" s="45"/>
      <c r="BY240" s="46"/>
      <c r="BZ240" s="3"/>
      <c r="CA240" s="3"/>
      <c r="CB240" s="2"/>
      <c r="CC240" s="10"/>
      <c r="CD240" s="10"/>
      <c r="CE240" s="174"/>
      <c r="CF240" s="174"/>
      <c r="CG240" s="174"/>
      <c r="CH240" s="174"/>
      <c r="CI240" s="174"/>
      <c r="CJ240" s="174"/>
      <c r="CK240" s="174"/>
      <c r="CL240" s="174"/>
      <c r="CM240" s="174"/>
      <c r="CN240" s="174"/>
      <c r="CO240" s="174"/>
      <c r="CP240" s="174"/>
      <c r="CQ240" s="174"/>
      <c r="CR240" s="174"/>
      <c r="CS240" s="174"/>
      <c r="CT240" s="174"/>
      <c r="CU240" s="174"/>
      <c r="CV240" s="174"/>
      <c r="CW240" s="174"/>
      <c r="CX240" s="174"/>
      <c r="CY240" s="174"/>
      <c r="CZ240" s="174"/>
      <c r="DA240" s="174"/>
      <c r="DB240" s="174"/>
      <c r="DC240" s="174"/>
      <c r="DD240" s="174"/>
      <c r="DE240" s="174"/>
      <c r="DF240" s="174"/>
      <c r="DG240" s="174"/>
      <c r="DH240" s="174"/>
      <c r="DI240" s="174"/>
    </row>
    <row r="241" spans="1:113" s="9" customFormat="1" ht="15" customHeight="1">
      <c r="A241" s="1" t="s">
        <v>352</v>
      </c>
      <c r="B241" s="2">
        <v>2004</v>
      </c>
      <c r="C241" s="1">
        <v>15349706</v>
      </c>
      <c r="D241" s="1" t="s">
        <v>273</v>
      </c>
      <c r="E241" s="1" t="s">
        <v>353</v>
      </c>
      <c r="F241" s="1"/>
      <c r="G241" s="1" t="s">
        <v>355</v>
      </c>
      <c r="H241" s="2">
        <v>236</v>
      </c>
      <c r="I241" s="2"/>
      <c r="J241" s="1">
        <v>42.9</v>
      </c>
      <c r="K241" s="3" t="s">
        <v>37</v>
      </c>
      <c r="L241" s="3" t="s">
        <v>37</v>
      </c>
      <c r="M241" s="3">
        <v>34.1</v>
      </c>
      <c r="N241" s="3" t="s">
        <v>37</v>
      </c>
      <c r="O241" s="3" t="s">
        <v>37</v>
      </c>
      <c r="P241" s="3" t="s">
        <v>37</v>
      </c>
      <c r="Q241" s="3" t="s">
        <v>37</v>
      </c>
      <c r="R241" s="3" t="s">
        <v>37</v>
      </c>
      <c r="S241" s="3" t="s">
        <v>37</v>
      </c>
      <c r="T241" s="3" t="s">
        <v>37</v>
      </c>
      <c r="U241" s="3" t="s">
        <v>37</v>
      </c>
      <c r="V241" s="3" t="s">
        <v>37</v>
      </c>
      <c r="W241" s="3" t="s">
        <v>37</v>
      </c>
      <c r="X241" s="3">
        <v>1.5</v>
      </c>
      <c r="Y241" s="3">
        <v>16.899999999999999</v>
      </c>
      <c r="Z241" s="3" t="s">
        <v>37</v>
      </c>
      <c r="AA241" s="3">
        <v>3.8</v>
      </c>
      <c r="AB241" s="3">
        <v>0.8</v>
      </c>
      <c r="AC241" s="3" t="s">
        <v>37</v>
      </c>
      <c r="AD241" s="3" t="s">
        <v>37</v>
      </c>
      <c r="AE241" s="3" t="s">
        <v>37</v>
      </c>
      <c r="AF241" s="3" t="s">
        <v>37</v>
      </c>
      <c r="AG241" s="3" t="s">
        <v>37</v>
      </c>
      <c r="AH241" s="3" t="s">
        <v>37</v>
      </c>
      <c r="AI241" s="3" t="s">
        <v>37</v>
      </c>
      <c r="AJ241" s="3" t="s">
        <v>37</v>
      </c>
      <c r="AK241" s="4"/>
      <c r="AL241" s="45">
        <f t="shared" si="170"/>
        <v>23</v>
      </c>
      <c r="AM241" s="45"/>
      <c r="AN241" s="45">
        <f t="shared" si="179"/>
        <v>34.1</v>
      </c>
      <c r="AO241" s="45"/>
      <c r="AP241" s="45">
        <f t="shared" si="177"/>
        <v>57.1</v>
      </c>
      <c r="AQ241" s="45">
        <f t="shared" si="164"/>
        <v>42.9</v>
      </c>
      <c r="AR241" s="45">
        <f t="shared" si="167"/>
        <v>77</v>
      </c>
      <c r="AS241" s="14"/>
      <c r="AT241" s="45">
        <f t="shared" si="178"/>
        <v>5.29</v>
      </c>
      <c r="AU241" s="45"/>
      <c r="AV241" s="45"/>
      <c r="AW241" s="45">
        <f t="shared" si="172"/>
        <v>35.42</v>
      </c>
      <c r="AX241" s="45"/>
      <c r="AY241" s="45">
        <f t="shared" si="168"/>
        <v>59.29</v>
      </c>
      <c r="AZ241" s="45"/>
      <c r="BA241" s="45"/>
      <c r="BB241" s="45"/>
      <c r="BC241" s="45"/>
      <c r="BD241" s="45">
        <f t="shared" si="169"/>
        <v>100</v>
      </c>
      <c r="BE241" s="46"/>
      <c r="BF241" s="45"/>
      <c r="BG241" s="45"/>
      <c r="BH241" s="45"/>
      <c r="BI241" s="45"/>
      <c r="BJ241" s="45"/>
      <c r="BK241" s="45"/>
      <c r="BL241" s="45"/>
      <c r="BM241" s="14"/>
      <c r="BN241" s="45"/>
      <c r="BO241" s="45"/>
      <c r="BP241" s="45"/>
      <c r="BQ241" s="45"/>
      <c r="BR241" s="45"/>
      <c r="BS241" s="45"/>
      <c r="BT241" s="45"/>
      <c r="BU241" s="45"/>
      <c r="BV241" s="45"/>
      <c r="BW241" s="45"/>
      <c r="BX241" s="45"/>
      <c r="BY241" s="46"/>
      <c r="BZ241" s="3"/>
      <c r="CA241" s="3"/>
      <c r="CB241" s="2"/>
      <c r="CC241" s="10"/>
      <c r="CD241" s="10"/>
      <c r="CE241" s="174"/>
      <c r="CF241" s="174"/>
      <c r="CG241" s="174"/>
      <c r="CH241" s="174"/>
      <c r="CI241" s="174"/>
      <c r="CJ241" s="174"/>
      <c r="CK241" s="174"/>
      <c r="CL241" s="174"/>
      <c r="CM241" s="174"/>
      <c r="CN241" s="174"/>
      <c r="CO241" s="174"/>
      <c r="CP241" s="174"/>
      <c r="CQ241" s="174"/>
      <c r="CR241" s="174"/>
      <c r="CS241" s="174"/>
      <c r="CT241" s="174"/>
      <c r="CU241" s="174"/>
      <c r="CV241" s="174"/>
      <c r="CW241" s="174"/>
      <c r="CX241" s="174"/>
      <c r="CY241" s="174"/>
      <c r="CZ241" s="174"/>
      <c r="DA241" s="174"/>
      <c r="DB241" s="174"/>
      <c r="DC241" s="174"/>
      <c r="DD241" s="174"/>
      <c r="DE241" s="174"/>
      <c r="DF241" s="174"/>
      <c r="DG241" s="174"/>
      <c r="DH241" s="174"/>
      <c r="DI241" s="174"/>
    </row>
    <row r="242" spans="1:113" s="9" customFormat="1" ht="15" customHeight="1">
      <c r="A242" s="1" t="s">
        <v>352</v>
      </c>
      <c r="B242" s="2">
        <v>2010</v>
      </c>
      <c r="C242" s="1">
        <v>19907421</v>
      </c>
      <c r="D242" s="1" t="s">
        <v>273</v>
      </c>
      <c r="E242" s="1" t="s">
        <v>353</v>
      </c>
      <c r="F242" s="1"/>
      <c r="G242" s="1" t="s">
        <v>355</v>
      </c>
      <c r="H242" s="2">
        <v>239</v>
      </c>
      <c r="I242" s="2"/>
      <c r="J242" s="1">
        <v>41.399999999999991</v>
      </c>
      <c r="K242" s="3">
        <v>1.3</v>
      </c>
      <c r="L242" s="3">
        <v>0.8</v>
      </c>
      <c r="M242" s="3">
        <v>33.700000000000003</v>
      </c>
      <c r="N242" s="3" t="s">
        <v>37</v>
      </c>
      <c r="O242" s="3" t="s">
        <v>37</v>
      </c>
      <c r="P242" s="3" t="s">
        <v>37</v>
      </c>
      <c r="Q242" s="3" t="s">
        <v>37</v>
      </c>
      <c r="R242" s="3" t="s">
        <v>37</v>
      </c>
      <c r="S242" s="3" t="s">
        <v>37</v>
      </c>
      <c r="T242" s="3" t="s">
        <v>37</v>
      </c>
      <c r="U242" s="3" t="s">
        <v>37</v>
      </c>
      <c r="V242" s="3" t="s">
        <v>37</v>
      </c>
      <c r="W242" s="3" t="s">
        <v>37</v>
      </c>
      <c r="X242" s="3">
        <v>1.5</v>
      </c>
      <c r="Y242" s="3">
        <v>16.3</v>
      </c>
      <c r="Z242" s="3">
        <v>0.6</v>
      </c>
      <c r="AA242" s="3">
        <v>3.6</v>
      </c>
      <c r="AB242" s="3">
        <v>0.8</v>
      </c>
      <c r="AC242" s="3" t="s">
        <v>37</v>
      </c>
      <c r="AD242" s="3" t="s">
        <v>37</v>
      </c>
      <c r="AE242" s="3" t="s">
        <v>37</v>
      </c>
      <c r="AF242" s="3" t="s">
        <v>37</v>
      </c>
      <c r="AG242" s="3" t="s">
        <v>37</v>
      </c>
      <c r="AH242" s="3" t="s">
        <v>37</v>
      </c>
      <c r="AI242" s="3" t="s">
        <v>37</v>
      </c>
      <c r="AJ242" s="3" t="s">
        <v>37</v>
      </c>
      <c r="AK242" s="4"/>
      <c r="AL242" s="45">
        <f t="shared" si="170"/>
        <v>22.800000000000004</v>
      </c>
      <c r="AM242" s="45"/>
      <c r="AN242" s="45">
        <f t="shared" si="179"/>
        <v>33.700000000000003</v>
      </c>
      <c r="AO242" s="45">
        <f>SUM(K242:L242)</f>
        <v>2.1</v>
      </c>
      <c r="AP242" s="45">
        <f t="shared" si="177"/>
        <v>58.600000000000009</v>
      </c>
      <c r="AQ242" s="45">
        <f t="shared" si="164"/>
        <v>41.399999999999991</v>
      </c>
      <c r="AR242" s="45">
        <f t="shared" si="167"/>
        <v>75.099999999999994</v>
      </c>
      <c r="AS242" s="14"/>
      <c r="AT242" s="45">
        <f t="shared" si="178"/>
        <v>5.1984000000000012</v>
      </c>
      <c r="AU242" s="45"/>
      <c r="AV242" s="45"/>
      <c r="AW242" s="45">
        <f t="shared" si="172"/>
        <v>34.245600000000003</v>
      </c>
      <c r="AX242" s="45"/>
      <c r="AY242" s="45">
        <f t="shared" si="168"/>
        <v>56.400099999999995</v>
      </c>
      <c r="AZ242" s="45">
        <f>2*AL242*AO242/100</f>
        <v>0.95760000000000023</v>
      </c>
      <c r="BA242" s="45"/>
      <c r="BB242" s="45">
        <f>2*AR242*AO242/100</f>
        <v>3.1542000000000003</v>
      </c>
      <c r="BC242" s="45">
        <f>AO242*AO242/100</f>
        <v>4.41E-2</v>
      </c>
      <c r="BD242" s="45">
        <f t="shared" si="169"/>
        <v>100</v>
      </c>
      <c r="BE242" s="46"/>
      <c r="BF242" s="45"/>
      <c r="BG242" s="45"/>
      <c r="BH242" s="45"/>
      <c r="BI242" s="45"/>
      <c r="BJ242" s="45"/>
      <c r="BK242" s="45"/>
      <c r="BL242" s="45"/>
      <c r="BM242" s="14"/>
      <c r="BN242" s="45"/>
      <c r="BO242" s="45"/>
      <c r="BP242" s="45"/>
      <c r="BQ242" s="45"/>
      <c r="BR242" s="45"/>
      <c r="BS242" s="45"/>
      <c r="BT242" s="45"/>
      <c r="BU242" s="45"/>
      <c r="BV242" s="45"/>
      <c r="BW242" s="45"/>
      <c r="BX242" s="45"/>
      <c r="BY242" s="46"/>
      <c r="BZ242" s="3"/>
      <c r="CA242" s="3"/>
      <c r="CB242" s="2"/>
      <c r="CC242" s="10"/>
      <c r="CD242" s="10"/>
      <c r="CE242" s="174"/>
      <c r="CF242" s="174"/>
      <c r="CG242" s="174"/>
      <c r="CH242" s="174"/>
      <c r="CI242" s="174"/>
      <c r="CJ242" s="174"/>
      <c r="CK242" s="174"/>
      <c r="CL242" s="174"/>
      <c r="CM242" s="174"/>
      <c r="CN242" s="174"/>
      <c r="CO242" s="174"/>
      <c r="CP242" s="174"/>
      <c r="CQ242" s="174"/>
      <c r="CR242" s="174"/>
      <c r="CS242" s="174"/>
      <c r="CT242" s="174"/>
      <c r="CU242" s="174"/>
      <c r="CV242" s="174"/>
      <c r="CW242" s="174"/>
      <c r="CX242" s="174"/>
      <c r="CY242" s="174"/>
      <c r="CZ242" s="174"/>
      <c r="DA242" s="174"/>
      <c r="DB242" s="174"/>
      <c r="DC242" s="174"/>
      <c r="DD242" s="174"/>
      <c r="DE242" s="174"/>
      <c r="DF242" s="174"/>
      <c r="DG242" s="174"/>
      <c r="DH242" s="174"/>
      <c r="DI242" s="174"/>
    </row>
    <row r="243" spans="1:113" s="9" customFormat="1" ht="15" customHeight="1">
      <c r="A243" s="1" t="s">
        <v>352</v>
      </c>
      <c r="B243" s="2">
        <v>2010</v>
      </c>
      <c r="C243" s="1">
        <v>19907421</v>
      </c>
      <c r="D243" s="1" t="s">
        <v>273</v>
      </c>
      <c r="E243" s="1" t="s">
        <v>353</v>
      </c>
      <c r="F243" s="1"/>
      <c r="G243" s="1" t="s">
        <v>356</v>
      </c>
      <c r="H243" s="2">
        <v>254</v>
      </c>
      <c r="I243" s="2"/>
      <c r="J243" s="1">
        <v>41.4</v>
      </c>
      <c r="K243" s="3">
        <v>1</v>
      </c>
      <c r="L243" s="3">
        <v>1.8</v>
      </c>
      <c r="M243" s="3">
        <v>29.7</v>
      </c>
      <c r="N243" s="3" t="s">
        <v>37</v>
      </c>
      <c r="O243" s="3" t="s">
        <v>37</v>
      </c>
      <c r="P243" s="3" t="s">
        <v>37</v>
      </c>
      <c r="Q243" s="3" t="s">
        <v>37</v>
      </c>
      <c r="R243" s="3" t="s">
        <v>37</v>
      </c>
      <c r="S243" s="3" t="s">
        <v>37</v>
      </c>
      <c r="T243" s="3" t="s">
        <v>37</v>
      </c>
      <c r="U243" s="3" t="s">
        <v>37</v>
      </c>
      <c r="V243" s="3" t="s">
        <v>37</v>
      </c>
      <c r="W243" s="3" t="s">
        <v>37</v>
      </c>
      <c r="X243" s="3">
        <v>3.1</v>
      </c>
      <c r="Y243" s="3">
        <v>18.5</v>
      </c>
      <c r="Z243" s="3">
        <v>0.6</v>
      </c>
      <c r="AA243" s="3">
        <v>3.1</v>
      </c>
      <c r="AB243" s="3">
        <v>0.8</v>
      </c>
      <c r="AC243" s="3" t="s">
        <v>37</v>
      </c>
      <c r="AD243" s="3" t="s">
        <v>37</v>
      </c>
      <c r="AE243" s="3" t="s">
        <v>37</v>
      </c>
      <c r="AF243" s="3" t="s">
        <v>37</v>
      </c>
      <c r="AG243" s="3" t="s">
        <v>37</v>
      </c>
      <c r="AH243" s="3" t="s">
        <v>37</v>
      </c>
      <c r="AI243" s="3" t="s">
        <v>37</v>
      </c>
      <c r="AJ243" s="3" t="s">
        <v>37</v>
      </c>
      <c r="AK243" s="4"/>
      <c r="AL243" s="45">
        <f t="shared" si="170"/>
        <v>26.100000000000005</v>
      </c>
      <c r="AM243" s="45"/>
      <c r="AN243" s="45">
        <f t="shared" si="179"/>
        <v>29.7</v>
      </c>
      <c r="AO243" s="45">
        <f>SUM(K243:L243)</f>
        <v>2.8</v>
      </c>
      <c r="AP243" s="45">
        <f t="shared" si="177"/>
        <v>58.6</v>
      </c>
      <c r="AQ243" s="45">
        <f t="shared" si="164"/>
        <v>41.4</v>
      </c>
      <c r="AR243" s="45">
        <f t="shared" ref="AR243:AR254" si="180">AN243+AQ243</f>
        <v>71.099999999999994</v>
      </c>
      <c r="AS243" s="14"/>
      <c r="AT243" s="45">
        <f t="shared" si="178"/>
        <v>6.8121000000000027</v>
      </c>
      <c r="AU243" s="45"/>
      <c r="AV243" s="45"/>
      <c r="AW243" s="45">
        <f t="shared" si="172"/>
        <v>37.114200000000004</v>
      </c>
      <c r="AX243" s="45"/>
      <c r="AY243" s="45">
        <f t="shared" si="168"/>
        <v>50.552099999999989</v>
      </c>
      <c r="AZ243" s="45">
        <f>2*AL243*AO243/100</f>
        <v>1.4616000000000002</v>
      </c>
      <c r="BA243" s="45"/>
      <c r="BB243" s="45">
        <f>2*AR243*AO243/100</f>
        <v>3.9815999999999998</v>
      </c>
      <c r="BC243" s="45">
        <f>AO243*AO243/100</f>
        <v>7.8399999999999984E-2</v>
      </c>
      <c r="BD243" s="45">
        <f t="shared" si="169"/>
        <v>100</v>
      </c>
      <c r="BE243" s="46"/>
      <c r="BF243" s="45"/>
      <c r="BG243" s="45"/>
      <c r="BH243" s="45"/>
      <c r="BI243" s="45"/>
      <c r="BJ243" s="45"/>
      <c r="BK243" s="45"/>
      <c r="BL243" s="45"/>
      <c r="BM243" s="14"/>
      <c r="BN243" s="45"/>
      <c r="BO243" s="45"/>
      <c r="BP243" s="45"/>
      <c r="BQ243" s="45"/>
      <c r="BR243" s="45"/>
      <c r="BS243" s="45"/>
      <c r="BT243" s="45"/>
      <c r="BU243" s="45"/>
      <c r="BV243" s="45"/>
      <c r="BW243" s="45"/>
      <c r="BX243" s="45"/>
      <c r="BY243" s="46"/>
      <c r="BZ243" s="3"/>
      <c r="CA243" s="3"/>
      <c r="CB243" s="2"/>
      <c r="CC243" s="10"/>
      <c r="CD243" s="10"/>
      <c r="CE243" s="174"/>
      <c r="CF243" s="174"/>
      <c r="CG243" s="174"/>
      <c r="CH243" s="174"/>
      <c r="CI243" s="174"/>
      <c r="CJ243" s="174"/>
      <c r="CK243" s="174"/>
      <c r="CL243" s="174"/>
      <c r="CM243" s="174"/>
      <c r="CN243" s="174"/>
      <c r="CO243" s="174"/>
      <c r="CP243" s="174"/>
      <c r="CQ243" s="174"/>
      <c r="CR243" s="174"/>
      <c r="CS243" s="174"/>
      <c r="CT243" s="174"/>
      <c r="CU243" s="174"/>
      <c r="CV243" s="174"/>
      <c r="CW243" s="174"/>
      <c r="CX243" s="174"/>
      <c r="CY243" s="174"/>
      <c r="CZ243" s="174"/>
      <c r="DA243" s="174"/>
      <c r="DB243" s="174"/>
      <c r="DC243" s="174"/>
      <c r="DD243" s="174"/>
      <c r="DE243" s="174"/>
      <c r="DF243" s="174"/>
      <c r="DG243" s="174"/>
      <c r="DH243" s="174"/>
      <c r="DI243" s="174"/>
    </row>
    <row r="244" spans="1:113" s="9" customFormat="1" ht="15" customHeight="1">
      <c r="A244" s="1" t="s">
        <v>352</v>
      </c>
      <c r="B244" s="2">
        <v>2010</v>
      </c>
      <c r="C244" s="1">
        <v>19907421</v>
      </c>
      <c r="D244" s="1" t="s">
        <v>273</v>
      </c>
      <c r="E244" s="1" t="s">
        <v>353</v>
      </c>
      <c r="F244" s="1"/>
      <c r="G244" s="1" t="s">
        <v>357</v>
      </c>
      <c r="H244" s="2">
        <v>205</v>
      </c>
      <c r="I244" s="2"/>
      <c r="J244" s="1">
        <v>40.700000000000003</v>
      </c>
      <c r="K244" s="3">
        <v>0.5</v>
      </c>
      <c r="L244" s="3">
        <v>0</v>
      </c>
      <c r="M244" s="3">
        <v>31.5</v>
      </c>
      <c r="N244" s="3" t="s">
        <v>37</v>
      </c>
      <c r="O244" s="3" t="s">
        <v>37</v>
      </c>
      <c r="P244" s="3" t="s">
        <v>37</v>
      </c>
      <c r="Q244" s="3" t="s">
        <v>37</v>
      </c>
      <c r="R244" s="3" t="s">
        <v>37</v>
      </c>
      <c r="S244" s="3" t="s">
        <v>37</v>
      </c>
      <c r="T244" s="3" t="s">
        <v>37</v>
      </c>
      <c r="U244" s="3" t="s">
        <v>37</v>
      </c>
      <c r="V244" s="3" t="s">
        <v>37</v>
      </c>
      <c r="W244" s="3" t="s">
        <v>37</v>
      </c>
      <c r="X244" s="3">
        <v>2.4</v>
      </c>
      <c r="Y244" s="3">
        <v>19.3</v>
      </c>
      <c r="Z244" s="3">
        <v>1</v>
      </c>
      <c r="AA244" s="3">
        <v>3.9</v>
      </c>
      <c r="AB244" s="3">
        <v>0.7</v>
      </c>
      <c r="AC244" s="3" t="s">
        <v>37</v>
      </c>
      <c r="AD244" s="3" t="s">
        <v>37</v>
      </c>
      <c r="AE244" s="3" t="s">
        <v>37</v>
      </c>
      <c r="AF244" s="3" t="s">
        <v>37</v>
      </c>
      <c r="AG244" s="3" t="s">
        <v>37</v>
      </c>
      <c r="AH244" s="3" t="s">
        <v>37</v>
      </c>
      <c r="AI244" s="3" t="s">
        <v>37</v>
      </c>
      <c r="AJ244" s="3" t="s">
        <v>37</v>
      </c>
      <c r="AK244" s="4"/>
      <c r="AL244" s="45">
        <f t="shared" si="170"/>
        <v>27.299999999999997</v>
      </c>
      <c r="AM244" s="45"/>
      <c r="AN244" s="45">
        <f t="shared" si="179"/>
        <v>31.5</v>
      </c>
      <c r="AO244" s="45">
        <f>SUM(K244:L244)</f>
        <v>0.5</v>
      </c>
      <c r="AP244" s="45">
        <f t="shared" si="177"/>
        <v>59.3</v>
      </c>
      <c r="AQ244" s="45">
        <f t="shared" si="164"/>
        <v>40.700000000000003</v>
      </c>
      <c r="AR244" s="45">
        <f t="shared" si="180"/>
        <v>72.2</v>
      </c>
      <c r="AS244" s="14"/>
      <c r="AT244" s="45">
        <f t="shared" si="178"/>
        <v>7.4528999999999987</v>
      </c>
      <c r="AU244" s="45"/>
      <c r="AV244" s="45"/>
      <c r="AW244" s="45">
        <f t="shared" si="172"/>
        <v>39.421199999999999</v>
      </c>
      <c r="AX244" s="45"/>
      <c r="AY244" s="45">
        <f t="shared" ref="AY244:AY254" si="181">AR244*AR244/100</f>
        <v>52.128399999999999</v>
      </c>
      <c r="AZ244" s="45">
        <f>2*AL244*AO244/100</f>
        <v>0.27299999999999996</v>
      </c>
      <c r="BA244" s="45"/>
      <c r="BB244" s="45">
        <f>2*AR244*AO244/100</f>
        <v>0.72199999999999998</v>
      </c>
      <c r="BC244" s="45">
        <f>AO244*AO244/100</f>
        <v>2.5000000000000001E-3</v>
      </c>
      <c r="BD244" s="45">
        <f t="shared" ref="BD244:BD255" si="182">SUM(AT244:BC244)</f>
        <v>99.999999999999986</v>
      </c>
      <c r="BE244" s="46"/>
      <c r="BF244" s="45"/>
      <c r="BG244" s="45"/>
      <c r="BH244" s="45"/>
      <c r="BI244" s="45"/>
      <c r="BJ244" s="45"/>
      <c r="BK244" s="45"/>
      <c r="BL244" s="45"/>
      <c r="BM244" s="14"/>
      <c r="BN244" s="45"/>
      <c r="BO244" s="45"/>
      <c r="BP244" s="45"/>
      <c r="BQ244" s="45"/>
      <c r="BR244" s="45"/>
      <c r="BS244" s="45"/>
      <c r="BT244" s="45"/>
      <c r="BU244" s="45"/>
      <c r="BV244" s="45"/>
      <c r="BW244" s="45"/>
      <c r="BX244" s="45"/>
      <c r="BY244" s="46"/>
      <c r="BZ244" s="3"/>
      <c r="CA244" s="3"/>
      <c r="CB244" s="2"/>
      <c r="CC244" s="10"/>
      <c r="CD244" s="10"/>
      <c r="CE244" s="174"/>
      <c r="CF244" s="174"/>
      <c r="CG244" s="174"/>
      <c r="CH244" s="174"/>
      <c r="CI244" s="174"/>
      <c r="CJ244" s="174"/>
      <c r="CK244" s="174"/>
      <c r="CL244" s="174"/>
      <c r="CM244" s="174"/>
      <c r="CN244" s="174"/>
      <c r="CO244" s="174"/>
      <c r="CP244" s="174"/>
      <c r="CQ244" s="174"/>
      <c r="CR244" s="174"/>
      <c r="CS244" s="174"/>
      <c r="CT244" s="174"/>
      <c r="CU244" s="174"/>
      <c r="CV244" s="174"/>
      <c r="CW244" s="174"/>
      <c r="CX244" s="174"/>
      <c r="CY244" s="174"/>
      <c r="CZ244" s="174"/>
      <c r="DA244" s="174"/>
      <c r="DB244" s="174"/>
      <c r="DC244" s="174"/>
      <c r="DD244" s="174"/>
      <c r="DE244" s="174"/>
      <c r="DF244" s="174"/>
      <c r="DG244" s="174"/>
      <c r="DH244" s="174"/>
      <c r="DI244" s="174"/>
    </row>
    <row r="245" spans="1:113" s="22" customFormat="1" ht="15" customHeight="1">
      <c r="A245" s="17" t="s">
        <v>358</v>
      </c>
      <c r="B245" s="18">
        <v>2009</v>
      </c>
      <c r="C245" s="17">
        <v>18591960</v>
      </c>
      <c r="D245" s="17" t="s">
        <v>273</v>
      </c>
      <c r="E245" s="17" t="s">
        <v>359</v>
      </c>
      <c r="F245" s="17"/>
      <c r="G245" s="17" t="s">
        <v>36</v>
      </c>
      <c r="H245" s="18">
        <v>165</v>
      </c>
      <c r="I245" s="18">
        <v>165</v>
      </c>
      <c r="J245" s="21">
        <v>36.4</v>
      </c>
      <c r="K245" s="19">
        <v>0.6</v>
      </c>
      <c r="L245" s="19">
        <v>1.5</v>
      </c>
      <c r="M245" s="19">
        <v>15.5</v>
      </c>
      <c r="N245" s="19">
        <v>7.3</v>
      </c>
      <c r="O245" s="19" t="s">
        <v>37</v>
      </c>
      <c r="P245" s="19" t="s">
        <v>37</v>
      </c>
      <c r="Q245" s="19">
        <v>2.7</v>
      </c>
      <c r="R245" s="19">
        <v>2.7</v>
      </c>
      <c r="S245" s="19">
        <v>0.3</v>
      </c>
      <c r="T245" s="19">
        <v>0.3</v>
      </c>
      <c r="U245" s="19">
        <v>7.3</v>
      </c>
      <c r="V245" s="19" t="s">
        <v>37</v>
      </c>
      <c r="W245" s="19" t="s">
        <v>37</v>
      </c>
      <c r="X245" s="19">
        <v>0.6</v>
      </c>
      <c r="Y245" s="19">
        <v>20.6</v>
      </c>
      <c r="Z245" s="19">
        <v>0.3</v>
      </c>
      <c r="AA245" s="19">
        <v>2.4</v>
      </c>
      <c r="AB245" s="19">
        <v>1.2</v>
      </c>
      <c r="AC245" s="19">
        <v>0.3</v>
      </c>
      <c r="AD245" s="19">
        <v>0</v>
      </c>
      <c r="AE245" s="19">
        <v>0</v>
      </c>
      <c r="AF245" s="19" t="s">
        <v>37</v>
      </c>
      <c r="AG245" s="19" t="s">
        <v>37</v>
      </c>
      <c r="AH245" s="19">
        <v>0</v>
      </c>
      <c r="AI245" s="19" t="s">
        <v>37</v>
      </c>
      <c r="AJ245" s="19" t="s">
        <v>37</v>
      </c>
      <c r="AK245" s="4"/>
      <c r="AL245" s="74">
        <f t="shared" si="170"/>
        <v>25.400000000000002</v>
      </c>
      <c r="AM245" s="74">
        <f t="shared" si="176"/>
        <v>13.3</v>
      </c>
      <c r="AN245" s="74">
        <f t="shared" si="179"/>
        <v>22.8</v>
      </c>
      <c r="AO245" s="74">
        <f>SUM(K245:L245)</f>
        <v>2.1</v>
      </c>
      <c r="AP245" s="74">
        <f t="shared" si="177"/>
        <v>63.6</v>
      </c>
      <c r="AQ245" s="74">
        <f t="shared" si="164"/>
        <v>36.4</v>
      </c>
      <c r="AR245" s="74">
        <f t="shared" si="180"/>
        <v>59.2</v>
      </c>
      <c r="AS245" s="14"/>
      <c r="AT245" s="74">
        <f t="shared" si="178"/>
        <v>6.4516000000000009</v>
      </c>
      <c r="AU245" s="74">
        <f>2*AL245*AM245/100</f>
        <v>6.7564000000000011</v>
      </c>
      <c r="AV245" s="74">
        <f>AM245*AM245/100</f>
        <v>1.7689000000000001</v>
      </c>
      <c r="AW245" s="74">
        <f t="shared" si="172"/>
        <v>30.073600000000006</v>
      </c>
      <c r="AX245" s="74">
        <f>2*AM245*AR245/100</f>
        <v>15.747200000000003</v>
      </c>
      <c r="AY245" s="74">
        <f t="shared" si="181"/>
        <v>35.046400000000006</v>
      </c>
      <c r="AZ245" s="74">
        <f>2*AL245*AO245/100</f>
        <v>1.0668</v>
      </c>
      <c r="BA245" s="74">
        <f>2*AM245*AO245/100</f>
        <v>0.5586000000000001</v>
      </c>
      <c r="BB245" s="74">
        <f>2*AR245*AO245/100</f>
        <v>2.4864000000000002</v>
      </c>
      <c r="BC245" s="74">
        <f>AO245*AO245/100</f>
        <v>4.41E-2</v>
      </c>
      <c r="BD245" s="74">
        <f t="shared" si="182"/>
        <v>100.00000000000001</v>
      </c>
      <c r="BE245" s="46"/>
      <c r="BF245" s="74">
        <v>25.400000000000002</v>
      </c>
      <c r="BG245" s="74">
        <v>13.3</v>
      </c>
      <c r="BH245" s="74">
        <v>22.8</v>
      </c>
      <c r="BI245" s="74">
        <v>2.1</v>
      </c>
      <c r="BJ245" s="74">
        <v>63.6</v>
      </c>
      <c r="BK245" s="74">
        <v>36.4</v>
      </c>
      <c r="BL245" s="74">
        <v>59.2</v>
      </c>
      <c r="BM245" s="14"/>
      <c r="BN245" s="74">
        <v>6.4516000000000009</v>
      </c>
      <c r="BO245" s="74">
        <v>6.7564000000000011</v>
      </c>
      <c r="BP245" s="74">
        <v>1.7689000000000001</v>
      </c>
      <c r="BQ245" s="74">
        <v>30.073600000000006</v>
      </c>
      <c r="BR245" s="74">
        <v>15.747200000000003</v>
      </c>
      <c r="BS245" s="74">
        <v>35.046400000000006</v>
      </c>
      <c r="BT245" s="74">
        <v>1.0668</v>
      </c>
      <c r="BU245" s="74">
        <v>0.5586000000000001</v>
      </c>
      <c r="BV245" s="74">
        <v>2.4864000000000002</v>
      </c>
      <c r="BW245" s="74">
        <v>4.41E-2</v>
      </c>
      <c r="BX245" s="74">
        <v>100.00000000000001</v>
      </c>
      <c r="BY245" s="46"/>
      <c r="BZ245" s="74" t="s">
        <v>465</v>
      </c>
      <c r="CA245" s="19">
        <v>9.09</v>
      </c>
      <c r="CB245" s="18">
        <v>165</v>
      </c>
      <c r="CC245" s="10"/>
      <c r="CD245" s="10"/>
      <c r="CE245" s="166"/>
      <c r="CF245" s="166"/>
      <c r="CG245" s="166"/>
      <c r="CH245" s="166"/>
      <c r="CI245" s="166"/>
      <c r="CJ245" s="166"/>
      <c r="CK245" s="166"/>
      <c r="CL245" s="166"/>
      <c r="CM245" s="166"/>
      <c r="CN245" s="166"/>
      <c r="CO245" s="166"/>
      <c r="CP245" s="166"/>
      <c r="CQ245" s="166"/>
      <c r="CR245" s="166"/>
      <c r="CS245" s="166"/>
      <c r="CT245" s="166"/>
      <c r="CU245" s="166"/>
      <c r="CV245" s="166"/>
      <c r="CW245" s="166"/>
      <c r="CX245" s="166"/>
      <c r="CY245" s="166"/>
      <c r="CZ245" s="166"/>
      <c r="DA245" s="166"/>
      <c r="DB245" s="166"/>
      <c r="DC245" s="166"/>
      <c r="DD245" s="166"/>
      <c r="DE245" s="166"/>
      <c r="DF245" s="166"/>
      <c r="DG245" s="166"/>
      <c r="DH245" s="166"/>
      <c r="DI245" s="166"/>
    </row>
    <row r="246" spans="1:113" s="9" customFormat="1" ht="15" customHeight="1">
      <c r="A246" s="7" t="s">
        <v>360</v>
      </c>
      <c r="B246" s="2">
        <v>2005</v>
      </c>
      <c r="C246" s="7">
        <v>15648054</v>
      </c>
      <c r="D246" s="7" t="s">
        <v>273</v>
      </c>
      <c r="E246" s="7" t="s">
        <v>361</v>
      </c>
      <c r="F246" s="7"/>
      <c r="G246" s="7" t="s">
        <v>36</v>
      </c>
      <c r="H246" s="2">
        <v>140</v>
      </c>
      <c r="I246" s="2"/>
      <c r="J246" s="1">
        <v>83</v>
      </c>
      <c r="K246" s="3" t="s">
        <v>37</v>
      </c>
      <c r="L246" s="3" t="s">
        <v>37</v>
      </c>
      <c r="M246" s="3" t="s">
        <v>37</v>
      </c>
      <c r="N246" s="3" t="s">
        <v>37</v>
      </c>
      <c r="O246" s="3" t="s">
        <v>37</v>
      </c>
      <c r="P246" s="3" t="s">
        <v>37</v>
      </c>
      <c r="Q246" s="3" t="s">
        <v>37</v>
      </c>
      <c r="R246" s="3" t="s">
        <v>37</v>
      </c>
      <c r="S246" s="3" t="s">
        <v>37</v>
      </c>
      <c r="T246" s="3" t="s">
        <v>37</v>
      </c>
      <c r="U246" s="3" t="s">
        <v>37</v>
      </c>
      <c r="V246" s="3" t="s">
        <v>37</v>
      </c>
      <c r="W246" s="3" t="s">
        <v>37</v>
      </c>
      <c r="X246" s="3">
        <v>2</v>
      </c>
      <c r="Y246" s="3">
        <v>15</v>
      </c>
      <c r="Z246" s="3" t="s">
        <v>37</v>
      </c>
      <c r="AA246" s="3" t="s">
        <v>37</v>
      </c>
      <c r="AB246" s="3" t="s">
        <v>37</v>
      </c>
      <c r="AC246" s="3" t="s">
        <v>37</v>
      </c>
      <c r="AD246" s="3" t="s">
        <v>37</v>
      </c>
      <c r="AE246" s="3" t="s">
        <v>37</v>
      </c>
      <c r="AF246" s="3" t="s">
        <v>37</v>
      </c>
      <c r="AG246" s="3" t="s">
        <v>37</v>
      </c>
      <c r="AH246" s="3" t="s">
        <v>37</v>
      </c>
      <c r="AI246" s="3" t="s">
        <v>37</v>
      </c>
      <c r="AJ246" s="3" t="s">
        <v>37</v>
      </c>
      <c r="AK246" s="4"/>
      <c r="AL246" s="45">
        <f t="shared" si="170"/>
        <v>17</v>
      </c>
      <c r="AM246" s="45"/>
      <c r="AN246" s="45"/>
      <c r="AO246" s="45"/>
      <c r="AP246" s="45">
        <f t="shared" si="177"/>
        <v>17</v>
      </c>
      <c r="AQ246" s="45">
        <f t="shared" si="164"/>
        <v>83</v>
      </c>
      <c r="AR246" s="45">
        <f t="shared" si="180"/>
        <v>83</v>
      </c>
      <c r="AS246" s="14"/>
      <c r="AT246" s="45">
        <f t="shared" si="178"/>
        <v>2.89</v>
      </c>
      <c r="AU246" s="45"/>
      <c r="AV246" s="45"/>
      <c r="AW246" s="45">
        <f t="shared" si="172"/>
        <v>28.22</v>
      </c>
      <c r="AX246" s="45"/>
      <c r="AY246" s="45">
        <f t="shared" si="181"/>
        <v>68.89</v>
      </c>
      <c r="AZ246" s="45"/>
      <c r="BA246" s="45"/>
      <c r="BB246" s="45"/>
      <c r="BC246" s="45"/>
      <c r="BD246" s="45">
        <f t="shared" si="182"/>
        <v>100</v>
      </c>
      <c r="BE246" s="46"/>
      <c r="BF246" s="45"/>
      <c r="BG246" s="45"/>
      <c r="BH246" s="45"/>
      <c r="BI246" s="45"/>
      <c r="BJ246" s="45"/>
      <c r="BK246" s="45"/>
      <c r="BL246" s="45"/>
      <c r="BM246" s="14"/>
      <c r="BN246" s="45"/>
      <c r="BO246" s="45"/>
      <c r="BP246" s="45"/>
      <c r="BQ246" s="45"/>
      <c r="BR246" s="45"/>
      <c r="BS246" s="45"/>
      <c r="BT246" s="45"/>
      <c r="BU246" s="45"/>
      <c r="BV246" s="45"/>
      <c r="BW246" s="45"/>
      <c r="BX246" s="45"/>
      <c r="BY246" s="46"/>
      <c r="BZ246" s="3"/>
      <c r="CA246" s="3"/>
      <c r="CB246" s="2"/>
      <c r="CC246" s="10"/>
      <c r="CD246" s="10"/>
      <c r="CE246" s="174"/>
      <c r="CF246" s="174"/>
      <c r="CG246" s="174"/>
      <c r="CH246" s="174"/>
      <c r="CI246" s="174"/>
      <c r="CJ246" s="174"/>
      <c r="CK246" s="174"/>
      <c r="CL246" s="174"/>
      <c r="CM246" s="174"/>
      <c r="CN246" s="174"/>
      <c r="CO246" s="174"/>
      <c r="CP246" s="174"/>
      <c r="CQ246" s="174"/>
      <c r="CR246" s="174"/>
      <c r="CS246" s="174"/>
      <c r="CT246" s="174"/>
      <c r="CU246" s="174"/>
      <c r="CV246" s="174"/>
      <c r="CW246" s="174"/>
      <c r="CX246" s="174"/>
      <c r="CY246" s="174"/>
      <c r="CZ246" s="174"/>
      <c r="DA246" s="174"/>
      <c r="DB246" s="174"/>
      <c r="DC246" s="174"/>
      <c r="DD246" s="174"/>
      <c r="DE246" s="174"/>
      <c r="DF246" s="174"/>
      <c r="DG246" s="174"/>
      <c r="DH246" s="174"/>
      <c r="DI246" s="174"/>
    </row>
    <row r="247" spans="1:113" s="9" customFormat="1" ht="15" customHeight="1">
      <c r="A247" s="7" t="s">
        <v>362</v>
      </c>
      <c r="B247" s="2">
        <v>2007</v>
      </c>
      <c r="C247" s="1">
        <v>17374963</v>
      </c>
      <c r="D247" s="8" t="s">
        <v>273</v>
      </c>
      <c r="E247" s="7" t="s">
        <v>361</v>
      </c>
      <c r="F247" s="7" t="s">
        <v>363</v>
      </c>
      <c r="G247" s="7"/>
      <c r="H247" s="2">
        <v>100</v>
      </c>
      <c r="I247" s="2"/>
      <c r="J247" s="1">
        <v>79</v>
      </c>
      <c r="K247" s="3" t="s">
        <v>37</v>
      </c>
      <c r="L247" s="3" t="s">
        <v>37</v>
      </c>
      <c r="M247" s="3" t="s">
        <v>37</v>
      </c>
      <c r="N247" s="3" t="s">
        <v>37</v>
      </c>
      <c r="O247" s="3" t="s">
        <v>37</v>
      </c>
      <c r="P247" s="3" t="s">
        <v>37</v>
      </c>
      <c r="Q247" s="3" t="s">
        <v>37</v>
      </c>
      <c r="R247" s="3" t="s">
        <v>37</v>
      </c>
      <c r="S247" s="3" t="s">
        <v>37</v>
      </c>
      <c r="T247" s="3" t="s">
        <v>37</v>
      </c>
      <c r="U247" s="3" t="s">
        <v>37</v>
      </c>
      <c r="V247" s="3" t="s">
        <v>37</v>
      </c>
      <c r="W247" s="3" t="s">
        <v>37</v>
      </c>
      <c r="X247" s="3" t="s">
        <v>37</v>
      </c>
      <c r="Y247" s="3">
        <v>21</v>
      </c>
      <c r="Z247" s="3" t="s">
        <v>37</v>
      </c>
      <c r="AA247" s="3" t="s">
        <v>37</v>
      </c>
      <c r="AB247" s="3" t="s">
        <v>37</v>
      </c>
      <c r="AC247" s="3" t="s">
        <v>37</v>
      </c>
      <c r="AD247" s="3" t="s">
        <v>37</v>
      </c>
      <c r="AE247" s="3" t="s">
        <v>37</v>
      </c>
      <c r="AF247" s="3" t="s">
        <v>37</v>
      </c>
      <c r="AG247" s="3" t="s">
        <v>37</v>
      </c>
      <c r="AH247" s="3" t="s">
        <v>37</v>
      </c>
      <c r="AI247" s="3" t="s">
        <v>37</v>
      </c>
      <c r="AJ247" s="3" t="s">
        <v>37</v>
      </c>
      <c r="AK247" s="4"/>
      <c r="AL247" s="45">
        <f t="shared" si="170"/>
        <v>21</v>
      </c>
      <c r="AM247" s="45"/>
      <c r="AN247" s="45"/>
      <c r="AO247" s="45"/>
      <c r="AP247" s="45">
        <f t="shared" si="177"/>
        <v>21</v>
      </c>
      <c r="AQ247" s="45">
        <f t="shared" si="164"/>
        <v>79</v>
      </c>
      <c r="AR247" s="45">
        <f t="shared" si="180"/>
        <v>79</v>
      </c>
      <c r="AS247" s="14"/>
      <c r="AT247" s="45">
        <f t="shared" si="178"/>
        <v>4.41</v>
      </c>
      <c r="AU247" s="45"/>
      <c r="AV247" s="45"/>
      <c r="AW247" s="45">
        <f t="shared" si="172"/>
        <v>33.18</v>
      </c>
      <c r="AX247" s="45"/>
      <c r="AY247" s="45">
        <f t="shared" si="181"/>
        <v>62.41</v>
      </c>
      <c r="AZ247" s="45"/>
      <c r="BA247" s="45"/>
      <c r="BB247" s="45"/>
      <c r="BC247" s="45"/>
      <c r="BD247" s="45">
        <f t="shared" si="182"/>
        <v>100</v>
      </c>
      <c r="BE247" s="46"/>
      <c r="BF247" s="45"/>
      <c r="BG247" s="45"/>
      <c r="BH247" s="45"/>
      <c r="BI247" s="45"/>
      <c r="BJ247" s="45"/>
      <c r="BK247" s="45"/>
      <c r="BL247" s="45"/>
      <c r="BM247" s="14"/>
      <c r="BN247" s="45"/>
      <c r="BO247" s="45"/>
      <c r="BP247" s="45"/>
      <c r="BQ247" s="45"/>
      <c r="BR247" s="45"/>
      <c r="BS247" s="45"/>
      <c r="BT247" s="45"/>
      <c r="BU247" s="45"/>
      <c r="BV247" s="45"/>
      <c r="BW247" s="45"/>
      <c r="BX247" s="45"/>
      <c r="BY247" s="46"/>
      <c r="BZ247" s="3"/>
      <c r="CA247" s="3"/>
      <c r="CB247" s="2"/>
      <c r="CC247" s="10"/>
      <c r="CD247" s="10"/>
      <c r="CE247" s="174"/>
      <c r="CF247" s="174"/>
      <c r="CG247" s="174"/>
      <c r="CH247" s="174"/>
      <c r="CI247" s="174"/>
      <c r="CJ247" s="174"/>
      <c r="CK247" s="174"/>
      <c r="CL247" s="174"/>
      <c r="CM247" s="174"/>
      <c r="CN247" s="174"/>
      <c r="CO247" s="174"/>
      <c r="CP247" s="174"/>
      <c r="CQ247" s="174"/>
      <c r="CR247" s="174"/>
      <c r="CS247" s="174"/>
      <c r="CT247" s="174"/>
      <c r="CU247" s="174"/>
      <c r="CV247" s="174"/>
      <c r="CW247" s="174"/>
      <c r="CX247" s="174"/>
      <c r="CY247" s="174"/>
      <c r="CZ247" s="174"/>
      <c r="DA247" s="174"/>
      <c r="DB247" s="174"/>
      <c r="DC247" s="174"/>
      <c r="DD247" s="174"/>
      <c r="DE247" s="174"/>
      <c r="DF247" s="174"/>
      <c r="DG247" s="174"/>
      <c r="DH247" s="174"/>
      <c r="DI247" s="174"/>
    </row>
    <row r="248" spans="1:113" s="9" customFormat="1" ht="15" customHeight="1">
      <c r="A248" s="7" t="s">
        <v>364</v>
      </c>
      <c r="B248" s="2">
        <v>2011</v>
      </c>
      <c r="C248" s="7">
        <v>22180068</v>
      </c>
      <c r="D248" s="8" t="s">
        <v>273</v>
      </c>
      <c r="E248" s="7" t="s">
        <v>361</v>
      </c>
      <c r="F248" s="7" t="s">
        <v>365</v>
      </c>
      <c r="G248" s="7" t="s">
        <v>366</v>
      </c>
      <c r="H248" s="2">
        <v>249</v>
      </c>
      <c r="I248" s="2"/>
      <c r="J248" s="1">
        <v>88</v>
      </c>
      <c r="K248" s="3" t="s">
        <v>37</v>
      </c>
      <c r="L248" s="3" t="s">
        <v>37</v>
      </c>
      <c r="M248" s="3" t="s">
        <v>37</v>
      </c>
      <c r="N248" s="3" t="s">
        <v>37</v>
      </c>
      <c r="O248" s="3" t="s">
        <v>37</v>
      </c>
      <c r="P248" s="3" t="s">
        <v>37</v>
      </c>
      <c r="Q248" s="3" t="s">
        <v>37</v>
      </c>
      <c r="R248" s="3" t="s">
        <v>37</v>
      </c>
      <c r="S248" s="3" t="s">
        <v>37</v>
      </c>
      <c r="T248" s="3" t="s">
        <v>37</v>
      </c>
      <c r="U248" s="3" t="s">
        <v>37</v>
      </c>
      <c r="V248" s="3" t="s">
        <v>37</v>
      </c>
      <c r="W248" s="3" t="s">
        <v>37</v>
      </c>
      <c r="X248" s="3" t="s">
        <v>37</v>
      </c>
      <c r="Y248" s="3">
        <v>12</v>
      </c>
      <c r="Z248" s="3" t="s">
        <v>37</v>
      </c>
      <c r="AA248" s="3" t="s">
        <v>37</v>
      </c>
      <c r="AB248" s="3" t="s">
        <v>37</v>
      </c>
      <c r="AC248" s="3" t="s">
        <v>37</v>
      </c>
      <c r="AD248" s="3" t="s">
        <v>37</v>
      </c>
      <c r="AE248" s="3" t="s">
        <v>37</v>
      </c>
      <c r="AF248" s="3" t="s">
        <v>37</v>
      </c>
      <c r="AG248" s="3" t="s">
        <v>37</v>
      </c>
      <c r="AH248" s="3" t="s">
        <v>37</v>
      </c>
      <c r="AI248" s="3" t="s">
        <v>37</v>
      </c>
      <c r="AJ248" s="3" t="s">
        <v>37</v>
      </c>
      <c r="AK248" s="4"/>
      <c r="AL248" s="45">
        <f t="shared" si="170"/>
        <v>12</v>
      </c>
      <c r="AM248" s="45"/>
      <c r="AN248" s="45"/>
      <c r="AO248" s="45"/>
      <c r="AP248" s="45">
        <f t="shared" si="177"/>
        <v>12</v>
      </c>
      <c r="AQ248" s="45">
        <f t="shared" si="164"/>
        <v>88</v>
      </c>
      <c r="AR248" s="45">
        <f t="shared" si="180"/>
        <v>88</v>
      </c>
      <c r="AS248" s="14"/>
      <c r="AT248" s="45">
        <f t="shared" si="178"/>
        <v>1.44</v>
      </c>
      <c r="AU248" s="45"/>
      <c r="AV248" s="45"/>
      <c r="AW248" s="45">
        <f t="shared" si="172"/>
        <v>21.12</v>
      </c>
      <c r="AX248" s="45"/>
      <c r="AY248" s="45">
        <f t="shared" si="181"/>
        <v>77.44</v>
      </c>
      <c r="AZ248" s="45"/>
      <c r="BA248" s="45"/>
      <c r="BB248" s="45"/>
      <c r="BC248" s="45"/>
      <c r="BD248" s="45">
        <f t="shared" si="182"/>
        <v>100</v>
      </c>
      <c r="BE248" s="46"/>
      <c r="BF248" s="45"/>
      <c r="BG248" s="45"/>
      <c r="BH248" s="45"/>
      <c r="BI248" s="45"/>
      <c r="BJ248" s="45"/>
      <c r="BK248" s="45"/>
      <c r="BL248" s="45"/>
      <c r="BM248" s="14"/>
      <c r="BN248" s="45"/>
      <c r="BO248" s="45"/>
      <c r="BP248" s="45"/>
      <c r="BQ248" s="45"/>
      <c r="BR248" s="45"/>
      <c r="BS248" s="45"/>
      <c r="BT248" s="45"/>
      <c r="BU248" s="45"/>
      <c r="BV248" s="45"/>
      <c r="BW248" s="45"/>
      <c r="BX248" s="45"/>
      <c r="BY248" s="46"/>
      <c r="BZ248" s="3"/>
      <c r="CA248" s="3"/>
      <c r="CB248" s="2"/>
      <c r="CC248" s="10"/>
      <c r="CD248" s="10"/>
      <c r="CE248" s="174"/>
      <c r="CF248" s="174"/>
      <c r="CG248" s="174"/>
      <c r="CH248" s="174"/>
      <c r="CI248" s="174"/>
      <c r="CJ248" s="174"/>
      <c r="CK248" s="174"/>
      <c r="CL248" s="174"/>
      <c r="CM248" s="174"/>
      <c r="CN248" s="174"/>
      <c r="CO248" s="174"/>
      <c r="CP248" s="174"/>
      <c r="CQ248" s="174"/>
      <c r="CR248" s="174"/>
      <c r="CS248" s="174"/>
      <c r="CT248" s="174"/>
      <c r="CU248" s="174"/>
      <c r="CV248" s="174"/>
      <c r="CW248" s="174"/>
      <c r="CX248" s="174"/>
      <c r="CY248" s="174"/>
      <c r="CZ248" s="174"/>
      <c r="DA248" s="174"/>
      <c r="DB248" s="174"/>
      <c r="DC248" s="174"/>
      <c r="DD248" s="174"/>
      <c r="DE248" s="174"/>
      <c r="DF248" s="174"/>
      <c r="DG248" s="174"/>
      <c r="DH248" s="174"/>
      <c r="DI248" s="174"/>
    </row>
    <row r="249" spans="1:113" s="9" customFormat="1" ht="15" customHeight="1">
      <c r="A249" s="1" t="s">
        <v>367</v>
      </c>
      <c r="B249" s="2">
        <v>2012</v>
      </c>
      <c r="C249" s="1">
        <v>22910059</v>
      </c>
      <c r="D249" s="1" t="s">
        <v>273</v>
      </c>
      <c r="E249" s="1" t="s">
        <v>361</v>
      </c>
      <c r="F249" s="1"/>
      <c r="G249" s="1" t="s">
        <v>36</v>
      </c>
      <c r="H249" s="2">
        <v>100</v>
      </c>
      <c r="I249" s="2"/>
      <c r="J249" s="1">
        <v>69</v>
      </c>
      <c r="K249" s="1" t="s">
        <v>37</v>
      </c>
      <c r="L249" s="1" t="s">
        <v>37</v>
      </c>
      <c r="M249" s="1" t="s">
        <v>37</v>
      </c>
      <c r="N249" s="1" t="s">
        <v>37</v>
      </c>
      <c r="O249" s="1" t="s">
        <v>37</v>
      </c>
      <c r="P249" s="1" t="s">
        <v>37</v>
      </c>
      <c r="Q249" s="1" t="s">
        <v>37</v>
      </c>
      <c r="R249" s="1">
        <v>14.5</v>
      </c>
      <c r="S249" s="1" t="s">
        <v>37</v>
      </c>
      <c r="T249" s="1" t="s">
        <v>37</v>
      </c>
      <c r="U249" s="1" t="s">
        <v>37</v>
      </c>
      <c r="V249" s="1" t="s">
        <v>37</v>
      </c>
      <c r="W249" s="1" t="s">
        <v>37</v>
      </c>
      <c r="X249" s="1">
        <v>1</v>
      </c>
      <c r="Y249" s="1">
        <v>10</v>
      </c>
      <c r="Z249" s="1" t="s">
        <v>37</v>
      </c>
      <c r="AA249" s="1">
        <v>3</v>
      </c>
      <c r="AB249" s="1">
        <v>2.5</v>
      </c>
      <c r="AC249" s="1" t="s">
        <v>37</v>
      </c>
      <c r="AD249" s="1" t="s">
        <v>37</v>
      </c>
      <c r="AE249" s="1" t="s">
        <v>37</v>
      </c>
      <c r="AF249" s="1" t="s">
        <v>37</v>
      </c>
      <c r="AG249" s="1" t="s">
        <v>37</v>
      </c>
      <c r="AH249" s="1" t="s">
        <v>37</v>
      </c>
      <c r="AI249" s="1" t="s">
        <v>37</v>
      </c>
      <c r="AJ249" s="1" t="s">
        <v>37</v>
      </c>
      <c r="AK249" s="4"/>
      <c r="AL249" s="45">
        <f t="shared" si="170"/>
        <v>16.5</v>
      </c>
      <c r="AM249" s="45">
        <f t="shared" si="176"/>
        <v>14.5</v>
      </c>
      <c r="AN249" s="45"/>
      <c r="AO249" s="45"/>
      <c r="AP249" s="45">
        <f t="shared" si="177"/>
        <v>31</v>
      </c>
      <c r="AQ249" s="45">
        <f t="shared" si="164"/>
        <v>69</v>
      </c>
      <c r="AR249" s="45">
        <f t="shared" si="180"/>
        <v>69</v>
      </c>
      <c r="AS249" s="14"/>
      <c r="AT249" s="45">
        <f t="shared" si="178"/>
        <v>2.7225000000000001</v>
      </c>
      <c r="AU249" s="45">
        <f t="shared" ref="AU249:AU254" si="183">2*AL249*AM249/100</f>
        <v>4.7850000000000001</v>
      </c>
      <c r="AV249" s="45">
        <f t="shared" ref="AV249:AV254" si="184">AM249*AM249/100</f>
        <v>2.1025</v>
      </c>
      <c r="AW249" s="45">
        <f t="shared" si="172"/>
        <v>22.77</v>
      </c>
      <c r="AX249" s="45">
        <f t="shared" ref="AX249:AX254" si="185">2*AM249*AR249/100</f>
        <v>20.010000000000002</v>
      </c>
      <c r="AY249" s="45">
        <f t="shared" si="181"/>
        <v>47.61</v>
      </c>
      <c r="AZ249" s="45"/>
      <c r="BA249" s="45"/>
      <c r="BB249" s="45"/>
      <c r="BC249" s="45"/>
      <c r="BD249" s="45">
        <f t="shared" si="182"/>
        <v>100</v>
      </c>
      <c r="BE249" s="46"/>
      <c r="BF249" s="45"/>
      <c r="BG249" s="45"/>
      <c r="BH249" s="45"/>
      <c r="BI249" s="45"/>
      <c r="BJ249" s="45"/>
      <c r="BK249" s="45"/>
      <c r="BL249" s="45"/>
      <c r="BM249" s="14"/>
      <c r="BN249" s="45"/>
      <c r="BO249" s="45"/>
      <c r="BP249" s="45"/>
      <c r="BQ249" s="45"/>
      <c r="BR249" s="45"/>
      <c r="BS249" s="45"/>
      <c r="BT249" s="45"/>
      <c r="BU249" s="45"/>
      <c r="BV249" s="45"/>
      <c r="BW249" s="45"/>
      <c r="BX249" s="45"/>
      <c r="BY249" s="46"/>
      <c r="BZ249" s="3"/>
      <c r="CA249" s="3"/>
      <c r="CB249" s="2"/>
      <c r="CC249" s="10"/>
      <c r="CD249" s="10"/>
      <c r="CE249" s="174"/>
      <c r="CF249" s="174"/>
      <c r="CG249" s="174"/>
      <c r="CH249" s="174"/>
      <c r="CI249" s="174"/>
      <c r="CJ249" s="174"/>
      <c r="CK249" s="174"/>
      <c r="CL249" s="174"/>
      <c r="CM249" s="174"/>
      <c r="CN249" s="174"/>
      <c r="CO249" s="174"/>
      <c r="CP249" s="174"/>
      <c r="CQ249" s="174"/>
      <c r="CR249" s="174"/>
      <c r="CS249" s="174"/>
      <c r="CT249" s="174"/>
      <c r="CU249" s="174"/>
      <c r="CV249" s="174"/>
      <c r="CW249" s="174"/>
      <c r="CX249" s="174"/>
      <c r="CY249" s="174"/>
      <c r="CZ249" s="174"/>
      <c r="DA249" s="174"/>
      <c r="DB249" s="174"/>
      <c r="DC249" s="174"/>
      <c r="DD249" s="174"/>
      <c r="DE249" s="174"/>
      <c r="DF249" s="174"/>
      <c r="DG249" s="174"/>
      <c r="DH249" s="174"/>
      <c r="DI249" s="174"/>
    </row>
    <row r="250" spans="1:113" s="9" customFormat="1" ht="15" customHeight="1">
      <c r="A250" s="7" t="s">
        <v>368</v>
      </c>
      <c r="B250" s="2">
        <v>1999</v>
      </c>
      <c r="C250" s="7">
        <v>10460072</v>
      </c>
      <c r="D250" s="7" t="s">
        <v>273</v>
      </c>
      <c r="E250" s="7" t="s">
        <v>369</v>
      </c>
      <c r="F250" s="7" t="s">
        <v>370</v>
      </c>
      <c r="G250" s="7" t="s">
        <v>36</v>
      </c>
      <c r="H250" s="2">
        <v>404</v>
      </c>
      <c r="I250" s="2"/>
      <c r="J250" s="1">
        <v>37.06</v>
      </c>
      <c r="K250" s="3">
        <v>3.59</v>
      </c>
      <c r="L250" s="3">
        <v>1.98</v>
      </c>
      <c r="M250" s="3">
        <v>35.299999999999997</v>
      </c>
      <c r="N250" s="3" t="s">
        <v>37</v>
      </c>
      <c r="O250" s="3" t="s">
        <v>37</v>
      </c>
      <c r="P250" s="3" t="s">
        <v>37</v>
      </c>
      <c r="Q250" s="3">
        <v>0.62</v>
      </c>
      <c r="R250" s="3">
        <v>6.06</v>
      </c>
      <c r="S250" s="3">
        <v>1.1100000000000001</v>
      </c>
      <c r="T250" s="3" t="s">
        <v>37</v>
      </c>
      <c r="U250" s="3" t="s">
        <v>37</v>
      </c>
      <c r="V250" s="3" t="s">
        <v>37</v>
      </c>
      <c r="W250" s="3" t="s">
        <v>37</v>
      </c>
      <c r="X250" s="3">
        <v>0</v>
      </c>
      <c r="Y250" s="3">
        <v>11.3</v>
      </c>
      <c r="Z250" s="3">
        <v>0.25</v>
      </c>
      <c r="AA250" s="3">
        <v>1.49</v>
      </c>
      <c r="AB250" s="3">
        <v>0.74</v>
      </c>
      <c r="AC250" s="3">
        <v>0.5</v>
      </c>
      <c r="AD250" s="3">
        <v>0</v>
      </c>
      <c r="AE250" s="3">
        <v>0</v>
      </c>
      <c r="AF250" s="3">
        <v>0</v>
      </c>
      <c r="AG250" s="3" t="s">
        <v>37</v>
      </c>
      <c r="AH250" s="3" t="s">
        <v>37</v>
      </c>
      <c r="AI250" s="3" t="s">
        <v>37</v>
      </c>
      <c r="AJ250" s="3" t="s">
        <v>37</v>
      </c>
      <c r="AK250" s="4"/>
      <c r="AL250" s="45">
        <f t="shared" si="170"/>
        <v>14.280000000000001</v>
      </c>
      <c r="AM250" s="45">
        <f t="shared" si="176"/>
        <v>7.79</v>
      </c>
      <c r="AN250" s="45">
        <f>SUM(M250:P250)</f>
        <v>35.299999999999997</v>
      </c>
      <c r="AO250" s="45">
        <f>SUM(K250:L250)</f>
        <v>5.57</v>
      </c>
      <c r="AP250" s="45">
        <f t="shared" si="177"/>
        <v>62.94</v>
      </c>
      <c r="AQ250" s="45">
        <f t="shared" si="164"/>
        <v>37.06</v>
      </c>
      <c r="AR250" s="45">
        <f t="shared" si="180"/>
        <v>72.36</v>
      </c>
      <c r="AS250" s="14"/>
      <c r="AT250" s="45">
        <f t="shared" si="178"/>
        <v>2.0391840000000001</v>
      </c>
      <c r="AU250" s="45">
        <f t="shared" si="183"/>
        <v>2.2248239999999999</v>
      </c>
      <c r="AV250" s="45">
        <f t="shared" si="184"/>
        <v>0.60684099999999996</v>
      </c>
      <c r="AW250" s="45">
        <f t="shared" si="172"/>
        <v>20.666015999999999</v>
      </c>
      <c r="AX250" s="45">
        <f t="shared" si="185"/>
        <v>11.273688</v>
      </c>
      <c r="AY250" s="45">
        <f t="shared" si="181"/>
        <v>52.359696000000007</v>
      </c>
      <c r="AZ250" s="45">
        <f>2*AL250*AO250/100</f>
        <v>1.5907920000000002</v>
      </c>
      <c r="BA250" s="45">
        <f>2*AM250*AO250/100</f>
        <v>0.86780600000000008</v>
      </c>
      <c r="BB250" s="45">
        <f>2*AR250*AO250/100</f>
        <v>8.0609040000000007</v>
      </c>
      <c r="BC250" s="45">
        <f>AO250*AO250/100</f>
        <v>0.310249</v>
      </c>
      <c r="BD250" s="45">
        <f t="shared" si="182"/>
        <v>100</v>
      </c>
      <c r="BE250" s="46"/>
      <c r="BF250" s="45"/>
      <c r="BG250" s="45"/>
      <c r="BH250" s="45"/>
      <c r="BI250" s="45"/>
      <c r="BJ250" s="45"/>
      <c r="BK250" s="45"/>
      <c r="BL250" s="45"/>
      <c r="BM250" s="14"/>
      <c r="BN250" s="45"/>
      <c r="BO250" s="45"/>
      <c r="BP250" s="45"/>
      <c r="BQ250" s="45"/>
      <c r="BR250" s="45"/>
      <c r="BS250" s="45"/>
      <c r="BT250" s="45"/>
      <c r="BU250" s="45"/>
      <c r="BV250" s="45"/>
      <c r="BW250" s="45"/>
      <c r="BX250" s="45"/>
      <c r="BY250" s="46"/>
      <c r="BZ250" s="3"/>
      <c r="CA250" s="3"/>
      <c r="CB250" s="2"/>
      <c r="CC250" s="10"/>
      <c r="CD250" s="10"/>
      <c r="CE250" s="174"/>
      <c r="CF250" s="174"/>
      <c r="CG250" s="174"/>
      <c r="CH250" s="174"/>
      <c r="CI250" s="174"/>
      <c r="CJ250" s="174"/>
      <c r="CK250" s="174"/>
      <c r="CL250" s="174"/>
      <c r="CM250" s="174"/>
      <c r="CN250" s="174"/>
      <c r="CO250" s="174"/>
      <c r="CP250" s="174"/>
      <c r="CQ250" s="174"/>
      <c r="CR250" s="174"/>
      <c r="CS250" s="174"/>
      <c r="CT250" s="174"/>
      <c r="CU250" s="174"/>
      <c r="CV250" s="174"/>
      <c r="CW250" s="174"/>
      <c r="CX250" s="174"/>
      <c r="CY250" s="174"/>
      <c r="CZ250" s="174"/>
      <c r="DA250" s="174"/>
      <c r="DB250" s="174"/>
      <c r="DC250" s="174"/>
      <c r="DD250" s="174"/>
      <c r="DE250" s="174"/>
      <c r="DF250" s="174"/>
      <c r="DG250" s="174"/>
      <c r="DH250" s="174"/>
      <c r="DI250" s="174"/>
    </row>
    <row r="251" spans="1:113" s="31" customFormat="1" ht="15" customHeight="1">
      <c r="A251" s="26" t="s">
        <v>433</v>
      </c>
      <c r="B251" s="27">
        <v>2015</v>
      </c>
      <c r="C251" s="26">
        <v>25929855</v>
      </c>
      <c r="D251" s="26" t="s">
        <v>273</v>
      </c>
      <c r="E251" s="26" t="s">
        <v>434</v>
      </c>
      <c r="F251" s="26"/>
      <c r="G251" s="26" t="s">
        <v>435</v>
      </c>
      <c r="H251" s="27">
        <v>196</v>
      </c>
      <c r="I251" s="27"/>
      <c r="J251" s="26">
        <v>64.819999999999993</v>
      </c>
      <c r="K251" s="50" t="s">
        <v>37</v>
      </c>
      <c r="L251" s="50" t="s">
        <v>37</v>
      </c>
      <c r="M251" s="50" t="s">
        <v>37</v>
      </c>
      <c r="N251" s="50" t="s">
        <v>37</v>
      </c>
      <c r="O251" s="50" t="s">
        <v>37</v>
      </c>
      <c r="P251" s="50" t="s">
        <v>37</v>
      </c>
      <c r="Q251" s="26">
        <v>1.72</v>
      </c>
      <c r="R251" s="26">
        <v>1.07</v>
      </c>
      <c r="S251" s="50">
        <v>0.21</v>
      </c>
      <c r="T251" s="50">
        <v>0.21</v>
      </c>
      <c r="U251" s="26">
        <v>6.44</v>
      </c>
      <c r="V251" s="50" t="s">
        <v>37</v>
      </c>
      <c r="W251" s="50" t="s">
        <v>37</v>
      </c>
      <c r="X251" s="26">
        <v>0.86</v>
      </c>
      <c r="Y251" s="26">
        <v>18.239999999999998</v>
      </c>
      <c r="Z251" s="26">
        <v>0.21</v>
      </c>
      <c r="AA251" s="26">
        <v>5.58</v>
      </c>
      <c r="AB251" s="26">
        <v>0.64</v>
      </c>
      <c r="AC251" s="50" t="s">
        <v>37</v>
      </c>
      <c r="AD251" s="50" t="s">
        <v>37</v>
      </c>
      <c r="AE251" s="50" t="s">
        <v>37</v>
      </c>
      <c r="AF251" s="50" t="s">
        <v>37</v>
      </c>
      <c r="AG251" s="50" t="s">
        <v>37</v>
      </c>
      <c r="AH251" s="50" t="s">
        <v>37</v>
      </c>
      <c r="AI251" s="50" t="s">
        <v>37</v>
      </c>
      <c r="AJ251" s="50" t="s">
        <v>37</v>
      </c>
      <c r="AL251" s="14">
        <f t="shared" si="170"/>
        <v>25.53</v>
      </c>
      <c r="AM251" s="14">
        <f t="shared" si="176"/>
        <v>9.65</v>
      </c>
      <c r="AN251" s="14"/>
      <c r="AO251" s="14"/>
      <c r="AP251" s="14">
        <f t="shared" si="177"/>
        <v>35.18</v>
      </c>
      <c r="AQ251" s="14">
        <f t="shared" si="164"/>
        <v>64.819999999999993</v>
      </c>
      <c r="AR251" s="14">
        <f t="shared" si="180"/>
        <v>64.819999999999993</v>
      </c>
      <c r="AS251" s="14"/>
      <c r="AT251" s="14">
        <f t="shared" si="178"/>
        <v>6.5178090000000006</v>
      </c>
      <c r="AU251" s="14">
        <f t="shared" si="183"/>
        <v>4.9272900000000002</v>
      </c>
      <c r="AV251" s="14">
        <f t="shared" si="184"/>
        <v>0.93122499999999997</v>
      </c>
      <c r="AW251" s="14">
        <f t="shared" si="172"/>
        <v>33.097091999999996</v>
      </c>
      <c r="AX251" s="14">
        <f t="shared" si="185"/>
        <v>12.510259999999999</v>
      </c>
      <c r="AY251" s="14">
        <f t="shared" si="181"/>
        <v>42.016323999999997</v>
      </c>
      <c r="AZ251" s="14"/>
      <c r="BA251" s="14"/>
      <c r="BB251" s="14"/>
      <c r="BC251" s="14"/>
      <c r="BD251" s="14">
        <f t="shared" si="182"/>
        <v>100</v>
      </c>
      <c r="BE251" s="46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46"/>
      <c r="BZ251" s="50"/>
      <c r="CA251" s="50"/>
      <c r="CB251" s="27"/>
      <c r="CC251" s="26"/>
      <c r="CD251" s="26"/>
      <c r="CE251" s="170"/>
      <c r="CF251" s="170"/>
      <c r="CG251" s="170"/>
      <c r="CH251" s="170"/>
      <c r="CI251" s="170"/>
      <c r="CJ251" s="170"/>
      <c r="CK251" s="170"/>
      <c r="CL251" s="170"/>
      <c r="CM251" s="170"/>
      <c r="CN251" s="170"/>
      <c r="CO251" s="170"/>
      <c r="CP251" s="170"/>
      <c r="CQ251" s="170"/>
      <c r="CR251" s="170"/>
      <c r="CS251" s="170"/>
      <c r="CT251" s="170"/>
      <c r="CU251" s="170"/>
      <c r="CV251" s="170"/>
      <c r="CW251" s="170"/>
      <c r="CX251" s="170"/>
      <c r="CY251" s="170"/>
      <c r="CZ251" s="170"/>
      <c r="DA251" s="170"/>
      <c r="DB251" s="170"/>
      <c r="DC251" s="170"/>
      <c r="DD251" s="170"/>
      <c r="DE251" s="170"/>
      <c r="DF251" s="170"/>
      <c r="DG251" s="170"/>
      <c r="DH251" s="170"/>
      <c r="DI251" s="170"/>
    </row>
    <row r="252" spans="1:113" s="29" customFormat="1" ht="15" customHeight="1">
      <c r="A252" s="28" t="s">
        <v>436</v>
      </c>
      <c r="B252" s="30">
        <v>2015</v>
      </c>
      <c r="C252" s="28">
        <v>25933954</v>
      </c>
      <c r="D252" s="28" t="s">
        <v>273</v>
      </c>
      <c r="E252" s="28" t="s">
        <v>304</v>
      </c>
      <c r="F252" s="28" t="s">
        <v>163</v>
      </c>
      <c r="G252" s="28" t="s">
        <v>163</v>
      </c>
      <c r="H252" s="30">
        <v>431</v>
      </c>
      <c r="I252" s="30"/>
      <c r="J252" s="28">
        <v>79.5</v>
      </c>
      <c r="K252" s="49" t="s">
        <v>37</v>
      </c>
      <c r="L252" s="49" t="s">
        <v>37</v>
      </c>
      <c r="M252" s="49" t="s">
        <v>37</v>
      </c>
      <c r="N252" s="49" t="s">
        <v>37</v>
      </c>
      <c r="O252" s="49" t="s">
        <v>37</v>
      </c>
      <c r="P252" s="49" t="s">
        <v>37</v>
      </c>
      <c r="Q252" s="49" t="s">
        <v>37</v>
      </c>
      <c r="R252" s="28">
        <v>2.4</v>
      </c>
      <c r="S252" s="49" t="s">
        <v>37</v>
      </c>
      <c r="T252" s="49" t="s">
        <v>37</v>
      </c>
      <c r="U252" s="49" t="s">
        <v>37</v>
      </c>
      <c r="V252" s="49" t="s">
        <v>37</v>
      </c>
      <c r="W252" s="49" t="s">
        <v>37</v>
      </c>
      <c r="X252" s="49" t="s">
        <v>37</v>
      </c>
      <c r="Y252" s="28">
        <v>18.100000000000001</v>
      </c>
      <c r="Z252" s="49" t="s">
        <v>37</v>
      </c>
      <c r="AA252" s="49" t="s">
        <v>37</v>
      </c>
      <c r="AB252" s="49" t="s">
        <v>37</v>
      </c>
      <c r="AC252" s="49" t="s">
        <v>37</v>
      </c>
      <c r="AD252" s="49" t="s">
        <v>37</v>
      </c>
      <c r="AE252" s="49" t="s">
        <v>37</v>
      </c>
      <c r="AF252" s="49" t="s">
        <v>37</v>
      </c>
      <c r="AG252" s="49" t="s">
        <v>37</v>
      </c>
      <c r="AH252" s="49" t="s">
        <v>37</v>
      </c>
      <c r="AI252" s="49" t="s">
        <v>37</v>
      </c>
      <c r="AJ252" s="49" t="s">
        <v>37</v>
      </c>
      <c r="AK252" s="31"/>
      <c r="AL252" s="45">
        <f t="shared" si="170"/>
        <v>18.100000000000001</v>
      </c>
      <c r="AM252" s="45">
        <f t="shared" si="176"/>
        <v>2.4</v>
      </c>
      <c r="AN252" s="45"/>
      <c r="AO252" s="45"/>
      <c r="AP252" s="45">
        <f t="shared" si="177"/>
        <v>20.5</v>
      </c>
      <c r="AQ252" s="45">
        <f t="shared" si="164"/>
        <v>79.5</v>
      </c>
      <c r="AR252" s="45">
        <f t="shared" si="180"/>
        <v>79.5</v>
      </c>
      <c r="AS252" s="14"/>
      <c r="AT252" s="45">
        <f t="shared" si="178"/>
        <v>3.2761000000000009</v>
      </c>
      <c r="AU252" s="45">
        <f t="shared" si="183"/>
        <v>0.86880000000000013</v>
      </c>
      <c r="AV252" s="45">
        <f t="shared" si="184"/>
        <v>5.7599999999999998E-2</v>
      </c>
      <c r="AW252" s="45">
        <f t="shared" si="172"/>
        <v>28.779</v>
      </c>
      <c r="AX252" s="45">
        <f t="shared" si="185"/>
        <v>3.8159999999999998</v>
      </c>
      <c r="AY252" s="45">
        <f t="shared" si="181"/>
        <v>63.202500000000001</v>
      </c>
      <c r="AZ252" s="45"/>
      <c r="BA252" s="45"/>
      <c r="BB252" s="45"/>
      <c r="BC252" s="45"/>
      <c r="BD252" s="45">
        <f t="shared" si="182"/>
        <v>100</v>
      </c>
      <c r="BE252" s="46"/>
      <c r="BF252" s="45"/>
      <c r="BG252" s="45"/>
      <c r="BH252" s="45"/>
      <c r="BI252" s="45"/>
      <c r="BJ252" s="45"/>
      <c r="BK252" s="45"/>
      <c r="BL252" s="45"/>
      <c r="BM252" s="14"/>
      <c r="BN252" s="45"/>
      <c r="BO252" s="45"/>
      <c r="BP252" s="45"/>
      <c r="BQ252" s="45"/>
      <c r="BR252" s="45"/>
      <c r="BS252" s="45"/>
      <c r="BT252" s="45"/>
      <c r="BU252" s="45"/>
      <c r="BV252" s="45"/>
      <c r="BW252" s="45"/>
      <c r="BX252" s="45"/>
      <c r="BY252" s="46"/>
      <c r="BZ252" s="49"/>
      <c r="CA252" s="49"/>
      <c r="CB252" s="30"/>
      <c r="CC252" s="26"/>
      <c r="CD252" s="26"/>
      <c r="CE252" s="176"/>
      <c r="CF252" s="176"/>
      <c r="CG252" s="176"/>
      <c r="CH252" s="176"/>
      <c r="CI252" s="176"/>
      <c r="CJ252" s="176"/>
      <c r="CK252" s="176"/>
      <c r="CL252" s="176"/>
      <c r="CM252" s="176"/>
      <c r="CN252" s="176"/>
      <c r="CO252" s="176"/>
      <c r="CP252" s="176"/>
      <c r="CQ252" s="176"/>
      <c r="CR252" s="176"/>
      <c r="CS252" s="176"/>
      <c r="CT252" s="176"/>
      <c r="CU252" s="176"/>
      <c r="CV252" s="176"/>
      <c r="CW252" s="176"/>
      <c r="CX252" s="176"/>
      <c r="CY252" s="176"/>
      <c r="CZ252" s="176"/>
      <c r="DA252" s="176"/>
      <c r="DB252" s="176"/>
      <c r="DC252" s="176"/>
      <c r="DD252" s="176"/>
      <c r="DE252" s="176"/>
      <c r="DF252" s="176"/>
      <c r="DG252" s="176"/>
      <c r="DH252" s="176"/>
      <c r="DI252" s="176"/>
    </row>
    <row r="253" spans="1:113" s="29" customFormat="1" ht="15" customHeight="1">
      <c r="A253" s="28" t="s">
        <v>437</v>
      </c>
      <c r="B253" s="30">
        <v>2015</v>
      </c>
      <c r="C253" s="28">
        <v>25937793</v>
      </c>
      <c r="D253" s="28" t="s">
        <v>273</v>
      </c>
      <c r="E253" s="28" t="s">
        <v>438</v>
      </c>
      <c r="F253" s="28" t="s">
        <v>163</v>
      </c>
      <c r="G253" s="28" t="s">
        <v>163</v>
      </c>
      <c r="H253" s="30">
        <v>184</v>
      </c>
      <c r="I253" s="30"/>
      <c r="J253" s="28">
        <v>46.3</v>
      </c>
      <c r="K253" s="49" t="s">
        <v>37</v>
      </c>
      <c r="L253" s="49" t="s">
        <v>37</v>
      </c>
      <c r="M253" s="49">
        <v>10.8</v>
      </c>
      <c r="N253" s="28">
        <v>10</v>
      </c>
      <c r="O253" s="49" t="s">
        <v>37</v>
      </c>
      <c r="P253" s="49" t="s">
        <v>37</v>
      </c>
      <c r="Q253" s="28">
        <v>1.6</v>
      </c>
      <c r="R253" s="28">
        <v>2.7</v>
      </c>
      <c r="S253" s="49" t="s">
        <v>37</v>
      </c>
      <c r="T253" s="49" t="s">
        <v>37</v>
      </c>
      <c r="U253" s="49" t="s">
        <v>37</v>
      </c>
      <c r="V253" s="49" t="s">
        <v>37</v>
      </c>
      <c r="W253" s="49" t="s">
        <v>37</v>
      </c>
      <c r="X253" s="28">
        <v>0.8</v>
      </c>
      <c r="Y253" s="28">
        <v>18.7</v>
      </c>
      <c r="Z253" s="49" t="s">
        <v>37</v>
      </c>
      <c r="AA253" s="28">
        <v>9.1</v>
      </c>
      <c r="AB253" s="28">
        <v>0</v>
      </c>
      <c r="AC253" s="49" t="s">
        <v>37</v>
      </c>
      <c r="AD253" s="49" t="s">
        <v>37</v>
      </c>
      <c r="AE253" s="49" t="s">
        <v>37</v>
      </c>
      <c r="AF253" s="49" t="s">
        <v>37</v>
      </c>
      <c r="AG253" s="49" t="s">
        <v>37</v>
      </c>
      <c r="AH253" s="49" t="s">
        <v>37</v>
      </c>
      <c r="AI253" s="49" t="s">
        <v>37</v>
      </c>
      <c r="AJ253" s="49" t="s">
        <v>37</v>
      </c>
      <c r="AK253" s="31"/>
      <c r="AL253" s="45">
        <f t="shared" si="170"/>
        <v>28.6</v>
      </c>
      <c r="AM253" s="45">
        <f t="shared" si="176"/>
        <v>4.3000000000000007</v>
      </c>
      <c r="AN253" s="45">
        <f>SUM(M253:P253)</f>
        <v>20.8</v>
      </c>
      <c r="AO253" s="45"/>
      <c r="AP253" s="45">
        <f t="shared" si="177"/>
        <v>53.7</v>
      </c>
      <c r="AQ253" s="45">
        <f t="shared" si="164"/>
        <v>46.3</v>
      </c>
      <c r="AR253" s="45">
        <f t="shared" si="180"/>
        <v>67.099999999999994</v>
      </c>
      <c r="AS253" s="14"/>
      <c r="AT253" s="45">
        <f t="shared" si="178"/>
        <v>8.1796000000000006</v>
      </c>
      <c r="AU253" s="45">
        <f t="shared" si="183"/>
        <v>2.4596000000000005</v>
      </c>
      <c r="AV253" s="45">
        <f t="shared" si="184"/>
        <v>0.18490000000000006</v>
      </c>
      <c r="AW253" s="45">
        <f t="shared" si="172"/>
        <v>38.3812</v>
      </c>
      <c r="AX253" s="45">
        <f t="shared" si="185"/>
        <v>5.7706000000000008</v>
      </c>
      <c r="AY253" s="45">
        <f t="shared" si="181"/>
        <v>45.02409999999999</v>
      </c>
      <c r="AZ253" s="45"/>
      <c r="BA253" s="45"/>
      <c r="BB253" s="45"/>
      <c r="BC253" s="45"/>
      <c r="BD253" s="45">
        <f t="shared" si="182"/>
        <v>100</v>
      </c>
      <c r="BE253" s="14"/>
      <c r="BF253" s="45"/>
      <c r="BG253" s="45"/>
      <c r="BH253" s="45"/>
      <c r="BI253" s="45"/>
      <c r="BJ253" s="45"/>
      <c r="BK253" s="45"/>
      <c r="BL253" s="45"/>
      <c r="BM253" s="14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14"/>
      <c r="BZ253" s="49"/>
      <c r="CA253" s="49"/>
      <c r="CB253" s="30"/>
      <c r="CC253" s="26"/>
      <c r="CD253" s="26"/>
      <c r="CE253" s="176"/>
      <c r="CF253" s="176"/>
      <c r="CG253" s="176"/>
      <c r="CH253" s="176"/>
      <c r="CI253" s="176"/>
      <c r="CJ253" s="176"/>
      <c r="CK253" s="176"/>
      <c r="CL253" s="176"/>
      <c r="CM253" s="176"/>
      <c r="CN253" s="176"/>
      <c r="CO253" s="176"/>
      <c r="CP253" s="176"/>
      <c r="CQ253" s="176"/>
      <c r="CR253" s="176"/>
      <c r="CS253" s="176"/>
      <c r="CT253" s="176"/>
      <c r="CU253" s="176"/>
      <c r="CV253" s="176"/>
      <c r="CW253" s="176"/>
      <c r="CX253" s="176"/>
      <c r="CY253" s="176"/>
      <c r="CZ253" s="176"/>
      <c r="DA253" s="176"/>
      <c r="DB253" s="176"/>
      <c r="DC253" s="176"/>
      <c r="DD253" s="176"/>
      <c r="DE253" s="176"/>
      <c r="DF253" s="176"/>
      <c r="DG253" s="176"/>
      <c r="DH253" s="176"/>
      <c r="DI253" s="176"/>
    </row>
    <row r="254" spans="1:113" s="29" customFormat="1" ht="15" customHeight="1">
      <c r="A254" s="28" t="s">
        <v>436</v>
      </c>
      <c r="B254" s="30">
        <v>2015</v>
      </c>
      <c r="C254" s="28">
        <v>25933954</v>
      </c>
      <c r="D254" s="28" t="s">
        <v>273</v>
      </c>
      <c r="E254" s="28" t="s">
        <v>439</v>
      </c>
      <c r="F254" s="28" t="s">
        <v>163</v>
      </c>
      <c r="G254" s="28" t="s">
        <v>163</v>
      </c>
      <c r="H254" s="30">
        <v>426</v>
      </c>
      <c r="I254" s="30"/>
      <c r="J254" s="28">
        <v>73.400000000000006</v>
      </c>
      <c r="K254" s="49" t="s">
        <v>37</v>
      </c>
      <c r="L254" s="49" t="s">
        <v>37</v>
      </c>
      <c r="M254" s="49" t="s">
        <v>37</v>
      </c>
      <c r="N254" s="49" t="s">
        <v>37</v>
      </c>
      <c r="O254" s="49" t="s">
        <v>37</v>
      </c>
      <c r="P254" s="49" t="s">
        <v>37</v>
      </c>
      <c r="Q254" s="49" t="s">
        <v>37</v>
      </c>
      <c r="R254" s="28">
        <v>4.0999999999999996</v>
      </c>
      <c r="S254" s="49" t="s">
        <v>37</v>
      </c>
      <c r="T254" s="49" t="s">
        <v>37</v>
      </c>
      <c r="U254" s="49" t="s">
        <v>37</v>
      </c>
      <c r="V254" s="49" t="s">
        <v>37</v>
      </c>
      <c r="W254" s="49" t="s">
        <v>37</v>
      </c>
      <c r="X254" s="49" t="s">
        <v>37</v>
      </c>
      <c r="Y254" s="28">
        <v>22.5</v>
      </c>
      <c r="Z254" s="49" t="s">
        <v>37</v>
      </c>
      <c r="AA254" s="49" t="s">
        <v>37</v>
      </c>
      <c r="AB254" s="49" t="s">
        <v>37</v>
      </c>
      <c r="AC254" s="49" t="s">
        <v>37</v>
      </c>
      <c r="AD254" s="49" t="s">
        <v>37</v>
      </c>
      <c r="AE254" s="49" t="s">
        <v>37</v>
      </c>
      <c r="AF254" s="49" t="s">
        <v>37</v>
      </c>
      <c r="AG254" s="49" t="s">
        <v>37</v>
      </c>
      <c r="AH254" s="49" t="s">
        <v>37</v>
      </c>
      <c r="AI254" s="49" t="s">
        <v>37</v>
      </c>
      <c r="AJ254" s="49" t="s">
        <v>37</v>
      </c>
      <c r="AK254" s="31"/>
      <c r="AL254" s="45">
        <f t="shared" si="170"/>
        <v>22.5</v>
      </c>
      <c r="AM254" s="45">
        <f t="shared" si="176"/>
        <v>4.0999999999999996</v>
      </c>
      <c r="AN254" s="45">
        <f>SUM(M254:P254)</f>
        <v>0</v>
      </c>
      <c r="AO254" s="45"/>
      <c r="AP254" s="45">
        <f t="shared" si="177"/>
        <v>26.6</v>
      </c>
      <c r="AQ254" s="45">
        <f t="shared" si="164"/>
        <v>73.400000000000006</v>
      </c>
      <c r="AR254" s="45">
        <f t="shared" si="180"/>
        <v>73.400000000000006</v>
      </c>
      <c r="AS254" s="14"/>
      <c r="AT254" s="45">
        <f t="shared" si="178"/>
        <v>5.0625</v>
      </c>
      <c r="AU254" s="45">
        <f t="shared" si="183"/>
        <v>1.8449999999999998</v>
      </c>
      <c r="AV254" s="45">
        <f t="shared" si="184"/>
        <v>0.1681</v>
      </c>
      <c r="AW254" s="45">
        <f t="shared" si="172"/>
        <v>33.03</v>
      </c>
      <c r="AX254" s="45">
        <f t="shared" si="185"/>
        <v>6.0187999999999997</v>
      </c>
      <c r="AY254" s="45">
        <f t="shared" si="181"/>
        <v>53.875600000000006</v>
      </c>
      <c r="AZ254" s="45"/>
      <c r="BA254" s="45"/>
      <c r="BB254" s="45"/>
      <c r="BC254" s="45"/>
      <c r="BD254" s="45">
        <f t="shared" si="182"/>
        <v>100</v>
      </c>
      <c r="BE254" s="50"/>
      <c r="BF254" s="45"/>
      <c r="BG254" s="45"/>
      <c r="BH254" s="45"/>
      <c r="BI254" s="45"/>
      <c r="BJ254" s="45"/>
      <c r="BK254" s="45"/>
      <c r="BL254" s="45"/>
      <c r="BM254" s="14"/>
      <c r="BN254" s="45"/>
      <c r="BO254" s="45"/>
      <c r="BP254" s="45"/>
      <c r="BQ254" s="45"/>
      <c r="BR254" s="45"/>
      <c r="BS254" s="45"/>
      <c r="BT254" s="45"/>
      <c r="BU254" s="45"/>
      <c r="BV254" s="45"/>
      <c r="BW254" s="45"/>
      <c r="BX254" s="45"/>
      <c r="BY254" s="50"/>
      <c r="BZ254" s="49"/>
      <c r="CA254" s="49"/>
      <c r="CB254" s="30"/>
      <c r="CC254" s="26"/>
      <c r="CD254" s="26"/>
      <c r="CE254" s="176"/>
      <c r="CF254" s="176"/>
      <c r="CG254" s="176"/>
      <c r="CH254" s="176"/>
      <c r="CI254" s="176"/>
      <c r="CJ254" s="176"/>
      <c r="CK254" s="176"/>
      <c r="CL254" s="176"/>
      <c r="CM254" s="176"/>
      <c r="CN254" s="176"/>
      <c r="CO254" s="176"/>
      <c r="CP254" s="176"/>
      <c r="CQ254" s="176"/>
      <c r="CR254" s="176"/>
      <c r="CS254" s="176"/>
      <c r="CT254" s="176"/>
      <c r="CU254" s="176"/>
      <c r="CV254" s="176"/>
      <c r="CW254" s="176"/>
      <c r="CX254" s="176"/>
      <c r="CY254" s="176"/>
      <c r="CZ254" s="176"/>
      <c r="DA254" s="176"/>
      <c r="DB254" s="176"/>
      <c r="DC254" s="176"/>
      <c r="DD254" s="176"/>
      <c r="DE254" s="176"/>
      <c r="DF254" s="176"/>
      <c r="DG254" s="176"/>
      <c r="DH254" s="176"/>
      <c r="DI254" s="176"/>
    </row>
    <row r="255" spans="1:113" s="38" customFormat="1" ht="15" customHeight="1">
      <c r="A255" s="24" t="s">
        <v>61</v>
      </c>
      <c r="B255" s="24"/>
      <c r="C255" s="24"/>
      <c r="D255" s="24"/>
      <c r="E255" s="24"/>
      <c r="F255" s="24"/>
      <c r="G255" s="24"/>
      <c r="H255" s="42">
        <f>SUM(H179:H254)</f>
        <v>25361</v>
      </c>
      <c r="I255" s="42">
        <f>SUM(I179:I254)</f>
        <v>6988</v>
      </c>
      <c r="J255" s="24">
        <f>AVERAGE(J179:J254)</f>
        <v>62.745552631578938</v>
      </c>
      <c r="K255" s="24">
        <f>AVERAGE(K180:K250)</f>
        <v>0.88826086956521755</v>
      </c>
      <c r="L255" s="24">
        <f>AVERAGE(L180:L250)</f>
        <v>1.182608695652174</v>
      </c>
      <c r="M255" s="24">
        <f>AVERAGE(M180:M254)</f>
        <v>27.793529411764705</v>
      </c>
      <c r="N255" s="24">
        <f t="shared" ref="N255:AJ255" si="186">AVERAGE(N180:N254)</f>
        <v>6.35</v>
      </c>
      <c r="O255" s="24">
        <f>AVERAGE(O179:O254)</f>
        <v>0</v>
      </c>
      <c r="P255" s="24">
        <f>AVERAGE(P179:P254)</f>
        <v>0</v>
      </c>
      <c r="Q255" s="24">
        <f t="shared" si="186"/>
        <v>2.0703448275862071</v>
      </c>
      <c r="R255" s="24">
        <f t="shared" si="186"/>
        <v>2.8419999999999996</v>
      </c>
      <c r="S255" s="24">
        <f t="shared" si="186"/>
        <v>0.39521739130434791</v>
      </c>
      <c r="T255" s="24">
        <f t="shared" si="186"/>
        <v>6.699999999999999E-2</v>
      </c>
      <c r="U255" s="24">
        <f t="shared" si="186"/>
        <v>7.3568421052631576</v>
      </c>
      <c r="V255" s="24">
        <f>AVERAGE(V179:V254)</f>
        <v>0</v>
      </c>
      <c r="W255" s="24" t="s">
        <v>62</v>
      </c>
      <c r="X255" s="24">
        <f t="shared" si="186"/>
        <v>1.3248275862068963</v>
      </c>
      <c r="Y255" s="24">
        <f t="shared" si="186"/>
        <v>18.17370967741935</v>
      </c>
      <c r="Z255" s="24">
        <f t="shared" si="186"/>
        <v>0.22695652173913042</v>
      </c>
      <c r="AA255" s="24">
        <f t="shared" si="186"/>
        <v>2.9324999999999992</v>
      </c>
      <c r="AB255" s="24">
        <f t="shared" si="186"/>
        <v>0.92169811320754735</v>
      </c>
      <c r="AC255" s="24">
        <f t="shared" si="186"/>
        <v>0.10272727272727274</v>
      </c>
      <c r="AD255" s="24">
        <f t="shared" si="186"/>
        <v>2.5684210526315789E-2</v>
      </c>
      <c r="AE255" s="24">
        <f t="shared" si="186"/>
        <v>7.6923076923076927E-3</v>
      </c>
      <c r="AF255" s="24">
        <f t="shared" si="186"/>
        <v>1.1111111111111112E-2</v>
      </c>
      <c r="AG255" s="24">
        <f t="shared" si="186"/>
        <v>0</v>
      </c>
      <c r="AH255" s="24">
        <f t="shared" si="186"/>
        <v>0</v>
      </c>
      <c r="AI255" s="24">
        <f t="shared" si="186"/>
        <v>0</v>
      </c>
      <c r="AJ255" s="24">
        <f t="shared" si="186"/>
        <v>0.65333333333333332</v>
      </c>
      <c r="AK255" s="4"/>
      <c r="AL255" s="52">
        <f>AVERAGE(AL179:AL254)</f>
        <v>21.05408823529411</v>
      </c>
      <c r="AM255" s="52">
        <f t="shared" ref="AM255:AV255" si="187">AVERAGE(AM179:AM254)</f>
        <v>7.6127906976744191</v>
      </c>
      <c r="AN255" s="52">
        <f t="shared" si="187"/>
        <v>27.65081081081081</v>
      </c>
      <c r="AO255" s="52">
        <f t="shared" si="187"/>
        <v>2.05125</v>
      </c>
      <c r="AP255" s="52">
        <f t="shared" si="187"/>
        <v>37.254447368421047</v>
      </c>
      <c r="AQ255" s="52">
        <f t="shared" si="187"/>
        <v>62.745552631578938</v>
      </c>
      <c r="AR255" s="52">
        <f t="shared" si="187"/>
        <v>76.207131578947369</v>
      </c>
      <c r="AS255" s="14"/>
      <c r="AT255" s="52">
        <f t="shared" si="187"/>
        <v>5.0394464244776112</v>
      </c>
      <c r="AU255" s="52">
        <f>AVERAGE(AU179:AU254)</f>
        <v>3.3498229999999998</v>
      </c>
      <c r="AV255" s="52">
        <f t="shared" si="187"/>
        <v>0.78396672093023267</v>
      </c>
      <c r="AW255" s="52">
        <f t="shared" ref="AW255:BC255" si="188">AVERAGE(AW179:AW254)</f>
        <v>29.072805358857142</v>
      </c>
      <c r="AX255" s="52">
        <f t="shared" si="188"/>
        <v>10.372599534883721</v>
      </c>
      <c r="AY255" s="52">
        <f t="shared" si="188"/>
        <v>59.428445953157876</v>
      </c>
      <c r="AZ255" s="52">
        <f t="shared" si="188"/>
        <v>0.82525582608695647</v>
      </c>
      <c r="BA255" s="52">
        <f t="shared" si="188"/>
        <v>0.34591247619047616</v>
      </c>
      <c r="BB255" s="52">
        <f t="shared" si="188"/>
        <v>2.8850858333333336</v>
      </c>
      <c r="BC255" s="52">
        <f t="shared" si="188"/>
        <v>6.193529166666667E-2</v>
      </c>
      <c r="BD255" s="52">
        <f t="shared" si="182"/>
        <v>112.16527641958403</v>
      </c>
      <c r="BE255" s="50"/>
      <c r="BF255" s="52">
        <f>AVERAGE(BF179:BF254)</f>
        <v>22.687866666666668</v>
      </c>
      <c r="BG255" s="52">
        <f t="shared" ref="BG255:BW255" si="189">AVERAGE(BG179:BG254)</f>
        <v>11.546875</v>
      </c>
      <c r="BH255" s="52">
        <f t="shared" si="189"/>
        <v>25.708124999999999</v>
      </c>
      <c r="BI255" s="52">
        <f t="shared" si="189"/>
        <v>1.9730769230769236</v>
      </c>
      <c r="BJ255" s="52">
        <f t="shared" si="189"/>
        <v>60.128000000000007</v>
      </c>
      <c r="BK255" s="52">
        <f t="shared" si="189"/>
        <v>39.871999999999993</v>
      </c>
      <c r="BL255" s="52">
        <f t="shared" si="189"/>
        <v>65.580124999999995</v>
      </c>
      <c r="BM255" s="14"/>
      <c r="BN255" s="76">
        <f t="shared" si="189"/>
        <v>5.4379425626666666</v>
      </c>
      <c r="BO255" s="52">
        <f t="shared" si="189"/>
        <v>5.3718942666666667</v>
      </c>
      <c r="BP255" s="52">
        <f t="shared" si="189"/>
        <v>1.4675334374999998</v>
      </c>
      <c r="BQ255" s="52">
        <f t="shared" si="189"/>
        <v>28.467115274666664</v>
      </c>
      <c r="BR255" s="52">
        <f t="shared" si="189"/>
        <v>14.782404874999999</v>
      </c>
      <c r="BS255" s="52">
        <f t="shared" si="189"/>
        <v>43.768897402499988</v>
      </c>
      <c r="BT255" s="52">
        <f t="shared" si="189"/>
        <v>0.8260483333333335</v>
      </c>
      <c r="BU255" s="52">
        <f t="shared" si="189"/>
        <v>0.41861830769230762</v>
      </c>
      <c r="BV255" s="52">
        <f t="shared" si="189"/>
        <v>2.6487750769230773</v>
      </c>
      <c r="BW255" s="52">
        <f t="shared" si="189"/>
        <v>5.8127153846153856E-2</v>
      </c>
      <c r="BX255" s="52">
        <f>SUM(BN255:BW255)</f>
        <v>103.24735669079486</v>
      </c>
      <c r="BY255" s="14"/>
      <c r="BZ255" s="24"/>
      <c r="CA255" s="24">
        <f>AVERAGE(CA179:CA254)</f>
        <v>8.4459999999999997</v>
      </c>
      <c r="CB255" s="42">
        <f>SUM(CB180:CB254)</f>
        <v>7757</v>
      </c>
      <c r="CC255" s="10"/>
      <c r="CD255" s="10"/>
      <c r="CE255" s="178"/>
      <c r="CF255" s="178"/>
      <c r="CG255" s="178"/>
      <c r="CH255" s="178"/>
      <c r="CI255" s="178"/>
      <c r="CJ255" s="178"/>
      <c r="CK255" s="178"/>
      <c r="CL255" s="178"/>
      <c r="CM255" s="178"/>
      <c r="CN255" s="178"/>
      <c r="CO255" s="178"/>
      <c r="CP255" s="178"/>
      <c r="CQ255" s="178"/>
      <c r="CR255" s="178"/>
      <c r="CS255" s="178"/>
      <c r="CT255" s="178"/>
      <c r="CU255" s="178"/>
      <c r="CV255" s="178"/>
      <c r="CW255" s="178"/>
      <c r="CX255" s="178"/>
      <c r="CY255" s="178"/>
      <c r="CZ255" s="178"/>
      <c r="DA255" s="178"/>
      <c r="DB255" s="178"/>
      <c r="DC255" s="178"/>
      <c r="DD255" s="178"/>
      <c r="DE255" s="178"/>
      <c r="DF255" s="178"/>
      <c r="DG255" s="178"/>
      <c r="DH255" s="178"/>
      <c r="DI255" s="178"/>
    </row>
    <row r="256" spans="1:113" s="65" customFormat="1" ht="15" customHeight="1">
      <c r="A256" s="59" t="s">
        <v>513</v>
      </c>
      <c r="B256" s="47"/>
      <c r="C256" s="47"/>
      <c r="D256" s="47"/>
      <c r="E256" s="47"/>
      <c r="F256" s="47"/>
      <c r="G256" s="47"/>
      <c r="H256" s="47"/>
      <c r="I256" s="47"/>
      <c r="J256" s="47">
        <f>STDEV(J179:J254)</f>
        <v>23.298709875810601</v>
      </c>
      <c r="K256" s="47">
        <f t="shared" ref="K256:BC256" si="190">STDEV(K179:K254)</f>
        <v>0.99490868782087194</v>
      </c>
      <c r="L256" s="47">
        <f t="shared" si="190"/>
        <v>0.77908484031317005</v>
      </c>
      <c r="M256" s="47">
        <f t="shared" si="190"/>
        <v>8.5608575514843519</v>
      </c>
      <c r="N256" s="47">
        <f t="shared" si="190"/>
        <v>2.6898167754912765</v>
      </c>
      <c r="O256" s="47"/>
      <c r="P256" s="47">
        <f t="shared" si="190"/>
        <v>0</v>
      </c>
      <c r="Q256" s="47">
        <f t="shared" si="190"/>
        <v>1.093399423289849</v>
      </c>
      <c r="R256" s="47">
        <f t="shared" si="190"/>
        <v>2.5395571886227946</v>
      </c>
      <c r="S256" s="47">
        <f t="shared" si="190"/>
        <v>0.54943696477473158</v>
      </c>
      <c r="T256" s="47">
        <f t="shared" si="190"/>
        <v>0.10643820230110479</v>
      </c>
      <c r="U256" s="47">
        <f t="shared" si="190"/>
        <v>2.3462240661158233</v>
      </c>
      <c r="V256" s="47"/>
      <c r="W256" s="47"/>
      <c r="X256" s="47">
        <f t="shared" si="190"/>
        <v>0.8112257395248027</v>
      </c>
      <c r="Y256" s="47">
        <f t="shared" si="190"/>
        <v>4.2071210630939895</v>
      </c>
      <c r="Z256" s="47">
        <f t="shared" si="190"/>
        <v>0.27566914637091605</v>
      </c>
      <c r="AA256" s="47">
        <f t="shared" si="190"/>
        <v>1.7153023404091374</v>
      </c>
      <c r="AB256" s="47">
        <f t="shared" si="190"/>
        <v>0.63873228415167038</v>
      </c>
      <c r="AC256" s="47">
        <f t="shared" si="190"/>
        <v>0.14546640267876426</v>
      </c>
      <c r="AD256" s="47">
        <f t="shared" si="190"/>
        <v>7.1021420045386016E-2</v>
      </c>
      <c r="AE256" s="47">
        <f t="shared" si="190"/>
        <v>2.6726124191242439E-2</v>
      </c>
      <c r="AF256" s="47">
        <f t="shared" si="190"/>
        <v>3.1622776601683791E-2</v>
      </c>
      <c r="AG256" s="47">
        <f t="shared" si="190"/>
        <v>0</v>
      </c>
      <c r="AH256" s="47">
        <f t="shared" si="190"/>
        <v>0</v>
      </c>
      <c r="AI256" s="47">
        <f t="shared" si="190"/>
        <v>0</v>
      </c>
      <c r="AJ256" s="47">
        <f t="shared" si="190"/>
        <v>1.1316065276116665</v>
      </c>
      <c r="AK256" s="46"/>
      <c r="AL256" s="47">
        <f t="shared" si="190"/>
        <v>7.352140623879043</v>
      </c>
      <c r="AM256" s="47">
        <f t="shared" si="190"/>
        <v>4.5748012319982108</v>
      </c>
      <c r="AN256" s="47">
        <f t="shared" si="190"/>
        <v>9.4246374461297435</v>
      </c>
      <c r="AO256" s="47">
        <f t="shared" si="190"/>
        <v>1.439529852296288</v>
      </c>
      <c r="AP256" s="47">
        <f t="shared" si="190"/>
        <v>23.298709875810584</v>
      </c>
      <c r="AQ256" s="47">
        <f t="shared" si="190"/>
        <v>23.298709875810601</v>
      </c>
      <c r="AR256" s="47">
        <f t="shared" si="190"/>
        <v>11.709907246250395</v>
      </c>
      <c r="AS256" s="46"/>
      <c r="AT256" s="47">
        <f t="shared" si="190"/>
        <v>2.4469404794558547</v>
      </c>
      <c r="AU256" s="47">
        <f t="shared" si="190"/>
        <v>2.3432691743458736</v>
      </c>
      <c r="AV256" s="47">
        <f t="shared" si="190"/>
        <v>0.82897182872075592</v>
      </c>
      <c r="AW256" s="47">
        <f t="shared" si="190"/>
        <v>10.830260078135032</v>
      </c>
      <c r="AX256" s="47">
        <f t="shared" si="190"/>
        <v>5.5773503668962645</v>
      </c>
      <c r="AY256" s="47">
        <f t="shared" si="190"/>
        <v>18.792496296028254</v>
      </c>
      <c r="AZ256" s="47">
        <f t="shared" si="190"/>
        <v>0.47197456713833974</v>
      </c>
      <c r="BA256" s="47">
        <f t="shared" si="190"/>
        <v>0.25506504329594426</v>
      </c>
      <c r="BB256" s="47">
        <f t="shared" si="190"/>
        <v>2.1516293843308136</v>
      </c>
      <c r="BC256" s="47">
        <f t="shared" si="190"/>
        <v>8.4739499597028006E-2</v>
      </c>
      <c r="BD256" s="47"/>
      <c r="BE256" s="50"/>
      <c r="BF256" s="59">
        <v>7.352140623879043</v>
      </c>
      <c r="BG256" s="59">
        <v>4.5748012319982108</v>
      </c>
      <c r="BH256" s="59">
        <v>9.4246374461297435</v>
      </c>
      <c r="BI256" s="59">
        <v>1.439529852296288</v>
      </c>
      <c r="BJ256" s="59">
        <v>23.298709875810584</v>
      </c>
      <c r="BK256" s="59">
        <v>23.298709875810601</v>
      </c>
      <c r="BL256" s="59">
        <v>11.709907246250395</v>
      </c>
      <c r="BM256" s="14"/>
      <c r="BN256" s="59">
        <v>2.4469404794558547</v>
      </c>
      <c r="BO256" s="59">
        <v>2.3432691743458736</v>
      </c>
      <c r="BP256" s="59">
        <v>0.82997435776304074</v>
      </c>
      <c r="BQ256" s="59">
        <v>10.830260078135032</v>
      </c>
      <c r="BR256" s="59">
        <v>5.4480206161704556</v>
      </c>
      <c r="BS256" s="59">
        <v>18.792496296028254</v>
      </c>
      <c r="BT256" s="59">
        <v>0.47197456713833974</v>
      </c>
      <c r="BU256" s="59">
        <v>0.25506504329594426</v>
      </c>
      <c r="BV256" s="59">
        <v>2.1516293843308136</v>
      </c>
      <c r="BW256" s="59">
        <v>8.4739499597028006E-2</v>
      </c>
      <c r="BX256" s="59">
        <v>0.11764438832882411</v>
      </c>
      <c r="BY256" s="14"/>
      <c r="BZ256" s="47"/>
      <c r="CA256" s="47">
        <f>STDEV(CA245,CA237,CA224,CA219,CA217,CA210:CA211,CA198:CA200,CA194,CA192,CA187,CA182,CA180)</f>
        <v>2.4391825328522359</v>
      </c>
      <c r="CB256" s="60"/>
      <c r="CC256" s="46"/>
      <c r="CD256" s="46"/>
      <c r="CE256" s="179"/>
      <c r="CF256" s="179"/>
      <c r="CG256" s="179"/>
      <c r="CH256" s="179"/>
      <c r="CI256" s="179"/>
      <c r="CJ256" s="179"/>
      <c r="CK256" s="179"/>
      <c r="CL256" s="179"/>
      <c r="CM256" s="179"/>
      <c r="CN256" s="179"/>
      <c r="CO256" s="179"/>
      <c r="CP256" s="179"/>
      <c r="CQ256" s="179"/>
      <c r="CR256" s="179"/>
      <c r="CS256" s="179"/>
      <c r="CT256" s="179"/>
      <c r="CU256" s="179"/>
      <c r="CV256" s="179"/>
      <c r="CW256" s="179"/>
      <c r="CX256" s="179"/>
      <c r="CY256" s="179"/>
      <c r="CZ256" s="179"/>
      <c r="DA256" s="179"/>
      <c r="DB256" s="179"/>
      <c r="DC256" s="179"/>
      <c r="DD256" s="179"/>
      <c r="DE256" s="179"/>
      <c r="DF256" s="179"/>
      <c r="DG256" s="179"/>
      <c r="DH256" s="179"/>
      <c r="DI256" s="179"/>
    </row>
    <row r="257" spans="1:113" s="39" customFormat="1" ht="15" customHeight="1">
      <c r="A257" s="52" t="s">
        <v>517</v>
      </c>
      <c r="B257" s="24"/>
      <c r="C257" s="24"/>
      <c r="D257" s="24"/>
      <c r="E257" s="24"/>
      <c r="F257" s="24"/>
      <c r="G257" s="24"/>
      <c r="H257" s="24"/>
      <c r="I257" s="24"/>
      <c r="J257" s="24">
        <f>MEDIAN(J179:J254)</f>
        <v>68.550000000000011</v>
      </c>
      <c r="K257" s="24">
        <f t="shared" ref="K257:BV257" si="191">MEDIAN(K179:K254)</f>
        <v>0.505</v>
      </c>
      <c r="L257" s="24">
        <f t="shared" si="191"/>
        <v>1.1000000000000001</v>
      </c>
      <c r="M257" s="24">
        <f t="shared" si="191"/>
        <v>29.7</v>
      </c>
      <c r="N257" s="24">
        <f t="shared" si="191"/>
        <v>6.9350000000000005</v>
      </c>
      <c r="O257" s="24">
        <f t="shared" si="191"/>
        <v>0</v>
      </c>
      <c r="P257" s="24">
        <f t="shared" si="191"/>
        <v>0</v>
      </c>
      <c r="Q257" s="24">
        <f t="shared" si="191"/>
        <v>2</v>
      </c>
      <c r="R257" s="24">
        <f t="shared" si="191"/>
        <v>2.08</v>
      </c>
      <c r="S257" s="24">
        <f t="shared" si="191"/>
        <v>0.15000000000000002</v>
      </c>
      <c r="T257" s="24">
        <f t="shared" si="191"/>
        <v>0</v>
      </c>
      <c r="U257" s="24">
        <f t="shared" si="191"/>
        <v>7.4499999999999993</v>
      </c>
      <c r="V257" s="24">
        <f t="shared" si="191"/>
        <v>0</v>
      </c>
      <c r="W257" s="24"/>
      <c r="X257" s="24">
        <f t="shared" si="191"/>
        <v>1.3</v>
      </c>
      <c r="Y257" s="24">
        <f t="shared" si="191"/>
        <v>18.239999999999998</v>
      </c>
      <c r="Z257" s="24">
        <f t="shared" si="191"/>
        <v>0.09</v>
      </c>
      <c r="AA257" s="24">
        <f t="shared" si="191"/>
        <v>2.9</v>
      </c>
      <c r="AB257" s="24">
        <f t="shared" si="191"/>
        <v>0.9</v>
      </c>
      <c r="AC257" s="24">
        <f t="shared" si="191"/>
        <v>0</v>
      </c>
      <c r="AD257" s="24">
        <f t="shared" si="191"/>
        <v>0</v>
      </c>
      <c r="AE257" s="24">
        <f t="shared" si="191"/>
        <v>0</v>
      </c>
      <c r="AF257" s="24">
        <f t="shared" si="191"/>
        <v>0</v>
      </c>
      <c r="AG257" s="24">
        <f t="shared" si="191"/>
        <v>0</v>
      </c>
      <c r="AH257" s="24">
        <f t="shared" si="191"/>
        <v>0</v>
      </c>
      <c r="AI257" s="24">
        <f t="shared" si="191"/>
        <v>0</v>
      </c>
      <c r="AJ257" s="24">
        <f t="shared" si="191"/>
        <v>0</v>
      </c>
      <c r="AK257" s="46"/>
      <c r="AL257" s="24">
        <f t="shared" si="191"/>
        <v>22</v>
      </c>
      <c r="AM257" s="24">
        <f t="shared" si="191"/>
        <v>6.39</v>
      </c>
      <c r="AN257" s="24">
        <f t="shared" si="191"/>
        <v>29.46</v>
      </c>
      <c r="AO257" s="24">
        <f t="shared" si="191"/>
        <v>1.875</v>
      </c>
      <c r="AP257" s="24">
        <f t="shared" si="191"/>
        <v>31.45</v>
      </c>
      <c r="AQ257" s="24">
        <f t="shared" si="191"/>
        <v>68.550000000000011</v>
      </c>
      <c r="AR257" s="24">
        <f t="shared" si="191"/>
        <v>74.8</v>
      </c>
      <c r="AS257" s="46"/>
      <c r="AT257" s="24">
        <f t="shared" si="191"/>
        <v>4.8840999999999992</v>
      </c>
      <c r="AU257" s="24">
        <f t="shared" si="191"/>
        <v>2.3532000000000002</v>
      </c>
      <c r="AV257" s="24">
        <f t="shared" si="191"/>
        <v>0.40832099999999999</v>
      </c>
      <c r="AW257" s="24">
        <f t="shared" si="191"/>
        <v>31.774999999999999</v>
      </c>
      <c r="AX257" s="24">
        <f t="shared" si="191"/>
        <v>10.416000000000002</v>
      </c>
      <c r="AY257" s="24">
        <f t="shared" si="191"/>
        <v>55.951299999999996</v>
      </c>
      <c r="AZ257" s="24">
        <f t="shared" si="191"/>
        <v>0.89279999999999982</v>
      </c>
      <c r="BA257" s="24">
        <f t="shared" si="191"/>
        <v>0.3252799999999999</v>
      </c>
      <c r="BB257" s="24">
        <f t="shared" si="191"/>
        <v>2.4101999999999997</v>
      </c>
      <c r="BC257" s="24">
        <f t="shared" si="191"/>
        <v>3.5162499999999999E-2</v>
      </c>
      <c r="BD257" s="24">
        <f t="shared" si="191"/>
        <v>100</v>
      </c>
      <c r="BE257" s="46"/>
      <c r="BF257" s="24">
        <f t="shared" si="191"/>
        <v>24.490000000000002</v>
      </c>
      <c r="BG257" s="24">
        <f t="shared" si="191"/>
        <v>12.350000000000001</v>
      </c>
      <c r="BH257" s="24">
        <f t="shared" si="191"/>
        <v>23.3</v>
      </c>
      <c r="BI257" s="24">
        <f t="shared" si="191"/>
        <v>1.7999999999999998</v>
      </c>
      <c r="BJ257" s="24">
        <f t="shared" si="191"/>
        <v>63</v>
      </c>
      <c r="BK257" s="24">
        <f t="shared" si="191"/>
        <v>37</v>
      </c>
      <c r="BL257" s="24">
        <f t="shared" si="191"/>
        <v>63.65</v>
      </c>
      <c r="BM257" s="46"/>
      <c r="BN257" s="24">
        <f t="shared" si="191"/>
        <v>5.9976010000000004</v>
      </c>
      <c r="BO257" s="24">
        <f t="shared" si="191"/>
        <v>6.0756000000000006</v>
      </c>
      <c r="BP257" s="24">
        <f t="shared" si="191"/>
        <v>1.5252500000000002</v>
      </c>
      <c r="BQ257" s="24">
        <f t="shared" si="191"/>
        <v>30.073600000000006</v>
      </c>
      <c r="BR257" s="24">
        <f t="shared" si="191"/>
        <v>15.784800000000001</v>
      </c>
      <c r="BS257" s="24">
        <f t="shared" si="191"/>
        <v>40.513449999999992</v>
      </c>
      <c r="BT257" s="24">
        <f t="shared" si="191"/>
        <v>0.86249999999999982</v>
      </c>
      <c r="BU257" s="24">
        <f t="shared" si="191"/>
        <v>0.45600000000000002</v>
      </c>
      <c r="BV257" s="24">
        <f t="shared" si="191"/>
        <v>2.3039999999999998</v>
      </c>
      <c r="BW257" s="24">
        <f>MEDIAN(BW179:BW254)</f>
        <v>3.2399999999999991E-2</v>
      </c>
      <c r="BX257" s="24">
        <f>MEDIAN(BX179:BX254)</f>
        <v>100</v>
      </c>
      <c r="BY257" s="46"/>
      <c r="BZ257" s="24"/>
      <c r="CA257" s="24">
        <f>MEDIAN(CA179:CA254)</f>
        <v>8.1999999999999993</v>
      </c>
      <c r="CB257" s="42"/>
      <c r="CC257" s="46"/>
      <c r="CD257" s="46"/>
      <c r="CE257" s="180"/>
      <c r="CF257" s="180"/>
      <c r="CG257" s="180"/>
      <c r="CH257" s="180"/>
      <c r="CI257" s="180"/>
      <c r="CJ257" s="180"/>
      <c r="CK257" s="180"/>
      <c r="CL257" s="180"/>
      <c r="CM257" s="180"/>
      <c r="CN257" s="180"/>
      <c r="CO257" s="180"/>
      <c r="CP257" s="180"/>
      <c r="CQ257" s="180"/>
      <c r="CR257" s="180"/>
      <c r="CS257" s="180"/>
      <c r="CT257" s="180"/>
      <c r="CU257" s="180"/>
      <c r="CV257" s="180"/>
      <c r="CW257" s="180"/>
      <c r="CX257" s="180"/>
      <c r="CY257" s="180"/>
      <c r="CZ257" s="180"/>
      <c r="DA257" s="180"/>
      <c r="DB257" s="180"/>
      <c r="DC257" s="180"/>
      <c r="DD257" s="180"/>
      <c r="DE257" s="180"/>
      <c r="DF257" s="180"/>
      <c r="DG257" s="180"/>
      <c r="DH257" s="180"/>
      <c r="DI257" s="180"/>
    </row>
    <row r="258" spans="1:113" s="38" customFormat="1" ht="15" customHeight="1">
      <c r="A258" s="24" t="s">
        <v>63</v>
      </c>
      <c r="B258" s="24"/>
      <c r="C258" s="24"/>
      <c r="D258" s="24"/>
      <c r="E258" s="24"/>
      <c r="F258" s="24"/>
      <c r="G258" s="24"/>
      <c r="H258" s="42"/>
      <c r="I258" s="42"/>
      <c r="J258" s="66">
        <v>29.200000000000003</v>
      </c>
      <c r="K258" s="24">
        <f>MIN(K179:K250)</f>
        <v>0</v>
      </c>
      <c r="L258" s="24">
        <f>MIN(L179:L250)</f>
        <v>0</v>
      </c>
      <c r="M258" s="24">
        <f>MIN(M179:M254)</f>
        <v>10.53</v>
      </c>
      <c r="N258" s="24">
        <f t="shared" ref="N258:AJ258" si="192">MIN(N179:N254)</f>
        <v>1.1299999999999999</v>
      </c>
      <c r="O258" s="24" t="s">
        <v>62</v>
      </c>
      <c r="P258" s="24" t="s">
        <v>62</v>
      </c>
      <c r="Q258" s="24">
        <f t="shared" si="192"/>
        <v>0</v>
      </c>
      <c r="R258" s="24">
        <f t="shared" si="192"/>
        <v>0.38</v>
      </c>
      <c r="S258" s="24">
        <f t="shared" si="192"/>
        <v>0</v>
      </c>
      <c r="T258" s="24">
        <f t="shared" si="192"/>
        <v>0</v>
      </c>
      <c r="U258" s="24">
        <f t="shared" si="192"/>
        <v>2.7</v>
      </c>
      <c r="V258" s="24" t="s">
        <v>62</v>
      </c>
      <c r="W258" s="24" t="s">
        <v>62</v>
      </c>
      <c r="X258" s="24">
        <f t="shared" si="192"/>
        <v>0</v>
      </c>
      <c r="Y258" s="24">
        <f t="shared" si="192"/>
        <v>8.1</v>
      </c>
      <c r="Z258" s="24">
        <f t="shared" si="192"/>
        <v>0</v>
      </c>
      <c r="AA258" s="24">
        <f t="shared" si="192"/>
        <v>0</v>
      </c>
      <c r="AB258" s="24">
        <f t="shared" si="192"/>
        <v>0</v>
      </c>
      <c r="AC258" s="24">
        <f t="shared" si="192"/>
        <v>0</v>
      </c>
      <c r="AD258" s="24">
        <f t="shared" si="192"/>
        <v>0</v>
      </c>
      <c r="AE258" s="24">
        <f t="shared" si="192"/>
        <v>0</v>
      </c>
      <c r="AF258" s="24">
        <f t="shared" si="192"/>
        <v>0</v>
      </c>
      <c r="AG258" s="24">
        <f t="shared" si="192"/>
        <v>0</v>
      </c>
      <c r="AH258" s="24">
        <f t="shared" si="192"/>
        <v>0</v>
      </c>
      <c r="AI258" s="24">
        <f t="shared" si="192"/>
        <v>0</v>
      </c>
      <c r="AJ258" s="24">
        <f t="shared" si="192"/>
        <v>0</v>
      </c>
      <c r="AK258" s="10"/>
      <c r="AL258" s="52">
        <f>MIN(AL179:AL254)</f>
        <v>0</v>
      </c>
      <c r="AM258" s="52">
        <f t="shared" ref="AM258:AV258" si="193">MIN(AM179:AM254)</f>
        <v>0.8</v>
      </c>
      <c r="AN258" s="52">
        <f t="shared" si="193"/>
        <v>0</v>
      </c>
      <c r="AO258" s="52">
        <f t="shared" si="193"/>
        <v>0</v>
      </c>
      <c r="AP258" s="52">
        <f t="shared" si="193"/>
        <v>0</v>
      </c>
      <c r="AQ258" s="52">
        <f t="shared" si="193"/>
        <v>29.200000000000003</v>
      </c>
      <c r="AR258" s="52">
        <f t="shared" si="193"/>
        <v>56.400000000000006</v>
      </c>
      <c r="AS258" s="14"/>
      <c r="AT258" s="52">
        <f t="shared" si="193"/>
        <v>0</v>
      </c>
      <c r="AU258" s="52">
        <f>MIN(AU179:AU254)</f>
        <v>0</v>
      </c>
      <c r="AV258" s="52">
        <f t="shared" si="193"/>
        <v>6.4000000000000012E-3</v>
      </c>
      <c r="AW258" s="52">
        <f t="shared" ref="AW258:BC258" si="194">MIN(AW179:AW254)</f>
        <v>0</v>
      </c>
      <c r="AX258" s="52">
        <f t="shared" si="194"/>
        <v>1.0192000000000001</v>
      </c>
      <c r="AY258" s="52">
        <f t="shared" si="194"/>
        <v>31.809600000000003</v>
      </c>
      <c r="AZ258" s="52">
        <f t="shared" si="194"/>
        <v>0</v>
      </c>
      <c r="BA258" s="52">
        <f t="shared" si="194"/>
        <v>0</v>
      </c>
      <c r="BB258" s="52">
        <f t="shared" si="194"/>
        <v>0</v>
      </c>
      <c r="BC258" s="52">
        <f t="shared" si="194"/>
        <v>0</v>
      </c>
      <c r="BD258" s="52">
        <f>SUM(AT258:BC258)</f>
        <v>32.8352</v>
      </c>
      <c r="BE258" s="50"/>
      <c r="BF258" s="52">
        <f>MIN(BF179:BF254)</f>
        <v>13.400000000000002</v>
      </c>
      <c r="BG258" s="52">
        <f t="shared" ref="BG258:BW258" si="195">MIN(BG179:BG254)</f>
        <v>4.5</v>
      </c>
      <c r="BH258" s="52">
        <f t="shared" si="195"/>
        <v>11.66</v>
      </c>
      <c r="BI258" s="52">
        <f t="shared" si="195"/>
        <v>0</v>
      </c>
      <c r="BJ258" s="52">
        <f t="shared" si="195"/>
        <v>34.21</v>
      </c>
      <c r="BK258" s="52">
        <f t="shared" si="195"/>
        <v>29.200000000000003</v>
      </c>
      <c r="BL258" s="52">
        <f t="shared" si="195"/>
        <v>56.400000000000006</v>
      </c>
      <c r="BM258" s="14"/>
      <c r="BN258" s="52">
        <f t="shared" si="195"/>
        <v>1.7956000000000005</v>
      </c>
      <c r="BO258" s="52">
        <f t="shared" si="195"/>
        <v>1.2060000000000002</v>
      </c>
      <c r="BP258" s="52">
        <f t="shared" si="195"/>
        <v>0.20250000000000001</v>
      </c>
      <c r="BQ258" s="52">
        <f t="shared" si="195"/>
        <v>20.555599999999998</v>
      </c>
      <c r="BR258" s="52">
        <f t="shared" si="195"/>
        <v>6.9029999999999996</v>
      </c>
      <c r="BS258" s="52">
        <f t="shared" si="195"/>
        <v>31.809600000000003</v>
      </c>
      <c r="BT258" s="52">
        <f t="shared" si="195"/>
        <v>0</v>
      </c>
      <c r="BU258" s="52">
        <f t="shared" si="195"/>
        <v>0</v>
      </c>
      <c r="BV258" s="52">
        <f t="shared" si="195"/>
        <v>0</v>
      </c>
      <c r="BW258" s="52">
        <f t="shared" si="195"/>
        <v>0</v>
      </c>
      <c r="BX258" s="52">
        <f>SUM(BN258:BW258)</f>
        <v>62.472300000000004</v>
      </c>
      <c r="BY258" s="14"/>
      <c r="BZ258" s="24"/>
      <c r="CA258" s="24">
        <f>MIN(CA179:CA254)</f>
        <v>5.5</v>
      </c>
      <c r="CB258" s="42"/>
      <c r="CC258" s="10"/>
      <c r="CD258" s="10"/>
      <c r="CE258" s="178"/>
      <c r="CF258" s="178"/>
      <c r="CG258" s="178"/>
      <c r="CH258" s="178"/>
      <c r="CI258" s="178"/>
      <c r="CJ258" s="178"/>
      <c r="CK258" s="178"/>
      <c r="CL258" s="178"/>
      <c r="CM258" s="178"/>
      <c r="CN258" s="178"/>
      <c r="CO258" s="178"/>
      <c r="CP258" s="178"/>
      <c r="CQ258" s="178"/>
      <c r="CR258" s="178"/>
      <c r="CS258" s="178"/>
      <c r="CT258" s="178"/>
      <c r="CU258" s="178"/>
      <c r="CV258" s="178"/>
      <c r="CW258" s="178"/>
      <c r="CX258" s="178"/>
      <c r="CY258" s="178"/>
      <c r="CZ258" s="178"/>
      <c r="DA258" s="178"/>
      <c r="DB258" s="178"/>
      <c r="DC258" s="178"/>
      <c r="DD258" s="178"/>
      <c r="DE258" s="178"/>
      <c r="DF258" s="178"/>
      <c r="DG258" s="178"/>
      <c r="DH258" s="178"/>
      <c r="DI258" s="178"/>
    </row>
    <row r="259" spans="1:113" s="38" customFormat="1" ht="15" customHeight="1">
      <c r="A259" s="24" t="s">
        <v>64</v>
      </c>
      <c r="B259" s="24"/>
      <c r="C259" s="24"/>
      <c r="D259" s="24"/>
      <c r="E259" s="24"/>
      <c r="F259" s="24"/>
      <c r="G259" s="24"/>
      <c r="H259" s="42"/>
      <c r="I259" s="42"/>
      <c r="J259" s="66">
        <v>100</v>
      </c>
      <c r="K259" s="24">
        <f>MAX(K179:K250)</f>
        <v>3.59</v>
      </c>
      <c r="L259" s="24">
        <f>MAX(L179:L250)</f>
        <v>3.6</v>
      </c>
      <c r="M259" s="24">
        <f>MAX(M179:M254)</f>
        <v>40.630000000000003</v>
      </c>
      <c r="N259" s="24">
        <f t="shared" ref="N259:AJ259" si="196">MAX(N179:N254)</f>
        <v>10</v>
      </c>
      <c r="O259" s="24" t="s">
        <v>62</v>
      </c>
      <c r="P259" s="24" t="s">
        <v>62</v>
      </c>
      <c r="Q259" s="24">
        <f t="shared" si="196"/>
        <v>5</v>
      </c>
      <c r="R259" s="24">
        <f t="shared" si="196"/>
        <v>14.5</v>
      </c>
      <c r="S259" s="24">
        <f t="shared" si="196"/>
        <v>2.2000000000000002</v>
      </c>
      <c r="T259" s="24">
        <f t="shared" si="196"/>
        <v>0.3</v>
      </c>
      <c r="U259" s="24">
        <f t="shared" si="196"/>
        <v>12.4</v>
      </c>
      <c r="V259" s="24" t="s">
        <v>62</v>
      </c>
      <c r="W259" s="24" t="s">
        <v>62</v>
      </c>
      <c r="X259" s="24">
        <f t="shared" si="196"/>
        <v>3.2</v>
      </c>
      <c r="Y259" s="24">
        <f t="shared" si="196"/>
        <v>33.4</v>
      </c>
      <c r="Z259" s="24">
        <f t="shared" si="196"/>
        <v>1</v>
      </c>
      <c r="AA259" s="24">
        <f t="shared" si="196"/>
        <v>9.1</v>
      </c>
      <c r="AB259" s="24">
        <f t="shared" si="196"/>
        <v>2.5</v>
      </c>
      <c r="AC259" s="24">
        <f t="shared" si="196"/>
        <v>0.5</v>
      </c>
      <c r="AD259" s="24">
        <f t="shared" si="196"/>
        <v>0.3</v>
      </c>
      <c r="AE259" s="24">
        <f t="shared" si="196"/>
        <v>0.1</v>
      </c>
      <c r="AF259" s="24">
        <f t="shared" si="196"/>
        <v>0.1</v>
      </c>
      <c r="AG259" s="24">
        <f t="shared" si="196"/>
        <v>0</v>
      </c>
      <c r="AH259" s="24">
        <f t="shared" si="196"/>
        <v>0</v>
      </c>
      <c r="AI259" s="24">
        <f t="shared" si="196"/>
        <v>0</v>
      </c>
      <c r="AJ259" s="24">
        <f t="shared" si="196"/>
        <v>1.96</v>
      </c>
      <c r="AK259" s="10"/>
      <c r="AL259" s="52">
        <f>MAX(AL179:AL254)</f>
        <v>35.5</v>
      </c>
      <c r="AM259" s="52">
        <f t="shared" ref="AM259:AV259" si="197">MAX(AM179:AM254)</f>
        <v>18.3</v>
      </c>
      <c r="AN259" s="52">
        <f t="shared" si="197"/>
        <v>40.630000000000003</v>
      </c>
      <c r="AO259" s="52">
        <f t="shared" si="197"/>
        <v>5.57</v>
      </c>
      <c r="AP259" s="52">
        <f t="shared" si="197"/>
        <v>70.8</v>
      </c>
      <c r="AQ259" s="52">
        <f t="shared" si="197"/>
        <v>100</v>
      </c>
      <c r="AR259" s="52">
        <f t="shared" si="197"/>
        <v>100</v>
      </c>
      <c r="AS259" s="14"/>
      <c r="AT259" s="52">
        <f t="shared" si="197"/>
        <v>12.602499999999999</v>
      </c>
      <c r="AU259" s="52">
        <f>MAX(AU179:AU254)</f>
        <v>7.9794000000000009</v>
      </c>
      <c r="AV259" s="52">
        <f t="shared" si="197"/>
        <v>3.3489000000000004</v>
      </c>
      <c r="AW259" s="52">
        <f t="shared" ref="AW259:BC259" si="198">MAX(AW179:AW254)</f>
        <v>45.226999999999997</v>
      </c>
      <c r="AX259" s="52">
        <f t="shared" si="198"/>
        <v>23.241</v>
      </c>
      <c r="AY259" s="52">
        <f t="shared" si="198"/>
        <v>100</v>
      </c>
      <c r="AZ259" s="52">
        <f t="shared" si="198"/>
        <v>1.5907920000000002</v>
      </c>
      <c r="BA259" s="52">
        <f t="shared" si="198"/>
        <v>0.89571600000000007</v>
      </c>
      <c r="BB259" s="52">
        <f t="shared" si="198"/>
        <v>8.2835999999999999</v>
      </c>
      <c r="BC259" s="52">
        <f t="shared" si="198"/>
        <v>0.310249</v>
      </c>
      <c r="BD259" s="52">
        <f>SUM(AT259:BC259)</f>
        <v>203.47915699999999</v>
      </c>
      <c r="BE259" s="50"/>
      <c r="BF259" s="52">
        <f>MAX(BF179:BF254)</f>
        <v>33.6</v>
      </c>
      <c r="BG259" s="52">
        <f t="shared" ref="BG259:BW259" si="199">MAX(BG179:BG254)</f>
        <v>18.3</v>
      </c>
      <c r="BH259" s="52">
        <f t="shared" si="199"/>
        <v>40.200000000000003</v>
      </c>
      <c r="BI259" s="52">
        <f t="shared" si="199"/>
        <v>5.4</v>
      </c>
      <c r="BJ259" s="52">
        <f t="shared" si="199"/>
        <v>70.8</v>
      </c>
      <c r="BK259" s="52">
        <f t="shared" si="199"/>
        <v>65.789999999999992</v>
      </c>
      <c r="BL259" s="52">
        <f t="shared" si="199"/>
        <v>86.6</v>
      </c>
      <c r="BM259" s="14"/>
      <c r="BN259" s="52">
        <f t="shared" si="199"/>
        <v>11.2896</v>
      </c>
      <c r="BO259" s="52">
        <f t="shared" si="199"/>
        <v>7.9794000000000009</v>
      </c>
      <c r="BP259" s="52">
        <f t="shared" si="199"/>
        <v>3.3489000000000004</v>
      </c>
      <c r="BQ259" s="52">
        <f t="shared" si="199"/>
        <v>37.900800000000004</v>
      </c>
      <c r="BR259" s="52">
        <f t="shared" si="199"/>
        <v>23.241</v>
      </c>
      <c r="BS259" s="52">
        <f t="shared" si="199"/>
        <v>74.995599999999982</v>
      </c>
      <c r="BT259" s="52">
        <f t="shared" si="199"/>
        <v>1.4472000000000003</v>
      </c>
      <c r="BU259" s="52">
        <f t="shared" si="199"/>
        <v>0.89571600000000007</v>
      </c>
      <c r="BV259" s="52">
        <f t="shared" si="199"/>
        <v>8.2835999999999999</v>
      </c>
      <c r="BW259" s="52">
        <f t="shared" si="199"/>
        <v>0.29160000000000003</v>
      </c>
      <c r="BX259" s="52">
        <f>SUM(BN259:BW259)</f>
        <v>169.67341599999997</v>
      </c>
      <c r="BY259" s="14"/>
      <c r="BZ259" s="24"/>
      <c r="CA259" s="24">
        <f>MAX(CA179:CA254)</f>
        <v>14.5</v>
      </c>
      <c r="CB259" s="42"/>
      <c r="CC259" s="10"/>
      <c r="CD259" s="10"/>
      <c r="CE259" s="178"/>
      <c r="CF259" s="178"/>
      <c r="CG259" s="178"/>
      <c r="CH259" s="178"/>
      <c r="CI259" s="178"/>
      <c r="CJ259" s="178"/>
      <c r="CK259" s="178"/>
      <c r="CL259" s="178"/>
      <c r="CM259" s="178"/>
      <c r="CN259" s="178"/>
      <c r="CO259" s="178"/>
      <c r="CP259" s="178"/>
      <c r="CQ259" s="178"/>
      <c r="CR259" s="178"/>
      <c r="CS259" s="178"/>
      <c r="CT259" s="178"/>
      <c r="CU259" s="178"/>
      <c r="CV259" s="178"/>
      <c r="CW259" s="178"/>
      <c r="CX259" s="178"/>
      <c r="CY259" s="178"/>
      <c r="CZ259" s="178"/>
      <c r="DA259" s="178"/>
      <c r="DB259" s="178"/>
      <c r="DC259" s="178"/>
      <c r="DD259" s="178"/>
      <c r="DE259" s="178"/>
      <c r="DF259" s="178"/>
      <c r="DG259" s="178"/>
      <c r="DH259" s="178"/>
      <c r="DI259" s="178"/>
    </row>
    <row r="260" spans="1:113" s="22" customFormat="1" ht="15" customHeight="1">
      <c r="A260" s="21" t="s">
        <v>100</v>
      </c>
      <c r="B260" s="18">
        <v>2004</v>
      </c>
      <c r="C260" s="21">
        <v>15651900</v>
      </c>
      <c r="D260" s="21" t="s">
        <v>371</v>
      </c>
      <c r="E260" s="21" t="s">
        <v>372</v>
      </c>
      <c r="F260" s="21" t="s">
        <v>373</v>
      </c>
      <c r="G260" s="17" t="s">
        <v>36</v>
      </c>
      <c r="H260" s="18">
        <v>50</v>
      </c>
      <c r="I260" s="18">
        <v>50</v>
      </c>
      <c r="J260" s="21">
        <v>51</v>
      </c>
      <c r="K260" s="19" t="s">
        <v>37</v>
      </c>
      <c r="L260" s="19" t="s">
        <v>37</v>
      </c>
      <c r="M260" s="19">
        <v>9</v>
      </c>
      <c r="N260" s="19" t="s">
        <v>37</v>
      </c>
      <c r="O260" s="19" t="s">
        <v>37</v>
      </c>
      <c r="P260" s="19" t="s">
        <v>37</v>
      </c>
      <c r="Q260" s="19" t="s">
        <v>37</v>
      </c>
      <c r="R260" s="19">
        <v>2</v>
      </c>
      <c r="S260" s="19">
        <v>2</v>
      </c>
      <c r="T260" s="19" t="s">
        <v>37</v>
      </c>
      <c r="U260" s="19">
        <v>29</v>
      </c>
      <c r="V260" s="19" t="s">
        <v>37</v>
      </c>
      <c r="W260" s="19" t="s">
        <v>37</v>
      </c>
      <c r="X260" s="19">
        <v>0</v>
      </c>
      <c r="Y260" s="19">
        <v>4</v>
      </c>
      <c r="Z260" s="19" t="s">
        <v>37</v>
      </c>
      <c r="AA260" s="19">
        <v>3</v>
      </c>
      <c r="AB260" s="19" t="s">
        <v>37</v>
      </c>
      <c r="AC260" s="19" t="s">
        <v>37</v>
      </c>
      <c r="AD260" s="19" t="s">
        <v>37</v>
      </c>
      <c r="AE260" s="19" t="s">
        <v>37</v>
      </c>
      <c r="AF260" s="19" t="s">
        <v>37</v>
      </c>
      <c r="AG260" s="19" t="s">
        <v>37</v>
      </c>
      <c r="AH260" s="19" t="s">
        <v>37</v>
      </c>
      <c r="AI260" s="19" t="s">
        <v>37</v>
      </c>
      <c r="AJ260" s="19" t="s">
        <v>37</v>
      </c>
      <c r="AK260" s="10"/>
      <c r="AL260" s="74">
        <f t="shared" ref="AL260:AL267" si="200">SUM(X260:AJ260)</f>
        <v>7</v>
      </c>
      <c r="AM260" s="74">
        <f t="shared" si="176"/>
        <v>33</v>
      </c>
      <c r="AN260" s="74">
        <f>SUM(M260:P260)</f>
        <v>9</v>
      </c>
      <c r="AO260" s="74"/>
      <c r="AP260" s="74">
        <f t="shared" si="177"/>
        <v>49</v>
      </c>
      <c r="AQ260" s="74">
        <f t="shared" si="164"/>
        <v>51</v>
      </c>
      <c r="AR260" s="74">
        <f t="shared" ref="AR260:AR267" si="201">AN260+AQ260</f>
        <v>60</v>
      </c>
      <c r="AS260" s="14"/>
      <c r="AT260" s="74">
        <f t="shared" si="178"/>
        <v>0.49</v>
      </c>
      <c r="AU260" s="74">
        <f>2*AL260*AM260/100</f>
        <v>4.62</v>
      </c>
      <c r="AV260" s="74">
        <f>AM260*AM260/100</f>
        <v>10.89</v>
      </c>
      <c r="AW260" s="74">
        <f t="shared" ref="AW260:AW265" si="202">2*AL260*AR260/100</f>
        <v>8.4</v>
      </c>
      <c r="AX260" s="74">
        <f>2*AM260*AR260/100</f>
        <v>39.6</v>
      </c>
      <c r="AY260" s="74">
        <f t="shared" ref="AY260:AY267" si="203">AR260*AR260/100</f>
        <v>36</v>
      </c>
      <c r="AZ260" s="74"/>
      <c r="BA260" s="74"/>
      <c r="BB260" s="74"/>
      <c r="BC260" s="74"/>
      <c r="BD260" s="74">
        <f t="shared" ref="BD260:BD268" si="204">SUM(AT260:BC260)</f>
        <v>100</v>
      </c>
      <c r="BE260" s="14"/>
      <c r="BF260" s="74">
        <v>7</v>
      </c>
      <c r="BG260" s="74">
        <v>33</v>
      </c>
      <c r="BH260" s="74">
        <v>9</v>
      </c>
      <c r="BI260" s="74"/>
      <c r="BJ260" s="74">
        <v>49</v>
      </c>
      <c r="BK260" s="74">
        <v>51</v>
      </c>
      <c r="BL260" s="74">
        <v>60</v>
      </c>
      <c r="BM260" s="14"/>
      <c r="BN260" s="74">
        <v>0.49</v>
      </c>
      <c r="BO260" s="74">
        <v>4.62</v>
      </c>
      <c r="BP260" s="74">
        <v>10.89</v>
      </c>
      <c r="BQ260" s="74">
        <v>8.4</v>
      </c>
      <c r="BR260" s="74">
        <v>39.6</v>
      </c>
      <c r="BS260" s="74">
        <v>36</v>
      </c>
      <c r="BT260" s="74"/>
      <c r="BU260" s="74"/>
      <c r="BV260" s="74"/>
      <c r="BW260" s="74"/>
      <c r="BX260" s="74">
        <v>100</v>
      </c>
      <c r="BY260" s="14"/>
      <c r="BZ260" s="19"/>
      <c r="CA260" s="19"/>
      <c r="CB260" s="18"/>
      <c r="CC260" s="10"/>
      <c r="CD260" s="10"/>
      <c r="CE260" s="166"/>
      <c r="CF260" s="166"/>
      <c r="CG260" s="166"/>
      <c r="CH260" s="166"/>
      <c r="CI260" s="166"/>
      <c r="CJ260" s="166"/>
      <c r="CK260" s="166"/>
      <c r="CL260" s="166"/>
      <c r="CM260" s="166"/>
      <c r="CN260" s="166"/>
      <c r="CO260" s="166"/>
      <c r="CP260" s="166"/>
      <c r="CQ260" s="166"/>
      <c r="CR260" s="166"/>
      <c r="CS260" s="166"/>
      <c r="CT260" s="166"/>
      <c r="CU260" s="166"/>
      <c r="CV260" s="166"/>
      <c r="CW260" s="166"/>
      <c r="CX260" s="166"/>
      <c r="CY260" s="166"/>
      <c r="CZ260" s="166"/>
      <c r="DA260" s="166"/>
      <c r="DB260" s="166"/>
      <c r="DC260" s="166"/>
      <c r="DD260" s="166"/>
      <c r="DE260" s="166"/>
      <c r="DF260" s="166"/>
      <c r="DG260" s="166"/>
      <c r="DH260" s="166"/>
      <c r="DI260" s="166"/>
    </row>
    <row r="261" spans="1:113" s="22" customFormat="1" ht="15" customHeight="1">
      <c r="A261" s="21" t="s">
        <v>374</v>
      </c>
      <c r="B261" s="18">
        <v>2011</v>
      </c>
      <c r="C261" s="21">
        <v>22216145</v>
      </c>
      <c r="D261" s="21" t="s">
        <v>371</v>
      </c>
      <c r="E261" s="21" t="s">
        <v>375</v>
      </c>
      <c r="F261" s="21" t="s">
        <v>376</v>
      </c>
      <c r="G261" s="21" t="s">
        <v>377</v>
      </c>
      <c r="H261" s="18">
        <v>302</v>
      </c>
      <c r="I261" s="18">
        <v>302</v>
      </c>
      <c r="J261" s="21">
        <v>47.699999999999996</v>
      </c>
      <c r="K261" s="21">
        <v>1.6</v>
      </c>
      <c r="L261" s="21">
        <v>4.3</v>
      </c>
      <c r="M261" s="21">
        <v>12.2</v>
      </c>
      <c r="N261" s="21">
        <v>2</v>
      </c>
      <c r="O261" s="21">
        <v>0.3</v>
      </c>
      <c r="P261" s="19">
        <v>0.3</v>
      </c>
      <c r="Q261" s="21">
        <v>0</v>
      </c>
      <c r="R261" s="57">
        <v>15.7</v>
      </c>
      <c r="S261" s="21">
        <v>2.5</v>
      </c>
      <c r="T261" s="21">
        <v>1.6</v>
      </c>
      <c r="U261" s="21">
        <v>15.2</v>
      </c>
      <c r="V261" s="21">
        <v>0</v>
      </c>
      <c r="W261" s="21">
        <v>0</v>
      </c>
      <c r="X261" s="21">
        <v>0</v>
      </c>
      <c r="Y261" s="21">
        <v>9</v>
      </c>
      <c r="Z261" s="19" t="s">
        <v>37</v>
      </c>
      <c r="AA261" s="21" t="s">
        <v>37</v>
      </c>
      <c r="AB261" s="21">
        <v>0</v>
      </c>
      <c r="AC261" s="21">
        <v>0</v>
      </c>
      <c r="AD261" s="21">
        <v>0</v>
      </c>
      <c r="AE261" s="21">
        <v>0</v>
      </c>
      <c r="AF261" s="21">
        <v>0</v>
      </c>
      <c r="AG261" s="21">
        <v>0</v>
      </c>
      <c r="AH261" s="21">
        <v>0</v>
      </c>
      <c r="AI261" s="21">
        <v>0</v>
      </c>
      <c r="AJ261" s="21">
        <v>0</v>
      </c>
      <c r="AK261" s="10"/>
      <c r="AL261" s="74">
        <f t="shared" si="200"/>
        <v>9</v>
      </c>
      <c r="AM261" s="74">
        <f t="shared" si="176"/>
        <v>35</v>
      </c>
      <c r="AN261" s="74">
        <f>SUM(M261:P261)</f>
        <v>14.8</v>
      </c>
      <c r="AO261" s="74">
        <f>SUM(K261:L261)</f>
        <v>5.9</v>
      </c>
      <c r="AP261" s="74">
        <f t="shared" si="177"/>
        <v>64.7</v>
      </c>
      <c r="AQ261" s="74">
        <f t="shared" si="164"/>
        <v>35.299999999999997</v>
      </c>
      <c r="AR261" s="74">
        <f t="shared" si="201"/>
        <v>50.099999999999994</v>
      </c>
      <c r="AS261" s="14"/>
      <c r="AT261" s="74">
        <f t="shared" si="178"/>
        <v>0.81</v>
      </c>
      <c r="AU261" s="74">
        <f>2*AL261*AM261/100</f>
        <v>6.3</v>
      </c>
      <c r="AV261" s="74">
        <f>AM261*AM261/100</f>
        <v>12.25</v>
      </c>
      <c r="AW261" s="74">
        <f t="shared" si="202"/>
        <v>9.0179999999999989</v>
      </c>
      <c r="AX261" s="74">
        <f>2*AM261*AR261/100</f>
        <v>35.069999999999993</v>
      </c>
      <c r="AY261" s="74">
        <f t="shared" si="203"/>
        <v>25.100099999999994</v>
      </c>
      <c r="AZ261" s="74">
        <f>2*AL261*AO261/100</f>
        <v>1.0620000000000001</v>
      </c>
      <c r="BA261" s="74">
        <f>2*AM261*AO261/100</f>
        <v>4.13</v>
      </c>
      <c r="BB261" s="74">
        <f>2*AR261*AO261/100</f>
        <v>5.9117999999999995</v>
      </c>
      <c r="BC261" s="74">
        <f>AO261*AO261/100</f>
        <v>0.34810000000000002</v>
      </c>
      <c r="BD261" s="74">
        <f t="shared" si="204"/>
        <v>99.999999999999986</v>
      </c>
      <c r="BE261" s="14"/>
      <c r="BF261" s="74">
        <v>9</v>
      </c>
      <c r="BG261" s="74">
        <v>35</v>
      </c>
      <c r="BH261" s="74">
        <v>14.8</v>
      </c>
      <c r="BI261" s="74">
        <v>5.9</v>
      </c>
      <c r="BJ261" s="74">
        <v>64.7</v>
      </c>
      <c r="BK261" s="74">
        <v>35.299999999999997</v>
      </c>
      <c r="BL261" s="74">
        <v>50.099999999999994</v>
      </c>
      <c r="BM261" s="14"/>
      <c r="BN261" s="74">
        <v>0.81</v>
      </c>
      <c r="BO261" s="74">
        <v>6.3</v>
      </c>
      <c r="BP261" s="74">
        <v>12.25</v>
      </c>
      <c r="BQ261" s="74">
        <v>9.0179999999999989</v>
      </c>
      <c r="BR261" s="74">
        <v>35.069999999999993</v>
      </c>
      <c r="BS261" s="74">
        <v>25.100099999999994</v>
      </c>
      <c r="BT261" s="74">
        <v>1.0620000000000001</v>
      </c>
      <c r="BU261" s="74">
        <v>4.13</v>
      </c>
      <c r="BV261" s="74">
        <v>5.9117999999999995</v>
      </c>
      <c r="BW261" s="74">
        <v>0.34810000000000002</v>
      </c>
      <c r="BX261" s="74">
        <v>100</v>
      </c>
      <c r="BY261" s="14"/>
      <c r="BZ261" s="19"/>
      <c r="CA261" s="19"/>
      <c r="CB261" s="18"/>
      <c r="CC261" s="10"/>
      <c r="CD261" s="10"/>
      <c r="CE261" s="166"/>
      <c r="CF261" s="166"/>
      <c r="CG261" s="166"/>
      <c r="CH261" s="166"/>
      <c r="CI261" s="166"/>
      <c r="CJ261" s="166"/>
      <c r="CK261" s="166"/>
      <c r="CL261" s="166"/>
      <c r="CM261" s="166"/>
      <c r="CN261" s="166"/>
      <c r="CO261" s="166"/>
      <c r="CP261" s="166"/>
      <c r="CQ261" s="166"/>
      <c r="CR261" s="166"/>
      <c r="CS261" s="166"/>
      <c r="CT261" s="166"/>
      <c r="CU261" s="166"/>
      <c r="CV261" s="166"/>
      <c r="CW261" s="166"/>
      <c r="CX261" s="166"/>
      <c r="CY261" s="166"/>
      <c r="CZ261" s="166"/>
      <c r="DA261" s="166"/>
      <c r="DB261" s="166"/>
      <c r="DC261" s="166"/>
      <c r="DD261" s="166"/>
      <c r="DE261" s="166"/>
      <c r="DF261" s="166"/>
      <c r="DG261" s="166"/>
      <c r="DH261" s="166"/>
      <c r="DI261" s="166"/>
    </row>
    <row r="262" spans="1:113" s="9" customFormat="1" ht="15" customHeight="1">
      <c r="A262" s="1" t="s">
        <v>378</v>
      </c>
      <c r="B262" s="2">
        <v>2009</v>
      </c>
      <c r="C262" s="1">
        <v>19715474</v>
      </c>
      <c r="D262" s="1" t="s">
        <v>371</v>
      </c>
      <c r="E262" s="1" t="s">
        <v>379</v>
      </c>
      <c r="F262" s="1" t="s">
        <v>380</v>
      </c>
      <c r="G262" s="1" t="s">
        <v>36</v>
      </c>
      <c r="H262" s="2">
        <v>100</v>
      </c>
      <c r="I262" s="2"/>
      <c r="J262" s="1">
        <v>43.5</v>
      </c>
      <c r="K262" s="3" t="s">
        <v>37</v>
      </c>
      <c r="L262" s="3" t="s">
        <v>37</v>
      </c>
      <c r="M262" s="3">
        <v>32</v>
      </c>
      <c r="N262" s="3" t="s">
        <v>37</v>
      </c>
      <c r="O262" s="3" t="s">
        <v>37</v>
      </c>
      <c r="P262" s="3" t="s">
        <v>37</v>
      </c>
      <c r="Q262" s="3" t="s">
        <v>37</v>
      </c>
      <c r="R262" s="3">
        <v>9</v>
      </c>
      <c r="S262" s="3">
        <v>0</v>
      </c>
      <c r="T262" s="3" t="s">
        <v>37</v>
      </c>
      <c r="U262" s="3" t="s">
        <v>37</v>
      </c>
      <c r="V262" s="3" t="s">
        <v>37</v>
      </c>
      <c r="W262" s="3" t="s">
        <v>37</v>
      </c>
      <c r="X262" s="3" t="s">
        <v>37</v>
      </c>
      <c r="Y262" s="3">
        <v>12.5</v>
      </c>
      <c r="Z262" s="3" t="s">
        <v>37</v>
      </c>
      <c r="AA262" s="3">
        <v>3</v>
      </c>
      <c r="AB262" s="3"/>
      <c r="AC262" s="3" t="s">
        <v>37</v>
      </c>
      <c r="AD262" s="3" t="s">
        <v>37</v>
      </c>
      <c r="AE262" s="3" t="s">
        <v>37</v>
      </c>
      <c r="AF262" s="3" t="s">
        <v>37</v>
      </c>
      <c r="AG262" s="3" t="s">
        <v>37</v>
      </c>
      <c r="AH262" s="3" t="s">
        <v>37</v>
      </c>
      <c r="AI262" s="3" t="s">
        <v>37</v>
      </c>
      <c r="AJ262" s="3" t="s">
        <v>37</v>
      </c>
      <c r="AK262" s="10"/>
      <c r="AL262" s="45">
        <f t="shared" si="200"/>
        <v>15.5</v>
      </c>
      <c r="AM262" s="45">
        <f t="shared" si="176"/>
        <v>9</v>
      </c>
      <c r="AN262" s="45">
        <f>SUM(M262:P262)</f>
        <v>32</v>
      </c>
      <c r="AO262" s="45"/>
      <c r="AP262" s="45">
        <f t="shared" si="177"/>
        <v>56.5</v>
      </c>
      <c r="AQ262" s="45">
        <f t="shared" si="164"/>
        <v>43.5</v>
      </c>
      <c r="AR262" s="45">
        <f t="shared" si="201"/>
        <v>75.5</v>
      </c>
      <c r="AS262" s="14"/>
      <c r="AT262" s="45">
        <f t="shared" si="178"/>
        <v>2.4024999999999999</v>
      </c>
      <c r="AU262" s="45">
        <f>2*AL262*AM262/100</f>
        <v>2.79</v>
      </c>
      <c r="AV262" s="45">
        <f>AM262*AM262/100</f>
        <v>0.81</v>
      </c>
      <c r="AW262" s="45">
        <f t="shared" si="202"/>
        <v>23.405000000000001</v>
      </c>
      <c r="AX262" s="45">
        <f>2*AM262*AR262/100</f>
        <v>13.59</v>
      </c>
      <c r="AY262" s="45">
        <f t="shared" si="203"/>
        <v>57.002499999999998</v>
      </c>
      <c r="AZ262" s="45"/>
      <c r="BA262" s="45"/>
      <c r="BB262" s="45"/>
      <c r="BC262" s="45"/>
      <c r="BD262" s="45">
        <f t="shared" si="204"/>
        <v>100</v>
      </c>
      <c r="BE262" s="14"/>
      <c r="BF262" s="45"/>
      <c r="BG262" s="45"/>
      <c r="BH262" s="45"/>
      <c r="BI262" s="45"/>
      <c r="BJ262" s="45"/>
      <c r="BK262" s="45"/>
      <c r="BL262" s="45"/>
      <c r="BM262" s="14"/>
      <c r="BN262" s="45"/>
      <c r="BO262" s="45"/>
      <c r="BP262" s="45"/>
      <c r="BQ262" s="45"/>
      <c r="BR262" s="45"/>
      <c r="BS262" s="45"/>
      <c r="BT262" s="45"/>
      <c r="BU262" s="45"/>
      <c r="BV262" s="45"/>
      <c r="BW262" s="45"/>
      <c r="BX262" s="45"/>
      <c r="BY262" s="14"/>
      <c r="BZ262" s="3"/>
      <c r="CA262" s="3"/>
      <c r="CB262" s="2"/>
      <c r="CC262" s="10"/>
      <c r="CD262" s="10"/>
      <c r="CE262" s="174"/>
      <c r="CF262" s="174"/>
      <c r="CG262" s="174"/>
      <c r="CH262" s="174"/>
      <c r="CI262" s="174"/>
      <c r="CJ262" s="174"/>
      <c r="CK262" s="174"/>
      <c r="CL262" s="174"/>
      <c r="CM262" s="174"/>
      <c r="CN262" s="174"/>
      <c r="CO262" s="174"/>
      <c r="CP262" s="174"/>
      <c r="CQ262" s="174"/>
      <c r="CR262" s="174"/>
      <c r="CS262" s="174"/>
      <c r="CT262" s="174"/>
      <c r="CU262" s="174"/>
      <c r="CV262" s="174"/>
      <c r="CW262" s="174"/>
      <c r="CX262" s="174"/>
      <c r="CY262" s="174"/>
      <c r="CZ262" s="174"/>
      <c r="DA262" s="174"/>
      <c r="DB262" s="174"/>
      <c r="DC262" s="174"/>
      <c r="DD262" s="174"/>
      <c r="DE262" s="174"/>
      <c r="DF262" s="174"/>
      <c r="DG262" s="174"/>
      <c r="DH262" s="174"/>
      <c r="DI262" s="174"/>
    </row>
    <row r="263" spans="1:113" s="9" customFormat="1" ht="15" customHeight="1">
      <c r="A263" s="1" t="s">
        <v>381</v>
      </c>
      <c r="B263" s="2">
        <v>2011</v>
      </c>
      <c r="C263" s="1">
        <v>21631295</v>
      </c>
      <c r="D263" s="1" t="s">
        <v>371</v>
      </c>
      <c r="E263" s="1" t="s">
        <v>379</v>
      </c>
      <c r="F263" s="1" t="s">
        <v>382</v>
      </c>
      <c r="G263" s="1" t="s">
        <v>36</v>
      </c>
      <c r="H263" s="2">
        <v>100</v>
      </c>
      <c r="I263" s="2"/>
      <c r="J263" s="1">
        <v>90</v>
      </c>
      <c r="K263" s="3" t="s">
        <v>37</v>
      </c>
      <c r="L263" s="3" t="s">
        <v>37</v>
      </c>
      <c r="M263" s="3" t="s">
        <v>37</v>
      </c>
      <c r="N263" s="3" t="s">
        <v>37</v>
      </c>
      <c r="O263" s="3" t="s">
        <v>37</v>
      </c>
      <c r="P263" s="3" t="s">
        <v>37</v>
      </c>
      <c r="Q263" s="3" t="s">
        <v>37</v>
      </c>
      <c r="R263" s="3" t="s">
        <v>37</v>
      </c>
      <c r="S263" s="3" t="s">
        <v>37</v>
      </c>
      <c r="T263" s="3" t="s">
        <v>37</v>
      </c>
      <c r="U263" s="3" t="s">
        <v>37</v>
      </c>
      <c r="V263" s="3" t="s">
        <v>37</v>
      </c>
      <c r="W263" s="3" t="s">
        <v>37</v>
      </c>
      <c r="X263" s="3">
        <v>0.5</v>
      </c>
      <c r="Y263" s="3">
        <v>9</v>
      </c>
      <c r="Z263" s="3" t="s">
        <v>37</v>
      </c>
      <c r="AA263" s="3" t="s">
        <v>37</v>
      </c>
      <c r="AB263" s="3">
        <v>0.5</v>
      </c>
      <c r="AC263" s="3" t="s">
        <v>37</v>
      </c>
      <c r="AD263" s="3" t="s">
        <v>37</v>
      </c>
      <c r="AE263" s="3" t="s">
        <v>37</v>
      </c>
      <c r="AF263" s="3" t="s">
        <v>37</v>
      </c>
      <c r="AG263" s="3" t="s">
        <v>37</v>
      </c>
      <c r="AH263" s="3" t="s">
        <v>37</v>
      </c>
      <c r="AI263" s="3" t="s">
        <v>37</v>
      </c>
      <c r="AJ263" s="3" t="s">
        <v>37</v>
      </c>
      <c r="AK263" s="10"/>
      <c r="AL263" s="45">
        <f t="shared" si="200"/>
        <v>10</v>
      </c>
      <c r="AM263" s="45"/>
      <c r="AN263" s="45"/>
      <c r="AO263" s="45"/>
      <c r="AP263" s="45">
        <f t="shared" si="177"/>
        <v>10</v>
      </c>
      <c r="AQ263" s="45">
        <f t="shared" si="164"/>
        <v>90</v>
      </c>
      <c r="AR263" s="45">
        <f t="shared" si="201"/>
        <v>90</v>
      </c>
      <c r="AS263" s="14"/>
      <c r="AT263" s="45">
        <f t="shared" si="178"/>
        <v>1</v>
      </c>
      <c r="AU263" s="45"/>
      <c r="AV263" s="45"/>
      <c r="AW263" s="45">
        <f t="shared" si="202"/>
        <v>18</v>
      </c>
      <c r="AX263" s="45"/>
      <c r="AY263" s="45">
        <f t="shared" si="203"/>
        <v>81</v>
      </c>
      <c r="AZ263" s="45"/>
      <c r="BA263" s="45"/>
      <c r="BB263" s="45"/>
      <c r="BC263" s="45"/>
      <c r="BD263" s="45">
        <f t="shared" si="204"/>
        <v>100</v>
      </c>
      <c r="BE263" s="14"/>
      <c r="BF263" s="45"/>
      <c r="BG263" s="45"/>
      <c r="BH263" s="45"/>
      <c r="BI263" s="45"/>
      <c r="BJ263" s="45"/>
      <c r="BK263" s="45"/>
      <c r="BL263" s="45"/>
      <c r="BM263" s="14"/>
      <c r="BN263" s="45"/>
      <c r="BO263" s="45"/>
      <c r="BP263" s="45"/>
      <c r="BQ263" s="45"/>
      <c r="BR263" s="45"/>
      <c r="BS263" s="45"/>
      <c r="BT263" s="45"/>
      <c r="BU263" s="45"/>
      <c r="BV263" s="45"/>
      <c r="BW263" s="45"/>
      <c r="BX263" s="45"/>
      <c r="BY263" s="14"/>
      <c r="BZ263" s="3"/>
      <c r="CA263" s="3"/>
      <c r="CB263" s="2"/>
      <c r="CC263" s="10"/>
      <c r="CD263" s="10"/>
      <c r="CE263" s="174"/>
      <c r="CF263" s="174"/>
      <c r="CG263" s="174"/>
      <c r="CH263" s="174"/>
      <c r="CI263" s="174"/>
      <c r="CJ263" s="174"/>
      <c r="CK263" s="174"/>
      <c r="CL263" s="174"/>
      <c r="CM263" s="174"/>
      <c r="CN263" s="174"/>
      <c r="CO263" s="174"/>
      <c r="CP263" s="174"/>
      <c r="CQ263" s="174"/>
      <c r="CR263" s="174"/>
      <c r="CS263" s="174"/>
      <c r="CT263" s="174"/>
      <c r="CU263" s="174"/>
      <c r="CV263" s="174"/>
      <c r="CW263" s="174"/>
      <c r="CX263" s="174"/>
      <c r="CY263" s="174"/>
      <c r="CZ263" s="174"/>
      <c r="DA263" s="174"/>
      <c r="DB263" s="174"/>
      <c r="DC263" s="174"/>
      <c r="DD263" s="174"/>
      <c r="DE263" s="174"/>
      <c r="DF263" s="174"/>
      <c r="DG263" s="174"/>
      <c r="DH263" s="174"/>
      <c r="DI263" s="174"/>
    </row>
    <row r="264" spans="1:113" s="22" customFormat="1" ht="15" customHeight="1">
      <c r="A264" s="17" t="s">
        <v>77</v>
      </c>
      <c r="B264" s="18">
        <v>2007</v>
      </c>
      <c r="C264" s="17">
        <v>17301689</v>
      </c>
      <c r="D264" s="17" t="s">
        <v>371</v>
      </c>
      <c r="E264" s="17" t="s">
        <v>383</v>
      </c>
      <c r="F264" s="17"/>
      <c r="G264" s="17" t="s">
        <v>79</v>
      </c>
      <c r="H264" s="18">
        <v>148</v>
      </c>
      <c r="I264" s="18">
        <v>148</v>
      </c>
      <c r="J264" s="21">
        <v>36.4</v>
      </c>
      <c r="K264" s="19">
        <v>3.7</v>
      </c>
      <c r="L264" s="19">
        <v>3.4</v>
      </c>
      <c r="M264" s="19">
        <v>25</v>
      </c>
      <c r="N264" s="19" t="s">
        <v>37</v>
      </c>
      <c r="O264" s="19" t="s">
        <v>37</v>
      </c>
      <c r="P264" s="19" t="s">
        <v>37</v>
      </c>
      <c r="Q264" s="19">
        <v>0</v>
      </c>
      <c r="R264" s="19">
        <v>0.7</v>
      </c>
      <c r="S264" s="19">
        <v>2</v>
      </c>
      <c r="T264" s="19">
        <v>0</v>
      </c>
      <c r="U264" s="19">
        <v>16.899999999999999</v>
      </c>
      <c r="V264" s="19" t="s">
        <v>37</v>
      </c>
      <c r="W264" s="19" t="s">
        <v>37</v>
      </c>
      <c r="X264" s="19">
        <v>0</v>
      </c>
      <c r="Y264" s="19">
        <v>6.8</v>
      </c>
      <c r="Z264" s="19">
        <v>0</v>
      </c>
      <c r="AA264" s="19">
        <v>3.7</v>
      </c>
      <c r="AB264" s="19">
        <v>1.4</v>
      </c>
      <c r="AC264" s="19" t="s">
        <v>37</v>
      </c>
      <c r="AD264" s="19" t="s">
        <v>37</v>
      </c>
      <c r="AE264" s="19" t="s">
        <v>37</v>
      </c>
      <c r="AF264" s="19" t="s">
        <v>37</v>
      </c>
      <c r="AG264" s="19" t="s">
        <v>37</v>
      </c>
      <c r="AH264" s="19" t="s">
        <v>37</v>
      </c>
      <c r="AI264" s="19" t="s">
        <v>37</v>
      </c>
      <c r="AJ264" s="19" t="s">
        <v>37</v>
      </c>
      <c r="AK264" s="10"/>
      <c r="AL264" s="74">
        <f t="shared" si="200"/>
        <v>11.9</v>
      </c>
      <c r="AM264" s="74">
        <f t="shared" si="176"/>
        <v>19.599999999999998</v>
      </c>
      <c r="AN264" s="74">
        <f>SUM(M264:P264)</f>
        <v>25</v>
      </c>
      <c r="AO264" s="74">
        <f>SUM(K264:L264)</f>
        <v>7.1</v>
      </c>
      <c r="AP264" s="74">
        <f t="shared" si="177"/>
        <v>63.6</v>
      </c>
      <c r="AQ264" s="74">
        <f t="shared" si="164"/>
        <v>36.4</v>
      </c>
      <c r="AR264" s="74">
        <f t="shared" si="201"/>
        <v>61.4</v>
      </c>
      <c r="AS264" s="14"/>
      <c r="AT264" s="74">
        <f t="shared" si="178"/>
        <v>1.4161000000000001</v>
      </c>
      <c r="AU264" s="74">
        <f>2*AL264*AM264/100</f>
        <v>4.6647999999999996</v>
      </c>
      <c r="AV264" s="74">
        <f>AM264*AM264/100</f>
        <v>3.8415999999999992</v>
      </c>
      <c r="AW264" s="74">
        <f t="shared" si="202"/>
        <v>14.613199999999999</v>
      </c>
      <c r="AX264" s="74">
        <f>2*AM264*AR264/100</f>
        <v>24.068799999999996</v>
      </c>
      <c r="AY264" s="74">
        <f t="shared" si="203"/>
        <v>37.699600000000004</v>
      </c>
      <c r="AZ264" s="74">
        <f>2*AL264*AO264/100</f>
        <v>1.6898</v>
      </c>
      <c r="BA264" s="74">
        <f>2*AM264*AO264/100</f>
        <v>2.7831999999999995</v>
      </c>
      <c r="BB264" s="74">
        <f>2*AR264*AO264/100</f>
        <v>8.7187999999999981</v>
      </c>
      <c r="BC264" s="74">
        <f>AO264*AO264/100</f>
        <v>0.50409999999999999</v>
      </c>
      <c r="BD264" s="74">
        <f t="shared" si="204"/>
        <v>100</v>
      </c>
      <c r="BE264" s="14"/>
      <c r="BF264" s="74">
        <v>11.9</v>
      </c>
      <c r="BG264" s="74">
        <v>19.599999999999998</v>
      </c>
      <c r="BH264" s="74">
        <v>25</v>
      </c>
      <c r="BI264" s="74">
        <v>7.1</v>
      </c>
      <c r="BJ264" s="74">
        <v>63.6</v>
      </c>
      <c r="BK264" s="74">
        <v>36.4</v>
      </c>
      <c r="BL264" s="74">
        <v>61.4</v>
      </c>
      <c r="BM264" s="14"/>
      <c r="BN264" s="74">
        <v>1.4161000000000001</v>
      </c>
      <c r="BO264" s="74">
        <v>4.6647999999999996</v>
      </c>
      <c r="BP264" s="74">
        <v>3.8415999999999992</v>
      </c>
      <c r="BQ264" s="74">
        <v>14.613199999999999</v>
      </c>
      <c r="BR264" s="74">
        <v>24.068799999999996</v>
      </c>
      <c r="BS264" s="74">
        <v>37.699600000000004</v>
      </c>
      <c r="BT264" s="74">
        <v>1.6898</v>
      </c>
      <c r="BU264" s="74">
        <v>2.7831999999999995</v>
      </c>
      <c r="BV264" s="74">
        <v>8.7187999999999981</v>
      </c>
      <c r="BW264" s="74">
        <v>0.50409999999999999</v>
      </c>
      <c r="BX264" s="74">
        <v>100</v>
      </c>
      <c r="BY264" s="14"/>
      <c r="BZ264" s="19"/>
      <c r="CA264" s="19"/>
      <c r="CB264" s="18"/>
      <c r="CC264" s="10"/>
      <c r="CD264" s="10"/>
      <c r="CE264" s="166"/>
      <c r="CF264" s="166"/>
      <c r="CG264" s="166"/>
      <c r="CH264" s="166"/>
      <c r="CI264" s="166"/>
      <c r="CJ264" s="166"/>
      <c r="CK264" s="166"/>
      <c r="CL264" s="166"/>
      <c r="CM264" s="166"/>
      <c r="CN264" s="166"/>
      <c r="CO264" s="166"/>
      <c r="CP264" s="166"/>
      <c r="CQ264" s="166"/>
      <c r="CR264" s="166"/>
      <c r="CS264" s="166"/>
      <c r="CT264" s="166"/>
      <c r="CU264" s="166"/>
      <c r="CV264" s="166"/>
      <c r="CW264" s="166"/>
      <c r="CX264" s="166"/>
      <c r="CY264" s="166"/>
      <c r="CZ264" s="166"/>
      <c r="DA264" s="166"/>
      <c r="DB264" s="166"/>
      <c r="DC264" s="166"/>
      <c r="DD264" s="166"/>
      <c r="DE264" s="166"/>
      <c r="DF264" s="166"/>
      <c r="DG264" s="166"/>
      <c r="DH264" s="166"/>
      <c r="DI264" s="166"/>
    </row>
    <row r="265" spans="1:113" s="9" customFormat="1">
      <c r="A265" s="7" t="s">
        <v>384</v>
      </c>
      <c r="B265" s="2">
        <v>1997</v>
      </c>
      <c r="C265" s="7">
        <v>9241658</v>
      </c>
      <c r="D265" s="7" t="s">
        <v>371</v>
      </c>
      <c r="E265" s="7" t="s">
        <v>385</v>
      </c>
      <c r="F265" s="7"/>
      <c r="G265" s="7" t="s">
        <v>36</v>
      </c>
      <c r="H265" s="2">
        <v>101</v>
      </c>
      <c r="I265" s="2"/>
      <c r="J265" s="1">
        <v>89.5</v>
      </c>
      <c r="K265" s="3" t="s">
        <v>37</v>
      </c>
      <c r="L265" s="3" t="s">
        <v>37</v>
      </c>
      <c r="M265" s="3" t="s">
        <v>37</v>
      </c>
      <c r="N265" s="3" t="s">
        <v>37</v>
      </c>
      <c r="O265" s="3" t="s">
        <v>37</v>
      </c>
      <c r="P265" s="3" t="s">
        <v>37</v>
      </c>
      <c r="Q265" s="3" t="s">
        <v>37</v>
      </c>
      <c r="R265" s="3">
        <v>3</v>
      </c>
      <c r="S265" s="3">
        <v>3</v>
      </c>
      <c r="T265" s="3" t="s">
        <v>37</v>
      </c>
      <c r="U265" s="3" t="s">
        <v>37</v>
      </c>
      <c r="V265" s="3" t="s">
        <v>37</v>
      </c>
      <c r="W265" s="3" t="s">
        <v>37</v>
      </c>
      <c r="X265" s="3" t="s">
        <v>37</v>
      </c>
      <c r="Y265" s="3">
        <v>3.5</v>
      </c>
      <c r="Z265" s="3" t="s">
        <v>37</v>
      </c>
      <c r="AA265" s="3">
        <v>1</v>
      </c>
      <c r="AB265" s="3" t="s">
        <v>37</v>
      </c>
      <c r="AC265" s="3" t="s">
        <v>37</v>
      </c>
      <c r="AD265" s="3" t="s">
        <v>37</v>
      </c>
      <c r="AE265" s="3" t="s">
        <v>37</v>
      </c>
      <c r="AF265" s="3" t="s">
        <v>37</v>
      </c>
      <c r="AG265" s="3" t="s">
        <v>37</v>
      </c>
      <c r="AH265" s="3" t="s">
        <v>37</v>
      </c>
      <c r="AI265" s="3" t="s">
        <v>37</v>
      </c>
      <c r="AJ265" s="3" t="s">
        <v>37</v>
      </c>
      <c r="AK265" s="10"/>
      <c r="AL265" s="45">
        <f t="shared" si="200"/>
        <v>4.5</v>
      </c>
      <c r="AM265" s="45">
        <f t="shared" si="176"/>
        <v>6</v>
      </c>
      <c r="AN265" s="45"/>
      <c r="AO265" s="45"/>
      <c r="AP265" s="45">
        <f t="shared" si="177"/>
        <v>10.5</v>
      </c>
      <c r="AQ265" s="45">
        <f t="shared" si="164"/>
        <v>89.5</v>
      </c>
      <c r="AR265" s="45">
        <f t="shared" si="201"/>
        <v>89.5</v>
      </c>
      <c r="AS265" s="14"/>
      <c r="AT265" s="45">
        <f t="shared" si="178"/>
        <v>0.20250000000000001</v>
      </c>
      <c r="AU265" s="45">
        <f>2*AL265*AM265/100</f>
        <v>0.54</v>
      </c>
      <c r="AV265" s="45">
        <f>AM265*AM265/100</f>
        <v>0.36</v>
      </c>
      <c r="AW265" s="45">
        <f t="shared" si="202"/>
        <v>8.0549999999999997</v>
      </c>
      <c r="AX265" s="45">
        <f>2*AM265*AR265/100</f>
        <v>10.74</v>
      </c>
      <c r="AY265" s="45">
        <f t="shared" si="203"/>
        <v>80.102500000000006</v>
      </c>
      <c r="AZ265" s="45"/>
      <c r="BA265" s="45"/>
      <c r="BB265" s="45"/>
      <c r="BC265" s="45"/>
      <c r="BD265" s="45">
        <f t="shared" si="204"/>
        <v>100</v>
      </c>
      <c r="BE265" s="14"/>
      <c r="BF265" s="45"/>
      <c r="BG265" s="45"/>
      <c r="BH265" s="45"/>
      <c r="BI265" s="45"/>
      <c r="BJ265" s="45"/>
      <c r="BK265" s="45"/>
      <c r="BL265" s="45"/>
      <c r="BM265" s="14"/>
      <c r="BN265" s="45"/>
      <c r="BO265" s="45"/>
      <c r="BP265" s="45"/>
      <c r="BQ265" s="45"/>
      <c r="BR265" s="45"/>
      <c r="BS265" s="45"/>
      <c r="BT265" s="45"/>
      <c r="BU265" s="45"/>
      <c r="BV265" s="45"/>
      <c r="BW265" s="45"/>
      <c r="BX265" s="45"/>
      <c r="BY265" s="14"/>
      <c r="BZ265" s="3"/>
      <c r="CA265" s="3"/>
      <c r="CB265" s="2"/>
      <c r="CC265" s="10"/>
      <c r="CD265" s="10"/>
      <c r="CE265" s="174"/>
      <c r="CF265" s="174"/>
      <c r="CG265" s="174"/>
      <c r="CH265" s="174"/>
      <c r="CI265" s="174"/>
      <c r="CJ265" s="174"/>
      <c r="CK265" s="174"/>
      <c r="CL265" s="174"/>
      <c r="CM265" s="174"/>
      <c r="CN265" s="174"/>
      <c r="CO265" s="174"/>
      <c r="CP265" s="174"/>
      <c r="CQ265" s="174"/>
      <c r="CR265" s="174"/>
      <c r="CS265" s="174"/>
      <c r="CT265" s="174"/>
      <c r="CU265" s="174"/>
      <c r="CV265" s="174"/>
      <c r="CW265" s="174"/>
      <c r="CX265" s="174"/>
      <c r="CY265" s="174"/>
      <c r="CZ265" s="174"/>
      <c r="DA265" s="174"/>
      <c r="DB265" s="174"/>
      <c r="DC265" s="174"/>
      <c r="DD265" s="174"/>
      <c r="DE265" s="174"/>
      <c r="DF265" s="174"/>
      <c r="DG265" s="174"/>
      <c r="DH265" s="174"/>
      <c r="DI265" s="174"/>
    </row>
    <row r="266" spans="1:113" s="9" customFormat="1">
      <c r="A266" s="10" t="s">
        <v>386</v>
      </c>
      <c r="B266" s="12">
        <v>2013</v>
      </c>
      <c r="C266" s="10">
        <v>24121619</v>
      </c>
      <c r="D266" s="1" t="s">
        <v>371</v>
      </c>
      <c r="E266" s="1" t="s">
        <v>385</v>
      </c>
      <c r="F266" s="1" t="s">
        <v>387</v>
      </c>
      <c r="G266" s="1" t="s">
        <v>163</v>
      </c>
      <c r="H266" s="2">
        <v>192</v>
      </c>
      <c r="I266" s="2"/>
      <c r="J266" s="1">
        <v>81.599999999999994</v>
      </c>
      <c r="K266" s="3" t="s">
        <v>37</v>
      </c>
      <c r="L266" s="3" t="s">
        <v>37</v>
      </c>
      <c r="M266" s="1" t="s">
        <v>37</v>
      </c>
      <c r="N266" s="1" t="s">
        <v>37</v>
      </c>
      <c r="O266" s="3" t="s">
        <v>37</v>
      </c>
      <c r="P266" s="3" t="s">
        <v>37</v>
      </c>
      <c r="Q266" s="1" t="s">
        <v>37</v>
      </c>
      <c r="R266" s="1" t="s">
        <v>37</v>
      </c>
      <c r="S266" s="1" t="s">
        <v>37</v>
      </c>
      <c r="T266" s="1" t="s">
        <v>37</v>
      </c>
      <c r="U266" s="1">
        <v>18.399999999999999</v>
      </c>
      <c r="V266" s="3" t="s">
        <v>37</v>
      </c>
      <c r="W266" s="3" t="s">
        <v>37</v>
      </c>
      <c r="X266" s="1">
        <v>0</v>
      </c>
      <c r="Y266" s="1" t="s">
        <v>37</v>
      </c>
      <c r="Z266" s="3" t="s">
        <v>37</v>
      </c>
      <c r="AA266" s="1" t="s">
        <v>37</v>
      </c>
      <c r="AB266" s="1">
        <v>0</v>
      </c>
      <c r="AC266" s="1" t="s">
        <v>37</v>
      </c>
      <c r="AD266" s="1" t="s">
        <v>37</v>
      </c>
      <c r="AE266" s="1" t="s">
        <v>37</v>
      </c>
      <c r="AF266" s="1" t="s">
        <v>37</v>
      </c>
      <c r="AG266" s="1" t="s">
        <v>37</v>
      </c>
      <c r="AH266" s="1" t="s">
        <v>37</v>
      </c>
      <c r="AI266" s="3" t="s">
        <v>37</v>
      </c>
      <c r="AJ266" s="3" t="s">
        <v>37</v>
      </c>
      <c r="AK266" s="10"/>
      <c r="AL266" s="45">
        <f t="shared" si="200"/>
        <v>0</v>
      </c>
      <c r="AM266" s="45">
        <f t="shared" si="176"/>
        <v>18.399999999999999</v>
      </c>
      <c r="AN266" s="45"/>
      <c r="AO266" s="45"/>
      <c r="AP266" s="45">
        <f t="shared" si="177"/>
        <v>18.399999999999999</v>
      </c>
      <c r="AQ266" s="45">
        <f t="shared" si="164"/>
        <v>81.599999999999994</v>
      </c>
      <c r="AR266" s="45">
        <f t="shared" si="201"/>
        <v>81.599999999999994</v>
      </c>
      <c r="AS266" s="14"/>
      <c r="AT266" s="45"/>
      <c r="AU266" s="45"/>
      <c r="AV266" s="45">
        <f>AM266*AM266/100</f>
        <v>3.3855999999999993</v>
      </c>
      <c r="AW266" s="45"/>
      <c r="AX266" s="45">
        <f>2*AM266*AR266/100</f>
        <v>30.028799999999997</v>
      </c>
      <c r="AY266" s="45">
        <f t="shared" si="203"/>
        <v>66.585599999999999</v>
      </c>
      <c r="AZ266" s="45"/>
      <c r="BA266" s="45"/>
      <c r="BB266" s="45"/>
      <c r="BC266" s="45"/>
      <c r="BD266" s="45">
        <f t="shared" si="204"/>
        <v>100</v>
      </c>
      <c r="BE266" s="14"/>
      <c r="BF266" s="45"/>
      <c r="BG266" s="45"/>
      <c r="BH266" s="45"/>
      <c r="BI266" s="45"/>
      <c r="BJ266" s="45"/>
      <c r="BK266" s="45"/>
      <c r="BL266" s="45"/>
      <c r="BM266" s="14"/>
      <c r="BN266" s="45"/>
      <c r="BO266" s="45"/>
      <c r="BP266" s="45"/>
      <c r="BQ266" s="45"/>
      <c r="BR266" s="45"/>
      <c r="BS266" s="45"/>
      <c r="BT266" s="45"/>
      <c r="BU266" s="45"/>
      <c r="BV266" s="45"/>
      <c r="BW266" s="45"/>
      <c r="BX266" s="45"/>
      <c r="BY266" s="14"/>
      <c r="BZ266" s="3"/>
      <c r="CA266" s="3"/>
      <c r="CB266" s="2"/>
      <c r="CC266" s="10"/>
      <c r="CD266" s="10"/>
      <c r="CE266" s="174"/>
      <c r="CF266" s="174"/>
      <c r="CG266" s="174"/>
      <c r="CH266" s="174"/>
      <c r="CI266" s="174"/>
      <c r="CJ266" s="174"/>
      <c r="CK266" s="174"/>
      <c r="CL266" s="174"/>
      <c r="CM266" s="174"/>
      <c r="CN266" s="174"/>
      <c r="CO266" s="174"/>
      <c r="CP266" s="174"/>
      <c r="CQ266" s="174"/>
      <c r="CR266" s="174"/>
      <c r="CS266" s="174"/>
      <c r="CT266" s="174"/>
      <c r="CU266" s="174"/>
      <c r="CV266" s="174"/>
      <c r="CW266" s="174"/>
      <c r="CX266" s="174"/>
      <c r="CY266" s="174"/>
      <c r="CZ266" s="174"/>
      <c r="DA266" s="174"/>
      <c r="DB266" s="174"/>
      <c r="DC266" s="174"/>
      <c r="DD266" s="174"/>
      <c r="DE266" s="174"/>
      <c r="DF266" s="174"/>
      <c r="DG266" s="174"/>
      <c r="DH266" s="174"/>
      <c r="DI266" s="174"/>
    </row>
    <row r="267" spans="1:113" s="4" customFormat="1" ht="15" customHeight="1">
      <c r="A267" s="8" t="s">
        <v>335</v>
      </c>
      <c r="B267" s="12">
        <v>2004</v>
      </c>
      <c r="C267" s="8">
        <v>15340360</v>
      </c>
      <c r="D267" s="8" t="s">
        <v>371</v>
      </c>
      <c r="E267" s="8" t="s">
        <v>388</v>
      </c>
      <c r="F267" s="8"/>
      <c r="G267" s="8" t="s">
        <v>36</v>
      </c>
      <c r="H267" s="12">
        <v>51</v>
      </c>
      <c r="I267" s="12"/>
      <c r="J267" s="10">
        <v>47.069999999999993</v>
      </c>
      <c r="K267" s="46">
        <v>3.92</v>
      </c>
      <c r="L267" s="46">
        <v>3.92</v>
      </c>
      <c r="M267" s="46">
        <v>30.39</v>
      </c>
      <c r="N267" s="46" t="s">
        <v>37</v>
      </c>
      <c r="O267" s="46" t="s">
        <v>37</v>
      </c>
      <c r="P267" s="46" t="s">
        <v>37</v>
      </c>
      <c r="Q267" s="46">
        <v>0</v>
      </c>
      <c r="R267" s="46">
        <v>2.94</v>
      </c>
      <c r="S267" s="46">
        <v>0</v>
      </c>
      <c r="T267" s="46" t="s">
        <v>37</v>
      </c>
      <c r="U267" s="46" t="s">
        <v>37</v>
      </c>
      <c r="V267" s="46" t="s">
        <v>37</v>
      </c>
      <c r="W267" s="46" t="s">
        <v>37</v>
      </c>
      <c r="X267" s="46">
        <v>0</v>
      </c>
      <c r="Y267" s="46">
        <v>9.8000000000000007</v>
      </c>
      <c r="Z267" s="46">
        <v>0</v>
      </c>
      <c r="AA267" s="46">
        <v>0.98</v>
      </c>
      <c r="AB267" s="46">
        <v>0.98</v>
      </c>
      <c r="AC267" s="46" t="s">
        <v>37</v>
      </c>
      <c r="AD267" s="46" t="s">
        <v>37</v>
      </c>
      <c r="AE267" s="46" t="s">
        <v>37</v>
      </c>
      <c r="AF267" s="46" t="s">
        <v>37</v>
      </c>
      <c r="AG267" s="46" t="s">
        <v>37</v>
      </c>
      <c r="AH267" s="46" t="s">
        <v>37</v>
      </c>
      <c r="AI267" s="46" t="s">
        <v>37</v>
      </c>
      <c r="AJ267" s="46" t="s">
        <v>37</v>
      </c>
      <c r="AK267" s="10"/>
      <c r="AL267" s="14">
        <f t="shared" si="200"/>
        <v>11.760000000000002</v>
      </c>
      <c r="AM267" s="14">
        <f t="shared" si="176"/>
        <v>2.94</v>
      </c>
      <c r="AN267" s="14">
        <f>SUM(M267:P267)</f>
        <v>30.39</v>
      </c>
      <c r="AO267" s="14">
        <f>SUM(K267:L267)</f>
        <v>7.84</v>
      </c>
      <c r="AP267" s="14">
        <f t="shared" si="177"/>
        <v>52.930000000000007</v>
      </c>
      <c r="AQ267" s="14">
        <f t="shared" si="164"/>
        <v>47.069999999999993</v>
      </c>
      <c r="AR267" s="14">
        <f t="shared" si="201"/>
        <v>77.459999999999994</v>
      </c>
      <c r="AS267" s="14"/>
      <c r="AT267" s="14">
        <f t="shared" si="178"/>
        <v>1.3829760000000004</v>
      </c>
      <c r="AU267" s="14">
        <f>2*AL267*AM267/100</f>
        <v>0.6914880000000001</v>
      </c>
      <c r="AV267" s="14">
        <f>AM267*AM267/100</f>
        <v>8.6435999999999999E-2</v>
      </c>
      <c r="AW267" s="14">
        <f>2*AL267*AR267/100</f>
        <v>18.218592000000001</v>
      </c>
      <c r="AX267" s="14">
        <f>2*AM267*AR267/100</f>
        <v>4.5546479999999994</v>
      </c>
      <c r="AY267" s="14">
        <f t="shared" si="203"/>
        <v>60.00051599999999</v>
      </c>
      <c r="AZ267" s="14">
        <f>2*AL267*AO267/100</f>
        <v>1.8439680000000001</v>
      </c>
      <c r="BA267" s="14">
        <f>2*AM267*AO267/100</f>
        <v>0.46099199999999996</v>
      </c>
      <c r="BB267" s="14">
        <f>2*AR267*AO267/100</f>
        <v>12.145727999999998</v>
      </c>
      <c r="BC267" s="14">
        <f>AO267*AO267/100</f>
        <v>0.61465599999999998</v>
      </c>
      <c r="BD267" s="14">
        <f t="shared" si="204"/>
        <v>100</v>
      </c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46"/>
      <c r="CA267" s="46"/>
      <c r="CB267" s="12"/>
      <c r="CC267" s="10"/>
      <c r="CD267" s="10"/>
      <c r="CE267" s="173"/>
      <c r="CF267" s="173"/>
      <c r="CG267" s="173"/>
      <c r="CH267" s="173"/>
      <c r="CI267" s="173"/>
      <c r="CJ267" s="173"/>
      <c r="CK267" s="173"/>
      <c r="CL267" s="173"/>
      <c r="CM267" s="173"/>
      <c r="CN267" s="173"/>
      <c r="CO267" s="173"/>
      <c r="CP267" s="173"/>
      <c r="CQ267" s="173"/>
      <c r="CR267" s="173"/>
      <c r="CS267" s="173"/>
      <c r="CT267" s="173"/>
      <c r="CU267" s="173"/>
      <c r="CV267" s="173"/>
      <c r="CW267" s="173"/>
      <c r="CX267" s="173"/>
      <c r="CY267" s="173"/>
      <c r="CZ267" s="173"/>
      <c r="DA267" s="173"/>
      <c r="DB267" s="173"/>
      <c r="DC267" s="173"/>
      <c r="DD267" s="173"/>
      <c r="DE267" s="173"/>
      <c r="DF267" s="173"/>
      <c r="DG267" s="173"/>
      <c r="DH267" s="173"/>
      <c r="DI267" s="173"/>
    </row>
    <row r="268" spans="1:113" s="38" customFormat="1" ht="15" customHeight="1">
      <c r="A268" s="24" t="s">
        <v>61</v>
      </c>
      <c r="B268" s="24"/>
      <c r="C268" s="24"/>
      <c r="D268" s="24"/>
      <c r="E268" s="24"/>
      <c r="F268" s="24"/>
      <c r="G268" s="24"/>
      <c r="H268" s="42">
        <f>SUM(H260:H267)</f>
        <v>1044</v>
      </c>
      <c r="I268" s="42">
        <f>SUM(I260:I267)</f>
        <v>500</v>
      </c>
      <c r="J268" s="24">
        <f t="shared" ref="J268:O268" si="205">AVERAGE(J260:J267)</f>
        <v>60.846249999999991</v>
      </c>
      <c r="K268" s="24">
        <f t="shared" si="205"/>
        <v>3.0733333333333337</v>
      </c>
      <c r="L268" s="24">
        <f t="shared" si="205"/>
        <v>3.8733333333333331</v>
      </c>
      <c r="M268" s="24">
        <f t="shared" si="205"/>
        <v>21.718</v>
      </c>
      <c r="N268" s="24">
        <f t="shared" si="205"/>
        <v>2</v>
      </c>
      <c r="O268" s="24">
        <f t="shared" si="205"/>
        <v>0.3</v>
      </c>
      <c r="P268" s="52" t="s">
        <v>62</v>
      </c>
      <c r="Q268" s="24">
        <f t="shared" ref="Q268:AJ268" si="206">AVERAGE(Q260:Q267)</f>
        <v>0</v>
      </c>
      <c r="R268" s="24">
        <f t="shared" si="206"/>
        <v>5.5566666666666658</v>
      </c>
      <c r="S268" s="24">
        <f t="shared" si="206"/>
        <v>1.5833333333333333</v>
      </c>
      <c r="T268" s="24">
        <f t="shared" si="206"/>
        <v>0.8</v>
      </c>
      <c r="U268" s="24">
        <f t="shared" si="206"/>
        <v>19.875</v>
      </c>
      <c r="V268" s="24">
        <f t="shared" si="206"/>
        <v>0</v>
      </c>
      <c r="W268" s="24">
        <f t="shared" si="206"/>
        <v>0</v>
      </c>
      <c r="X268" s="24">
        <f t="shared" si="206"/>
        <v>8.3333333333333329E-2</v>
      </c>
      <c r="Y268" s="24">
        <f t="shared" si="206"/>
        <v>7.7999999999999989</v>
      </c>
      <c r="Z268" s="24">
        <f>AVERAGE(Z260:Z267)</f>
        <v>0</v>
      </c>
      <c r="AA268" s="24">
        <f t="shared" si="206"/>
        <v>2.3359999999999999</v>
      </c>
      <c r="AB268" s="24">
        <f t="shared" si="206"/>
        <v>0.57599999999999996</v>
      </c>
      <c r="AC268" s="24">
        <f t="shared" si="206"/>
        <v>0</v>
      </c>
      <c r="AD268" s="24">
        <f t="shared" si="206"/>
        <v>0</v>
      </c>
      <c r="AE268" s="24">
        <f t="shared" si="206"/>
        <v>0</v>
      </c>
      <c r="AF268" s="24">
        <f t="shared" si="206"/>
        <v>0</v>
      </c>
      <c r="AG268" s="24">
        <f t="shared" si="206"/>
        <v>0</v>
      </c>
      <c r="AH268" s="24">
        <f t="shared" si="206"/>
        <v>0</v>
      </c>
      <c r="AI268" s="24">
        <f t="shared" si="206"/>
        <v>0</v>
      </c>
      <c r="AJ268" s="24">
        <f t="shared" si="206"/>
        <v>0</v>
      </c>
      <c r="AK268" s="10"/>
      <c r="AL268" s="52">
        <f>AVERAGE(AL260:AL267)</f>
        <v>8.7074999999999996</v>
      </c>
      <c r="AM268" s="52">
        <f t="shared" ref="AM268:AV268" si="207">AVERAGE(AM260:AM267)</f>
        <v>17.705714285714286</v>
      </c>
      <c r="AN268" s="52">
        <f t="shared" si="207"/>
        <v>22.238</v>
      </c>
      <c r="AO268" s="52">
        <f t="shared" si="207"/>
        <v>6.9466666666666663</v>
      </c>
      <c r="AP268" s="52">
        <f t="shared" si="207"/>
        <v>40.703749999999999</v>
      </c>
      <c r="AQ268" s="52">
        <f t="shared" si="207"/>
        <v>59.296249999999993</v>
      </c>
      <c r="AR268" s="52">
        <f t="shared" si="207"/>
        <v>73.195000000000007</v>
      </c>
      <c r="AS268" s="14"/>
      <c r="AT268" s="52">
        <f t="shared" si="207"/>
        <v>1.1005822857142857</v>
      </c>
      <c r="AU268" s="52">
        <f>AVERAGE(AU260:AU267)</f>
        <v>3.2677146666666665</v>
      </c>
      <c r="AV268" s="52">
        <f t="shared" si="207"/>
        <v>4.5176622857142856</v>
      </c>
      <c r="AW268" s="52">
        <f t="shared" ref="AW268:BC268" si="208">AVERAGE(AW260:AW267)</f>
        <v>14.244255999999998</v>
      </c>
      <c r="AX268" s="52">
        <f t="shared" si="208"/>
        <v>22.521749714285708</v>
      </c>
      <c r="AY268" s="52">
        <f t="shared" si="208"/>
        <v>55.436351999999999</v>
      </c>
      <c r="AZ268" s="52">
        <f t="shared" si="208"/>
        <v>1.5319226666666668</v>
      </c>
      <c r="BA268" s="52">
        <f t="shared" si="208"/>
        <v>2.4580639999999998</v>
      </c>
      <c r="BB268" s="52">
        <f t="shared" si="208"/>
        <v>8.9254426666666653</v>
      </c>
      <c r="BC268" s="52">
        <f t="shared" si="208"/>
        <v>0.488952</v>
      </c>
      <c r="BD268" s="52">
        <f t="shared" si="204"/>
        <v>114.49269828571428</v>
      </c>
      <c r="BE268" s="14"/>
      <c r="BF268" s="52">
        <f>AVERAGE(BF260:BF267)</f>
        <v>9.2999999999999989</v>
      </c>
      <c r="BG268" s="52">
        <f t="shared" ref="BG268:BW268" si="209">AVERAGE(BG260:BG267)</f>
        <v>29.2</v>
      </c>
      <c r="BH268" s="52">
        <f t="shared" si="209"/>
        <v>16.266666666666666</v>
      </c>
      <c r="BI268" s="52">
        <f t="shared" si="209"/>
        <v>6.5</v>
      </c>
      <c r="BJ268" s="52">
        <f t="shared" si="209"/>
        <v>59.1</v>
      </c>
      <c r="BK268" s="52">
        <f t="shared" si="209"/>
        <v>40.9</v>
      </c>
      <c r="BL268" s="52">
        <f t="shared" si="209"/>
        <v>57.166666666666664</v>
      </c>
      <c r="BM268" s="14"/>
      <c r="BN268" s="52">
        <f t="shared" si="209"/>
        <v>0.90536666666666665</v>
      </c>
      <c r="BO268" s="52">
        <f t="shared" si="209"/>
        <v>5.1949333333333332</v>
      </c>
      <c r="BP268" s="52">
        <f t="shared" si="209"/>
        <v>8.9938666666666673</v>
      </c>
      <c r="BQ268" s="52">
        <f t="shared" si="209"/>
        <v>10.677066666666667</v>
      </c>
      <c r="BR268" s="52">
        <f t="shared" si="209"/>
        <v>32.912933333333328</v>
      </c>
      <c r="BS268" s="52">
        <f t="shared" si="209"/>
        <v>32.933233333333334</v>
      </c>
      <c r="BT268" s="52">
        <f t="shared" si="209"/>
        <v>1.3759000000000001</v>
      </c>
      <c r="BU268" s="52">
        <f t="shared" si="209"/>
        <v>3.4565999999999999</v>
      </c>
      <c r="BV268" s="52">
        <f t="shared" si="209"/>
        <v>7.3152999999999988</v>
      </c>
      <c r="BW268" s="52">
        <f t="shared" si="209"/>
        <v>0.42610000000000003</v>
      </c>
      <c r="BX268" s="52">
        <f>SUM(BN268:BW268)</f>
        <v>104.1913</v>
      </c>
      <c r="BY268" s="14"/>
      <c r="BZ268" s="24"/>
      <c r="CA268" s="24"/>
      <c r="CB268" s="42">
        <f>SUM(CB260:CB267)</f>
        <v>0</v>
      </c>
      <c r="CC268" s="10"/>
      <c r="CD268" s="10"/>
      <c r="CE268" s="178"/>
      <c r="CF268" s="178"/>
      <c r="CG268" s="178"/>
      <c r="CH268" s="178"/>
      <c r="CI268" s="178"/>
      <c r="CJ268" s="178"/>
      <c r="CK268" s="178"/>
      <c r="CL268" s="178"/>
      <c r="CM268" s="178"/>
      <c r="CN268" s="178"/>
      <c r="CO268" s="178"/>
      <c r="CP268" s="178"/>
      <c r="CQ268" s="178"/>
      <c r="CR268" s="178"/>
      <c r="CS268" s="178"/>
      <c r="CT268" s="178"/>
      <c r="CU268" s="178"/>
      <c r="CV268" s="178"/>
      <c r="CW268" s="178"/>
      <c r="CX268" s="178"/>
      <c r="CY268" s="178"/>
      <c r="CZ268" s="178"/>
      <c r="DA268" s="178"/>
      <c r="DB268" s="178"/>
      <c r="DC268" s="178"/>
      <c r="DD268" s="178"/>
      <c r="DE268" s="178"/>
      <c r="DF268" s="178"/>
      <c r="DG268" s="178"/>
      <c r="DH268" s="178"/>
      <c r="DI268" s="178"/>
    </row>
    <row r="269" spans="1:113" s="65" customFormat="1" ht="15" customHeight="1">
      <c r="A269" s="59" t="s">
        <v>513</v>
      </c>
      <c r="B269" s="47"/>
      <c r="C269" s="47"/>
      <c r="D269" s="47"/>
      <c r="E269" s="47"/>
      <c r="F269" s="47"/>
      <c r="G269" s="47"/>
      <c r="H269" s="47"/>
      <c r="I269" s="47"/>
      <c r="J269" s="47">
        <f>STDEV(J260:J267)</f>
        <v>22.231784799182094</v>
      </c>
      <c r="K269" s="47">
        <f t="shared" ref="K269:BC269" si="210">STDEV(K260:K267)</f>
        <v>1.2806769043491537</v>
      </c>
      <c r="L269" s="47">
        <f t="shared" si="210"/>
        <v>0.45181116999619797</v>
      </c>
      <c r="M269" s="47">
        <f t="shared" si="210"/>
        <v>10.536062832007028</v>
      </c>
      <c r="N269" s="47"/>
      <c r="O269" s="47"/>
      <c r="P269" s="47"/>
      <c r="Q269" s="47">
        <f t="shared" si="210"/>
        <v>0</v>
      </c>
      <c r="R269" s="47">
        <f t="shared" si="210"/>
        <v>5.7334864320644101</v>
      </c>
      <c r="S269" s="47">
        <f t="shared" si="210"/>
        <v>1.2812754062521714</v>
      </c>
      <c r="T269" s="47">
        <f t="shared" si="210"/>
        <v>1.1313708498984762</v>
      </c>
      <c r="U269" s="47">
        <f t="shared" si="210"/>
        <v>6.2222048610868859</v>
      </c>
      <c r="V269" s="47"/>
      <c r="W269" s="47"/>
      <c r="X269" s="47">
        <f t="shared" si="210"/>
        <v>0.20412414523193151</v>
      </c>
      <c r="Y269" s="47">
        <f t="shared" si="210"/>
        <v>3.2377976053690181</v>
      </c>
      <c r="Z269" s="47">
        <f t="shared" si="210"/>
        <v>0</v>
      </c>
      <c r="AA269" s="47">
        <f t="shared" si="210"/>
        <v>1.2615387429643217</v>
      </c>
      <c r="AB269" s="47">
        <f t="shared" si="210"/>
        <v>0.61471944820381275</v>
      </c>
      <c r="AC269" s="47"/>
      <c r="AD269" s="47"/>
      <c r="AE269" s="47"/>
      <c r="AF269" s="47"/>
      <c r="AG269" s="47"/>
      <c r="AH269" s="47"/>
      <c r="AI269" s="47"/>
      <c r="AJ269" s="47"/>
      <c r="AK269" s="46"/>
      <c r="AL269" s="47">
        <f t="shared" si="210"/>
        <v>4.8379917616418373</v>
      </c>
      <c r="AM269" s="47">
        <f t="shared" si="210"/>
        <v>12.70116380119404</v>
      </c>
      <c r="AN269" s="47">
        <f t="shared" si="210"/>
        <v>9.9993609795826437</v>
      </c>
      <c r="AO269" s="47">
        <f t="shared" si="210"/>
        <v>0.97904715582720281</v>
      </c>
      <c r="AP269" s="47">
        <f t="shared" si="210"/>
        <v>23.66532359955022</v>
      </c>
      <c r="AQ269" s="47">
        <f t="shared" si="210"/>
        <v>23.665323599550231</v>
      </c>
      <c r="AR269" s="47">
        <f t="shared" si="210"/>
        <v>14.584813040576487</v>
      </c>
      <c r="AS269" s="46"/>
      <c r="AT269" s="47">
        <f t="shared" si="210"/>
        <v>0.72436233488260005</v>
      </c>
      <c r="AU269" s="47">
        <f t="shared" si="210"/>
        <v>2.3358450221559366</v>
      </c>
      <c r="AV269" s="47">
        <f t="shared" si="210"/>
        <v>5.0465011213668207</v>
      </c>
      <c r="AW269" s="47">
        <f t="shared" si="210"/>
        <v>5.9684207814646175</v>
      </c>
      <c r="AX269" s="47">
        <f t="shared" si="210"/>
        <v>13.224200731571667</v>
      </c>
      <c r="AY269" s="47">
        <f t="shared" si="210"/>
        <v>20.778290304178498</v>
      </c>
      <c r="AZ269" s="47">
        <f t="shared" si="210"/>
        <v>0.4142009506765198</v>
      </c>
      <c r="BA269" s="47">
        <f t="shared" si="210"/>
        <v>1.8559876049930926</v>
      </c>
      <c r="BB269" s="47">
        <f t="shared" si="210"/>
        <v>3.1220971271024403</v>
      </c>
      <c r="BC269" s="47">
        <f t="shared" si="210"/>
        <v>0.13392207328144234</v>
      </c>
      <c r="BD269" s="47"/>
      <c r="BE269" s="14"/>
      <c r="BF269" s="59">
        <v>4.8379917616418373</v>
      </c>
      <c r="BG269" s="59">
        <v>12.70116380119404</v>
      </c>
      <c r="BH269" s="59">
        <v>9.9993609795826437</v>
      </c>
      <c r="BI269" s="59">
        <v>0.97904715582720281</v>
      </c>
      <c r="BJ269" s="59">
        <v>23.66532359955022</v>
      </c>
      <c r="BK269" s="59">
        <v>23.665323599550231</v>
      </c>
      <c r="BL269" s="59">
        <v>14.584813040576487</v>
      </c>
      <c r="BM269" s="14"/>
      <c r="BN269" s="59">
        <v>2.4469404794558547</v>
      </c>
      <c r="BO269" s="59">
        <v>2.3432691743458736</v>
      </c>
      <c r="BP269" s="59">
        <v>0.82997435776304074</v>
      </c>
      <c r="BQ269" s="59">
        <v>10.830260078135032</v>
      </c>
      <c r="BR269" s="59">
        <v>13.224200731571667</v>
      </c>
      <c r="BS269" s="59">
        <v>20.778290304178498</v>
      </c>
      <c r="BT269" s="59">
        <v>0.4142009506765198</v>
      </c>
      <c r="BU269" s="59">
        <v>1.8559876049930926</v>
      </c>
      <c r="BV269" s="59">
        <v>3.1220971271024403</v>
      </c>
      <c r="BW269" s="59">
        <v>0.13392207328144234</v>
      </c>
      <c r="BX269" s="59">
        <v>5.3711982134420168E-15</v>
      </c>
      <c r="BY269" s="14"/>
      <c r="BZ269" s="47"/>
      <c r="CA269" s="47"/>
      <c r="CB269" s="60"/>
      <c r="CC269" s="46"/>
      <c r="CD269" s="46"/>
      <c r="CE269" s="179"/>
      <c r="CF269" s="179"/>
      <c r="CG269" s="179"/>
      <c r="CH269" s="179"/>
      <c r="CI269" s="179"/>
      <c r="CJ269" s="179"/>
      <c r="CK269" s="179"/>
      <c r="CL269" s="179"/>
      <c r="CM269" s="179"/>
      <c r="CN269" s="179"/>
      <c r="CO269" s="179"/>
      <c r="CP269" s="179"/>
      <c r="CQ269" s="179"/>
      <c r="CR269" s="179"/>
      <c r="CS269" s="179"/>
      <c r="CT269" s="179"/>
      <c r="CU269" s="179"/>
      <c r="CV269" s="179"/>
      <c r="CW269" s="179"/>
      <c r="CX269" s="179"/>
      <c r="CY269" s="179"/>
      <c r="CZ269" s="179"/>
      <c r="DA269" s="179"/>
      <c r="DB269" s="179"/>
      <c r="DC269" s="179"/>
      <c r="DD269" s="179"/>
      <c r="DE269" s="179"/>
      <c r="DF269" s="179"/>
      <c r="DG269" s="179"/>
      <c r="DH269" s="179"/>
      <c r="DI269" s="179"/>
    </row>
    <row r="270" spans="1:113" s="39" customFormat="1" ht="15" customHeight="1">
      <c r="A270" s="52" t="s">
        <v>517</v>
      </c>
      <c r="B270" s="24"/>
      <c r="C270" s="24"/>
      <c r="D270" s="24"/>
      <c r="E270" s="24"/>
      <c r="F270" s="24"/>
      <c r="G270" s="24"/>
      <c r="H270" s="24"/>
      <c r="I270" s="24"/>
      <c r="J270" s="24">
        <f>MEDIAN(J260:J267)</f>
        <v>49.349999999999994</v>
      </c>
      <c r="K270" s="24">
        <f t="shared" ref="K270:BV270" si="211">MEDIAN(K260:K267)</f>
        <v>3.7</v>
      </c>
      <c r="L270" s="24">
        <f t="shared" si="211"/>
        <v>3.92</v>
      </c>
      <c r="M270" s="24">
        <f t="shared" si="211"/>
        <v>25</v>
      </c>
      <c r="N270" s="24">
        <f t="shared" si="211"/>
        <v>2</v>
      </c>
      <c r="O270" s="24">
        <f t="shared" si="211"/>
        <v>0.3</v>
      </c>
      <c r="P270" s="24">
        <f t="shared" si="211"/>
        <v>0.3</v>
      </c>
      <c r="Q270" s="24">
        <f t="shared" si="211"/>
        <v>0</v>
      </c>
      <c r="R270" s="24">
        <f t="shared" si="211"/>
        <v>2.9699999999999998</v>
      </c>
      <c r="S270" s="24">
        <f t="shared" si="211"/>
        <v>2</v>
      </c>
      <c r="T270" s="24">
        <f t="shared" si="211"/>
        <v>0.8</v>
      </c>
      <c r="U270" s="24">
        <f t="shared" si="211"/>
        <v>17.649999999999999</v>
      </c>
      <c r="V270" s="24">
        <f t="shared" si="211"/>
        <v>0</v>
      </c>
      <c r="W270" s="24">
        <f t="shared" si="211"/>
        <v>0</v>
      </c>
      <c r="X270" s="24">
        <f t="shared" si="211"/>
        <v>0</v>
      </c>
      <c r="Y270" s="24">
        <f t="shared" si="211"/>
        <v>9</v>
      </c>
      <c r="Z270" s="24">
        <f t="shared" si="211"/>
        <v>0</v>
      </c>
      <c r="AA270" s="24">
        <f t="shared" si="211"/>
        <v>3</v>
      </c>
      <c r="AB270" s="24">
        <f t="shared" si="211"/>
        <v>0.5</v>
      </c>
      <c r="AC270" s="24">
        <f t="shared" si="211"/>
        <v>0</v>
      </c>
      <c r="AD270" s="24">
        <f t="shared" si="211"/>
        <v>0</v>
      </c>
      <c r="AE270" s="24">
        <f t="shared" si="211"/>
        <v>0</v>
      </c>
      <c r="AF270" s="24">
        <f t="shared" si="211"/>
        <v>0</v>
      </c>
      <c r="AG270" s="24">
        <f t="shared" si="211"/>
        <v>0</v>
      </c>
      <c r="AH270" s="24">
        <f t="shared" si="211"/>
        <v>0</v>
      </c>
      <c r="AI270" s="24">
        <f t="shared" si="211"/>
        <v>0</v>
      </c>
      <c r="AJ270" s="24">
        <f t="shared" si="211"/>
        <v>0</v>
      </c>
      <c r="AK270" s="46"/>
      <c r="AL270" s="24">
        <f t="shared" si="211"/>
        <v>9.5</v>
      </c>
      <c r="AM270" s="24">
        <f t="shared" si="211"/>
        <v>18.399999999999999</v>
      </c>
      <c r="AN270" s="24">
        <f t="shared" si="211"/>
        <v>25</v>
      </c>
      <c r="AO270" s="24">
        <f t="shared" si="211"/>
        <v>7.1</v>
      </c>
      <c r="AP270" s="24">
        <f t="shared" si="211"/>
        <v>50.965000000000003</v>
      </c>
      <c r="AQ270" s="24">
        <f t="shared" si="211"/>
        <v>49.034999999999997</v>
      </c>
      <c r="AR270" s="24">
        <f t="shared" si="211"/>
        <v>76.47999999999999</v>
      </c>
      <c r="AS270" s="46"/>
      <c r="AT270" s="24">
        <f t="shared" si="211"/>
        <v>1</v>
      </c>
      <c r="AU270" s="24">
        <f t="shared" si="211"/>
        <v>3.7050000000000001</v>
      </c>
      <c r="AV270" s="24">
        <f t="shared" si="211"/>
        <v>3.3855999999999993</v>
      </c>
      <c r="AW270" s="24">
        <f t="shared" si="211"/>
        <v>14.613199999999999</v>
      </c>
      <c r="AX270" s="24">
        <f t="shared" si="211"/>
        <v>24.068799999999996</v>
      </c>
      <c r="AY270" s="24">
        <f t="shared" si="211"/>
        <v>58.501507999999994</v>
      </c>
      <c r="AZ270" s="24">
        <f t="shared" si="211"/>
        <v>1.6898</v>
      </c>
      <c r="BA270" s="24">
        <f t="shared" si="211"/>
        <v>2.7831999999999995</v>
      </c>
      <c r="BB270" s="24">
        <f t="shared" si="211"/>
        <v>8.7187999999999981</v>
      </c>
      <c r="BC270" s="24">
        <f t="shared" si="211"/>
        <v>0.50409999999999999</v>
      </c>
      <c r="BD270" s="24">
        <f t="shared" si="211"/>
        <v>100</v>
      </c>
      <c r="BE270" s="46"/>
      <c r="BF270" s="24">
        <f t="shared" si="211"/>
        <v>9</v>
      </c>
      <c r="BG270" s="24">
        <f t="shared" si="211"/>
        <v>33</v>
      </c>
      <c r="BH270" s="24">
        <f t="shared" si="211"/>
        <v>14.8</v>
      </c>
      <c r="BI270" s="24">
        <f t="shared" si="211"/>
        <v>6.5</v>
      </c>
      <c r="BJ270" s="24">
        <f t="shared" si="211"/>
        <v>63.6</v>
      </c>
      <c r="BK270" s="24">
        <f t="shared" si="211"/>
        <v>36.4</v>
      </c>
      <c r="BL270" s="24">
        <f t="shared" si="211"/>
        <v>60</v>
      </c>
      <c r="BM270" s="46"/>
      <c r="BN270" s="24">
        <f t="shared" si="211"/>
        <v>0.81</v>
      </c>
      <c r="BO270" s="24">
        <f t="shared" si="211"/>
        <v>4.6647999999999996</v>
      </c>
      <c r="BP270" s="24">
        <f t="shared" si="211"/>
        <v>10.89</v>
      </c>
      <c r="BQ270" s="24">
        <f t="shared" si="211"/>
        <v>9.0179999999999989</v>
      </c>
      <c r="BR270" s="24">
        <f t="shared" si="211"/>
        <v>35.069999999999993</v>
      </c>
      <c r="BS270" s="24">
        <f t="shared" si="211"/>
        <v>36</v>
      </c>
      <c r="BT270" s="24">
        <f t="shared" si="211"/>
        <v>1.3759000000000001</v>
      </c>
      <c r="BU270" s="24">
        <f t="shared" si="211"/>
        <v>3.4565999999999999</v>
      </c>
      <c r="BV270" s="24">
        <f t="shared" si="211"/>
        <v>7.3152999999999988</v>
      </c>
      <c r="BW270" s="24">
        <f>MEDIAN(BW260:BW267)</f>
        <v>0.42610000000000003</v>
      </c>
      <c r="BX270" s="24">
        <f>MEDIAN(BX260:BX267)</f>
        <v>100</v>
      </c>
      <c r="BY270" s="46"/>
      <c r="BZ270" s="24"/>
      <c r="CA270" s="24"/>
      <c r="CB270" s="42"/>
      <c r="CC270" s="46"/>
      <c r="CD270" s="46"/>
      <c r="CE270" s="180"/>
      <c r="CF270" s="180"/>
      <c r="CG270" s="180"/>
      <c r="CH270" s="180"/>
      <c r="CI270" s="180"/>
      <c r="CJ270" s="180"/>
      <c r="CK270" s="180"/>
      <c r="CL270" s="180"/>
      <c r="CM270" s="180"/>
      <c r="CN270" s="180"/>
      <c r="CO270" s="180"/>
      <c r="CP270" s="180"/>
      <c r="CQ270" s="180"/>
      <c r="CR270" s="180"/>
      <c r="CS270" s="180"/>
      <c r="CT270" s="180"/>
      <c r="CU270" s="180"/>
      <c r="CV270" s="180"/>
      <c r="CW270" s="180"/>
      <c r="CX270" s="180"/>
      <c r="CY270" s="180"/>
      <c r="CZ270" s="180"/>
      <c r="DA270" s="180"/>
      <c r="DB270" s="180"/>
      <c r="DC270" s="180"/>
      <c r="DD270" s="180"/>
      <c r="DE270" s="180"/>
      <c r="DF270" s="180"/>
      <c r="DG270" s="180"/>
      <c r="DH270" s="180"/>
      <c r="DI270" s="180"/>
    </row>
    <row r="271" spans="1:113" s="38" customFormat="1" ht="15" customHeight="1">
      <c r="A271" s="24" t="s">
        <v>63</v>
      </c>
      <c r="B271" s="24"/>
      <c r="C271" s="24"/>
      <c r="D271" s="24"/>
      <c r="E271" s="24"/>
      <c r="F271" s="24"/>
      <c r="G271" s="24"/>
      <c r="H271" s="42"/>
      <c r="I271" s="42"/>
      <c r="J271" s="66">
        <v>36.4</v>
      </c>
      <c r="K271" s="24">
        <f>MIN(K260:K267)</f>
        <v>1.6</v>
      </c>
      <c r="L271" s="24">
        <f>MIN(L260:L267)</f>
        <v>3.4</v>
      </c>
      <c r="M271" s="24">
        <f>MIN(M260:M267)</f>
        <v>9</v>
      </c>
      <c r="N271" s="24" t="s">
        <v>62</v>
      </c>
      <c r="O271" s="24" t="s">
        <v>62</v>
      </c>
      <c r="P271" s="24" t="s">
        <v>62</v>
      </c>
      <c r="Q271" s="24">
        <f>MIN(Q260:Q267)</f>
        <v>0</v>
      </c>
      <c r="R271" s="24">
        <f>MIN(R260:R267)</f>
        <v>0.7</v>
      </c>
      <c r="S271" s="24">
        <f>MIN(S260:S267)</f>
        <v>0</v>
      </c>
      <c r="T271" s="24">
        <f>MIN(T260:T267)</f>
        <v>0</v>
      </c>
      <c r="U271" s="24">
        <f>MIN(U260:U267)</f>
        <v>15.2</v>
      </c>
      <c r="V271" s="24" t="s">
        <v>62</v>
      </c>
      <c r="W271" s="24" t="s">
        <v>62</v>
      </c>
      <c r="X271" s="24">
        <f>MIN(X260:X267)</f>
        <v>0</v>
      </c>
      <c r="Y271" s="24">
        <f>MIN(Y260:Y267)</f>
        <v>3.5</v>
      </c>
      <c r="Z271" s="24">
        <f>MIN(Z260:Z267)</f>
        <v>0</v>
      </c>
      <c r="AA271" s="24">
        <f>MIN(AA260:AA267)</f>
        <v>0.98</v>
      </c>
      <c r="AB271" s="24">
        <f>MIN(AB260:AB267)</f>
        <v>0</v>
      </c>
      <c r="AC271" s="24" t="s">
        <v>62</v>
      </c>
      <c r="AD271" s="24" t="s">
        <v>62</v>
      </c>
      <c r="AE271" s="24" t="s">
        <v>62</v>
      </c>
      <c r="AF271" s="24" t="s">
        <v>62</v>
      </c>
      <c r="AG271" s="24" t="s">
        <v>62</v>
      </c>
      <c r="AH271" s="24" t="s">
        <v>62</v>
      </c>
      <c r="AI271" s="24" t="s">
        <v>62</v>
      </c>
      <c r="AJ271" s="24" t="s">
        <v>62</v>
      </c>
      <c r="AK271" s="10"/>
      <c r="AL271" s="52">
        <f>MIN(AL260:AL267)</f>
        <v>0</v>
      </c>
      <c r="AM271" s="52">
        <f t="shared" ref="AM271:AV271" si="212">MIN(AM260:AM267)</f>
        <v>2.94</v>
      </c>
      <c r="AN271" s="52">
        <f t="shared" si="212"/>
        <v>9</v>
      </c>
      <c r="AO271" s="52">
        <f t="shared" si="212"/>
        <v>5.9</v>
      </c>
      <c r="AP271" s="52">
        <f t="shared" si="212"/>
        <v>10</v>
      </c>
      <c r="AQ271" s="52">
        <f t="shared" si="212"/>
        <v>35.299999999999997</v>
      </c>
      <c r="AR271" s="52">
        <f t="shared" si="212"/>
        <v>50.099999999999994</v>
      </c>
      <c r="AS271" s="14"/>
      <c r="AT271" s="52">
        <f t="shared" si="212"/>
        <v>0.20250000000000001</v>
      </c>
      <c r="AU271" s="52">
        <f>MIN(AU260:AU267)</f>
        <v>0.54</v>
      </c>
      <c r="AV271" s="52">
        <f t="shared" si="212"/>
        <v>8.6435999999999999E-2</v>
      </c>
      <c r="AW271" s="52">
        <f t="shared" ref="AW271:BC271" si="213">MIN(AW260:AW267)</f>
        <v>8.0549999999999997</v>
      </c>
      <c r="AX271" s="52">
        <f t="shared" si="213"/>
        <v>4.5546479999999994</v>
      </c>
      <c r="AY271" s="52">
        <f t="shared" si="213"/>
        <v>25.100099999999994</v>
      </c>
      <c r="AZ271" s="52">
        <f t="shared" si="213"/>
        <v>1.0620000000000001</v>
      </c>
      <c r="BA271" s="52">
        <f t="shared" si="213"/>
        <v>0.46099199999999996</v>
      </c>
      <c r="BB271" s="52">
        <f t="shared" si="213"/>
        <v>5.9117999999999995</v>
      </c>
      <c r="BC271" s="52">
        <f t="shared" si="213"/>
        <v>0.34810000000000002</v>
      </c>
      <c r="BD271" s="52">
        <f t="shared" ref="BD271:BD276" si="214">SUM(AT271:BC271)</f>
        <v>46.321575999999986</v>
      </c>
      <c r="BE271" s="14"/>
      <c r="BF271" s="52">
        <f>MIN(BF260:BF267)</f>
        <v>7</v>
      </c>
      <c r="BG271" s="52">
        <f t="shared" ref="BG271:BW271" si="215">MIN(BG260:BG267)</f>
        <v>19.599999999999998</v>
      </c>
      <c r="BH271" s="52">
        <f t="shared" si="215"/>
        <v>9</v>
      </c>
      <c r="BI271" s="52">
        <f t="shared" si="215"/>
        <v>5.9</v>
      </c>
      <c r="BJ271" s="52">
        <f t="shared" si="215"/>
        <v>49</v>
      </c>
      <c r="BK271" s="52">
        <f t="shared" si="215"/>
        <v>35.299999999999997</v>
      </c>
      <c r="BL271" s="52">
        <f t="shared" si="215"/>
        <v>50.099999999999994</v>
      </c>
      <c r="BM271" s="14"/>
      <c r="BN271" s="52">
        <f t="shared" si="215"/>
        <v>0.49</v>
      </c>
      <c r="BO271" s="52">
        <f t="shared" si="215"/>
        <v>4.62</v>
      </c>
      <c r="BP271" s="52">
        <f t="shared" si="215"/>
        <v>3.8415999999999992</v>
      </c>
      <c r="BQ271" s="52">
        <f t="shared" si="215"/>
        <v>8.4</v>
      </c>
      <c r="BR271" s="52">
        <f t="shared" si="215"/>
        <v>24.068799999999996</v>
      </c>
      <c r="BS271" s="52">
        <f t="shared" si="215"/>
        <v>25.100099999999994</v>
      </c>
      <c r="BT271" s="52">
        <f t="shared" si="215"/>
        <v>1.0620000000000001</v>
      </c>
      <c r="BU271" s="52">
        <f t="shared" si="215"/>
        <v>2.7831999999999995</v>
      </c>
      <c r="BV271" s="52">
        <f t="shared" si="215"/>
        <v>5.9117999999999995</v>
      </c>
      <c r="BW271" s="52">
        <f t="shared" si="215"/>
        <v>0.34810000000000002</v>
      </c>
      <c r="BX271" s="52">
        <f>SUM(BN271:BW271)</f>
        <v>76.625599999999977</v>
      </c>
      <c r="BY271" s="14"/>
      <c r="BZ271" s="24"/>
      <c r="CA271" s="24"/>
      <c r="CB271" s="42"/>
      <c r="CC271" s="10"/>
      <c r="CD271" s="10"/>
      <c r="CE271" s="178"/>
      <c r="CF271" s="178"/>
      <c r="CG271" s="178"/>
      <c r="CH271" s="178"/>
      <c r="CI271" s="178"/>
      <c r="CJ271" s="178"/>
      <c r="CK271" s="178"/>
      <c r="CL271" s="178"/>
      <c r="CM271" s="178"/>
      <c r="CN271" s="178"/>
      <c r="CO271" s="178"/>
      <c r="CP271" s="178"/>
      <c r="CQ271" s="178"/>
      <c r="CR271" s="178"/>
      <c r="CS271" s="178"/>
      <c r="CT271" s="178"/>
      <c r="CU271" s="178"/>
      <c r="CV271" s="178"/>
      <c r="CW271" s="178"/>
      <c r="CX271" s="178"/>
      <c r="CY271" s="178"/>
      <c r="CZ271" s="178"/>
      <c r="DA271" s="178"/>
      <c r="DB271" s="178"/>
      <c r="DC271" s="178"/>
      <c r="DD271" s="178"/>
      <c r="DE271" s="178"/>
      <c r="DF271" s="178"/>
      <c r="DG271" s="178"/>
      <c r="DH271" s="178"/>
      <c r="DI271" s="178"/>
    </row>
    <row r="272" spans="1:113" s="38" customFormat="1" ht="15" customHeight="1">
      <c r="A272" s="24" t="s">
        <v>64</v>
      </c>
      <c r="B272" s="24"/>
      <c r="C272" s="24"/>
      <c r="D272" s="24"/>
      <c r="E272" s="24"/>
      <c r="F272" s="24"/>
      <c r="G272" s="24"/>
      <c r="H272" s="42"/>
      <c r="I272" s="42"/>
      <c r="J272" s="66">
        <v>90</v>
      </c>
      <c r="K272" s="24">
        <f>MAX(K260:K267)</f>
        <v>3.92</v>
      </c>
      <c r="L272" s="24">
        <f>MAX(L260:L267)</f>
        <v>4.3</v>
      </c>
      <c r="M272" s="24">
        <f>MAX(M260:M267)</f>
        <v>32</v>
      </c>
      <c r="N272" s="24" t="s">
        <v>62</v>
      </c>
      <c r="O272" s="24" t="s">
        <v>62</v>
      </c>
      <c r="P272" s="24" t="s">
        <v>62</v>
      </c>
      <c r="Q272" s="24">
        <f>MAX(Q260:Q267)</f>
        <v>0</v>
      </c>
      <c r="R272" s="24">
        <f>MAX(R260:R267)</f>
        <v>15.7</v>
      </c>
      <c r="S272" s="24">
        <f>MAX(S260:S267)</f>
        <v>3</v>
      </c>
      <c r="T272" s="24">
        <f>MAX(T260:T267)</f>
        <v>1.6</v>
      </c>
      <c r="U272" s="24">
        <f>MAX(U260:U267)</f>
        <v>29</v>
      </c>
      <c r="V272" s="24" t="s">
        <v>62</v>
      </c>
      <c r="W272" s="24" t="s">
        <v>62</v>
      </c>
      <c r="X272" s="24">
        <f>MAX(X260:X267)</f>
        <v>0.5</v>
      </c>
      <c r="Y272" s="24">
        <f>MAX(Y260:Y267)</f>
        <v>12.5</v>
      </c>
      <c r="Z272" s="24">
        <f>MAX(Z260:Z267)</f>
        <v>0</v>
      </c>
      <c r="AA272" s="24">
        <f>MAX(AA260:AA267)</f>
        <v>3.7</v>
      </c>
      <c r="AB272" s="24">
        <f>MAX(AB260:AB267)</f>
        <v>1.4</v>
      </c>
      <c r="AC272" s="24" t="s">
        <v>62</v>
      </c>
      <c r="AD272" s="24" t="s">
        <v>62</v>
      </c>
      <c r="AE272" s="24" t="s">
        <v>62</v>
      </c>
      <c r="AF272" s="24" t="s">
        <v>62</v>
      </c>
      <c r="AG272" s="24" t="s">
        <v>62</v>
      </c>
      <c r="AH272" s="24" t="s">
        <v>62</v>
      </c>
      <c r="AI272" s="24" t="s">
        <v>62</v>
      </c>
      <c r="AJ272" s="24" t="s">
        <v>62</v>
      </c>
      <c r="AK272" s="10"/>
      <c r="AL272" s="52">
        <f>MAX(AL260:AL267)</f>
        <v>15.5</v>
      </c>
      <c r="AM272" s="52">
        <f t="shared" ref="AM272:AV272" si="216">MAX(AM260:AM267)</f>
        <v>35</v>
      </c>
      <c r="AN272" s="52">
        <f t="shared" si="216"/>
        <v>32</v>
      </c>
      <c r="AO272" s="52">
        <f t="shared" si="216"/>
        <v>7.84</v>
      </c>
      <c r="AP272" s="52">
        <f t="shared" si="216"/>
        <v>64.7</v>
      </c>
      <c r="AQ272" s="52">
        <f t="shared" si="216"/>
        <v>90</v>
      </c>
      <c r="AR272" s="52">
        <f t="shared" si="216"/>
        <v>90</v>
      </c>
      <c r="AS272" s="14"/>
      <c r="AT272" s="52">
        <f t="shared" si="216"/>
        <v>2.4024999999999999</v>
      </c>
      <c r="AU272" s="52">
        <f>MAX(AU260:AU267)</f>
        <v>6.3</v>
      </c>
      <c r="AV272" s="52">
        <f t="shared" si="216"/>
        <v>12.25</v>
      </c>
      <c r="AW272" s="52">
        <f t="shared" ref="AW272:BC272" si="217">MAX(AW260:AW267)</f>
        <v>23.405000000000001</v>
      </c>
      <c r="AX272" s="52">
        <f t="shared" si="217"/>
        <v>39.6</v>
      </c>
      <c r="AY272" s="52">
        <f t="shared" si="217"/>
        <v>81</v>
      </c>
      <c r="AZ272" s="52">
        <f t="shared" si="217"/>
        <v>1.8439680000000001</v>
      </c>
      <c r="BA272" s="52">
        <f t="shared" si="217"/>
        <v>4.13</v>
      </c>
      <c r="BB272" s="52">
        <f t="shared" si="217"/>
        <v>12.145727999999998</v>
      </c>
      <c r="BC272" s="52">
        <f t="shared" si="217"/>
        <v>0.61465599999999998</v>
      </c>
      <c r="BD272" s="52">
        <f t="shared" si="214"/>
        <v>183.69185199999998</v>
      </c>
      <c r="BE272" s="77"/>
      <c r="BF272" s="52">
        <f>MAX(BF260:BF267)</f>
        <v>11.9</v>
      </c>
      <c r="BG272" s="52">
        <f t="shared" ref="BG272:BW272" si="218">MAX(BG260:BG267)</f>
        <v>35</v>
      </c>
      <c r="BH272" s="52">
        <f t="shared" si="218"/>
        <v>25</v>
      </c>
      <c r="BI272" s="52">
        <f t="shared" si="218"/>
        <v>7.1</v>
      </c>
      <c r="BJ272" s="52">
        <f t="shared" si="218"/>
        <v>64.7</v>
      </c>
      <c r="BK272" s="52">
        <f t="shared" si="218"/>
        <v>51</v>
      </c>
      <c r="BL272" s="52">
        <f t="shared" si="218"/>
        <v>61.4</v>
      </c>
      <c r="BM272" s="14"/>
      <c r="BN272" s="52">
        <f t="shared" si="218"/>
        <v>1.4161000000000001</v>
      </c>
      <c r="BO272" s="52">
        <f t="shared" si="218"/>
        <v>6.3</v>
      </c>
      <c r="BP272" s="52">
        <f t="shared" si="218"/>
        <v>12.25</v>
      </c>
      <c r="BQ272" s="52">
        <f t="shared" si="218"/>
        <v>14.613199999999999</v>
      </c>
      <c r="BR272" s="52">
        <f t="shared" si="218"/>
        <v>39.6</v>
      </c>
      <c r="BS272" s="52">
        <f t="shared" si="218"/>
        <v>37.699600000000004</v>
      </c>
      <c r="BT272" s="52">
        <f t="shared" si="218"/>
        <v>1.6898</v>
      </c>
      <c r="BU272" s="52">
        <f t="shared" si="218"/>
        <v>4.13</v>
      </c>
      <c r="BV272" s="52">
        <f t="shared" si="218"/>
        <v>8.7187999999999981</v>
      </c>
      <c r="BW272" s="52">
        <f t="shared" si="218"/>
        <v>0.50409999999999999</v>
      </c>
      <c r="BX272" s="52">
        <f>SUM(BN272:BW272)</f>
        <v>126.92160000000001</v>
      </c>
      <c r="BY272" s="14"/>
      <c r="BZ272" s="24"/>
      <c r="CA272" s="24"/>
      <c r="CB272" s="42"/>
      <c r="CC272" s="10"/>
      <c r="CD272" s="10"/>
      <c r="CE272" s="178"/>
      <c r="CF272" s="178"/>
      <c r="CG272" s="178"/>
      <c r="CH272" s="178"/>
      <c r="CI272" s="178"/>
      <c r="CJ272" s="178"/>
      <c r="CK272" s="178"/>
      <c r="CL272" s="178"/>
      <c r="CM272" s="178"/>
      <c r="CN272" s="178"/>
      <c r="CO272" s="178"/>
      <c r="CP272" s="178"/>
      <c r="CQ272" s="178"/>
      <c r="CR272" s="178"/>
      <c r="CS272" s="178"/>
      <c r="CT272" s="178"/>
      <c r="CU272" s="178"/>
      <c r="CV272" s="178"/>
      <c r="CW272" s="178"/>
      <c r="CX272" s="178"/>
      <c r="CY272" s="178"/>
      <c r="CZ272" s="178"/>
      <c r="DA272" s="178"/>
      <c r="DB272" s="178"/>
      <c r="DC272" s="178"/>
      <c r="DD272" s="178"/>
      <c r="DE272" s="178"/>
      <c r="DF272" s="178"/>
      <c r="DG272" s="178"/>
      <c r="DH272" s="178"/>
      <c r="DI272" s="178"/>
    </row>
    <row r="273" spans="1:113" s="9" customFormat="1" ht="15" customHeight="1">
      <c r="A273" s="7" t="s">
        <v>73</v>
      </c>
      <c r="B273" s="2">
        <v>2001</v>
      </c>
      <c r="C273" s="7">
        <v>11207032</v>
      </c>
      <c r="D273" s="7" t="s">
        <v>389</v>
      </c>
      <c r="E273" s="7" t="s">
        <v>390</v>
      </c>
      <c r="F273" s="7" t="s">
        <v>391</v>
      </c>
      <c r="G273" s="7" t="s">
        <v>36</v>
      </c>
      <c r="H273" s="2">
        <v>239</v>
      </c>
      <c r="I273" s="2"/>
      <c r="J273" s="1">
        <v>86.2</v>
      </c>
      <c r="K273" s="3" t="s">
        <v>37</v>
      </c>
      <c r="L273" s="3" t="s">
        <v>37</v>
      </c>
      <c r="M273" s="3">
        <v>3.8</v>
      </c>
      <c r="N273" s="3" t="s">
        <v>37</v>
      </c>
      <c r="O273" s="3" t="s">
        <v>37</v>
      </c>
      <c r="P273" s="3" t="s">
        <v>37</v>
      </c>
      <c r="Q273" s="3">
        <v>0</v>
      </c>
      <c r="R273" s="3">
        <v>0.8</v>
      </c>
      <c r="S273" s="3">
        <v>0.2</v>
      </c>
      <c r="T273" s="3" t="s">
        <v>37</v>
      </c>
      <c r="U273" s="3" t="s">
        <v>37</v>
      </c>
      <c r="V273" s="3" t="s">
        <v>37</v>
      </c>
      <c r="W273" s="3" t="s">
        <v>37</v>
      </c>
      <c r="X273" s="3">
        <v>0</v>
      </c>
      <c r="Y273" s="3">
        <v>1.5</v>
      </c>
      <c r="Z273" s="3" t="s">
        <v>37</v>
      </c>
      <c r="AA273" s="3">
        <v>7.5</v>
      </c>
      <c r="AB273" s="3">
        <v>0</v>
      </c>
      <c r="AC273" s="3">
        <v>0</v>
      </c>
      <c r="AD273" s="3">
        <v>0</v>
      </c>
      <c r="AE273" s="3" t="s">
        <v>37</v>
      </c>
      <c r="AF273" s="3" t="s">
        <v>37</v>
      </c>
      <c r="AG273" s="3" t="s">
        <v>37</v>
      </c>
      <c r="AH273" s="3" t="s">
        <v>37</v>
      </c>
      <c r="AI273" s="3" t="s">
        <v>37</v>
      </c>
      <c r="AJ273" s="3" t="s">
        <v>37</v>
      </c>
      <c r="AK273" s="10"/>
      <c r="AL273" s="45">
        <f>SUM(X273:AJ273)</f>
        <v>9</v>
      </c>
      <c r="AM273" s="45">
        <f t="shared" si="176"/>
        <v>1</v>
      </c>
      <c r="AN273" s="45">
        <f>SUM(M273:P273)</f>
        <v>3.8</v>
      </c>
      <c r="AO273" s="45"/>
      <c r="AP273" s="45">
        <f t="shared" si="177"/>
        <v>13.8</v>
      </c>
      <c r="AQ273" s="45">
        <f t="shared" ref="AQ273:AQ299" si="219">100-AP273</f>
        <v>86.2</v>
      </c>
      <c r="AR273" s="45">
        <f>AN273+AQ273</f>
        <v>90</v>
      </c>
      <c r="AS273" s="14"/>
      <c r="AT273" s="45">
        <f t="shared" si="178"/>
        <v>0.81</v>
      </c>
      <c r="AU273" s="45">
        <f>2*AL273*AM273/100</f>
        <v>0.18</v>
      </c>
      <c r="AV273" s="45">
        <f>AM273*AM273/100</f>
        <v>0.01</v>
      </c>
      <c r="AW273" s="45">
        <f>2*AL273*AR273/100</f>
        <v>16.2</v>
      </c>
      <c r="AX273" s="45">
        <f>2*AM273*AR273/100</f>
        <v>1.8</v>
      </c>
      <c r="AY273" s="45">
        <f>AR273*AR273/100</f>
        <v>81</v>
      </c>
      <c r="AZ273" s="45"/>
      <c r="BA273" s="45"/>
      <c r="BB273" s="45"/>
      <c r="BC273" s="45"/>
      <c r="BD273" s="45">
        <f t="shared" si="214"/>
        <v>100</v>
      </c>
      <c r="BE273" s="14"/>
      <c r="BF273" s="45"/>
      <c r="BG273" s="45"/>
      <c r="BH273" s="45"/>
      <c r="BI273" s="45"/>
      <c r="BJ273" s="45"/>
      <c r="BK273" s="45"/>
      <c r="BL273" s="45"/>
      <c r="BM273" s="14"/>
      <c r="BN273" s="45"/>
      <c r="BO273" s="45"/>
      <c r="BP273" s="45"/>
      <c r="BQ273" s="45"/>
      <c r="BR273" s="45"/>
      <c r="BS273" s="45"/>
      <c r="BT273" s="45"/>
      <c r="BU273" s="45"/>
      <c r="BV273" s="45"/>
      <c r="BW273" s="45"/>
      <c r="BX273" s="45"/>
      <c r="BY273" s="14"/>
      <c r="BZ273" s="3"/>
      <c r="CA273" s="3"/>
      <c r="CB273" s="2"/>
      <c r="CC273" s="10"/>
      <c r="CD273" s="10"/>
      <c r="CE273" s="174"/>
      <c r="CF273" s="174"/>
      <c r="CG273" s="174"/>
      <c r="CH273" s="174"/>
      <c r="CI273" s="174"/>
      <c r="CJ273" s="174"/>
      <c r="CK273" s="174"/>
      <c r="CL273" s="174"/>
      <c r="CM273" s="174"/>
      <c r="CN273" s="174"/>
      <c r="CO273" s="174"/>
      <c r="CP273" s="174"/>
      <c r="CQ273" s="174"/>
      <c r="CR273" s="174"/>
      <c r="CS273" s="174"/>
      <c r="CT273" s="174"/>
      <c r="CU273" s="174"/>
      <c r="CV273" s="174"/>
      <c r="CW273" s="174"/>
      <c r="CX273" s="174"/>
      <c r="CY273" s="174"/>
      <c r="CZ273" s="174"/>
      <c r="DA273" s="174"/>
      <c r="DB273" s="174"/>
      <c r="DC273" s="174"/>
      <c r="DD273" s="174"/>
      <c r="DE273" s="174"/>
      <c r="DF273" s="174"/>
      <c r="DG273" s="174"/>
      <c r="DH273" s="174"/>
      <c r="DI273" s="174"/>
    </row>
    <row r="274" spans="1:113" s="22" customFormat="1" ht="15" customHeight="1">
      <c r="A274" s="17" t="s">
        <v>77</v>
      </c>
      <c r="B274" s="18">
        <v>2007</v>
      </c>
      <c r="C274" s="17">
        <v>17301689</v>
      </c>
      <c r="D274" s="17" t="s">
        <v>389</v>
      </c>
      <c r="E274" s="17" t="s">
        <v>392</v>
      </c>
      <c r="F274" s="17"/>
      <c r="G274" s="17" t="s">
        <v>79</v>
      </c>
      <c r="H274" s="18">
        <v>39</v>
      </c>
      <c r="I274" s="18">
        <v>39</v>
      </c>
      <c r="J274" s="21">
        <v>84.6</v>
      </c>
      <c r="K274" s="19">
        <v>11.5</v>
      </c>
      <c r="L274" s="19">
        <v>0</v>
      </c>
      <c r="M274" s="19">
        <v>0</v>
      </c>
      <c r="N274" s="19" t="s">
        <v>37</v>
      </c>
      <c r="O274" s="19" t="s">
        <v>37</v>
      </c>
      <c r="P274" s="19" t="s">
        <v>37</v>
      </c>
      <c r="Q274" s="19">
        <v>0</v>
      </c>
      <c r="R274" s="19">
        <v>2.6</v>
      </c>
      <c r="S274" s="19">
        <v>0</v>
      </c>
      <c r="T274" s="19">
        <v>0</v>
      </c>
      <c r="U274" s="19">
        <v>0</v>
      </c>
      <c r="V274" s="19" t="s">
        <v>37</v>
      </c>
      <c r="W274" s="19" t="s">
        <v>37</v>
      </c>
      <c r="X274" s="19">
        <v>0</v>
      </c>
      <c r="Y274" s="19">
        <v>0</v>
      </c>
      <c r="Z274" s="19">
        <v>0</v>
      </c>
      <c r="AA274" s="19">
        <v>1.3</v>
      </c>
      <c r="AB274" s="19">
        <v>0</v>
      </c>
      <c r="AC274" s="19" t="s">
        <v>37</v>
      </c>
      <c r="AD274" s="19" t="s">
        <v>37</v>
      </c>
      <c r="AE274" s="19" t="s">
        <v>37</v>
      </c>
      <c r="AF274" s="19" t="s">
        <v>37</v>
      </c>
      <c r="AG274" s="19" t="s">
        <v>37</v>
      </c>
      <c r="AH274" s="19" t="s">
        <v>37</v>
      </c>
      <c r="AI274" s="19" t="s">
        <v>37</v>
      </c>
      <c r="AJ274" s="19" t="s">
        <v>37</v>
      </c>
      <c r="AK274" s="10"/>
      <c r="AL274" s="74">
        <f>SUM(X274:AJ274)</f>
        <v>1.3</v>
      </c>
      <c r="AM274" s="74">
        <f t="shared" si="176"/>
        <v>2.6</v>
      </c>
      <c r="AN274" s="74"/>
      <c r="AO274" s="74">
        <f>SUM(K274:L274)</f>
        <v>11.5</v>
      </c>
      <c r="AP274" s="74">
        <f t="shared" si="177"/>
        <v>15.4</v>
      </c>
      <c r="AQ274" s="74">
        <f t="shared" si="219"/>
        <v>84.6</v>
      </c>
      <c r="AR274" s="74">
        <f>AN274+AQ274</f>
        <v>84.6</v>
      </c>
      <c r="AS274" s="14"/>
      <c r="AT274" s="74">
        <f t="shared" si="178"/>
        <v>1.6900000000000002E-2</v>
      </c>
      <c r="AU274" s="74">
        <f>2*AL274*AM274/100</f>
        <v>6.7600000000000007E-2</v>
      </c>
      <c r="AV274" s="74">
        <f>AM274*AM274/100</f>
        <v>6.7600000000000007E-2</v>
      </c>
      <c r="AW274" s="74">
        <f>2*AL274*AR274/100</f>
        <v>2.1995999999999998</v>
      </c>
      <c r="AX274" s="74">
        <f>2*AM274*AR274/100</f>
        <v>4.3991999999999996</v>
      </c>
      <c r="AY274" s="74">
        <f>AR274*AR274/100</f>
        <v>71.571599999999989</v>
      </c>
      <c r="AZ274" s="74">
        <f>2*AL274*AO274/100</f>
        <v>0.29900000000000004</v>
      </c>
      <c r="BA274" s="74">
        <f>2*AM274*AO274/100</f>
        <v>0.59800000000000009</v>
      </c>
      <c r="BB274" s="74">
        <f>2*AR274*AO274/100</f>
        <v>19.457999999999998</v>
      </c>
      <c r="BC274" s="74">
        <f>AO274*AO274/100</f>
        <v>1.3225</v>
      </c>
      <c r="BD274" s="74">
        <f t="shared" si="214"/>
        <v>100</v>
      </c>
      <c r="BE274" s="14"/>
      <c r="BF274" s="74">
        <v>1.3</v>
      </c>
      <c r="BG274" s="74">
        <v>2.6</v>
      </c>
      <c r="BH274" s="74"/>
      <c r="BI274" s="74">
        <v>11.5</v>
      </c>
      <c r="BJ274" s="74">
        <v>15.4</v>
      </c>
      <c r="BK274" s="74">
        <v>84.6</v>
      </c>
      <c r="BL274" s="74">
        <v>84.6</v>
      </c>
      <c r="BM274" s="14"/>
      <c r="BN274" s="74">
        <v>1.6900000000000002E-2</v>
      </c>
      <c r="BO274" s="74">
        <v>6.7600000000000007E-2</v>
      </c>
      <c r="BP274" s="74">
        <v>6.7600000000000007E-2</v>
      </c>
      <c r="BQ274" s="74">
        <v>2.1995999999999998</v>
      </c>
      <c r="BR274" s="74">
        <v>4.3991999999999996</v>
      </c>
      <c r="BS274" s="74">
        <v>71.571599999999989</v>
      </c>
      <c r="BT274" s="74">
        <v>0.29900000000000004</v>
      </c>
      <c r="BU274" s="74">
        <v>0.59800000000000009</v>
      </c>
      <c r="BV274" s="74">
        <v>19.457999999999998</v>
      </c>
      <c r="BW274" s="74">
        <v>1.3225</v>
      </c>
      <c r="BX274" s="74">
        <v>100</v>
      </c>
      <c r="BY274" s="14"/>
      <c r="BZ274" s="19"/>
      <c r="CA274" s="19"/>
      <c r="CB274" s="18"/>
      <c r="CC274" s="10"/>
      <c r="CD274" s="10"/>
      <c r="CE274" s="166"/>
      <c r="CF274" s="166"/>
      <c r="CG274" s="166"/>
      <c r="CH274" s="166"/>
      <c r="CI274" s="166"/>
      <c r="CJ274" s="166"/>
      <c r="CK274" s="166"/>
      <c r="CL274" s="166"/>
      <c r="CM274" s="166"/>
      <c r="CN274" s="166"/>
      <c r="CO274" s="166"/>
      <c r="CP274" s="166"/>
      <c r="CQ274" s="166"/>
      <c r="CR274" s="166"/>
      <c r="CS274" s="166"/>
      <c r="CT274" s="166"/>
      <c r="CU274" s="166"/>
      <c r="CV274" s="166"/>
      <c r="CW274" s="166"/>
      <c r="CX274" s="166"/>
      <c r="CY274" s="166"/>
      <c r="CZ274" s="166"/>
      <c r="DA274" s="166"/>
      <c r="DB274" s="166"/>
      <c r="DC274" s="166"/>
      <c r="DD274" s="166"/>
      <c r="DE274" s="166"/>
      <c r="DF274" s="166"/>
      <c r="DG274" s="166"/>
      <c r="DH274" s="166"/>
      <c r="DI274" s="166"/>
    </row>
    <row r="275" spans="1:113" s="22" customFormat="1" ht="15" customHeight="1">
      <c r="A275" s="21" t="s">
        <v>393</v>
      </c>
      <c r="B275" s="18">
        <v>2010</v>
      </c>
      <c r="C275" s="21">
        <v>21532842</v>
      </c>
      <c r="D275" s="21" t="s">
        <v>389</v>
      </c>
      <c r="E275" s="21" t="s">
        <v>394</v>
      </c>
      <c r="F275" s="21" t="s">
        <v>395</v>
      </c>
      <c r="G275" s="17" t="s">
        <v>36</v>
      </c>
      <c r="H275" s="18">
        <v>88</v>
      </c>
      <c r="I275" s="18">
        <v>88</v>
      </c>
      <c r="J275" s="21">
        <v>86</v>
      </c>
      <c r="K275" s="19">
        <v>11</v>
      </c>
      <c r="L275" s="19" t="s">
        <v>37</v>
      </c>
      <c r="M275" s="19">
        <v>0</v>
      </c>
      <c r="N275" s="19">
        <v>0</v>
      </c>
      <c r="O275" s="19" t="s">
        <v>37</v>
      </c>
      <c r="P275" s="19" t="s">
        <v>37</v>
      </c>
      <c r="Q275" s="19">
        <v>0</v>
      </c>
      <c r="R275" s="19">
        <v>0</v>
      </c>
      <c r="S275" s="19">
        <v>0</v>
      </c>
      <c r="T275" s="19">
        <v>0</v>
      </c>
      <c r="U275" s="19">
        <v>0</v>
      </c>
      <c r="V275" s="19" t="s">
        <v>37</v>
      </c>
      <c r="W275" s="19" t="s">
        <v>37</v>
      </c>
      <c r="X275" s="19">
        <v>0</v>
      </c>
      <c r="Y275" s="19">
        <v>0</v>
      </c>
      <c r="Z275" s="19" t="s">
        <v>37</v>
      </c>
      <c r="AA275" s="19">
        <v>3</v>
      </c>
      <c r="AB275" s="19">
        <v>0</v>
      </c>
      <c r="AC275" s="19">
        <v>0</v>
      </c>
      <c r="AD275" s="19">
        <v>0</v>
      </c>
      <c r="AE275" s="19">
        <v>0</v>
      </c>
      <c r="AF275" s="19" t="s">
        <v>37</v>
      </c>
      <c r="AG275" s="19">
        <v>0</v>
      </c>
      <c r="AH275" s="19">
        <v>0</v>
      </c>
      <c r="AI275" s="19" t="s">
        <v>37</v>
      </c>
      <c r="AJ275" s="19" t="s">
        <v>37</v>
      </c>
      <c r="AK275" s="10"/>
      <c r="AL275" s="74">
        <f>SUM(X275:AJ275)</f>
        <v>3</v>
      </c>
      <c r="AM275" s="74"/>
      <c r="AN275" s="74"/>
      <c r="AO275" s="74">
        <f>SUM(K275:L275)</f>
        <v>11</v>
      </c>
      <c r="AP275" s="74">
        <f t="shared" si="177"/>
        <v>14</v>
      </c>
      <c r="AQ275" s="74">
        <f t="shared" si="219"/>
        <v>86</v>
      </c>
      <c r="AR275" s="74">
        <f>AN275+AQ275</f>
        <v>86</v>
      </c>
      <c r="AS275" s="14"/>
      <c r="AT275" s="74">
        <f t="shared" si="178"/>
        <v>0.09</v>
      </c>
      <c r="AU275" s="74"/>
      <c r="AV275" s="74"/>
      <c r="AW275" s="74">
        <f>2*AL275*AR275/100</f>
        <v>5.16</v>
      </c>
      <c r="AX275" s="74"/>
      <c r="AY275" s="74">
        <f>AR275*AR275/100</f>
        <v>73.959999999999994</v>
      </c>
      <c r="AZ275" s="74">
        <f>2*AL275*AO275/100</f>
        <v>0.66</v>
      </c>
      <c r="BA275" s="74"/>
      <c r="BB275" s="74">
        <f>2*AR275*AO275/100</f>
        <v>18.920000000000002</v>
      </c>
      <c r="BC275" s="74">
        <f>AO275*AO275/100</f>
        <v>1.21</v>
      </c>
      <c r="BD275" s="74">
        <f t="shared" si="214"/>
        <v>99.999999999999986</v>
      </c>
      <c r="BE275" s="14"/>
      <c r="BF275" s="74">
        <v>3</v>
      </c>
      <c r="BG275" s="74"/>
      <c r="BH275" s="74"/>
      <c r="BI275" s="74">
        <v>11</v>
      </c>
      <c r="BJ275" s="74">
        <v>14</v>
      </c>
      <c r="BK275" s="74">
        <v>86</v>
      </c>
      <c r="BL275" s="74">
        <v>86</v>
      </c>
      <c r="BM275" s="14"/>
      <c r="BN275" s="74">
        <v>0.09</v>
      </c>
      <c r="BO275" s="74"/>
      <c r="BP275" s="74"/>
      <c r="BQ275" s="74">
        <v>5.16</v>
      </c>
      <c r="BR275" s="74"/>
      <c r="BS275" s="74">
        <v>73.959999999999994</v>
      </c>
      <c r="BT275" s="74">
        <v>0.66</v>
      </c>
      <c r="BU275" s="74"/>
      <c r="BV275" s="74">
        <v>18.920000000000002</v>
      </c>
      <c r="BW275" s="74">
        <v>1.21</v>
      </c>
      <c r="BX275" s="74">
        <v>99.999999999999986</v>
      </c>
      <c r="BY275" s="14"/>
      <c r="BZ275" s="19"/>
      <c r="CA275" s="19"/>
      <c r="CB275" s="18"/>
      <c r="CC275" s="10"/>
      <c r="CD275" s="10"/>
      <c r="CE275" s="166"/>
      <c r="CF275" s="166"/>
      <c r="CG275" s="166"/>
      <c r="CH275" s="166"/>
      <c r="CI275" s="166"/>
      <c r="CJ275" s="166"/>
      <c r="CK275" s="166"/>
      <c r="CL275" s="166"/>
      <c r="CM275" s="166"/>
      <c r="CN275" s="166"/>
      <c r="CO275" s="166"/>
      <c r="CP275" s="166"/>
      <c r="CQ275" s="166"/>
      <c r="CR275" s="166"/>
      <c r="CS275" s="166"/>
      <c r="CT275" s="166"/>
      <c r="CU275" s="166"/>
      <c r="CV275" s="166"/>
      <c r="CW275" s="166"/>
      <c r="CX275" s="166"/>
      <c r="CY275" s="166"/>
      <c r="CZ275" s="166"/>
      <c r="DA275" s="166"/>
      <c r="DB275" s="166"/>
      <c r="DC275" s="166"/>
      <c r="DD275" s="166"/>
      <c r="DE275" s="166"/>
      <c r="DF275" s="166"/>
      <c r="DG275" s="166"/>
      <c r="DH275" s="166"/>
      <c r="DI275" s="166"/>
    </row>
    <row r="276" spans="1:113" s="22" customFormat="1" ht="15" customHeight="1">
      <c r="A276" s="21" t="s">
        <v>393</v>
      </c>
      <c r="B276" s="18">
        <v>2010</v>
      </c>
      <c r="C276" s="21">
        <v>21532842</v>
      </c>
      <c r="D276" s="21" t="s">
        <v>389</v>
      </c>
      <c r="E276" s="21" t="s">
        <v>394</v>
      </c>
      <c r="F276" s="21" t="s">
        <v>396</v>
      </c>
      <c r="G276" s="17" t="s">
        <v>36</v>
      </c>
      <c r="H276" s="18">
        <v>84</v>
      </c>
      <c r="I276" s="18">
        <v>84</v>
      </c>
      <c r="J276" s="21">
        <v>72</v>
      </c>
      <c r="K276" s="19">
        <v>13</v>
      </c>
      <c r="L276" s="19" t="s">
        <v>37</v>
      </c>
      <c r="M276" s="19">
        <v>1</v>
      </c>
      <c r="N276" s="19">
        <v>0</v>
      </c>
      <c r="O276" s="19" t="s">
        <v>37</v>
      </c>
      <c r="P276" s="19" t="s">
        <v>37</v>
      </c>
      <c r="Q276" s="19">
        <v>0</v>
      </c>
      <c r="R276" s="19">
        <v>3</v>
      </c>
      <c r="S276" s="19">
        <v>0</v>
      </c>
      <c r="T276" s="19">
        <v>0</v>
      </c>
      <c r="U276" s="19">
        <v>0</v>
      </c>
      <c r="V276" s="19" t="s">
        <v>37</v>
      </c>
      <c r="W276" s="19" t="s">
        <v>37</v>
      </c>
      <c r="X276" s="19">
        <v>0</v>
      </c>
      <c r="Y276" s="19">
        <v>3</v>
      </c>
      <c r="Z276" s="19" t="s">
        <v>37</v>
      </c>
      <c r="AA276" s="19">
        <v>8</v>
      </c>
      <c r="AB276" s="19">
        <v>0</v>
      </c>
      <c r="AC276" s="19">
        <v>0</v>
      </c>
      <c r="AD276" s="19">
        <v>0</v>
      </c>
      <c r="AE276" s="19">
        <v>0</v>
      </c>
      <c r="AF276" s="19" t="s">
        <v>37</v>
      </c>
      <c r="AG276" s="19">
        <v>0</v>
      </c>
      <c r="AH276" s="19">
        <v>0</v>
      </c>
      <c r="AI276" s="19" t="s">
        <v>37</v>
      </c>
      <c r="AJ276" s="19" t="s">
        <v>37</v>
      </c>
      <c r="AK276" s="10"/>
      <c r="AL276" s="74">
        <f>SUM(X276:AJ276)</f>
        <v>11</v>
      </c>
      <c r="AM276" s="74">
        <f t="shared" si="176"/>
        <v>3</v>
      </c>
      <c r="AN276" s="74">
        <f>SUM(M276:P276)</f>
        <v>1</v>
      </c>
      <c r="AO276" s="74">
        <f>SUM(K276:L276)</f>
        <v>13</v>
      </c>
      <c r="AP276" s="74">
        <f t="shared" si="177"/>
        <v>28</v>
      </c>
      <c r="AQ276" s="74">
        <f t="shared" si="219"/>
        <v>72</v>
      </c>
      <c r="AR276" s="74">
        <f>AN276+AQ276</f>
        <v>73</v>
      </c>
      <c r="AS276" s="14"/>
      <c r="AT276" s="74">
        <f t="shared" si="178"/>
        <v>1.21</v>
      </c>
      <c r="AU276" s="74">
        <f>2*AL276*AM276/100</f>
        <v>0.66</v>
      </c>
      <c r="AV276" s="74">
        <f>AM276*AM276/100</f>
        <v>0.09</v>
      </c>
      <c r="AW276" s="74">
        <f>2*AL276*AR276/100</f>
        <v>16.059999999999999</v>
      </c>
      <c r="AX276" s="74">
        <f>2*AM276*AR276/100</f>
        <v>4.38</v>
      </c>
      <c r="AY276" s="74">
        <f>AR276*AR276/100</f>
        <v>53.29</v>
      </c>
      <c r="AZ276" s="74">
        <f>2*AL276*AO276/100</f>
        <v>2.86</v>
      </c>
      <c r="BA276" s="74">
        <f>2*AM276*AO276/100</f>
        <v>0.78</v>
      </c>
      <c r="BB276" s="74">
        <f>2*AR276*AO276/100</f>
        <v>18.98</v>
      </c>
      <c r="BC276" s="74">
        <f>AO276*AO276/100</f>
        <v>1.69</v>
      </c>
      <c r="BD276" s="74">
        <f t="shared" si="214"/>
        <v>100</v>
      </c>
      <c r="BE276" s="14"/>
      <c r="BF276" s="74">
        <v>11</v>
      </c>
      <c r="BG276" s="74">
        <v>3</v>
      </c>
      <c r="BH276" s="74">
        <v>1</v>
      </c>
      <c r="BI276" s="74">
        <v>13</v>
      </c>
      <c r="BJ276" s="74">
        <v>28</v>
      </c>
      <c r="BK276" s="74">
        <v>72</v>
      </c>
      <c r="BL276" s="74">
        <v>73</v>
      </c>
      <c r="BM276" s="14"/>
      <c r="BN276" s="74">
        <v>1.21</v>
      </c>
      <c r="BO276" s="74">
        <v>0.66</v>
      </c>
      <c r="BP276" s="74">
        <v>0.09</v>
      </c>
      <c r="BQ276" s="74">
        <v>16.059999999999999</v>
      </c>
      <c r="BR276" s="74">
        <v>4.38</v>
      </c>
      <c r="BS276" s="74">
        <v>53.29</v>
      </c>
      <c r="BT276" s="74">
        <v>2.86</v>
      </c>
      <c r="BU276" s="74">
        <v>0.78</v>
      </c>
      <c r="BV276" s="74">
        <v>18.98</v>
      </c>
      <c r="BW276" s="74">
        <v>1.69</v>
      </c>
      <c r="BX276" s="74">
        <v>100</v>
      </c>
      <c r="BY276" s="14"/>
      <c r="BZ276" s="19"/>
      <c r="CA276" s="19"/>
      <c r="CB276" s="18"/>
      <c r="CC276" s="10"/>
      <c r="CD276" s="10"/>
      <c r="CE276" s="166"/>
      <c r="CF276" s="166"/>
      <c r="CG276" s="166"/>
      <c r="CH276" s="166"/>
      <c r="CI276" s="166"/>
      <c r="CJ276" s="166"/>
      <c r="CK276" s="166"/>
      <c r="CL276" s="166"/>
      <c r="CM276" s="166"/>
      <c r="CN276" s="166"/>
      <c r="CO276" s="166"/>
      <c r="CP276" s="166"/>
      <c r="CQ276" s="166"/>
      <c r="CR276" s="166"/>
      <c r="CS276" s="166"/>
      <c r="CT276" s="166"/>
      <c r="CU276" s="166"/>
      <c r="CV276" s="166"/>
      <c r="CW276" s="166"/>
      <c r="CX276" s="166"/>
      <c r="CY276" s="166"/>
      <c r="CZ276" s="166"/>
      <c r="DA276" s="166"/>
      <c r="DB276" s="166"/>
      <c r="DC276" s="166"/>
      <c r="DD276" s="166"/>
      <c r="DE276" s="166"/>
      <c r="DF276" s="166"/>
      <c r="DG276" s="166"/>
      <c r="DH276" s="166"/>
      <c r="DI276" s="166"/>
    </row>
    <row r="277" spans="1:113" s="38" customFormat="1" ht="15" customHeight="1">
      <c r="A277" s="24" t="s">
        <v>61</v>
      </c>
      <c r="B277" s="24"/>
      <c r="C277" s="24"/>
      <c r="D277" s="24"/>
      <c r="E277" s="24"/>
      <c r="F277" s="24"/>
      <c r="G277" s="24"/>
      <c r="H277" s="42">
        <f>SUM(H273:H276)</f>
        <v>450</v>
      </c>
      <c r="I277" s="42">
        <f>SUM(I273:I276)</f>
        <v>211</v>
      </c>
      <c r="J277" s="66">
        <f>AVERAGE(J273:J276)</f>
        <v>82.2</v>
      </c>
      <c r="K277" s="24">
        <f>AVERAGE(K273:K276)</f>
        <v>11.833333333333334</v>
      </c>
      <c r="L277" s="24">
        <f>AVERAGE(L273:L276)</f>
        <v>0</v>
      </c>
      <c r="M277" s="24">
        <f>AVERAGE(M273:M276)</f>
        <v>1.2</v>
      </c>
      <c r="N277" s="24">
        <f>AVERAGE(N273:N276)</f>
        <v>0</v>
      </c>
      <c r="O277" s="24" t="s">
        <v>62</v>
      </c>
      <c r="P277" s="24" t="s">
        <v>62</v>
      </c>
      <c r="Q277" s="24">
        <f>AVERAGE(Q273:Q276)</f>
        <v>0</v>
      </c>
      <c r="R277" s="24">
        <f>AVERAGE(R273:R276)</f>
        <v>1.6</v>
      </c>
      <c r="S277" s="24">
        <f>AVERAGE(S273:S276)</f>
        <v>0.05</v>
      </c>
      <c r="T277" s="24">
        <f>AVERAGE(T273:T276)</f>
        <v>0</v>
      </c>
      <c r="U277" s="24">
        <f>AVERAGE(U273:U276)</f>
        <v>0</v>
      </c>
      <c r="V277" s="24" t="s">
        <v>62</v>
      </c>
      <c r="W277" s="24" t="s">
        <v>62</v>
      </c>
      <c r="X277" s="24">
        <f t="shared" ref="X277:AE277" si="220">AVERAGE(X273:X276)</f>
        <v>0</v>
      </c>
      <c r="Y277" s="24">
        <f t="shared" si="220"/>
        <v>1.125</v>
      </c>
      <c r="Z277" s="24">
        <f>AVERAGE(Z273:Z276)</f>
        <v>0</v>
      </c>
      <c r="AA277" s="24">
        <f t="shared" si="220"/>
        <v>4.95</v>
      </c>
      <c r="AB277" s="24">
        <f t="shared" si="220"/>
        <v>0</v>
      </c>
      <c r="AC277" s="24">
        <f t="shared" si="220"/>
        <v>0</v>
      </c>
      <c r="AD277" s="24">
        <f t="shared" si="220"/>
        <v>0</v>
      </c>
      <c r="AE277" s="24">
        <f t="shared" si="220"/>
        <v>0</v>
      </c>
      <c r="AF277" s="24" t="s">
        <v>62</v>
      </c>
      <c r="AG277" s="24">
        <f>AVERAGE(AG273:AG276)</f>
        <v>0</v>
      </c>
      <c r="AH277" s="24">
        <f>AVERAGE(AH273:AH276)</f>
        <v>0</v>
      </c>
      <c r="AI277" s="24" t="s">
        <v>62</v>
      </c>
      <c r="AJ277" s="24" t="s">
        <v>62</v>
      </c>
      <c r="AK277" s="10"/>
      <c r="AL277" s="52">
        <f t="shared" ref="AL277:AR277" si="221">AVERAGE(AL273:AL276)</f>
        <v>6.0750000000000002</v>
      </c>
      <c r="AM277" s="52">
        <f t="shared" si="221"/>
        <v>2.1999999999999997</v>
      </c>
      <c r="AN277" s="52">
        <f t="shared" si="221"/>
        <v>2.4</v>
      </c>
      <c r="AO277" s="52">
        <f t="shared" si="221"/>
        <v>11.833333333333334</v>
      </c>
      <c r="AP277" s="52">
        <f t="shared" si="221"/>
        <v>17.8</v>
      </c>
      <c r="AQ277" s="52">
        <f t="shared" si="221"/>
        <v>82.2</v>
      </c>
      <c r="AR277" s="52">
        <f t="shared" si="221"/>
        <v>83.4</v>
      </c>
      <c r="AS277" s="14"/>
      <c r="AT277" s="52">
        <f t="shared" ref="AT277:BC277" si="222">AVERAGE(AT273:AT276)</f>
        <v>0.531725</v>
      </c>
      <c r="AU277" s="52">
        <f t="shared" si="222"/>
        <v>0.30253333333333332</v>
      </c>
      <c r="AV277" s="52">
        <f t="shared" si="222"/>
        <v>5.5866666666666669E-2</v>
      </c>
      <c r="AW277" s="52">
        <f t="shared" si="222"/>
        <v>9.9048999999999996</v>
      </c>
      <c r="AX277" s="52">
        <f t="shared" si="222"/>
        <v>3.5264000000000002</v>
      </c>
      <c r="AY277" s="52">
        <f t="shared" si="222"/>
        <v>69.955399999999997</v>
      </c>
      <c r="AZ277" s="52">
        <f t="shared" si="222"/>
        <v>1.2729999999999999</v>
      </c>
      <c r="BA277" s="52">
        <f t="shared" si="222"/>
        <v>0.68900000000000006</v>
      </c>
      <c r="BB277" s="52">
        <f t="shared" si="222"/>
        <v>19.119333333333334</v>
      </c>
      <c r="BC277" s="52">
        <f t="shared" si="222"/>
        <v>1.4075</v>
      </c>
      <c r="BD277" s="52">
        <f>SUM(AT277:BC277)</f>
        <v>106.76565833333332</v>
      </c>
      <c r="BE277" s="14"/>
      <c r="BF277" s="52">
        <f t="shared" ref="BF277:BL277" si="223">AVERAGE(BF273:BF276)</f>
        <v>5.1000000000000005</v>
      </c>
      <c r="BG277" s="52">
        <f t="shared" si="223"/>
        <v>2.8</v>
      </c>
      <c r="BH277" s="52">
        <f t="shared" si="223"/>
        <v>1</v>
      </c>
      <c r="BI277" s="52">
        <f t="shared" si="223"/>
        <v>11.833333333333334</v>
      </c>
      <c r="BJ277" s="52">
        <f t="shared" si="223"/>
        <v>19.133333333333333</v>
      </c>
      <c r="BK277" s="52">
        <f t="shared" si="223"/>
        <v>80.86666666666666</v>
      </c>
      <c r="BL277" s="52">
        <f t="shared" si="223"/>
        <v>81.2</v>
      </c>
      <c r="BM277" s="14"/>
      <c r="BN277" s="76">
        <f t="shared" ref="BN277:BW277" si="224">AVERAGE(BN273:BN276)</f>
        <v>0.43896666666666667</v>
      </c>
      <c r="BO277" s="52">
        <f t="shared" si="224"/>
        <v>0.36380000000000001</v>
      </c>
      <c r="BP277" s="52">
        <f t="shared" si="224"/>
        <v>7.8800000000000009E-2</v>
      </c>
      <c r="BQ277" s="52">
        <f t="shared" si="224"/>
        <v>7.8065333333333333</v>
      </c>
      <c r="BR277" s="52">
        <f t="shared" si="224"/>
        <v>4.3895999999999997</v>
      </c>
      <c r="BS277" s="52">
        <f t="shared" si="224"/>
        <v>66.273866666666649</v>
      </c>
      <c r="BT277" s="52">
        <f t="shared" si="224"/>
        <v>1.2729999999999999</v>
      </c>
      <c r="BU277" s="52">
        <f t="shared" si="224"/>
        <v>0.68900000000000006</v>
      </c>
      <c r="BV277" s="52">
        <f t="shared" si="224"/>
        <v>19.119333333333334</v>
      </c>
      <c r="BW277" s="52">
        <f t="shared" si="224"/>
        <v>1.4075</v>
      </c>
      <c r="BX277" s="52">
        <f>SUM(BN277:BW277)</f>
        <v>101.84039999999997</v>
      </c>
      <c r="BY277" s="14"/>
      <c r="BZ277" s="24"/>
      <c r="CA277" s="24"/>
      <c r="CB277" s="42">
        <f>SUM(CB273:CB276)</f>
        <v>0</v>
      </c>
      <c r="CC277" s="10"/>
      <c r="CD277" s="10"/>
      <c r="CE277" s="178"/>
      <c r="CF277" s="178"/>
      <c r="CG277" s="178"/>
      <c r="CH277" s="178"/>
      <c r="CI277" s="178"/>
      <c r="CJ277" s="178"/>
      <c r="CK277" s="178"/>
      <c r="CL277" s="178"/>
      <c r="CM277" s="178"/>
      <c r="CN277" s="178"/>
      <c r="CO277" s="178"/>
      <c r="CP277" s="178"/>
      <c r="CQ277" s="178"/>
      <c r="CR277" s="178"/>
      <c r="CS277" s="178"/>
      <c r="CT277" s="178"/>
      <c r="CU277" s="178"/>
      <c r="CV277" s="178"/>
      <c r="CW277" s="178"/>
      <c r="CX277" s="178"/>
      <c r="CY277" s="178"/>
      <c r="CZ277" s="178"/>
      <c r="DA277" s="178"/>
      <c r="DB277" s="178"/>
      <c r="DC277" s="178"/>
      <c r="DD277" s="178"/>
      <c r="DE277" s="178"/>
      <c r="DF277" s="178"/>
      <c r="DG277" s="178"/>
      <c r="DH277" s="178"/>
      <c r="DI277" s="178"/>
    </row>
    <row r="278" spans="1:113" s="64" customFormat="1" ht="15" customHeight="1">
      <c r="A278" s="59" t="s">
        <v>513</v>
      </c>
      <c r="B278" s="47"/>
      <c r="C278" s="47"/>
      <c r="D278" s="47"/>
      <c r="E278" s="47"/>
      <c r="F278" s="47"/>
      <c r="G278" s="47"/>
      <c r="H278" s="60"/>
      <c r="I278" s="60"/>
      <c r="J278" s="47">
        <f>STDEV(J273:J276)</f>
        <v>6.8371534037687551</v>
      </c>
      <c r="K278" s="47">
        <f t="shared" ref="K278:BC278" si="225">STDEV(K273:K276)</f>
        <v>1.0408329997330665</v>
      </c>
      <c r="L278" s="47"/>
      <c r="M278" s="47">
        <f t="shared" si="225"/>
        <v>1.7962924780409972</v>
      </c>
      <c r="N278" s="47">
        <f t="shared" si="225"/>
        <v>0</v>
      </c>
      <c r="O278" s="47"/>
      <c r="P278" s="47"/>
      <c r="Q278" s="47">
        <f t="shared" si="225"/>
        <v>0</v>
      </c>
      <c r="R278" s="47">
        <f t="shared" si="225"/>
        <v>1.4329456840136447</v>
      </c>
      <c r="S278" s="47">
        <f t="shared" si="225"/>
        <v>0.1</v>
      </c>
      <c r="T278" s="47">
        <f t="shared" si="225"/>
        <v>0</v>
      </c>
      <c r="U278" s="47">
        <f t="shared" si="225"/>
        <v>0</v>
      </c>
      <c r="V278" s="47"/>
      <c r="W278" s="47"/>
      <c r="X278" s="47">
        <f t="shared" si="225"/>
        <v>0</v>
      </c>
      <c r="Y278" s="47">
        <f t="shared" si="225"/>
        <v>1.4361406616345072</v>
      </c>
      <c r="Z278" s="47"/>
      <c r="AA278" s="47">
        <f t="shared" si="225"/>
        <v>3.3131052906098026</v>
      </c>
      <c r="AB278" s="47">
        <f t="shared" si="225"/>
        <v>0</v>
      </c>
      <c r="AC278" s="47">
        <f t="shared" si="225"/>
        <v>0</v>
      </c>
      <c r="AD278" s="47">
        <f t="shared" si="225"/>
        <v>0</v>
      </c>
      <c r="AE278" s="47">
        <f t="shared" si="225"/>
        <v>0</v>
      </c>
      <c r="AF278" s="47"/>
      <c r="AG278" s="47">
        <f t="shared" si="225"/>
        <v>0</v>
      </c>
      <c r="AH278" s="47">
        <f t="shared" si="225"/>
        <v>0</v>
      </c>
      <c r="AI278" s="47"/>
      <c r="AJ278" s="47"/>
      <c r="AK278" s="46"/>
      <c r="AL278" s="47">
        <f t="shared" si="225"/>
        <v>4.6571629418205527</v>
      </c>
      <c r="AM278" s="47">
        <f t="shared" si="225"/>
        <v>1.0583005244258372</v>
      </c>
      <c r="AN278" s="47">
        <f t="shared" si="225"/>
        <v>1.9798989873223332</v>
      </c>
      <c r="AO278" s="47">
        <f t="shared" si="225"/>
        <v>1.0408329997330665</v>
      </c>
      <c r="AP278" s="47">
        <f t="shared" si="225"/>
        <v>6.8371534037687489</v>
      </c>
      <c r="AQ278" s="47">
        <f t="shared" si="225"/>
        <v>6.8371534037687551</v>
      </c>
      <c r="AR278" s="47">
        <f t="shared" si="225"/>
        <v>7.3011414632690599</v>
      </c>
      <c r="AS278" s="46"/>
      <c r="AT278" s="47">
        <f t="shared" si="225"/>
        <v>0.57667428920781039</v>
      </c>
      <c r="AU278" s="47">
        <f t="shared" si="225"/>
        <v>0.31463511141214573</v>
      </c>
      <c r="AV278" s="47">
        <f t="shared" si="225"/>
        <v>4.1270489860593298E-2</v>
      </c>
      <c r="AW278" s="47">
        <f t="shared" si="225"/>
        <v>7.2892446824070865</v>
      </c>
      <c r="AX278" s="47">
        <f t="shared" si="225"/>
        <v>1.4951370773276931</v>
      </c>
      <c r="AY278" s="47">
        <f t="shared" si="225"/>
        <v>11.809144337052262</v>
      </c>
      <c r="AZ278" s="47">
        <f t="shared" si="225"/>
        <v>1.3861843311767736</v>
      </c>
      <c r="BA278" s="47">
        <f t="shared" si="225"/>
        <v>0.12869343417595153</v>
      </c>
      <c r="BB278" s="47">
        <f t="shared" si="225"/>
        <v>0.29482424142755359</v>
      </c>
      <c r="BC278" s="47">
        <f t="shared" si="225"/>
        <v>0.25103535607559241</v>
      </c>
      <c r="BD278" s="47"/>
      <c r="BE278" s="14"/>
      <c r="BF278" s="59">
        <v>4.6571629418205527</v>
      </c>
      <c r="BG278" s="59">
        <v>1.0583005244258372</v>
      </c>
      <c r="BH278" s="59">
        <v>1.9798989873223332</v>
      </c>
      <c r="BI278" s="59">
        <v>1.040832999733071</v>
      </c>
      <c r="BJ278" s="59">
        <v>6.8371534037687489</v>
      </c>
      <c r="BK278" s="59">
        <v>6.8371534037687045</v>
      </c>
      <c r="BL278" s="59">
        <v>7.3011414632689373</v>
      </c>
      <c r="BM278" s="14"/>
      <c r="BN278" s="59">
        <v>0.57667428920781039</v>
      </c>
      <c r="BO278" s="59">
        <v>0.31463511141214573</v>
      </c>
      <c r="BP278" s="59">
        <v>4.1270489860593298E-2</v>
      </c>
      <c r="BQ278" s="59">
        <v>7.2892446824070865</v>
      </c>
      <c r="BR278" s="59">
        <v>1.4951370773276931</v>
      </c>
      <c r="BS278" s="59">
        <v>11.809144337052262</v>
      </c>
      <c r="BT278" s="59">
        <v>1.3861843311767736</v>
      </c>
      <c r="BU278" s="59">
        <v>0.12869343417595153</v>
      </c>
      <c r="BV278" s="59">
        <v>0.29482424142748787</v>
      </c>
      <c r="BW278" s="59">
        <v>0.25103535607559241</v>
      </c>
      <c r="BX278" s="59">
        <v>8.2046407952365389E-15</v>
      </c>
      <c r="BY278" s="14"/>
      <c r="BZ278" s="47"/>
      <c r="CA278" s="47"/>
      <c r="CB278" s="60"/>
      <c r="CC278" s="10"/>
      <c r="CD278" s="10"/>
      <c r="CE278" s="181"/>
      <c r="CF278" s="181"/>
      <c r="CG278" s="181"/>
      <c r="CH278" s="181"/>
      <c r="CI278" s="181"/>
      <c r="CJ278" s="181"/>
      <c r="CK278" s="181"/>
      <c r="CL278" s="181"/>
      <c r="CM278" s="181"/>
      <c r="CN278" s="181"/>
      <c r="CO278" s="181"/>
      <c r="CP278" s="181"/>
      <c r="CQ278" s="181"/>
      <c r="CR278" s="181"/>
      <c r="CS278" s="181"/>
      <c r="CT278" s="181"/>
      <c r="CU278" s="181"/>
      <c r="CV278" s="181"/>
      <c r="CW278" s="181"/>
      <c r="CX278" s="181"/>
      <c r="CY278" s="181"/>
      <c r="CZ278" s="181"/>
      <c r="DA278" s="181"/>
      <c r="DB278" s="181"/>
      <c r="DC278" s="181"/>
      <c r="DD278" s="181"/>
      <c r="DE278" s="181"/>
      <c r="DF278" s="181"/>
      <c r="DG278" s="181"/>
      <c r="DH278" s="181"/>
      <c r="DI278" s="181"/>
    </row>
    <row r="279" spans="1:113" s="38" customFormat="1" ht="15" customHeight="1">
      <c r="A279" s="52" t="s">
        <v>517</v>
      </c>
      <c r="B279" s="24"/>
      <c r="C279" s="24"/>
      <c r="D279" s="24"/>
      <c r="E279" s="24"/>
      <c r="F279" s="24"/>
      <c r="G279" s="24"/>
      <c r="H279" s="42"/>
      <c r="I279" s="42"/>
      <c r="J279" s="24">
        <f>MEDIAN(J273:J276)</f>
        <v>85.3</v>
      </c>
      <c r="K279" s="24">
        <f t="shared" ref="K279:BV279" si="226">MEDIAN(K273:K276)</f>
        <v>11.5</v>
      </c>
      <c r="L279" s="24">
        <f t="shared" si="226"/>
        <v>0</v>
      </c>
      <c r="M279" s="24">
        <f t="shared" si="226"/>
        <v>0.5</v>
      </c>
      <c r="N279" s="24">
        <f t="shared" si="226"/>
        <v>0</v>
      </c>
      <c r="O279" s="24"/>
      <c r="P279" s="24"/>
      <c r="Q279" s="24">
        <f t="shared" si="226"/>
        <v>0</v>
      </c>
      <c r="R279" s="24">
        <f t="shared" si="226"/>
        <v>1.7000000000000002</v>
      </c>
      <c r="S279" s="24">
        <f t="shared" si="226"/>
        <v>0</v>
      </c>
      <c r="T279" s="24">
        <f t="shared" si="226"/>
        <v>0</v>
      </c>
      <c r="U279" s="24">
        <f t="shared" si="226"/>
        <v>0</v>
      </c>
      <c r="V279" s="24"/>
      <c r="W279" s="24"/>
      <c r="X279" s="24">
        <f t="shared" si="226"/>
        <v>0</v>
      </c>
      <c r="Y279" s="24">
        <f t="shared" si="226"/>
        <v>0.75</v>
      </c>
      <c r="Z279" s="24">
        <f t="shared" si="226"/>
        <v>0</v>
      </c>
      <c r="AA279" s="24">
        <f t="shared" si="226"/>
        <v>5.25</v>
      </c>
      <c r="AB279" s="24">
        <f t="shared" si="226"/>
        <v>0</v>
      </c>
      <c r="AC279" s="24">
        <f t="shared" si="226"/>
        <v>0</v>
      </c>
      <c r="AD279" s="24">
        <f t="shared" si="226"/>
        <v>0</v>
      </c>
      <c r="AE279" s="24">
        <f t="shared" si="226"/>
        <v>0</v>
      </c>
      <c r="AF279" s="24"/>
      <c r="AG279" s="24">
        <f t="shared" si="226"/>
        <v>0</v>
      </c>
      <c r="AH279" s="24">
        <f t="shared" si="226"/>
        <v>0</v>
      </c>
      <c r="AI279" s="24"/>
      <c r="AJ279" s="24"/>
      <c r="AK279" s="46"/>
      <c r="AL279" s="24">
        <f t="shared" si="226"/>
        <v>6</v>
      </c>
      <c r="AM279" s="24">
        <f t="shared" si="226"/>
        <v>2.6</v>
      </c>
      <c r="AN279" s="24">
        <f t="shared" si="226"/>
        <v>2.4</v>
      </c>
      <c r="AO279" s="24">
        <f t="shared" si="226"/>
        <v>11.5</v>
      </c>
      <c r="AP279" s="24">
        <f t="shared" si="226"/>
        <v>14.7</v>
      </c>
      <c r="AQ279" s="24">
        <f t="shared" si="226"/>
        <v>85.3</v>
      </c>
      <c r="AR279" s="24">
        <f t="shared" si="226"/>
        <v>85.3</v>
      </c>
      <c r="AS279" s="46"/>
      <c r="AT279" s="24">
        <f t="shared" si="226"/>
        <v>0.45000000000000007</v>
      </c>
      <c r="AU279" s="24">
        <f t="shared" si="226"/>
        <v>0.18</v>
      </c>
      <c r="AV279" s="24">
        <f t="shared" si="226"/>
        <v>6.7600000000000007E-2</v>
      </c>
      <c r="AW279" s="24">
        <f t="shared" si="226"/>
        <v>10.61</v>
      </c>
      <c r="AX279" s="24">
        <f t="shared" si="226"/>
        <v>4.38</v>
      </c>
      <c r="AY279" s="24">
        <f t="shared" si="226"/>
        <v>72.765799999999984</v>
      </c>
      <c r="AZ279" s="24">
        <f t="shared" si="226"/>
        <v>0.66</v>
      </c>
      <c r="BA279" s="24">
        <f t="shared" si="226"/>
        <v>0.68900000000000006</v>
      </c>
      <c r="BB279" s="24">
        <f t="shared" si="226"/>
        <v>18.98</v>
      </c>
      <c r="BC279" s="24">
        <f t="shared" si="226"/>
        <v>1.3225</v>
      </c>
      <c r="BD279" s="24">
        <f t="shared" si="226"/>
        <v>100</v>
      </c>
      <c r="BE279" s="46"/>
      <c r="BF279" s="24">
        <f t="shared" si="226"/>
        <v>3</v>
      </c>
      <c r="BG279" s="24">
        <f t="shared" si="226"/>
        <v>2.8</v>
      </c>
      <c r="BH279" s="24">
        <f t="shared" si="226"/>
        <v>1</v>
      </c>
      <c r="BI279" s="24">
        <f t="shared" si="226"/>
        <v>11.5</v>
      </c>
      <c r="BJ279" s="24">
        <f t="shared" si="226"/>
        <v>15.4</v>
      </c>
      <c r="BK279" s="24">
        <f t="shared" si="226"/>
        <v>84.6</v>
      </c>
      <c r="BL279" s="24">
        <f t="shared" si="226"/>
        <v>84.6</v>
      </c>
      <c r="BM279" s="46"/>
      <c r="BN279" s="24">
        <f t="shared" si="226"/>
        <v>0.09</v>
      </c>
      <c r="BO279" s="24">
        <f t="shared" si="226"/>
        <v>0.36380000000000001</v>
      </c>
      <c r="BP279" s="24">
        <f t="shared" si="226"/>
        <v>7.8800000000000009E-2</v>
      </c>
      <c r="BQ279" s="24">
        <f t="shared" si="226"/>
        <v>5.16</v>
      </c>
      <c r="BR279" s="24">
        <f t="shared" si="226"/>
        <v>4.3895999999999997</v>
      </c>
      <c r="BS279" s="24">
        <f t="shared" si="226"/>
        <v>71.571599999999989</v>
      </c>
      <c r="BT279" s="24">
        <f t="shared" si="226"/>
        <v>0.66</v>
      </c>
      <c r="BU279" s="24">
        <f t="shared" si="226"/>
        <v>0.68900000000000006</v>
      </c>
      <c r="BV279" s="24">
        <f t="shared" si="226"/>
        <v>18.98</v>
      </c>
      <c r="BW279" s="24">
        <f>MEDIAN(BW273:BW276)</f>
        <v>1.3225</v>
      </c>
      <c r="BX279" s="24">
        <f>MEDIAN(BX273:BX276)</f>
        <v>100</v>
      </c>
      <c r="BY279" s="14"/>
      <c r="BZ279" s="24"/>
      <c r="CA279" s="24"/>
      <c r="CB279" s="42"/>
      <c r="CC279" s="10"/>
      <c r="CD279" s="10"/>
      <c r="CE279" s="178"/>
      <c r="CF279" s="178"/>
      <c r="CG279" s="178"/>
      <c r="CH279" s="178"/>
      <c r="CI279" s="178"/>
      <c r="CJ279" s="178"/>
      <c r="CK279" s="178"/>
      <c r="CL279" s="178"/>
      <c r="CM279" s="178"/>
      <c r="CN279" s="178"/>
      <c r="CO279" s="178"/>
      <c r="CP279" s="178"/>
      <c r="CQ279" s="178"/>
      <c r="CR279" s="178"/>
      <c r="CS279" s="178"/>
      <c r="CT279" s="178"/>
      <c r="CU279" s="178"/>
      <c r="CV279" s="178"/>
      <c r="CW279" s="178"/>
      <c r="CX279" s="178"/>
      <c r="CY279" s="178"/>
      <c r="CZ279" s="178"/>
      <c r="DA279" s="178"/>
      <c r="DB279" s="178"/>
      <c r="DC279" s="178"/>
      <c r="DD279" s="178"/>
      <c r="DE279" s="178"/>
      <c r="DF279" s="178"/>
      <c r="DG279" s="178"/>
      <c r="DH279" s="178"/>
      <c r="DI279" s="178"/>
    </row>
    <row r="280" spans="1:113" s="38" customFormat="1" ht="15" customHeight="1">
      <c r="A280" s="24" t="s">
        <v>63</v>
      </c>
      <c r="B280" s="24"/>
      <c r="C280" s="24"/>
      <c r="D280" s="24"/>
      <c r="E280" s="24"/>
      <c r="F280" s="24"/>
      <c r="G280" s="24"/>
      <c r="H280" s="42"/>
      <c r="I280" s="42"/>
      <c r="J280" s="66">
        <v>72</v>
      </c>
      <c r="K280" s="24">
        <f>MIN(K273:K276)</f>
        <v>11</v>
      </c>
      <c r="L280" s="24">
        <f>MIN(L273:L276)</f>
        <v>0</v>
      </c>
      <c r="M280" s="24">
        <f>MIN(M273:M276)</f>
        <v>0</v>
      </c>
      <c r="N280" s="24">
        <f>MIN(N273:N276)</f>
        <v>0</v>
      </c>
      <c r="O280" s="24" t="s">
        <v>62</v>
      </c>
      <c r="P280" s="24" t="s">
        <v>62</v>
      </c>
      <c r="Q280" s="24">
        <f>MIN(Q273:Q276)</f>
        <v>0</v>
      </c>
      <c r="R280" s="24">
        <f>MIN(R273:R276)</f>
        <v>0</v>
      </c>
      <c r="S280" s="24">
        <f>MIN(S273:S276)</f>
        <v>0</v>
      </c>
      <c r="T280" s="24">
        <f>MIN(T273:T276)</f>
        <v>0</v>
      </c>
      <c r="U280" s="24">
        <f>MIN(U273:U276)</f>
        <v>0</v>
      </c>
      <c r="V280" s="24" t="s">
        <v>62</v>
      </c>
      <c r="W280" s="24" t="s">
        <v>62</v>
      </c>
      <c r="X280" s="24">
        <f t="shared" ref="X280:AE280" si="227">MIN(X273:X276)</f>
        <v>0</v>
      </c>
      <c r="Y280" s="24">
        <f t="shared" si="227"/>
        <v>0</v>
      </c>
      <c r="Z280" s="24">
        <f>MIN(Z273:Z276)</f>
        <v>0</v>
      </c>
      <c r="AA280" s="24">
        <f t="shared" si="227"/>
        <v>1.3</v>
      </c>
      <c r="AB280" s="24">
        <f t="shared" si="227"/>
        <v>0</v>
      </c>
      <c r="AC280" s="24">
        <f t="shared" si="227"/>
        <v>0</v>
      </c>
      <c r="AD280" s="24">
        <f t="shared" si="227"/>
        <v>0</v>
      </c>
      <c r="AE280" s="24">
        <f t="shared" si="227"/>
        <v>0</v>
      </c>
      <c r="AF280" s="24" t="s">
        <v>62</v>
      </c>
      <c r="AG280" s="24">
        <f>MIN(AG273:AG276)</f>
        <v>0</v>
      </c>
      <c r="AH280" s="24">
        <f>MIN(AH273:AH276)</f>
        <v>0</v>
      </c>
      <c r="AI280" s="24" t="s">
        <v>62</v>
      </c>
      <c r="AJ280" s="24" t="s">
        <v>62</v>
      </c>
      <c r="AK280" s="10"/>
      <c r="AL280" s="52">
        <f t="shared" ref="AL280:AR280" si="228">MIN(AL273:AL276)</f>
        <v>1.3</v>
      </c>
      <c r="AM280" s="52">
        <f t="shared" si="228"/>
        <v>1</v>
      </c>
      <c r="AN280" s="52">
        <f t="shared" si="228"/>
        <v>1</v>
      </c>
      <c r="AO280" s="52">
        <f t="shared" si="228"/>
        <v>11</v>
      </c>
      <c r="AP280" s="52">
        <f t="shared" si="228"/>
        <v>13.8</v>
      </c>
      <c r="AQ280" s="52">
        <f t="shared" si="228"/>
        <v>72</v>
      </c>
      <c r="AR280" s="52">
        <f t="shared" si="228"/>
        <v>73</v>
      </c>
      <c r="AS280" s="14"/>
      <c r="AT280" s="52">
        <f t="shared" ref="AT280:BC280" si="229">MIN(AT273:AT276)</f>
        <v>1.6900000000000002E-2</v>
      </c>
      <c r="AU280" s="52">
        <f t="shared" si="229"/>
        <v>6.7600000000000007E-2</v>
      </c>
      <c r="AV280" s="52">
        <f t="shared" si="229"/>
        <v>0.01</v>
      </c>
      <c r="AW280" s="52">
        <f t="shared" si="229"/>
        <v>2.1995999999999998</v>
      </c>
      <c r="AX280" s="52">
        <f t="shared" si="229"/>
        <v>1.8</v>
      </c>
      <c r="AY280" s="52">
        <f t="shared" si="229"/>
        <v>53.29</v>
      </c>
      <c r="AZ280" s="52">
        <f t="shared" si="229"/>
        <v>0.29900000000000004</v>
      </c>
      <c r="BA280" s="52">
        <f t="shared" si="229"/>
        <v>0.59800000000000009</v>
      </c>
      <c r="BB280" s="52">
        <f t="shared" si="229"/>
        <v>18.920000000000002</v>
      </c>
      <c r="BC280" s="52">
        <f t="shared" si="229"/>
        <v>1.21</v>
      </c>
      <c r="BD280" s="52">
        <f>SUM(AT280:BC280)</f>
        <v>78.41109999999999</v>
      </c>
      <c r="BE280" s="77"/>
      <c r="BF280" s="52">
        <f t="shared" ref="BF280:BL280" si="230">MIN(BF273:BF276)</f>
        <v>1.3</v>
      </c>
      <c r="BG280" s="52">
        <f t="shared" si="230"/>
        <v>2.6</v>
      </c>
      <c r="BH280" s="52">
        <f t="shared" si="230"/>
        <v>1</v>
      </c>
      <c r="BI280" s="52">
        <f t="shared" si="230"/>
        <v>11</v>
      </c>
      <c r="BJ280" s="52">
        <f t="shared" si="230"/>
        <v>14</v>
      </c>
      <c r="BK280" s="52">
        <f t="shared" si="230"/>
        <v>72</v>
      </c>
      <c r="BL280" s="52">
        <f t="shared" si="230"/>
        <v>73</v>
      </c>
      <c r="BM280" s="14"/>
      <c r="BN280" s="52">
        <f t="shared" ref="BN280:BW280" si="231">MIN(BN273:BN276)</f>
        <v>1.6900000000000002E-2</v>
      </c>
      <c r="BO280" s="52">
        <f t="shared" si="231"/>
        <v>6.7600000000000007E-2</v>
      </c>
      <c r="BP280" s="52">
        <f t="shared" si="231"/>
        <v>6.7600000000000007E-2</v>
      </c>
      <c r="BQ280" s="52">
        <f t="shared" si="231"/>
        <v>2.1995999999999998</v>
      </c>
      <c r="BR280" s="52">
        <f t="shared" si="231"/>
        <v>4.38</v>
      </c>
      <c r="BS280" s="52">
        <f t="shared" si="231"/>
        <v>53.29</v>
      </c>
      <c r="BT280" s="52">
        <f t="shared" si="231"/>
        <v>0.29900000000000004</v>
      </c>
      <c r="BU280" s="52">
        <f t="shared" si="231"/>
        <v>0.59800000000000009</v>
      </c>
      <c r="BV280" s="52">
        <f t="shared" si="231"/>
        <v>18.920000000000002</v>
      </c>
      <c r="BW280" s="52">
        <f t="shared" si="231"/>
        <v>1.21</v>
      </c>
      <c r="BX280" s="52">
        <f>SUM(BN280:BW280)</f>
        <v>81.048699999999982</v>
      </c>
      <c r="BY280" s="14"/>
      <c r="BZ280" s="24"/>
      <c r="CA280" s="24"/>
      <c r="CB280" s="42"/>
      <c r="CC280" s="10"/>
      <c r="CD280" s="10"/>
      <c r="CE280" s="178"/>
      <c r="CF280" s="178"/>
      <c r="CG280" s="178"/>
      <c r="CH280" s="178"/>
      <c r="CI280" s="178"/>
      <c r="CJ280" s="178"/>
      <c r="CK280" s="178"/>
      <c r="CL280" s="178"/>
      <c r="CM280" s="178"/>
      <c r="CN280" s="178"/>
      <c r="CO280" s="178"/>
      <c r="CP280" s="178"/>
      <c r="CQ280" s="178"/>
      <c r="CR280" s="178"/>
      <c r="CS280" s="178"/>
      <c r="CT280" s="178"/>
      <c r="CU280" s="178"/>
      <c r="CV280" s="178"/>
      <c r="CW280" s="178"/>
      <c r="CX280" s="178"/>
      <c r="CY280" s="178"/>
      <c r="CZ280" s="178"/>
      <c r="DA280" s="178"/>
      <c r="DB280" s="178"/>
      <c r="DC280" s="178"/>
      <c r="DD280" s="178"/>
      <c r="DE280" s="178"/>
      <c r="DF280" s="178"/>
      <c r="DG280" s="178"/>
      <c r="DH280" s="178"/>
      <c r="DI280" s="178"/>
    </row>
    <row r="281" spans="1:113" s="38" customFormat="1" ht="15" customHeight="1">
      <c r="A281" s="24" t="s">
        <v>64</v>
      </c>
      <c r="B281" s="24"/>
      <c r="C281" s="24"/>
      <c r="D281" s="24"/>
      <c r="E281" s="24"/>
      <c r="F281" s="24"/>
      <c r="G281" s="24"/>
      <c r="H281" s="42"/>
      <c r="I281" s="42"/>
      <c r="J281" s="66">
        <v>86.2</v>
      </c>
      <c r="K281" s="24">
        <f>MAX(K273:K276)</f>
        <v>13</v>
      </c>
      <c r="L281" s="24">
        <f>MAX(L273:L276)</f>
        <v>0</v>
      </c>
      <c r="M281" s="24">
        <f>MAX(M273:M276)</f>
        <v>3.8</v>
      </c>
      <c r="N281" s="24">
        <f>MAX(N273:N276)</f>
        <v>0</v>
      </c>
      <c r="O281" s="24" t="s">
        <v>62</v>
      </c>
      <c r="P281" s="24" t="s">
        <v>62</v>
      </c>
      <c r="Q281" s="24">
        <f>MAX(Q273:Q276)</f>
        <v>0</v>
      </c>
      <c r="R281" s="24">
        <f>MAX(R273:R276)</f>
        <v>3</v>
      </c>
      <c r="S281" s="24">
        <f>MAX(S273:S276)</f>
        <v>0.2</v>
      </c>
      <c r="T281" s="24">
        <f>MAX(T273:T276)</f>
        <v>0</v>
      </c>
      <c r="U281" s="24">
        <f>MAX(U273:U276)</f>
        <v>0</v>
      </c>
      <c r="V281" s="24" t="s">
        <v>62</v>
      </c>
      <c r="W281" s="24" t="s">
        <v>62</v>
      </c>
      <c r="X281" s="24">
        <f t="shared" ref="X281:AE281" si="232">MAX(X273:X276)</f>
        <v>0</v>
      </c>
      <c r="Y281" s="24">
        <f t="shared" si="232"/>
        <v>3</v>
      </c>
      <c r="Z281" s="24">
        <f>MAX(Z273:Z276)</f>
        <v>0</v>
      </c>
      <c r="AA281" s="24">
        <f t="shared" si="232"/>
        <v>8</v>
      </c>
      <c r="AB281" s="24">
        <f t="shared" si="232"/>
        <v>0</v>
      </c>
      <c r="AC281" s="24">
        <f t="shared" si="232"/>
        <v>0</v>
      </c>
      <c r="AD281" s="24">
        <f t="shared" si="232"/>
        <v>0</v>
      </c>
      <c r="AE281" s="24">
        <f t="shared" si="232"/>
        <v>0</v>
      </c>
      <c r="AF281" s="24" t="s">
        <v>62</v>
      </c>
      <c r="AG281" s="24">
        <f>MAX(AG273:AG276)</f>
        <v>0</v>
      </c>
      <c r="AH281" s="24">
        <f>MAX(AH273:AH276)</f>
        <v>0</v>
      </c>
      <c r="AI281" s="24" t="s">
        <v>62</v>
      </c>
      <c r="AJ281" s="24" t="s">
        <v>62</v>
      </c>
      <c r="AK281" s="10"/>
      <c r="AL281" s="52">
        <f t="shared" ref="AL281:AR281" si="233">MAX(AL273:AL276)</f>
        <v>11</v>
      </c>
      <c r="AM281" s="52">
        <f t="shared" si="233"/>
        <v>3</v>
      </c>
      <c r="AN281" s="52">
        <f t="shared" si="233"/>
        <v>3.8</v>
      </c>
      <c r="AO281" s="52">
        <f t="shared" si="233"/>
        <v>13</v>
      </c>
      <c r="AP281" s="52">
        <f t="shared" si="233"/>
        <v>28</v>
      </c>
      <c r="AQ281" s="52">
        <f t="shared" si="233"/>
        <v>86.2</v>
      </c>
      <c r="AR281" s="52">
        <f t="shared" si="233"/>
        <v>90</v>
      </c>
      <c r="AS281" s="14"/>
      <c r="AT281" s="52">
        <f t="shared" ref="AT281:BC281" si="234">MAX(AT273:AT276)</f>
        <v>1.21</v>
      </c>
      <c r="AU281" s="52">
        <f t="shared" si="234"/>
        <v>0.66</v>
      </c>
      <c r="AV281" s="52">
        <f t="shared" si="234"/>
        <v>0.09</v>
      </c>
      <c r="AW281" s="52">
        <f t="shared" si="234"/>
        <v>16.2</v>
      </c>
      <c r="AX281" s="52">
        <f t="shared" si="234"/>
        <v>4.3991999999999996</v>
      </c>
      <c r="AY281" s="52">
        <f t="shared" si="234"/>
        <v>81</v>
      </c>
      <c r="AZ281" s="52">
        <f t="shared" si="234"/>
        <v>2.86</v>
      </c>
      <c r="BA281" s="52">
        <f t="shared" si="234"/>
        <v>0.78</v>
      </c>
      <c r="BB281" s="52">
        <f t="shared" si="234"/>
        <v>19.457999999999998</v>
      </c>
      <c r="BC281" s="52">
        <f t="shared" si="234"/>
        <v>1.69</v>
      </c>
      <c r="BD281" s="52">
        <f>SUM(AT281:BC281)</f>
        <v>128.34720000000002</v>
      </c>
      <c r="BE281" s="77"/>
      <c r="BF281" s="52">
        <f t="shared" ref="BF281:BL281" si="235">MAX(BF273:BF276)</f>
        <v>11</v>
      </c>
      <c r="BG281" s="52">
        <f t="shared" si="235"/>
        <v>3</v>
      </c>
      <c r="BH281" s="52">
        <f t="shared" si="235"/>
        <v>1</v>
      </c>
      <c r="BI281" s="52">
        <f t="shared" si="235"/>
        <v>13</v>
      </c>
      <c r="BJ281" s="52">
        <f t="shared" si="235"/>
        <v>28</v>
      </c>
      <c r="BK281" s="52">
        <f t="shared" si="235"/>
        <v>86</v>
      </c>
      <c r="BL281" s="52">
        <f t="shared" si="235"/>
        <v>86</v>
      </c>
      <c r="BM281" s="14"/>
      <c r="BN281" s="52">
        <f t="shared" ref="BN281:BW281" si="236">MAX(BN273:BN276)</f>
        <v>1.21</v>
      </c>
      <c r="BO281" s="52">
        <f t="shared" si="236"/>
        <v>0.66</v>
      </c>
      <c r="BP281" s="52">
        <f t="shared" si="236"/>
        <v>0.09</v>
      </c>
      <c r="BQ281" s="52">
        <f t="shared" si="236"/>
        <v>16.059999999999999</v>
      </c>
      <c r="BR281" s="52">
        <f t="shared" si="236"/>
        <v>4.3991999999999996</v>
      </c>
      <c r="BS281" s="52">
        <f t="shared" si="236"/>
        <v>73.959999999999994</v>
      </c>
      <c r="BT281" s="52">
        <f t="shared" si="236"/>
        <v>2.86</v>
      </c>
      <c r="BU281" s="52">
        <f t="shared" si="236"/>
        <v>0.78</v>
      </c>
      <c r="BV281" s="52">
        <f t="shared" si="236"/>
        <v>19.457999999999998</v>
      </c>
      <c r="BW281" s="52">
        <f t="shared" si="236"/>
        <v>1.69</v>
      </c>
      <c r="BX281" s="52">
        <f>SUM(BN281:BW281)</f>
        <v>121.16719999999999</v>
      </c>
      <c r="BY281" s="14"/>
      <c r="BZ281" s="24"/>
      <c r="CA281" s="24"/>
      <c r="CB281" s="42"/>
      <c r="CC281" s="10"/>
      <c r="CD281" s="10"/>
      <c r="CE281" s="178"/>
      <c r="CF281" s="178"/>
      <c r="CG281" s="178"/>
      <c r="CH281" s="178"/>
      <c r="CI281" s="178"/>
      <c r="CJ281" s="178"/>
      <c r="CK281" s="178"/>
      <c r="CL281" s="178"/>
      <c r="CM281" s="178"/>
      <c r="CN281" s="178"/>
      <c r="CO281" s="178"/>
      <c r="CP281" s="178"/>
      <c r="CQ281" s="178"/>
      <c r="CR281" s="178"/>
      <c r="CS281" s="178"/>
      <c r="CT281" s="178"/>
      <c r="CU281" s="178"/>
      <c r="CV281" s="178"/>
      <c r="CW281" s="178"/>
      <c r="CX281" s="178"/>
      <c r="CY281" s="178"/>
      <c r="CZ281" s="178"/>
      <c r="DA281" s="178"/>
      <c r="DB281" s="178"/>
      <c r="DC281" s="178"/>
      <c r="DD281" s="178"/>
      <c r="DE281" s="178"/>
      <c r="DF281" s="178"/>
      <c r="DG281" s="178"/>
      <c r="DH281" s="178"/>
      <c r="DI281" s="178"/>
    </row>
    <row r="282" spans="1:113" s="9" customFormat="1" ht="15" customHeight="1">
      <c r="A282" s="7" t="s">
        <v>397</v>
      </c>
      <c r="B282" s="2">
        <v>2006</v>
      </c>
      <c r="C282" s="7">
        <v>16880622</v>
      </c>
      <c r="D282" s="7" t="s">
        <v>398</v>
      </c>
      <c r="E282" s="7" t="s">
        <v>399</v>
      </c>
      <c r="F282" s="7" t="s">
        <v>400</v>
      </c>
      <c r="G282" s="7" t="s">
        <v>36</v>
      </c>
      <c r="H282" s="2">
        <v>447</v>
      </c>
      <c r="I282" s="2"/>
      <c r="J282" s="1">
        <v>45.800000000000004</v>
      </c>
      <c r="K282" s="3" t="s">
        <v>37</v>
      </c>
      <c r="L282" s="3" t="s">
        <v>37</v>
      </c>
      <c r="M282" s="3">
        <v>34.799999999999997</v>
      </c>
      <c r="N282" s="3" t="s">
        <v>37</v>
      </c>
      <c r="O282" s="3" t="s">
        <v>37</v>
      </c>
      <c r="P282" s="3" t="s">
        <v>37</v>
      </c>
      <c r="Q282" s="3" t="s">
        <v>37</v>
      </c>
      <c r="R282" s="3">
        <v>10.199999999999999</v>
      </c>
      <c r="S282" s="3">
        <v>0</v>
      </c>
      <c r="T282" s="3" t="s">
        <v>37</v>
      </c>
      <c r="U282" s="3" t="s">
        <v>37</v>
      </c>
      <c r="V282" s="3" t="s">
        <v>37</v>
      </c>
      <c r="W282" s="3" t="s">
        <v>37</v>
      </c>
      <c r="X282" s="3">
        <v>0</v>
      </c>
      <c r="Y282" s="3">
        <v>7.3</v>
      </c>
      <c r="Z282" s="3" t="s">
        <v>37</v>
      </c>
      <c r="AA282" s="3">
        <v>1.9</v>
      </c>
      <c r="AB282" s="3" t="s">
        <v>37</v>
      </c>
      <c r="AC282" s="3" t="s">
        <v>37</v>
      </c>
      <c r="AD282" s="3" t="s">
        <v>37</v>
      </c>
      <c r="AE282" s="3" t="s">
        <v>37</v>
      </c>
      <c r="AF282" s="3" t="s">
        <v>37</v>
      </c>
      <c r="AG282" s="3" t="s">
        <v>37</v>
      </c>
      <c r="AH282" s="3" t="s">
        <v>37</v>
      </c>
      <c r="AI282" s="3" t="s">
        <v>37</v>
      </c>
      <c r="AJ282" s="3" t="s">
        <v>37</v>
      </c>
      <c r="AK282" s="10"/>
      <c r="AL282" s="45">
        <f t="shared" ref="AL282:AL299" si="237">SUM(X282:AJ282)</f>
        <v>9.1999999999999993</v>
      </c>
      <c r="AM282" s="45">
        <f t="shared" si="176"/>
        <v>10.199999999999999</v>
      </c>
      <c r="AN282" s="45">
        <f>SUM(M282:P282)</f>
        <v>34.799999999999997</v>
      </c>
      <c r="AO282" s="45"/>
      <c r="AP282" s="45">
        <f t="shared" si="177"/>
        <v>54.199999999999996</v>
      </c>
      <c r="AQ282" s="45">
        <f t="shared" si="219"/>
        <v>45.800000000000004</v>
      </c>
      <c r="AR282" s="45">
        <f t="shared" ref="AR282:AR299" si="238">AN282+AQ282</f>
        <v>80.599999999999994</v>
      </c>
      <c r="AS282" s="14"/>
      <c r="AT282" s="45">
        <f t="shared" si="178"/>
        <v>0.84639999999999982</v>
      </c>
      <c r="AU282" s="45">
        <f>2*AL282*AM282/100</f>
        <v>1.8767999999999998</v>
      </c>
      <c r="AV282" s="45">
        <f>AM282*AM282/100</f>
        <v>1.0404</v>
      </c>
      <c r="AW282" s="45">
        <f t="shared" ref="AW282:AW295" si="239">2*AL282*AR282/100</f>
        <v>14.830399999999997</v>
      </c>
      <c r="AX282" s="45">
        <f>2*AM282*AR282/100</f>
        <v>16.442399999999999</v>
      </c>
      <c r="AY282" s="45">
        <f t="shared" ref="AY282:AY299" si="240">AR282*AR282/100</f>
        <v>64.963599999999985</v>
      </c>
      <c r="AZ282" s="45"/>
      <c r="BA282" s="45"/>
      <c r="BB282" s="45"/>
      <c r="BC282" s="45"/>
      <c r="BD282" s="45">
        <f t="shared" ref="BD282:BD300" si="241">SUM(AT282:BC282)</f>
        <v>99.999999999999986</v>
      </c>
      <c r="BE282" s="77"/>
      <c r="BF282" s="45"/>
      <c r="BG282" s="45"/>
      <c r="BH282" s="45"/>
      <c r="BI282" s="45"/>
      <c r="BJ282" s="45"/>
      <c r="BK282" s="45"/>
      <c r="BL282" s="45"/>
      <c r="BM282" s="14"/>
      <c r="BN282" s="45"/>
      <c r="BO282" s="45"/>
      <c r="BP282" s="45"/>
      <c r="BQ282" s="45"/>
      <c r="BR282" s="45"/>
      <c r="BS282" s="45"/>
      <c r="BT282" s="45"/>
      <c r="BU282" s="45"/>
      <c r="BV282" s="45"/>
      <c r="BW282" s="45"/>
      <c r="BX282" s="45"/>
      <c r="BY282" s="77"/>
      <c r="BZ282" s="3"/>
      <c r="CA282" s="3"/>
      <c r="CB282" s="2"/>
      <c r="CC282" s="10"/>
      <c r="CD282" s="10"/>
      <c r="CE282" s="174"/>
      <c r="CF282" s="174"/>
      <c r="CG282" s="174"/>
      <c r="CH282" s="174"/>
      <c r="CI282" s="174"/>
      <c r="CJ282" s="174"/>
      <c r="CK282" s="174"/>
      <c r="CL282" s="174"/>
      <c r="CM282" s="174"/>
      <c r="CN282" s="174"/>
      <c r="CO282" s="174"/>
      <c r="CP282" s="174"/>
      <c r="CQ282" s="174"/>
      <c r="CR282" s="174"/>
      <c r="CS282" s="174"/>
      <c r="CT282" s="174"/>
      <c r="CU282" s="174"/>
      <c r="CV282" s="174"/>
      <c r="CW282" s="174"/>
      <c r="CX282" s="174"/>
      <c r="CY282" s="174"/>
      <c r="CZ282" s="174"/>
      <c r="DA282" s="174"/>
      <c r="DB282" s="174"/>
      <c r="DC282" s="174"/>
      <c r="DD282" s="174"/>
      <c r="DE282" s="174"/>
      <c r="DF282" s="174"/>
      <c r="DG282" s="174"/>
      <c r="DH282" s="174"/>
      <c r="DI282" s="174"/>
    </row>
    <row r="283" spans="1:113" s="22" customFormat="1" ht="15" customHeight="1">
      <c r="A283" s="17" t="s">
        <v>77</v>
      </c>
      <c r="B283" s="18">
        <v>2007</v>
      </c>
      <c r="C283" s="17">
        <v>17301689</v>
      </c>
      <c r="D283" s="17" t="s">
        <v>401</v>
      </c>
      <c r="E283" s="17" t="s">
        <v>401</v>
      </c>
      <c r="F283" s="17"/>
      <c r="G283" s="17" t="s">
        <v>79</v>
      </c>
      <c r="H283" s="18">
        <v>210</v>
      </c>
      <c r="I283" s="18">
        <v>210</v>
      </c>
      <c r="J283" s="21">
        <v>43.6</v>
      </c>
      <c r="K283" s="19">
        <v>0.5</v>
      </c>
      <c r="L283" s="19">
        <v>0.5</v>
      </c>
      <c r="M283" s="19">
        <v>29</v>
      </c>
      <c r="N283" s="19" t="s">
        <v>37</v>
      </c>
      <c r="O283" s="19" t="s">
        <v>37</v>
      </c>
      <c r="P283" s="19" t="s">
        <v>37</v>
      </c>
      <c r="Q283" s="19">
        <v>0</v>
      </c>
      <c r="R283" s="19">
        <v>3.8</v>
      </c>
      <c r="S283" s="19">
        <v>0</v>
      </c>
      <c r="T283" s="19">
        <v>0.2</v>
      </c>
      <c r="U283" s="19">
        <v>10.5</v>
      </c>
      <c r="V283" s="19" t="s">
        <v>37</v>
      </c>
      <c r="W283" s="19" t="s">
        <v>37</v>
      </c>
      <c r="X283" s="19">
        <v>0</v>
      </c>
      <c r="Y283" s="19">
        <v>8.1</v>
      </c>
      <c r="Z283" s="19">
        <v>0</v>
      </c>
      <c r="AA283" s="19">
        <v>3.8</v>
      </c>
      <c r="AB283" s="19">
        <v>0</v>
      </c>
      <c r="AC283" s="19" t="s">
        <v>37</v>
      </c>
      <c r="AD283" s="19" t="s">
        <v>37</v>
      </c>
      <c r="AE283" s="19" t="s">
        <v>37</v>
      </c>
      <c r="AF283" s="19" t="s">
        <v>37</v>
      </c>
      <c r="AG283" s="19" t="s">
        <v>37</v>
      </c>
      <c r="AH283" s="19" t="s">
        <v>37</v>
      </c>
      <c r="AI283" s="19" t="s">
        <v>37</v>
      </c>
      <c r="AJ283" s="19" t="s">
        <v>37</v>
      </c>
      <c r="AK283" s="4"/>
      <c r="AL283" s="74">
        <f t="shared" si="237"/>
        <v>11.899999999999999</v>
      </c>
      <c r="AM283" s="74">
        <f t="shared" si="176"/>
        <v>14.5</v>
      </c>
      <c r="AN283" s="74">
        <f>SUM(M283:P283)</f>
        <v>29</v>
      </c>
      <c r="AO283" s="74">
        <f>SUM(K283:L283)</f>
        <v>1</v>
      </c>
      <c r="AP283" s="74">
        <f t="shared" si="177"/>
        <v>56.4</v>
      </c>
      <c r="AQ283" s="74">
        <f t="shared" si="219"/>
        <v>43.6</v>
      </c>
      <c r="AR283" s="74">
        <f t="shared" si="238"/>
        <v>72.599999999999994</v>
      </c>
      <c r="AS283" s="14"/>
      <c r="AT283" s="74">
        <f t="shared" si="178"/>
        <v>1.4160999999999995</v>
      </c>
      <c r="AU283" s="74">
        <f>2*AL283*AM283/100</f>
        <v>3.4509999999999996</v>
      </c>
      <c r="AV283" s="74">
        <f>AM283*AM283/100</f>
        <v>2.1025</v>
      </c>
      <c r="AW283" s="74">
        <f t="shared" si="239"/>
        <v>17.278799999999997</v>
      </c>
      <c r="AX283" s="74">
        <f>2*AM283*AR283/100</f>
        <v>21.053999999999995</v>
      </c>
      <c r="AY283" s="74">
        <f t="shared" si="240"/>
        <v>52.707599999999992</v>
      </c>
      <c r="AZ283" s="74">
        <f>2*AL283*AO283/100</f>
        <v>0.23799999999999996</v>
      </c>
      <c r="BA283" s="74">
        <f>2*AM283*AO283/100</f>
        <v>0.28999999999999998</v>
      </c>
      <c r="BB283" s="74">
        <f>2*AR283*AO283/100</f>
        <v>1.452</v>
      </c>
      <c r="BC283" s="74">
        <f>AO283*AO283/100</f>
        <v>0.01</v>
      </c>
      <c r="BD283" s="74">
        <f t="shared" si="241"/>
        <v>100</v>
      </c>
      <c r="BE283" s="77"/>
      <c r="BF283" s="74">
        <v>11.899999999999999</v>
      </c>
      <c r="BG283" s="74">
        <v>14.5</v>
      </c>
      <c r="BH283" s="74">
        <v>29</v>
      </c>
      <c r="BI283" s="74">
        <v>1</v>
      </c>
      <c r="BJ283" s="74">
        <v>56.4</v>
      </c>
      <c r="BK283" s="74">
        <v>43.6</v>
      </c>
      <c r="BL283" s="74">
        <v>72.599999999999994</v>
      </c>
      <c r="BM283" s="14"/>
      <c r="BN283" s="74">
        <v>1.4160999999999995</v>
      </c>
      <c r="BO283" s="74">
        <v>3.4509999999999996</v>
      </c>
      <c r="BP283" s="74">
        <v>2.1025</v>
      </c>
      <c r="BQ283" s="74">
        <v>17.278799999999997</v>
      </c>
      <c r="BR283" s="74">
        <v>21.053999999999995</v>
      </c>
      <c r="BS283" s="74">
        <v>52.707599999999992</v>
      </c>
      <c r="BT283" s="74">
        <v>0.23799999999999996</v>
      </c>
      <c r="BU283" s="74">
        <v>0.28999999999999998</v>
      </c>
      <c r="BV283" s="74">
        <v>1.452</v>
      </c>
      <c r="BW283" s="74">
        <v>0.01</v>
      </c>
      <c r="BX283" s="74">
        <v>100</v>
      </c>
      <c r="BY283" s="77"/>
      <c r="BZ283" s="19"/>
      <c r="CA283" s="19"/>
      <c r="CB283" s="18"/>
      <c r="CC283" s="10"/>
      <c r="CD283" s="10"/>
      <c r="CE283" s="166"/>
      <c r="CF283" s="166"/>
      <c r="CG283" s="166"/>
      <c r="CH283" s="166"/>
      <c r="CI283" s="166"/>
      <c r="CJ283" s="166"/>
      <c r="CK283" s="166"/>
      <c r="CL283" s="166"/>
      <c r="CM283" s="166"/>
      <c r="CN283" s="166"/>
      <c r="CO283" s="166"/>
      <c r="CP283" s="166"/>
      <c r="CQ283" s="166"/>
      <c r="CR283" s="166"/>
      <c r="CS283" s="166"/>
      <c r="CT283" s="166"/>
      <c r="CU283" s="166"/>
      <c r="CV283" s="166"/>
      <c r="CW283" s="166"/>
      <c r="CX283" s="166"/>
      <c r="CY283" s="166"/>
      <c r="CZ283" s="166"/>
      <c r="DA283" s="166"/>
      <c r="DB283" s="166"/>
      <c r="DC283" s="166"/>
      <c r="DD283" s="166"/>
      <c r="DE283" s="166"/>
      <c r="DF283" s="166"/>
      <c r="DG283" s="166"/>
      <c r="DH283" s="166"/>
      <c r="DI283" s="166"/>
    </row>
    <row r="284" spans="1:113" s="9" customFormat="1" ht="15" customHeight="1">
      <c r="A284" s="7" t="s">
        <v>402</v>
      </c>
      <c r="B284" s="2">
        <v>2001</v>
      </c>
      <c r="C284" s="7">
        <v>11758642</v>
      </c>
      <c r="D284" s="7" t="s">
        <v>398</v>
      </c>
      <c r="E284" s="7" t="s">
        <v>403</v>
      </c>
      <c r="F284" s="7" t="s">
        <v>404</v>
      </c>
      <c r="G284" s="7" t="s">
        <v>36</v>
      </c>
      <c r="H284" s="2">
        <v>83</v>
      </c>
      <c r="I284" s="2"/>
      <c r="J284" s="1">
        <v>74</v>
      </c>
      <c r="K284" s="3" t="s">
        <v>37</v>
      </c>
      <c r="L284" s="3" t="s">
        <v>37</v>
      </c>
      <c r="M284" s="3" t="s">
        <v>37</v>
      </c>
      <c r="N284" s="3" t="s">
        <v>37</v>
      </c>
      <c r="O284" s="3" t="s">
        <v>37</v>
      </c>
      <c r="P284" s="3" t="s">
        <v>37</v>
      </c>
      <c r="Q284" s="3">
        <v>1</v>
      </c>
      <c r="R284" s="3">
        <v>15</v>
      </c>
      <c r="S284" s="3">
        <v>1</v>
      </c>
      <c r="T284" s="3" t="s">
        <v>37</v>
      </c>
      <c r="U284" s="3" t="s">
        <v>37</v>
      </c>
      <c r="V284" s="3" t="s">
        <v>37</v>
      </c>
      <c r="W284" s="3" t="s">
        <v>37</v>
      </c>
      <c r="X284" s="3">
        <v>0</v>
      </c>
      <c r="Y284" s="3">
        <v>8</v>
      </c>
      <c r="Z284" s="3" t="s">
        <v>37</v>
      </c>
      <c r="AA284" s="3">
        <v>1</v>
      </c>
      <c r="AB284" s="3" t="s">
        <v>37</v>
      </c>
      <c r="AC284" s="3" t="s">
        <v>37</v>
      </c>
      <c r="AD284" s="3" t="s">
        <v>37</v>
      </c>
      <c r="AE284" s="3" t="s">
        <v>37</v>
      </c>
      <c r="AF284" s="3" t="s">
        <v>37</v>
      </c>
      <c r="AG284" s="3" t="s">
        <v>37</v>
      </c>
      <c r="AH284" s="3" t="s">
        <v>37</v>
      </c>
      <c r="AI284" s="3" t="s">
        <v>37</v>
      </c>
      <c r="AJ284" s="3" t="s">
        <v>37</v>
      </c>
      <c r="AK284" s="4"/>
      <c r="AL284" s="45">
        <f t="shared" si="237"/>
        <v>9</v>
      </c>
      <c r="AM284" s="45">
        <f t="shared" si="176"/>
        <v>17</v>
      </c>
      <c r="AN284" s="45"/>
      <c r="AO284" s="45"/>
      <c r="AP284" s="45">
        <f t="shared" si="177"/>
        <v>26</v>
      </c>
      <c r="AQ284" s="45">
        <f t="shared" si="219"/>
        <v>74</v>
      </c>
      <c r="AR284" s="45">
        <f t="shared" si="238"/>
        <v>74</v>
      </c>
      <c r="AS284" s="14"/>
      <c r="AT284" s="45">
        <f t="shared" si="178"/>
        <v>0.81</v>
      </c>
      <c r="AU284" s="45">
        <f>2*AL284*AM284/100</f>
        <v>3.06</v>
      </c>
      <c r="AV284" s="45">
        <f>AM284*AM284/100</f>
        <v>2.89</v>
      </c>
      <c r="AW284" s="45">
        <f t="shared" si="239"/>
        <v>13.32</v>
      </c>
      <c r="AX284" s="45">
        <f>2*AM284*AR284/100</f>
        <v>25.16</v>
      </c>
      <c r="AY284" s="45">
        <f t="shared" si="240"/>
        <v>54.76</v>
      </c>
      <c r="AZ284" s="45"/>
      <c r="BA284" s="45"/>
      <c r="BB284" s="45"/>
      <c r="BC284" s="45"/>
      <c r="BD284" s="45">
        <f t="shared" si="241"/>
        <v>100</v>
      </c>
      <c r="BE284" s="77"/>
      <c r="BF284" s="45"/>
      <c r="BG284" s="45"/>
      <c r="BH284" s="45"/>
      <c r="BI284" s="45"/>
      <c r="BJ284" s="45"/>
      <c r="BK284" s="45"/>
      <c r="BL284" s="45"/>
      <c r="BM284" s="14"/>
      <c r="BN284" s="45"/>
      <c r="BO284" s="45"/>
      <c r="BP284" s="45"/>
      <c r="BQ284" s="45"/>
      <c r="BR284" s="45"/>
      <c r="BS284" s="45"/>
      <c r="BT284" s="45"/>
      <c r="BU284" s="45"/>
      <c r="BV284" s="45"/>
      <c r="BW284" s="45"/>
      <c r="BX284" s="45"/>
      <c r="BY284" s="77"/>
      <c r="BZ284" s="3"/>
      <c r="CA284" s="3"/>
      <c r="CB284" s="2"/>
      <c r="CC284" s="10"/>
      <c r="CD284" s="10"/>
      <c r="CE284" s="174"/>
      <c r="CF284" s="174"/>
      <c r="CG284" s="174"/>
      <c r="CH284" s="174"/>
      <c r="CI284" s="174"/>
      <c r="CJ284" s="174"/>
      <c r="CK284" s="174"/>
      <c r="CL284" s="174"/>
      <c r="CM284" s="174"/>
      <c r="CN284" s="174"/>
      <c r="CO284" s="174"/>
      <c r="CP284" s="174"/>
      <c r="CQ284" s="174"/>
      <c r="CR284" s="174"/>
      <c r="CS284" s="174"/>
      <c r="CT284" s="174"/>
      <c r="CU284" s="174"/>
      <c r="CV284" s="174"/>
      <c r="CW284" s="174"/>
      <c r="CX284" s="174"/>
      <c r="CY284" s="174"/>
      <c r="CZ284" s="174"/>
      <c r="DA284" s="174"/>
      <c r="DB284" s="174"/>
      <c r="DC284" s="174"/>
      <c r="DD284" s="174"/>
      <c r="DE284" s="174"/>
      <c r="DF284" s="174"/>
      <c r="DG284" s="174"/>
      <c r="DH284" s="174"/>
      <c r="DI284" s="174"/>
    </row>
    <row r="285" spans="1:113" s="9" customFormat="1" ht="15" customHeight="1">
      <c r="A285" s="10" t="s">
        <v>440</v>
      </c>
      <c r="B285" s="12">
        <v>2001</v>
      </c>
      <c r="C285" s="32">
        <v>11699625</v>
      </c>
      <c r="D285" s="7" t="s">
        <v>398</v>
      </c>
      <c r="E285" s="1" t="s">
        <v>403</v>
      </c>
      <c r="F285" s="1" t="s">
        <v>441</v>
      </c>
      <c r="G285" s="1" t="s">
        <v>163</v>
      </c>
      <c r="H285" s="2">
        <v>881</v>
      </c>
      <c r="I285" s="2"/>
      <c r="J285" s="1">
        <v>90.75</v>
      </c>
      <c r="K285" s="1" t="s">
        <v>37</v>
      </c>
      <c r="L285" s="1" t="s">
        <v>37</v>
      </c>
      <c r="M285" s="1" t="s">
        <v>37</v>
      </c>
      <c r="N285" s="1" t="s">
        <v>37</v>
      </c>
      <c r="O285" s="1" t="s">
        <v>37</v>
      </c>
      <c r="P285" s="1" t="s">
        <v>37</v>
      </c>
      <c r="Q285" s="1" t="s">
        <v>37</v>
      </c>
      <c r="R285" s="1" t="s">
        <v>37</v>
      </c>
      <c r="S285" s="1" t="s">
        <v>37</v>
      </c>
      <c r="T285" s="1" t="s">
        <v>37</v>
      </c>
      <c r="U285" s="1" t="s">
        <v>37</v>
      </c>
      <c r="V285" s="1" t="s">
        <v>37</v>
      </c>
      <c r="W285" s="1" t="s">
        <v>37</v>
      </c>
      <c r="X285" s="1" t="s">
        <v>37</v>
      </c>
      <c r="Y285" s="1">
        <v>9.25</v>
      </c>
      <c r="Z285" s="1" t="s">
        <v>37</v>
      </c>
      <c r="AA285" s="1" t="s">
        <v>37</v>
      </c>
      <c r="AB285" s="1" t="s">
        <v>37</v>
      </c>
      <c r="AC285" s="1" t="s">
        <v>37</v>
      </c>
      <c r="AD285" s="1" t="s">
        <v>37</v>
      </c>
      <c r="AE285" s="1" t="s">
        <v>37</v>
      </c>
      <c r="AF285" s="1" t="s">
        <v>37</v>
      </c>
      <c r="AG285" s="1" t="s">
        <v>37</v>
      </c>
      <c r="AH285" s="1" t="s">
        <v>37</v>
      </c>
      <c r="AI285" s="1" t="s">
        <v>37</v>
      </c>
      <c r="AJ285" s="1" t="s">
        <v>37</v>
      </c>
      <c r="AK285" s="4"/>
      <c r="AL285" s="45">
        <f t="shared" si="237"/>
        <v>9.25</v>
      </c>
      <c r="AM285" s="45"/>
      <c r="AN285" s="45"/>
      <c r="AO285" s="45"/>
      <c r="AP285" s="45">
        <f t="shared" si="177"/>
        <v>9.25</v>
      </c>
      <c r="AQ285" s="45">
        <f t="shared" si="219"/>
        <v>90.75</v>
      </c>
      <c r="AR285" s="45">
        <f t="shared" si="238"/>
        <v>90.75</v>
      </c>
      <c r="AS285" s="14"/>
      <c r="AT285" s="45">
        <f t="shared" si="178"/>
        <v>0.85562499999999997</v>
      </c>
      <c r="AU285" s="45"/>
      <c r="AV285" s="45"/>
      <c r="AW285" s="45">
        <f t="shared" si="239"/>
        <v>16.78875</v>
      </c>
      <c r="AX285" s="45"/>
      <c r="AY285" s="45">
        <f t="shared" si="240"/>
        <v>82.355625000000003</v>
      </c>
      <c r="AZ285" s="45"/>
      <c r="BA285" s="45"/>
      <c r="BB285" s="45"/>
      <c r="BC285" s="45"/>
      <c r="BD285" s="45">
        <f t="shared" si="241"/>
        <v>100</v>
      </c>
      <c r="BE285" s="77"/>
      <c r="BF285" s="45"/>
      <c r="BG285" s="45"/>
      <c r="BH285" s="45"/>
      <c r="BI285" s="45"/>
      <c r="BJ285" s="45"/>
      <c r="BK285" s="45"/>
      <c r="BL285" s="45"/>
      <c r="BM285" s="14"/>
      <c r="BN285" s="45"/>
      <c r="BO285" s="45"/>
      <c r="BP285" s="45"/>
      <c r="BQ285" s="45"/>
      <c r="BR285" s="45"/>
      <c r="BS285" s="45"/>
      <c r="BT285" s="45"/>
      <c r="BU285" s="45"/>
      <c r="BV285" s="45"/>
      <c r="BW285" s="45"/>
      <c r="BX285" s="45"/>
      <c r="BY285" s="77"/>
      <c r="BZ285" s="3"/>
      <c r="CA285" s="3"/>
      <c r="CB285" s="2"/>
      <c r="CC285" s="10"/>
      <c r="CD285" s="10"/>
      <c r="CE285" s="174"/>
      <c r="CF285" s="174"/>
      <c r="CG285" s="174"/>
      <c r="CH285" s="174"/>
      <c r="CI285" s="174"/>
      <c r="CJ285" s="174"/>
      <c r="CK285" s="174"/>
      <c r="CL285" s="174"/>
      <c r="CM285" s="174"/>
      <c r="CN285" s="174"/>
      <c r="CO285" s="174"/>
      <c r="CP285" s="174"/>
      <c r="CQ285" s="174"/>
      <c r="CR285" s="174"/>
      <c r="CS285" s="174"/>
      <c r="CT285" s="174"/>
      <c r="CU285" s="174"/>
      <c r="CV285" s="174"/>
      <c r="CW285" s="174"/>
      <c r="CX285" s="174"/>
      <c r="CY285" s="174"/>
      <c r="CZ285" s="174"/>
      <c r="DA285" s="174"/>
      <c r="DB285" s="174"/>
      <c r="DC285" s="174"/>
      <c r="DD285" s="174"/>
      <c r="DE285" s="174"/>
      <c r="DF285" s="174"/>
      <c r="DG285" s="174"/>
      <c r="DH285" s="174"/>
      <c r="DI285" s="174"/>
    </row>
    <row r="286" spans="1:113" s="9" customFormat="1" ht="15" customHeight="1">
      <c r="A286" s="1" t="s">
        <v>442</v>
      </c>
      <c r="B286" s="2">
        <v>2006</v>
      </c>
      <c r="C286" s="33">
        <v>16880622</v>
      </c>
      <c r="D286" s="7" t="s">
        <v>398</v>
      </c>
      <c r="E286" s="1" t="s">
        <v>403</v>
      </c>
      <c r="F286" s="1" t="s">
        <v>443</v>
      </c>
      <c r="G286" s="1" t="s">
        <v>163</v>
      </c>
      <c r="H286" s="2">
        <v>140</v>
      </c>
      <c r="I286" s="2"/>
      <c r="J286" s="1">
        <v>50.599999999999994</v>
      </c>
      <c r="K286" s="1" t="s">
        <v>37</v>
      </c>
      <c r="L286" s="1" t="s">
        <v>37</v>
      </c>
      <c r="M286" s="1">
        <v>29.3</v>
      </c>
      <c r="N286" s="1" t="s">
        <v>37</v>
      </c>
      <c r="O286" s="1" t="s">
        <v>37</v>
      </c>
      <c r="P286" s="1" t="s">
        <v>37</v>
      </c>
      <c r="Q286" s="1" t="s">
        <v>37</v>
      </c>
      <c r="R286" s="3">
        <v>12.9</v>
      </c>
      <c r="S286" s="3">
        <v>0</v>
      </c>
      <c r="T286" s="1" t="s">
        <v>37</v>
      </c>
      <c r="U286" s="1" t="s">
        <v>37</v>
      </c>
      <c r="V286" s="1" t="s">
        <v>37</v>
      </c>
      <c r="W286" s="1" t="s">
        <v>37</v>
      </c>
      <c r="X286" s="3">
        <v>0</v>
      </c>
      <c r="Y286" s="1">
        <v>6.1</v>
      </c>
      <c r="Z286" s="1" t="s">
        <v>37</v>
      </c>
      <c r="AA286" s="3">
        <v>1.1000000000000001</v>
      </c>
      <c r="AB286" s="1" t="s">
        <v>37</v>
      </c>
      <c r="AC286" s="1" t="s">
        <v>37</v>
      </c>
      <c r="AD286" s="1" t="s">
        <v>37</v>
      </c>
      <c r="AE286" s="1" t="s">
        <v>37</v>
      </c>
      <c r="AF286" s="1" t="s">
        <v>37</v>
      </c>
      <c r="AG286" s="1" t="s">
        <v>37</v>
      </c>
      <c r="AH286" s="1" t="s">
        <v>37</v>
      </c>
      <c r="AI286" s="1" t="s">
        <v>37</v>
      </c>
      <c r="AJ286" s="1" t="s">
        <v>37</v>
      </c>
      <c r="AK286" s="4"/>
      <c r="AL286" s="45">
        <f t="shared" si="237"/>
        <v>7.1999999999999993</v>
      </c>
      <c r="AM286" s="45">
        <f t="shared" si="176"/>
        <v>12.9</v>
      </c>
      <c r="AN286" s="45">
        <f t="shared" ref="AN286:AN291" si="242">SUM(M286:P286)</f>
        <v>29.3</v>
      </c>
      <c r="AO286" s="45"/>
      <c r="AP286" s="45">
        <f t="shared" si="177"/>
        <v>49.400000000000006</v>
      </c>
      <c r="AQ286" s="45">
        <f t="shared" si="219"/>
        <v>50.599999999999994</v>
      </c>
      <c r="AR286" s="45">
        <f t="shared" si="238"/>
        <v>79.899999999999991</v>
      </c>
      <c r="AS286" s="14"/>
      <c r="AT286" s="45">
        <f t="shared" si="178"/>
        <v>0.51839999999999986</v>
      </c>
      <c r="AU286" s="45">
        <f t="shared" ref="AU286:AU291" si="243">2*AL286*AM286/100</f>
        <v>1.8575999999999999</v>
      </c>
      <c r="AV286" s="45">
        <f t="shared" ref="AV286:AV291" si="244">AM286*AM286/100</f>
        <v>1.6640999999999999</v>
      </c>
      <c r="AW286" s="45">
        <f t="shared" si="239"/>
        <v>11.505599999999998</v>
      </c>
      <c r="AX286" s="45">
        <f t="shared" ref="AX286:AX291" si="245">2*AM286*AR286/100</f>
        <v>20.614199999999997</v>
      </c>
      <c r="AY286" s="45">
        <f t="shared" si="240"/>
        <v>63.840099999999985</v>
      </c>
      <c r="AZ286" s="45"/>
      <c r="BA286" s="45"/>
      <c r="BB286" s="45"/>
      <c r="BC286" s="45"/>
      <c r="BD286" s="45">
        <f t="shared" si="241"/>
        <v>99.999999999999972</v>
      </c>
      <c r="BE286" s="14"/>
      <c r="BF286" s="45"/>
      <c r="BG286" s="45"/>
      <c r="BH286" s="45"/>
      <c r="BI286" s="45"/>
      <c r="BJ286" s="45"/>
      <c r="BK286" s="45"/>
      <c r="BL286" s="45"/>
      <c r="BM286" s="14"/>
      <c r="BN286" s="45"/>
      <c r="BO286" s="45"/>
      <c r="BP286" s="45"/>
      <c r="BQ286" s="45"/>
      <c r="BR286" s="45"/>
      <c r="BS286" s="45"/>
      <c r="BT286" s="45"/>
      <c r="BU286" s="45"/>
      <c r="BV286" s="45"/>
      <c r="BW286" s="45"/>
      <c r="BX286" s="45"/>
      <c r="BY286" s="14"/>
      <c r="BZ286" s="3"/>
      <c r="CA286" s="3"/>
      <c r="CB286" s="2"/>
      <c r="CC286" s="10"/>
      <c r="CD286" s="10"/>
      <c r="CE286" s="174"/>
      <c r="CF286" s="174"/>
      <c r="CG286" s="174"/>
      <c r="CH286" s="174"/>
      <c r="CI286" s="174"/>
      <c r="CJ286" s="174"/>
      <c r="CK286" s="174"/>
      <c r="CL286" s="174"/>
      <c r="CM286" s="174"/>
      <c r="CN286" s="174"/>
      <c r="CO286" s="174"/>
      <c r="CP286" s="174"/>
      <c r="CQ286" s="174"/>
      <c r="CR286" s="174"/>
      <c r="CS286" s="174"/>
      <c r="CT286" s="174"/>
      <c r="CU286" s="174"/>
      <c r="CV286" s="174"/>
      <c r="CW286" s="174"/>
      <c r="CX286" s="174"/>
      <c r="CY286" s="174"/>
      <c r="CZ286" s="174"/>
      <c r="DA286" s="174"/>
      <c r="DB286" s="174"/>
      <c r="DC286" s="174"/>
      <c r="DD286" s="174"/>
      <c r="DE286" s="174"/>
      <c r="DF286" s="174"/>
      <c r="DG286" s="174"/>
      <c r="DH286" s="174"/>
      <c r="DI286" s="174"/>
    </row>
    <row r="287" spans="1:113" s="9" customFormat="1" ht="15" customHeight="1">
      <c r="A287" s="1" t="s">
        <v>442</v>
      </c>
      <c r="B287" s="2">
        <v>2006</v>
      </c>
      <c r="C287" s="33">
        <v>16880622</v>
      </c>
      <c r="D287" s="7" t="s">
        <v>398</v>
      </c>
      <c r="E287" s="1" t="s">
        <v>403</v>
      </c>
      <c r="F287" s="1" t="s">
        <v>444</v>
      </c>
      <c r="G287" s="1" t="s">
        <v>163</v>
      </c>
      <c r="H287" s="2">
        <v>107</v>
      </c>
      <c r="I287" s="2"/>
      <c r="J287" s="1">
        <v>44.900000000000006</v>
      </c>
      <c r="K287" s="1" t="s">
        <v>37</v>
      </c>
      <c r="L287" s="1" t="s">
        <v>37</v>
      </c>
      <c r="M287" s="1">
        <v>36.9</v>
      </c>
      <c r="N287" s="1" t="s">
        <v>37</v>
      </c>
      <c r="O287" s="1" t="s">
        <v>37</v>
      </c>
      <c r="P287" s="1" t="s">
        <v>37</v>
      </c>
      <c r="Q287" s="1" t="s">
        <v>37</v>
      </c>
      <c r="R287" s="3">
        <v>7</v>
      </c>
      <c r="S287" s="3">
        <v>0</v>
      </c>
      <c r="T287" s="1" t="s">
        <v>37</v>
      </c>
      <c r="U287" s="1" t="s">
        <v>37</v>
      </c>
      <c r="V287" s="1" t="s">
        <v>37</v>
      </c>
      <c r="W287" s="1" t="s">
        <v>37</v>
      </c>
      <c r="X287" s="3">
        <v>0</v>
      </c>
      <c r="Y287" s="1">
        <v>7.5</v>
      </c>
      <c r="Z287" s="1" t="s">
        <v>37</v>
      </c>
      <c r="AA287" s="3">
        <v>3.7</v>
      </c>
      <c r="AB287" s="1" t="s">
        <v>37</v>
      </c>
      <c r="AC287" s="1" t="s">
        <v>37</v>
      </c>
      <c r="AD287" s="1" t="s">
        <v>37</v>
      </c>
      <c r="AE287" s="1" t="s">
        <v>37</v>
      </c>
      <c r="AF287" s="1" t="s">
        <v>37</v>
      </c>
      <c r="AG287" s="1" t="s">
        <v>37</v>
      </c>
      <c r="AH287" s="1" t="s">
        <v>37</v>
      </c>
      <c r="AI287" s="1" t="s">
        <v>37</v>
      </c>
      <c r="AJ287" s="1" t="s">
        <v>37</v>
      </c>
      <c r="AK287" s="4"/>
      <c r="AL287" s="45">
        <f t="shared" si="237"/>
        <v>11.2</v>
      </c>
      <c r="AM287" s="45">
        <f t="shared" si="176"/>
        <v>7</v>
      </c>
      <c r="AN287" s="45">
        <f t="shared" si="242"/>
        <v>36.9</v>
      </c>
      <c r="AO287" s="45"/>
      <c r="AP287" s="45">
        <f t="shared" si="177"/>
        <v>55.099999999999994</v>
      </c>
      <c r="AQ287" s="45">
        <f t="shared" si="219"/>
        <v>44.900000000000006</v>
      </c>
      <c r="AR287" s="45">
        <f t="shared" si="238"/>
        <v>81.800000000000011</v>
      </c>
      <c r="AS287" s="14"/>
      <c r="AT287" s="45">
        <f t="shared" si="178"/>
        <v>1.2543999999999997</v>
      </c>
      <c r="AU287" s="45">
        <f t="shared" si="243"/>
        <v>1.5679999999999998</v>
      </c>
      <c r="AV287" s="45">
        <f t="shared" si="244"/>
        <v>0.49</v>
      </c>
      <c r="AW287" s="45">
        <f t="shared" si="239"/>
        <v>18.3232</v>
      </c>
      <c r="AX287" s="45">
        <f t="shared" si="245"/>
        <v>11.452000000000004</v>
      </c>
      <c r="AY287" s="45">
        <f t="shared" si="240"/>
        <v>66.912400000000019</v>
      </c>
      <c r="AZ287" s="45"/>
      <c r="BA287" s="45"/>
      <c r="BB287" s="45"/>
      <c r="BC287" s="45"/>
      <c r="BD287" s="45">
        <f t="shared" si="241"/>
        <v>100.00000000000003</v>
      </c>
      <c r="BE287" s="77"/>
      <c r="BF287" s="45"/>
      <c r="BG287" s="45"/>
      <c r="BH287" s="45"/>
      <c r="BI287" s="45"/>
      <c r="BJ287" s="45"/>
      <c r="BK287" s="45"/>
      <c r="BL287" s="45"/>
      <c r="BM287" s="14"/>
      <c r="BN287" s="45"/>
      <c r="BO287" s="45"/>
      <c r="BP287" s="45"/>
      <c r="BQ287" s="45"/>
      <c r="BR287" s="45"/>
      <c r="BS287" s="45"/>
      <c r="BT287" s="45"/>
      <c r="BU287" s="45"/>
      <c r="BV287" s="45"/>
      <c r="BW287" s="45"/>
      <c r="BX287" s="45"/>
      <c r="BY287" s="77"/>
      <c r="BZ287" s="3"/>
      <c r="CA287" s="3"/>
      <c r="CB287" s="2"/>
      <c r="CC287" s="10"/>
      <c r="CD287" s="10"/>
      <c r="CE287" s="174"/>
      <c r="CF287" s="174"/>
      <c r="CG287" s="174"/>
      <c r="CH287" s="174"/>
      <c r="CI287" s="174"/>
      <c r="CJ287" s="174"/>
      <c r="CK287" s="174"/>
      <c r="CL287" s="174"/>
      <c r="CM287" s="174"/>
      <c r="CN287" s="174"/>
      <c r="CO287" s="174"/>
      <c r="CP287" s="174"/>
      <c r="CQ287" s="174"/>
      <c r="CR287" s="174"/>
      <c r="CS287" s="174"/>
      <c r="CT287" s="174"/>
      <c r="CU287" s="174"/>
      <c r="CV287" s="174"/>
      <c r="CW287" s="174"/>
      <c r="CX287" s="174"/>
      <c r="CY287" s="174"/>
      <c r="CZ287" s="174"/>
      <c r="DA287" s="174"/>
      <c r="DB287" s="174"/>
      <c r="DC287" s="174"/>
      <c r="DD287" s="174"/>
      <c r="DE287" s="174"/>
      <c r="DF287" s="174"/>
      <c r="DG287" s="174"/>
      <c r="DH287" s="174"/>
      <c r="DI287" s="174"/>
    </row>
    <row r="288" spans="1:113" s="9" customFormat="1" ht="15" customHeight="1">
      <c r="A288" s="1" t="s">
        <v>442</v>
      </c>
      <c r="B288" s="2">
        <v>2006</v>
      </c>
      <c r="C288" s="33">
        <v>16880622</v>
      </c>
      <c r="D288" s="7" t="s">
        <v>398</v>
      </c>
      <c r="E288" s="1" t="s">
        <v>403</v>
      </c>
      <c r="F288" s="1" t="s">
        <v>445</v>
      </c>
      <c r="G288" s="1" t="s">
        <v>163</v>
      </c>
      <c r="H288" s="2">
        <v>94</v>
      </c>
      <c r="I288" s="2"/>
      <c r="J288" s="1">
        <v>44.6</v>
      </c>
      <c r="K288" s="1" t="s">
        <v>37</v>
      </c>
      <c r="L288" s="1" t="s">
        <v>37</v>
      </c>
      <c r="M288" s="1">
        <v>38.299999999999997</v>
      </c>
      <c r="N288" s="1" t="s">
        <v>37</v>
      </c>
      <c r="O288" s="1" t="s">
        <v>37</v>
      </c>
      <c r="P288" s="1" t="s">
        <v>37</v>
      </c>
      <c r="Q288" s="1" t="s">
        <v>37</v>
      </c>
      <c r="R288" s="3">
        <v>11.2</v>
      </c>
      <c r="S288" s="3">
        <v>0</v>
      </c>
      <c r="T288" s="1" t="s">
        <v>37</v>
      </c>
      <c r="U288" s="1" t="s">
        <v>37</v>
      </c>
      <c r="V288" s="1" t="s">
        <v>37</v>
      </c>
      <c r="W288" s="1" t="s">
        <v>37</v>
      </c>
      <c r="X288" s="3">
        <v>0</v>
      </c>
      <c r="Y288" s="1">
        <v>4.8</v>
      </c>
      <c r="Z288" s="1" t="s">
        <v>37</v>
      </c>
      <c r="AA288" s="1">
        <v>1.1000000000000001</v>
      </c>
      <c r="AB288" s="1" t="s">
        <v>37</v>
      </c>
      <c r="AC288" s="1" t="s">
        <v>37</v>
      </c>
      <c r="AD288" s="1" t="s">
        <v>37</v>
      </c>
      <c r="AE288" s="1" t="s">
        <v>37</v>
      </c>
      <c r="AF288" s="1" t="s">
        <v>37</v>
      </c>
      <c r="AG288" s="1" t="s">
        <v>37</v>
      </c>
      <c r="AH288" s="1" t="s">
        <v>37</v>
      </c>
      <c r="AI288" s="1" t="s">
        <v>37</v>
      </c>
      <c r="AJ288" s="1" t="s">
        <v>37</v>
      </c>
      <c r="AK288" s="4"/>
      <c r="AL288" s="45">
        <f t="shared" si="237"/>
        <v>5.9</v>
      </c>
      <c r="AM288" s="45">
        <f t="shared" si="176"/>
        <v>11.2</v>
      </c>
      <c r="AN288" s="45">
        <f t="shared" si="242"/>
        <v>38.299999999999997</v>
      </c>
      <c r="AO288" s="45"/>
      <c r="AP288" s="45">
        <f t="shared" si="177"/>
        <v>55.4</v>
      </c>
      <c r="AQ288" s="45">
        <f t="shared" si="219"/>
        <v>44.6</v>
      </c>
      <c r="AR288" s="45">
        <f t="shared" si="238"/>
        <v>82.9</v>
      </c>
      <c r="AS288" s="14"/>
      <c r="AT288" s="45">
        <f t="shared" si="178"/>
        <v>0.34810000000000002</v>
      </c>
      <c r="AU288" s="45">
        <f t="shared" si="243"/>
        <v>1.3215999999999999</v>
      </c>
      <c r="AV288" s="45">
        <f t="shared" si="244"/>
        <v>1.2543999999999997</v>
      </c>
      <c r="AW288" s="45">
        <f t="shared" si="239"/>
        <v>9.7822000000000013</v>
      </c>
      <c r="AX288" s="45">
        <f t="shared" si="245"/>
        <v>18.569600000000001</v>
      </c>
      <c r="AY288" s="45">
        <f t="shared" si="240"/>
        <v>68.724100000000007</v>
      </c>
      <c r="AZ288" s="45"/>
      <c r="BA288" s="45"/>
      <c r="BB288" s="45"/>
      <c r="BC288" s="45"/>
      <c r="BD288" s="45">
        <f t="shared" si="241"/>
        <v>100</v>
      </c>
      <c r="BE288" s="77"/>
      <c r="BF288" s="45"/>
      <c r="BG288" s="45"/>
      <c r="BH288" s="45"/>
      <c r="BI288" s="45"/>
      <c r="BJ288" s="45"/>
      <c r="BK288" s="45"/>
      <c r="BL288" s="45"/>
      <c r="BM288" s="14"/>
      <c r="BN288" s="45"/>
      <c r="BO288" s="45"/>
      <c r="BP288" s="45"/>
      <c r="BQ288" s="45"/>
      <c r="BR288" s="45"/>
      <c r="BS288" s="45"/>
      <c r="BT288" s="45"/>
      <c r="BU288" s="45"/>
      <c r="BV288" s="45"/>
      <c r="BW288" s="45"/>
      <c r="BX288" s="45"/>
      <c r="BY288" s="77"/>
      <c r="BZ288" s="3"/>
      <c r="CA288" s="3"/>
      <c r="CB288" s="2"/>
      <c r="CC288" s="10"/>
      <c r="CD288" s="10"/>
      <c r="CE288" s="174"/>
      <c r="CF288" s="174"/>
      <c r="CG288" s="174"/>
      <c r="CH288" s="174"/>
      <c r="CI288" s="174"/>
      <c r="CJ288" s="174"/>
      <c r="CK288" s="174"/>
      <c r="CL288" s="174"/>
      <c r="CM288" s="174"/>
      <c r="CN288" s="174"/>
      <c r="CO288" s="174"/>
      <c r="CP288" s="174"/>
      <c r="CQ288" s="174"/>
      <c r="CR288" s="174"/>
      <c r="CS288" s="174"/>
      <c r="CT288" s="174"/>
      <c r="CU288" s="174"/>
      <c r="CV288" s="174"/>
      <c r="CW288" s="174"/>
      <c r="CX288" s="174"/>
      <c r="CY288" s="174"/>
      <c r="CZ288" s="174"/>
      <c r="DA288" s="174"/>
      <c r="DB288" s="174"/>
      <c r="DC288" s="174"/>
      <c r="DD288" s="174"/>
      <c r="DE288" s="174"/>
      <c r="DF288" s="174"/>
      <c r="DG288" s="174"/>
      <c r="DH288" s="174"/>
      <c r="DI288" s="174"/>
    </row>
    <row r="289" spans="1:113" s="9" customFormat="1" ht="15" customHeight="1">
      <c r="A289" s="1" t="s">
        <v>442</v>
      </c>
      <c r="B289" s="2">
        <v>2006</v>
      </c>
      <c r="C289" s="33">
        <v>16880622</v>
      </c>
      <c r="D289" s="7" t="s">
        <v>398</v>
      </c>
      <c r="E289" s="1" t="s">
        <v>403</v>
      </c>
      <c r="F289" s="1" t="s">
        <v>446</v>
      </c>
      <c r="G289" s="1" t="s">
        <v>163</v>
      </c>
      <c r="H289" s="2">
        <v>106</v>
      </c>
      <c r="I289" s="2"/>
      <c r="J289" s="1">
        <v>42.5</v>
      </c>
      <c r="K289" s="1" t="s">
        <v>37</v>
      </c>
      <c r="L289" s="1" t="s">
        <v>37</v>
      </c>
      <c r="M289" s="1">
        <v>36.299999999999997</v>
      </c>
      <c r="N289" s="1" t="s">
        <v>37</v>
      </c>
      <c r="O289" s="1" t="s">
        <v>37</v>
      </c>
      <c r="P289" s="1" t="s">
        <v>37</v>
      </c>
      <c r="Q289" s="1" t="s">
        <v>37</v>
      </c>
      <c r="R289" s="3">
        <v>9</v>
      </c>
      <c r="S289" s="3">
        <v>0</v>
      </c>
      <c r="T289" s="1" t="s">
        <v>37</v>
      </c>
      <c r="U289" s="1" t="s">
        <v>37</v>
      </c>
      <c r="V289" s="1" t="s">
        <v>37</v>
      </c>
      <c r="W289" s="1" t="s">
        <v>37</v>
      </c>
      <c r="X289" s="3">
        <v>0</v>
      </c>
      <c r="Y289" s="1">
        <v>10.8</v>
      </c>
      <c r="Z289" s="1" t="s">
        <v>37</v>
      </c>
      <c r="AA289" s="1">
        <v>1.4</v>
      </c>
      <c r="AB289" s="1" t="s">
        <v>37</v>
      </c>
      <c r="AC289" s="1" t="s">
        <v>37</v>
      </c>
      <c r="AD289" s="1" t="s">
        <v>37</v>
      </c>
      <c r="AE289" s="1" t="s">
        <v>37</v>
      </c>
      <c r="AF289" s="1" t="s">
        <v>37</v>
      </c>
      <c r="AG289" s="1" t="s">
        <v>37</v>
      </c>
      <c r="AH289" s="1" t="s">
        <v>37</v>
      </c>
      <c r="AI289" s="1" t="s">
        <v>37</v>
      </c>
      <c r="AJ289" s="1" t="s">
        <v>37</v>
      </c>
      <c r="AK289" s="4"/>
      <c r="AL289" s="45">
        <f t="shared" si="237"/>
        <v>12.200000000000001</v>
      </c>
      <c r="AM289" s="45">
        <f t="shared" si="176"/>
        <v>9</v>
      </c>
      <c r="AN289" s="45">
        <f t="shared" si="242"/>
        <v>36.299999999999997</v>
      </c>
      <c r="AO289" s="45"/>
      <c r="AP289" s="45">
        <f t="shared" si="177"/>
        <v>57.5</v>
      </c>
      <c r="AQ289" s="45">
        <f t="shared" si="219"/>
        <v>42.5</v>
      </c>
      <c r="AR289" s="45">
        <f t="shared" si="238"/>
        <v>78.8</v>
      </c>
      <c r="AS289" s="14"/>
      <c r="AT289" s="45">
        <f t="shared" si="178"/>
        <v>1.4884000000000004</v>
      </c>
      <c r="AU289" s="45">
        <f t="shared" si="243"/>
        <v>2.1960000000000002</v>
      </c>
      <c r="AV289" s="45">
        <f t="shared" si="244"/>
        <v>0.81</v>
      </c>
      <c r="AW289" s="45">
        <f t="shared" si="239"/>
        <v>19.2272</v>
      </c>
      <c r="AX289" s="45">
        <f t="shared" si="245"/>
        <v>14.183999999999999</v>
      </c>
      <c r="AY289" s="45">
        <f t="shared" si="240"/>
        <v>62.094399999999993</v>
      </c>
      <c r="AZ289" s="45"/>
      <c r="BA289" s="45"/>
      <c r="BB289" s="45"/>
      <c r="BC289" s="45"/>
      <c r="BD289" s="45">
        <f t="shared" si="241"/>
        <v>100</v>
      </c>
      <c r="BE289" s="77"/>
      <c r="BF289" s="45"/>
      <c r="BG289" s="45"/>
      <c r="BH289" s="45"/>
      <c r="BI289" s="45"/>
      <c r="BJ289" s="45"/>
      <c r="BK289" s="45"/>
      <c r="BL289" s="45"/>
      <c r="BM289" s="14"/>
      <c r="BN289" s="45"/>
      <c r="BO289" s="45"/>
      <c r="BP289" s="45"/>
      <c r="BQ289" s="45"/>
      <c r="BR289" s="45"/>
      <c r="BS289" s="45"/>
      <c r="BT289" s="45"/>
      <c r="BU289" s="45"/>
      <c r="BV289" s="45"/>
      <c r="BW289" s="45"/>
      <c r="BX289" s="45"/>
      <c r="BY289" s="77"/>
      <c r="BZ289" s="3"/>
      <c r="CA289" s="3"/>
      <c r="CB289" s="2"/>
      <c r="CC289" s="10"/>
      <c r="CD289" s="10"/>
      <c r="CE289" s="174"/>
      <c r="CF289" s="174"/>
      <c r="CG289" s="174"/>
      <c r="CH289" s="174"/>
      <c r="CI289" s="174"/>
      <c r="CJ289" s="174"/>
      <c r="CK289" s="174"/>
      <c r="CL289" s="174"/>
      <c r="CM289" s="174"/>
      <c r="CN289" s="174"/>
      <c r="CO289" s="174"/>
      <c r="CP289" s="174"/>
      <c r="CQ289" s="174"/>
      <c r="CR289" s="174"/>
      <c r="CS289" s="174"/>
      <c r="CT289" s="174"/>
      <c r="CU289" s="174"/>
      <c r="CV289" s="174"/>
      <c r="CW289" s="174"/>
      <c r="CX289" s="174"/>
      <c r="CY289" s="174"/>
      <c r="CZ289" s="174"/>
      <c r="DA289" s="174"/>
      <c r="DB289" s="174"/>
      <c r="DC289" s="174"/>
      <c r="DD289" s="174"/>
      <c r="DE289" s="174"/>
      <c r="DF289" s="174"/>
      <c r="DG289" s="174"/>
      <c r="DH289" s="174"/>
      <c r="DI289" s="174"/>
    </row>
    <row r="290" spans="1:113" s="22" customFormat="1" ht="15" customHeight="1">
      <c r="A290" s="21" t="s">
        <v>77</v>
      </c>
      <c r="B290" s="18">
        <v>2009</v>
      </c>
      <c r="C290" s="21">
        <v>19151603</v>
      </c>
      <c r="D290" s="17" t="s">
        <v>398</v>
      </c>
      <c r="E290" s="21" t="s">
        <v>403</v>
      </c>
      <c r="F290" s="21" t="s">
        <v>447</v>
      </c>
      <c r="G290" s="17" t="s">
        <v>36</v>
      </c>
      <c r="H290" s="18">
        <v>160</v>
      </c>
      <c r="I290" s="18">
        <v>160</v>
      </c>
      <c r="J290" s="21">
        <v>43.499999999999993</v>
      </c>
      <c r="K290" s="19">
        <v>0.6</v>
      </c>
      <c r="L290" s="19">
        <v>1.6</v>
      </c>
      <c r="M290" s="19">
        <v>23.1</v>
      </c>
      <c r="N290" s="19" t="s">
        <v>37</v>
      </c>
      <c r="O290" s="19" t="s">
        <v>37</v>
      </c>
      <c r="P290" s="21"/>
      <c r="Q290" s="21">
        <v>0</v>
      </c>
      <c r="R290" s="19">
        <v>5.9</v>
      </c>
      <c r="S290" s="19">
        <v>0</v>
      </c>
      <c r="T290" s="19">
        <v>0</v>
      </c>
      <c r="U290" s="19">
        <v>12.5</v>
      </c>
      <c r="V290" s="19" t="s">
        <v>37</v>
      </c>
      <c r="W290" s="19" t="s">
        <v>37</v>
      </c>
      <c r="X290" s="19">
        <v>0.3</v>
      </c>
      <c r="Y290" s="19">
        <v>10.3</v>
      </c>
      <c r="Z290" s="19">
        <v>0.3</v>
      </c>
      <c r="AA290" s="19">
        <v>1.9</v>
      </c>
      <c r="AB290" s="19">
        <v>0</v>
      </c>
      <c r="AC290" s="21" t="s">
        <v>37</v>
      </c>
      <c r="AD290" s="21" t="s">
        <v>37</v>
      </c>
      <c r="AE290" s="19" t="s">
        <v>37</v>
      </c>
      <c r="AF290" s="19" t="s">
        <v>37</v>
      </c>
      <c r="AG290" s="21" t="s">
        <v>37</v>
      </c>
      <c r="AH290" s="21" t="s">
        <v>37</v>
      </c>
      <c r="AI290" s="19" t="s">
        <v>37</v>
      </c>
      <c r="AJ290" s="19" t="s">
        <v>37</v>
      </c>
      <c r="AK290" s="4"/>
      <c r="AL290" s="74">
        <f t="shared" si="237"/>
        <v>12.800000000000002</v>
      </c>
      <c r="AM290" s="74">
        <f t="shared" si="176"/>
        <v>18.399999999999999</v>
      </c>
      <c r="AN290" s="74">
        <f t="shared" si="242"/>
        <v>23.1</v>
      </c>
      <c r="AO290" s="74">
        <f>SUM(K290:L290)</f>
        <v>2.2000000000000002</v>
      </c>
      <c r="AP290" s="74">
        <f t="shared" si="177"/>
        <v>56.500000000000007</v>
      </c>
      <c r="AQ290" s="74">
        <f t="shared" si="219"/>
        <v>43.499999999999993</v>
      </c>
      <c r="AR290" s="74">
        <f t="shared" si="238"/>
        <v>66.599999999999994</v>
      </c>
      <c r="AS290" s="14"/>
      <c r="AT290" s="74">
        <f t="shared" si="178"/>
        <v>1.6384000000000005</v>
      </c>
      <c r="AU290" s="74">
        <f t="shared" si="243"/>
        <v>4.7104000000000008</v>
      </c>
      <c r="AV290" s="74">
        <f t="shared" si="244"/>
        <v>3.3855999999999993</v>
      </c>
      <c r="AW290" s="74">
        <f t="shared" si="239"/>
        <v>17.049600000000002</v>
      </c>
      <c r="AX290" s="74">
        <f t="shared" si="245"/>
        <v>24.508799999999997</v>
      </c>
      <c r="AY290" s="74">
        <f t="shared" si="240"/>
        <v>44.355599999999995</v>
      </c>
      <c r="AZ290" s="74">
        <f>2*AL290*AO290/100</f>
        <v>0.56320000000000014</v>
      </c>
      <c r="BA290" s="74">
        <f>2*AM290*AO290/100</f>
        <v>0.80959999999999999</v>
      </c>
      <c r="BB290" s="74">
        <f>2*AR290*AO290/100</f>
        <v>2.9304000000000001</v>
      </c>
      <c r="BC290" s="74">
        <f>AO290*AO290/100</f>
        <v>4.8400000000000006E-2</v>
      </c>
      <c r="BD290" s="74">
        <f t="shared" si="241"/>
        <v>100</v>
      </c>
      <c r="BE290" s="14"/>
      <c r="BF290" s="74">
        <v>12.800000000000002</v>
      </c>
      <c r="BG290" s="74">
        <v>18.399999999999999</v>
      </c>
      <c r="BH290" s="74">
        <v>23.1</v>
      </c>
      <c r="BI290" s="74">
        <v>2.2000000000000002</v>
      </c>
      <c r="BJ290" s="74">
        <v>56.500000000000007</v>
      </c>
      <c r="BK290" s="74">
        <v>43.499999999999993</v>
      </c>
      <c r="BL290" s="74">
        <v>66.599999999999994</v>
      </c>
      <c r="BM290" s="14"/>
      <c r="BN290" s="74">
        <v>1.6384000000000005</v>
      </c>
      <c r="BO290" s="74">
        <v>4.7104000000000008</v>
      </c>
      <c r="BP290" s="74">
        <v>3.3855999999999993</v>
      </c>
      <c r="BQ290" s="74">
        <v>17.049600000000002</v>
      </c>
      <c r="BR290" s="74">
        <v>24.508799999999997</v>
      </c>
      <c r="BS290" s="74">
        <v>44.355599999999995</v>
      </c>
      <c r="BT290" s="74">
        <v>0.56320000000000014</v>
      </c>
      <c r="BU290" s="74">
        <v>0.80959999999999999</v>
      </c>
      <c r="BV290" s="74">
        <v>2.9304000000000001</v>
      </c>
      <c r="BW290" s="74">
        <v>4.8400000000000006E-2</v>
      </c>
      <c r="BX290" s="74">
        <v>100</v>
      </c>
      <c r="BY290" s="14"/>
      <c r="BZ290" s="19"/>
      <c r="CA290" s="19"/>
      <c r="CB290" s="18"/>
      <c r="CC290" s="10"/>
      <c r="CD290" s="10"/>
      <c r="CE290" s="166"/>
      <c r="CF290" s="166"/>
      <c r="CG290" s="166"/>
      <c r="CH290" s="166"/>
      <c r="CI290" s="166"/>
      <c r="CJ290" s="166"/>
      <c r="CK290" s="166"/>
      <c r="CL290" s="166"/>
      <c r="CM290" s="166"/>
      <c r="CN290" s="166"/>
      <c r="CO290" s="166"/>
      <c r="CP290" s="166"/>
      <c r="CQ290" s="166"/>
      <c r="CR290" s="166"/>
      <c r="CS290" s="166"/>
      <c r="CT290" s="166"/>
      <c r="CU290" s="166"/>
      <c r="CV290" s="166"/>
      <c r="CW290" s="166"/>
      <c r="CX290" s="166"/>
      <c r="CY290" s="166"/>
      <c r="CZ290" s="166"/>
      <c r="DA290" s="166"/>
      <c r="DB290" s="166"/>
      <c r="DC290" s="166"/>
      <c r="DD290" s="166"/>
      <c r="DE290" s="166"/>
      <c r="DF290" s="166"/>
      <c r="DG290" s="166"/>
      <c r="DH290" s="166"/>
      <c r="DI290" s="166"/>
    </row>
    <row r="291" spans="1:113" s="9" customFormat="1" ht="15" customHeight="1">
      <c r="A291" s="1" t="s">
        <v>448</v>
      </c>
      <c r="B291" s="2">
        <v>2010</v>
      </c>
      <c r="C291" s="33">
        <v>20364044</v>
      </c>
      <c r="D291" s="7" t="s">
        <v>398</v>
      </c>
      <c r="E291" s="1" t="s">
        <v>403</v>
      </c>
      <c r="F291" s="1" t="s">
        <v>449</v>
      </c>
      <c r="G291" s="1" t="s">
        <v>163</v>
      </c>
      <c r="H291" s="2">
        <v>125</v>
      </c>
      <c r="I291" s="2"/>
      <c r="J291" s="1">
        <v>39.599999999999994</v>
      </c>
      <c r="K291" s="1" t="s">
        <v>37</v>
      </c>
      <c r="L291" s="1" t="s">
        <v>37</v>
      </c>
      <c r="M291" s="3">
        <v>33.6</v>
      </c>
      <c r="N291" s="1" t="s">
        <v>37</v>
      </c>
      <c r="O291" s="1" t="s">
        <v>37</v>
      </c>
      <c r="P291" s="1" t="s">
        <v>37</v>
      </c>
      <c r="Q291" s="1" t="s">
        <v>37</v>
      </c>
      <c r="R291" s="3">
        <v>16.8</v>
      </c>
      <c r="S291" s="1" t="s">
        <v>37</v>
      </c>
      <c r="T291" s="1" t="s">
        <v>37</v>
      </c>
      <c r="U291" s="1" t="s">
        <v>37</v>
      </c>
      <c r="V291" s="1" t="s">
        <v>37</v>
      </c>
      <c r="W291" s="1" t="s">
        <v>37</v>
      </c>
      <c r="X291" s="1" t="s">
        <v>37</v>
      </c>
      <c r="Y291" s="3">
        <v>10</v>
      </c>
      <c r="Z291" s="1" t="s">
        <v>37</v>
      </c>
      <c r="AA291" s="1" t="s">
        <v>37</v>
      </c>
      <c r="AB291" s="1" t="s">
        <v>37</v>
      </c>
      <c r="AC291" s="1" t="s">
        <v>37</v>
      </c>
      <c r="AD291" s="1" t="s">
        <v>37</v>
      </c>
      <c r="AE291" s="1" t="s">
        <v>37</v>
      </c>
      <c r="AF291" s="1" t="s">
        <v>37</v>
      </c>
      <c r="AG291" s="1" t="s">
        <v>37</v>
      </c>
      <c r="AH291" s="1" t="s">
        <v>37</v>
      </c>
      <c r="AI291" s="1" t="s">
        <v>37</v>
      </c>
      <c r="AJ291" s="1" t="s">
        <v>37</v>
      </c>
      <c r="AK291" s="4"/>
      <c r="AL291" s="45">
        <f t="shared" si="237"/>
        <v>10</v>
      </c>
      <c r="AM291" s="45">
        <f t="shared" si="176"/>
        <v>16.8</v>
      </c>
      <c r="AN291" s="45">
        <f t="shared" si="242"/>
        <v>33.6</v>
      </c>
      <c r="AO291" s="14"/>
      <c r="AP291" s="45">
        <f t="shared" si="177"/>
        <v>60.400000000000006</v>
      </c>
      <c r="AQ291" s="45">
        <f t="shared" si="219"/>
        <v>39.599999999999994</v>
      </c>
      <c r="AR291" s="45">
        <f t="shared" si="238"/>
        <v>73.199999999999989</v>
      </c>
      <c r="AS291" s="14"/>
      <c r="AT291" s="45">
        <f t="shared" si="178"/>
        <v>1</v>
      </c>
      <c r="AU291" s="45">
        <f t="shared" si="243"/>
        <v>3.36</v>
      </c>
      <c r="AV291" s="45">
        <f t="shared" si="244"/>
        <v>2.8224</v>
      </c>
      <c r="AW291" s="45">
        <f t="shared" si="239"/>
        <v>14.639999999999997</v>
      </c>
      <c r="AX291" s="45">
        <f t="shared" si="245"/>
        <v>24.595199999999995</v>
      </c>
      <c r="AY291" s="45">
        <f t="shared" si="240"/>
        <v>53.582399999999978</v>
      </c>
      <c r="AZ291" s="14"/>
      <c r="BA291" s="14"/>
      <c r="BB291" s="14"/>
      <c r="BC291" s="14"/>
      <c r="BD291" s="45">
        <f t="shared" si="241"/>
        <v>99.999999999999972</v>
      </c>
      <c r="BE291" s="14"/>
      <c r="BF291" s="45"/>
      <c r="BG291" s="45"/>
      <c r="BH291" s="45"/>
      <c r="BI291" s="45"/>
      <c r="BJ291" s="45"/>
      <c r="BK291" s="45"/>
      <c r="BL291" s="45"/>
      <c r="BM291" s="14"/>
      <c r="BN291" s="45"/>
      <c r="BO291" s="45"/>
      <c r="BP291" s="45"/>
      <c r="BQ291" s="45"/>
      <c r="BR291" s="45"/>
      <c r="BS291" s="45"/>
      <c r="BT291" s="45"/>
      <c r="BU291" s="45"/>
      <c r="BV291" s="45"/>
      <c r="BW291" s="45"/>
      <c r="BX291" s="45"/>
      <c r="BY291" s="14"/>
      <c r="BZ291" s="3"/>
      <c r="CA291" s="3"/>
      <c r="CB291" s="2"/>
      <c r="CC291" s="10"/>
      <c r="CD291" s="10"/>
      <c r="CE291" s="174"/>
      <c r="CF291" s="174"/>
      <c r="CG291" s="174"/>
      <c r="CH291" s="174"/>
      <c r="CI291" s="174"/>
      <c r="CJ291" s="174"/>
      <c r="CK291" s="174"/>
      <c r="CL291" s="174"/>
      <c r="CM291" s="174"/>
      <c r="CN291" s="174"/>
      <c r="CO291" s="174"/>
      <c r="CP291" s="174"/>
      <c r="CQ291" s="174"/>
      <c r="CR291" s="174"/>
      <c r="CS291" s="174"/>
      <c r="CT291" s="174"/>
      <c r="CU291" s="174"/>
      <c r="CV291" s="174"/>
      <c r="CW291" s="174"/>
      <c r="CX291" s="174"/>
      <c r="CY291" s="174"/>
      <c r="CZ291" s="174"/>
      <c r="DA291" s="174"/>
      <c r="DB291" s="174"/>
      <c r="DC291" s="174"/>
      <c r="DD291" s="174"/>
      <c r="DE291" s="174"/>
      <c r="DF291" s="174"/>
      <c r="DG291" s="174"/>
      <c r="DH291" s="174"/>
      <c r="DI291" s="174"/>
    </row>
    <row r="292" spans="1:113" s="9" customFormat="1" ht="15" customHeight="1">
      <c r="A292" s="1" t="s">
        <v>450</v>
      </c>
      <c r="B292" s="2">
        <v>2010</v>
      </c>
      <c r="C292" s="33">
        <v>19892789</v>
      </c>
      <c r="D292" s="7" t="s">
        <v>398</v>
      </c>
      <c r="E292" s="1" t="s">
        <v>403</v>
      </c>
      <c r="F292" s="1" t="s">
        <v>451</v>
      </c>
      <c r="G292" s="1" t="s">
        <v>163</v>
      </c>
      <c r="H292" s="2">
        <v>300</v>
      </c>
      <c r="I292" s="2"/>
      <c r="J292" s="1">
        <v>84.2</v>
      </c>
      <c r="K292" s="1" t="s">
        <v>37</v>
      </c>
      <c r="L292" s="1" t="s">
        <v>37</v>
      </c>
      <c r="M292" s="1" t="s">
        <v>37</v>
      </c>
      <c r="N292" s="1" t="s">
        <v>37</v>
      </c>
      <c r="O292" s="1" t="s">
        <v>37</v>
      </c>
      <c r="P292" s="1" t="s">
        <v>37</v>
      </c>
      <c r="Q292" s="1" t="s">
        <v>37</v>
      </c>
      <c r="R292" s="1" t="s">
        <v>37</v>
      </c>
      <c r="S292" s="1" t="s">
        <v>37</v>
      </c>
      <c r="T292" s="1" t="s">
        <v>37</v>
      </c>
      <c r="U292" s="1" t="s">
        <v>37</v>
      </c>
      <c r="V292" s="1" t="s">
        <v>37</v>
      </c>
      <c r="W292" s="1" t="s">
        <v>37</v>
      </c>
      <c r="X292" s="1" t="s">
        <v>37</v>
      </c>
      <c r="Y292" s="1" t="s">
        <v>37</v>
      </c>
      <c r="Z292" s="1" t="s">
        <v>37</v>
      </c>
      <c r="AA292" s="3">
        <v>15.8</v>
      </c>
      <c r="AB292" s="1" t="s">
        <v>37</v>
      </c>
      <c r="AC292" s="1" t="s">
        <v>37</v>
      </c>
      <c r="AD292" s="1" t="s">
        <v>37</v>
      </c>
      <c r="AE292" s="1" t="s">
        <v>37</v>
      </c>
      <c r="AF292" s="1" t="s">
        <v>37</v>
      </c>
      <c r="AG292" s="1" t="s">
        <v>37</v>
      </c>
      <c r="AH292" s="1" t="s">
        <v>37</v>
      </c>
      <c r="AI292" s="1" t="s">
        <v>37</v>
      </c>
      <c r="AJ292" s="1" t="s">
        <v>37</v>
      </c>
      <c r="AK292" s="4"/>
      <c r="AL292" s="45">
        <f t="shared" si="237"/>
        <v>15.8</v>
      </c>
      <c r="AM292" s="45"/>
      <c r="AN292" s="45"/>
      <c r="AO292" s="14"/>
      <c r="AP292" s="45">
        <f t="shared" si="177"/>
        <v>15.8</v>
      </c>
      <c r="AQ292" s="45">
        <f t="shared" si="219"/>
        <v>84.2</v>
      </c>
      <c r="AR292" s="45">
        <f t="shared" si="238"/>
        <v>84.2</v>
      </c>
      <c r="AS292" s="14"/>
      <c r="AT292" s="45">
        <f t="shared" si="178"/>
        <v>2.4964</v>
      </c>
      <c r="AU292" s="45"/>
      <c r="AV292" s="45"/>
      <c r="AW292" s="45">
        <f t="shared" si="239"/>
        <v>26.607200000000002</v>
      </c>
      <c r="AX292" s="45"/>
      <c r="AY292" s="45">
        <f t="shared" si="240"/>
        <v>70.8964</v>
      </c>
      <c r="AZ292" s="14"/>
      <c r="BA292" s="14"/>
      <c r="BB292" s="14"/>
      <c r="BC292" s="14"/>
      <c r="BD292" s="45">
        <f t="shared" si="241"/>
        <v>100</v>
      </c>
      <c r="BE292" s="77"/>
      <c r="BF292" s="45"/>
      <c r="BG292" s="45"/>
      <c r="BH292" s="45"/>
      <c r="BI292" s="45"/>
      <c r="BJ292" s="45"/>
      <c r="BK292" s="45"/>
      <c r="BL292" s="45"/>
      <c r="BM292" s="14"/>
      <c r="BN292" s="45"/>
      <c r="BO292" s="45"/>
      <c r="BP292" s="45"/>
      <c r="BQ292" s="45"/>
      <c r="BR292" s="45"/>
      <c r="BS292" s="45"/>
      <c r="BT292" s="45"/>
      <c r="BU292" s="45"/>
      <c r="BV292" s="45"/>
      <c r="BW292" s="45"/>
      <c r="BX292" s="45"/>
      <c r="BY292" s="77"/>
      <c r="BZ292" s="3"/>
      <c r="CA292" s="3"/>
      <c r="CB292" s="2"/>
      <c r="CC292" s="10"/>
      <c r="CD292" s="10"/>
      <c r="CE292" s="174"/>
      <c r="CF292" s="174"/>
      <c r="CG292" s="174"/>
      <c r="CH292" s="174"/>
      <c r="CI292" s="174"/>
      <c r="CJ292" s="174"/>
      <c r="CK292" s="174"/>
      <c r="CL292" s="174"/>
      <c r="CM292" s="174"/>
      <c r="CN292" s="174"/>
      <c r="CO292" s="174"/>
      <c r="CP292" s="174"/>
      <c r="CQ292" s="174"/>
      <c r="CR292" s="174"/>
      <c r="CS292" s="174"/>
      <c r="CT292" s="174"/>
      <c r="CU292" s="174"/>
      <c r="CV292" s="174"/>
      <c r="CW292" s="174"/>
      <c r="CX292" s="174"/>
      <c r="CY292" s="174"/>
      <c r="CZ292" s="174"/>
      <c r="DA292" s="174"/>
      <c r="DB292" s="174"/>
      <c r="DC292" s="174"/>
      <c r="DD292" s="174"/>
      <c r="DE292" s="174"/>
      <c r="DF292" s="174"/>
      <c r="DG292" s="174"/>
      <c r="DH292" s="174"/>
      <c r="DI292" s="174"/>
    </row>
    <row r="293" spans="1:113" s="9" customFormat="1" ht="15" customHeight="1">
      <c r="A293" s="1" t="s">
        <v>452</v>
      </c>
      <c r="B293" s="2">
        <v>2012</v>
      </c>
      <c r="C293" s="1">
        <v>22623212</v>
      </c>
      <c r="D293" s="7" t="s">
        <v>398</v>
      </c>
      <c r="E293" s="1" t="s">
        <v>403</v>
      </c>
      <c r="F293" s="1" t="s">
        <v>453</v>
      </c>
      <c r="G293" s="1" t="s">
        <v>454</v>
      </c>
      <c r="H293" s="2">
        <v>132</v>
      </c>
      <c r="I293" s="2"/>
      <c r="J293" s="1">
        <v>49.6</v>
      </c>
      <c r="K293" s="3" t="s">
        <v>37</v>
      </c>
      <c r="L293" s="3" t="s">
        <v>37</v>
      </c>
      <c r="M293" s="3">
        <v>29.9</v>
      </c>
      <c r="N293" s="3" t="s">
        <v>37</v>
      </c>
      <c r="O293" s="3" t="s">
        <v>37</v>
      </c>
      <c r="P293" s="3" t="s">
        <v>37</v>
      </c>
      <c r="Q293" s="1" t="s">
        <v>37</v>
      </c>
      <c r="R293" s="3">
        <v>6.8</v>
      </c>
      <c r="S293" s="3" t="s">
        <v>37</v>
      </c>
      <c r="T293" s="3" t="s">
        <v>37</v>
      </c>
      <c r="U293" s="3" t="s">
        <v>37</v>
      </c>
      <c r="V293" s="3" t="s">
        <v>37</v>
      </c>
      <c r="W293" s="3" t="s">
        <v>37</v>
      </c>
      <c r="X293" s="1" t="s">
        <v>37</v>
      </c>
      <c r="Y293" s="3">
        <v>9.8000000000000007</v>
      </c>
      <c r="Z293" s="3" t="s">
        <v>37</v>
      </c>
      <c r="AA293" s="3">
        <v>3.9</v>
      </c>
      <c r="AB293" s="1" t="s">
        <v>37</v>
      </c>
      <c r="AC293" s="1" t="s">
        <v>37</v>
      </c>
      <c r="AD293" s="1" t="s">
        <v>37</v>
      </c>
      <c r="AE293" s="3" t="s">
        <v>37</v>
      </c>
      <c r="AF293" s="3" t="s">
        <v>37</v>
      </c>
      <c r="AG293" s="3" t="s">
        <v>37</v>
      </c>
      <c r="AH293" s="3" t="s">
        <v>37</v>
      </c>
      <c r="AI293" s="3" t="s">
        <v>37</v>
      </c>
      <c r="AJ293" s="3" t="s">
        <v>37</v>
      </c>
      <c r="AK293" s="4"/>
      <c r="AL293" s="45">
        <f t="shared" si="237"/>
        <v>13.700000000000001</v>
      </c>
      <c r="AM293" s="45">
        <f t="shared" si="176"/>
        <v>6.8</v>
      </c>
      <c r="AN293" s="45">
        <f>SUM(M293:P293)</f>
        <v>29.9</v>
      </c>
      <c r="AO293" s="14"/>
      <c r="AP293" s="45">
        <f t="shared" si="177"/>
        <v>50.4</v>
      </c>
      <c r="AQ293" s="45">
        <f t="shared" si="219"/>
        <v>49.6</v>
      </c>
      <c r="AR293" s="45">
        <f t="shared" si="238"/>
        <v>79.5</v>
      </c>
      <c r="AS293" s="14"/>
      <c r="AT293" s="45">
        <f t="shared" si="178"/>
        <v>1.8769000000000002</v>
      </c>
      <c r="AU293" s="45">
        <f>2*AL293*AM293/100</f>
        <v>1.8632000000000002</v>
      </c>
      <c r="AV293" s="45">
        <f>AM293*AM293/100</f>
        <v>0.46239999999999992</v>
      </c>
      <c r="AW293" s="45">
        <f t="shared" si="239"/>
        <v>21.783000000000001</v>
      </c>
      <c r="AX293" s="45">
        <f>2*AM293*AR293/100</f>
        <v>10.812000000000001</v>
      </c>
      <c r="AY293" s="45">
        <f t="shared" si="240"/>
        <v>63.202500000000001</v>
      </c>
      <c r="AZ293" s="14"/>
      <c r="BA293" s="14"/>
      <c r="BB293" s="14"/>
      <c r="BC293" s="14"/>
      <c r="BD293" s="45">
        <f t="shared" si="241"/>
        <v>100</v>
      </c>
      <c r="BE293" s="14"/>
      <c r="BF293" s="45"/>
      <c r="BG293" s="45"/>
      <c r="BH293" s="45"/>
      <c r="BI293" s="45"/>
      <c r="BJ293" s="45"/>
      <c r="BK293" s="45"/>
      <c r="BL293" s="45"/>
      <c r="BM293" s="14"/>
      <c r="BN293" s="45"/>
      <c r="BO293" s="45"/>
      <c r="BP293" s="45"/>
      <c r="BQ293" s="45"/>
      <c r="BR293" s="45"/>
      <c r="BS293" s="45"/>
      <c r="BT293" s="45"/>
      <c r="BU293" s="45"/>
      <c r="BV293" s="45"/>
      <c r="BW293" s="45"/>
      <c r="BX293" s="45"/>
      <c r="BY293" s="14"/>
      <c r="BZ293" s="3"/>
      <c r="CA293" s="3"/>
      <c r="CB293" s="2"/>
      <c r="CC293" s="10"/>
      <c r="CD293" s="10"/>
      <c r="CE293" s="174"/>
      <c r="CF293" s="174"/>
      <c r="CG293" s="174"/>
      <c r="CH293" s="174"/>
      <c r="CI293" s="174"/>
      <c r="CJ293" s="174"/>
      <c r="CK293" s="174"/>
      <c r="CL293" s="174"/>
      <c r="CM293" s="174"/>
      <c r="CN293" s="174"/>
      <c r="CO293" s="174"/>
      <c r="CP293" s="174"/>
      <c r="CQ293" s="174"/>
      <c r="CR293" s="174"/>
      <c r="CS293" s="174"/>
      <c r="CT293" s="174"/>
      <c r="CU293" s="174"/>
      <c r="CV293" s="174"/>
      <c r="CW293" s="174"/>
      <c r="CX293" s="174"/>
      <c r="CY293" s="174"/>
      <c r="CZ293" s="174"/>
      <c r="DA293" s="174"/>
      <c r="DB293" s="174"/>
      <c r="DC293" s="174"/>
      <c r="DD293" s="174"/>
      <c r="DE293" s="174"/>
      <c r="DF293" s="174"/>
      <c r="DG293" s="174"/>
      <c r="DH293" s="174"/>
      <c r="DI293" s="174"/>
    </row>
    <row r="294" spans="1:113" s="9" customFormat="1" ht="15" customHeight="1">
      <c r="A294" s="1" t="s">
        <v>405</v>
      </c>
      <c r="B294" s="2">
        <v>2001</v>
      </c>
      <c r="C294" s="1">
        <v>11422605</v>
      </c>
      <c r="D294" s="1" t="s">
        <v>398</v>
      </c>
      <c r="E294" s="1" t="s">
        <v>406</v>
      </c>
      <c r="F294" s="1" t="s">
        <v>407</v>
      </c>
      <c r="G294" s="1" t="s">
        <v>36</v>
      </c>
      <c r="H294" s="2">
        <v>107</v>
      </c>
      <c r="I294" s="2"/>
      <c r="J294" s="1">
        <v>38.800000000000004</v>
      </c>
      <c r="K294" s="3" t="s">
        <v>37</v>
      </c>
      <c r="L294" s="3" t="s">
        <v>37</v>
      </c>
      <c r="M294" s="3" t="s">
        <v>37</v>
      </c>
      <c r="N294" s="3" t="s">
        <v>37</v>
      </c>
      <c r="O294" s="3" t="s">
        <v>37</v>
      </c>
      <c r="P294" s="3" t="s">
        <v>37</v>
      </c>
      <c r="Q294" s="3">
        <v>3.3</v>
      </c>
      <c r="R294" s="3">
        <v>49.5</v>
      </c>
      <c r="S294" s="3">
        <v>0.5</v>
      </c>
      <c r="T294" s="3" t="s">
        <v>37</v>
      </c>
      <c r="U294" s="3" t="s">
        <v>37</v>
      </c>
      <c r="V294" s="3" t="s">
        <v>37</v>
      </c>
      <c r="W294" s="3" t="s">
        <v>37</v>
      </c>
      <c r="X294" s="3">
        <v>0</v>
      </c>
      <c r="Y294" s="3">
        <v>2.8</v>
      </c>
      <c r="Z294" s="3" t="s">
        <v>37</v>
      </c>
      <c r="AA294" s="3">
        <v>5.0999999999999996</v>
      </c>
      <c r="AB294" s="3" t="s">
        <v>37</v>
      </c>
      <c r="AC294" s="3" t="s">
        <v>37</v>
      </c>
      <c r="AD294" s="3" t="s">
        <v>37</v>
      </c>
      <c r="AE294" s="3" t="s">
        <v>37</v>
      </c>
      <c r="AF294" s="3" t="s">
        <v>37</v>
      </c>
      <c r="AG294" s="3" t="s">
        <v>37</v>
      </c>
      <c r="AH294" s="3" t="s">
        <v>37</v>
      </c>
      <c r="AI294" s="3" t="s">
        <v>37</v>
      </c>
      <c r="AJ294" s="3" t="s">
        <v>37</v>
      </c>
      <c r="AK294" s="4"/>
      <c r="AL294" s="45">
        <f t="shared" si="237"/>
        <v>7.8999999999999995</v>
      </c>
      <c r="AM294" s="45">
        <f t="shared" si="176"/>
        <v>53.3</v>
      </c>
      <c r="AN294" s="45"/>
      <c r="AO294" s="14"/>
      <c r="AP294" s="45">
        <f t="shared" si="177"/>
        <v>61.199999999999996</v>
      </c>
      <c r="AQ294" s="45">
        <f t="shared" si="219"/>
        <v>38.800000000000004</v>
      </c>
      <c r="AR294" s="45">
        <f t="shared" si="238"/>
        <v>38.800000000000004</v>
      </c>
      <c r="AS294" s="14"/>
      <c r="AT294" s="45">
        <f t="shared" si="178"/>
        <v>0.62409999999999988</v>
      </c>
      <c r="AU294" s="45">
        <f>2*AL294*AM294/100</f>
        <v>8.4213999999999984</v>
      </c>
      <c r="AV294" s="45">
        <f>AM294*AM294/100</f>
        <v>28.408899999999999</v>
      </c>
      <c r="AW294" s="45">
        <f t="shared" si="239"/>
        <v>6.1304000000000007</v>
      </c>
      <c r="AX294" s="45">
        <f>2*AM294*AR294/100</f>
        <v>41.360799999999998</v>
      </c>
      <c r="AY294" s="45">
        <f t="shared" si="240"/>
        <v>15.054400000000003</v>
      </c>
      <c r="AZ294" s="14"/>
      <c r="BA294" s="14"/>
      <c r="BB294" s="14"/>
      <c r="BC294" s="14"/>
      <c r="BD294" s="45">
        <f t="shared" si="241"/>
        <v>100</v>
      </c>
      <c r="BE294" s="14"/>
      <c r="BF294" s="45"/>
      <c r="BG294" s="45"/>
      <c r="BH294" s="45"/>
      <c r="BI294" s="45"/>
      <c r="BJ294" s="45"/>
      <c r="BK294" s="45"/>
      <c r="BL294" s="45"/>
      <c r="BM294" s="14"/>
      <c r="BN294" s="45"/>
      <c r="BO294" s="45"/>
      <c r="BP294" s="45"/>
      <c r="BQ294" s="45"/>
      <c r="BR294" s="45"/>
      <c r="BS294" s="45"/>
      <c r="BT294" s="45"/>
      <c r="BU294" s="45"/>
      <c r="BV294" s="45"/>
      <c r="BW294" s="45"/>
      <c r="BX294" s="45"/>
      <c r="BY294" s="14"/>
      <c r="BZ294" s="3"/>
      <c r="CA294" s="3"/>
      <c r="CB294" s="2"/>
      <c r="CC294" s="10"/>
      <c r="CD294" s="10"/>
      <c r="CE294" s="174"/>
      <c r="CF294" s="174"/>
      <c r="CG294" s="174"/>
      <c r="CH294" s="174"/>
      <c r="CI294" s="174"/>
      <c r="CJ294" s="174"/>
      <c r="CK294" s="174"/>
      <c r="CL294" s="174"/>
      <c r="CM294" s="174"/>
      <c r="CN294" s="174"/>
      <c r="CO294" s="174"/>
      <c r="CP294" s="174"/>
      <c r="CQ294" s="174"/>
      <c r="CR294" s="174"/>
      <c r="CS294" s="174"/>
      <c r="CT294" s="174"/>
      <c r="CU294" s="174"/>
      <c r="CV294" s="174"/>
      <c r="CW294" s="174"/>
      <c r="CX294" s="174"/>
      <c r="CY294" s="174"/>
      <c r="CZ294" s="174"/>
      <c r="DA294" s="174"/>
      <c r="DB294" s="174"/>
      <c r="DC294" s="174"/>
      <c r="DD294" s="174"/>
      <c r="DE294" s="174"/>
      <c r="DF294" s="174"/>
      <c r="DG294" s="174"/>
      <c r="DH294" s="174"/>
      <c r="DI294" s="174"/>
    </row>
    <row r="295" spans="1:113" s="9" customFormat="1" ht="15" customHeight="1">
      <c r="A295" s="7" t="s">
        <v>408</v>
      </c>
      <c r="B295" s="2">
        <v>2003</v>
      </c>
      <c r="C295" s="7">
        <v>12942225</v>
      </c>
      <c r="D295" s="7" t="s">
        <v>398</v>
      </c>
      <c r="E295" s="7" t="s">
        <v>409</v>
      </c>
      <c r="F295" s="7"/>
      <c r="G295" s="7" t="s">
        <v>36</v>
      </c>
      <c r="H295" s="2">
        <v>106</v>
      </c>
      <c r="I295" s="2"/>
      <c r="J295" s="1">
        <v>72.2</v>
      </c>
      <c r="K295" s="3" t="s">
        <v>37</v>
      </c>
      <c r="L295" s="3" t="s">
        <v>37</v>
      </c>
      <c r="M295" s="3" t="s">
        <v>37</v>
      </c>
      <c r="N295" s="3" t="s">
        <v>37</v>
      </c>
      <c r="O295" s="3" t="s">
        <v>37</v>
      </c>
      <c r="P295" s="3" t="s">
        <v>37</v>
      </c>
      <c r="Q295" s="3" t="s">
        <v>37</v>
      </c>
      <c r="R295" s="3">
        <v>20.3</v>
      </c>
      <c r="S295" s="3" t="s">
        <v>37</v>
      </c>
      <c r="T295" s="3" t="s">
        <v>37</v>
      </c>
      <c r="U295" s="3" t="s">
        <v>37</v>
      </c>
      <c r="V295" s="3" t="s">
        <v>37</v>
      </c>
      <c r="W295" s="3" t="s">
        <v>37</v>
      </c>
      <c r="X295" s="3">
        <v>0</v>
      </c>
      <c r="Y295" s="3">
        <v>6.6</v>
      </c>
      <c r="Z295" s="3" t="s">
        <v>37</v>
      </c>
      <c r="AA295" s="3">
        <v>0.9</v>
      </c>
      <c r="AB295" s="3" t="s">
        <v>37</v>
      </c>
      <c r="AC295" s="3" t="s">
        <v>37</v>
      </c>
      <c r="AD295" s="3" t="s">
        <v>37</v>
      </c>
      <c r="AE295" s="3" t="s">
        <v>37</v>
      </c>
      <c r="AF295" s="3" t="s">
        <v>37</v>
      </c>
      <c r="AG295" s="3" t="s">
        <v>37</v>
      </c>
      <c r="AH295" s="3" t="s">
        <v>37</v>
      </c>
      <c r="AI295" s="3" t="s">
        <v>37</v>
      </c>
      <c r="AJ295" s="3" t="s">
        <v>37</v>
      </c>
      <c r="AK295" s="4"/>
      <c r="AL295" s="45">
        <f t="shared" si="237"/>
        <v>7.5</v>
      </c>
      <c r="AM295" s="45">
        <f t="shared" si="176"/>
        <v>20.3</v>
      </c>
      <c r="AN295" s="45"/>
      <c r="AO295" s="14"/>
      <c r="AP295" s="45">
        <f t="shared" si="177"/>
        <v>27.8</v>
      </c>
      <c r="AQ295" s="45">
        <f t="shared" si="219"/>
        <v>72.2</v>
      </c>
      <c r="AR295" s="45">
        <f t="shared" si="238"/>
        <v>72.2</v>
      </c>
      <c r="AS295" s="14"/>
      <c r="AT295" s="45">
        <f t="shared" si="178"/>
        <v>0.5625</v>
      </c>
      <c r="AU295" s="45">
        <f>2*AL295*AM295/100</f>
        <v>3.0449999999999999</v>
      </c>
      <c r="AV295" s="45">
        <f>AM295*AM295/100</f>
        <v>4.1209000000000007</v>
      </c>
      <c r="AW295" s="45">
        <f t="shared" si="239"/>
        <v>10.83</v>
      </c>
      <c r="AX295" s="45">
        <f>2*AM295*AR295/100</f>
        <v>29.313200000000002</v>
      </c>
      <c r="AY295" s="45">
        <f t="shared" si="240"/>
        <v>52.128399999999999</v>
      </c>
      <c r="AZ295" s="14"/>
      <c r="BA295" s="14"/>
      <c r="BB295" s="14"/>
      <c r="BC295" s="14"/>
      <c r="BD295" s="45">
        <f t="shared" si="241"/>
        <v>100</v>
      </c>
      <c r="BE295" s="46"/>
      <c r="BF295" s="45"/>
      <c r="BG295" s="45"/>
      <c r="BH295" s="45"/>
      <c r="BI295" s="45"/>
      <c r="BJ295" s="45"/>
      <c r="BK295" s="45"/>
      <c r="BL295" s="45"/>
      <c r="BM295" s="14"/>
      <c r="BN295" s="45"/>
      <c r="BO295" s="45"/>
      <c r="BP295" s="45"/>
      <c r="BQ295" s="45"/>
      <c r="BR295" s="45"/>
      <c r="BS295" s="45"/>
      <c r="BT295" s="45"/>
      <c r="BU295" s="45"/>
      <c r="BV295" s="45"/>
      <c r="BW295" s="45"/>
      <c r="BX295" s="45"/>
      <c r="BY295" s="46"/>
      <c r="BZ295" s="3"/>
      <c r="CA295" s="3"/>
      <c r="CB295" s="2"/>
      <c r="CC295" s="10"/>
      <c r="CD295" s="10"/>
      <c r="CE295" s="174"/>
      <c r="CF295" s="174"/>
      <c r="CG295" s="174"/>
      <c r="CH295" s="174"/>
      <c r="CI295" s="174"/>
      <c r="CJ295" s="174"/>
      <c r="CK295" s="174"/>
      <c r="CL295" s="174"/>
      <c r="CM295" s="174"/>
      <c r="CN295" s="174"/>
      <c r="CO295" s="174"/>
      <c r="CP295" s="174"/>
      <c r="CQ295" s="174"/>
      <c r="CR295" s="174"/>
      <c r="CS295" s="174"/>
      <c r="CT295" s="174"/>
      <c r="CU295" s="174"/>
      <c r="CV295" s="174"/>
      <c r="CW295" s="174"/>
      <c r="CX295" s="174"/>
      <c r="CY295" s="174"/>
      <c r="CZ295" s="174"/>
      <c r="DA295" s="174"/>
      <c r="DB295" s="174"/>
      <c r="DC295" s="174"/>
      <c r="DD295" s="174"/>
      <c r="DE295" s="174"/>
      <c r="DF295" s="174"/>
      <c r="DG295" s="174"/>
      <c r="DH295" s="174"/>
      <c r="DI295" s="174"/>
    </row>
    <row r="296" spans="1:113" s="29" customFormat="1" ht="15" customHeight="1">
      <c r="A296" s="26" t="s">
        <v>455</v>
      </c>
      <c r="B296" s="26">
        <v>2015</v>
      </c>
      <c r="C296" s="28">
        <v>25948472</v>
      </c>
      <c r="D296" s="28" t="s">
        <v>398</v>
      </c>
      <c r="E296" s="28" t="s">
        <v>195</v>
      </c>
      <c r="F296" s="28" t="s">
        <v>211</v>
      </c>
      <c r="G296" s="28" t="s">
        <v>456</v>
      </c>
      <c r="H296" s="30">
        <v>111</v>
      </c>
      <c r="I296" s="30"/>
      <c r="J296" s="28">
        <v>42.3</v>
      </c>
      <c r="K296" s="49" t="s">
        <v>37</v>
      </c>
      <c r="L296" s="49" t="s">
        <v>37</v>
      </c>
      <c r="M296" s="49" t="s">
        <v>37</v>
      </c>
      <c r="N296" s="49" t="s">
        <v>37</v>
      </c>
      <c r="O296" s="49" t="s">
        <v>37</v>
      </c>
      <c r="P296" s="49" t="s">
        <v>37</v>
      </c>
      <c r="Q296" s="49" t="s">
        <v>37</v>
      </c>
      <c r="R296" s="28">
        <v>57.7</v>
      </c>
      <c r="S296" s="49" t="s">
        <v>37</v>
      </c>
      <c r="T296" s="49" t="s">
        <v>37</v>
      </c>
      <c r="U296" s="49" t="s">
        <v>37</v>
      </c>
      <c r="V296" s="49" t="s">
        <v>37</v>
      </c>
      <c r="W296" s="49" t="s">
        <v>37</v>
      </c>
      <c r="X296" s="49" t="s">
        <v>37</v>
      </c>
      <c r="Y296" s="49" t="s">
        <v>37</v>
      </c>
      <c r="Z296" s="49" t="s">
        <v>37</v>
      </c>
      <c r="AA296" s="49" t="s">
        <v>37</v>
      </c>
      <c r="AB296" s="49" t="s">
        <v>37</v>
      </c>
      <c r="AC296" s="49" t="s">
        <v>37</v>
      </c>
      <c r="AD296" s="49" t="s">
        <v>37</v>
      </c>
      <c r="AE296" s="49" t="s">
        <v>37</v>
      </c>
      <c r="AF296" s="49" t="s">
        <v>37</v>
      </c>
      <c r="AG296" s="49" t="s">
        <v>37</v>
      </c>
      <c r="AH296" s="49" t="s">
        <v>37</v>
      </c>
      <c r="AI296" s="49" t="s">
        <v>37</v>
      </c>
      <c r="AJ296" s="49" t="s">
        <v>37</v>
      </c>
      <c r="AK296" s="31"/>
      <c r="AL296" s="45">
        <f t="shared" si="237"/>
        <v>0</v>
      </c>
      <c r="AM296" s="45">
        <f t="shared" si="176"/>
        <v>57.7</v>
      </c>
      <c r="AN296" s="45"/>
      <c r="AO296" s="14"/>
      <c r="AP296" s="45">
        <f t="shared" si="177"/>
        <v>57.7</v>
      </c>
      <c r="AQ296" s="45">
        <f t="shared" si="219"/>
        <v>42.3</v>
      </c>
      <c r="AR296" s="45">
        <f t="shared" si="238"/>
        <v>42.3</v>
      </c>
      <c r="AS296" s="14"/>
      <c r="AT296" s="45">
        <f t="shared" si="178"/>
        <v>0</v>
      </c>
      <c r="AU296" s="45"/>
      <c r="AV296" s="45">
        <f>AM296*AM296/100</f>
        <v>33.292900000000003</v>
      </c>
      <c r="AW296" s="45"/>
      <c r="AX296" s="45">
        <f>2*AM296*AR296/100</f>
        <v>48.8142</v>
      </c>
      <c r="AY296" s="45">
        <f t="shared" si="240"/>
        <v>17.892899999999997</v>
      </c>
      <c r="AZ296" s="14"/>
      <c r="BA296" s="14"/>
      <c r="BB296" s="14"/>
      <c r="BC296" s="14"/>
      <c r="BD296" s="45">
        <f t="shared" si="241"/>
        <v>100</v>
      </c>
      <c r="BE296" s="14"/>
      <c r="BF296" s="45"/>
      <c r="BG296" s="45"/>
      <c r="BH296" s="45"/>
      <c r="BI296" s="45"/>
      <c r="BJ296" s="45"/>
      <c r="BK296" s="45"/>
      <c r="BL296" s="45"/>
      <c r="BM296" s="14"/>
      <c r="BN296" s="45"/>
      <c r="BO296" s="45"/>
      <c r="BP296" s="45"/>
      <c r="BQ296" s="45"/>
      <c r="BR296" s="45"/>
      <c r="BS296" s="45"/>
      <c r="BT296" s="45"/>
      <c r="BU296" s="45"/>
      <c r="BV296" s="45"/>
      <c r="BW296" s="45"/>
      <c r="BX296" s="45"/>
      <c r="BY296" s="14"/>
      <c r="BZ296" s="49"/>
      <c r="CA296" s="49"/>
      <c r="CB296" s="30"/>
      <c r="CC296" s="26"/>
      <c r="CD296" s="26"/>
      <c r="CE296" s="176"/>
      <c r="CF296" s="176"/>
      <c r="CG296" s="176"/>
      <c r="CH296" s="176"/>
      <c r="CI296" s="176"/>
      <c r="CJ296" s="176"/>
      <c r="CK296" s="176"/>
      <c r="CL296" s="176"/>
      <c r="CM296" s="176"/>
      <c r="CN296" s="176"/>
      <c r="CO296" s="176"/>
      <c r="CP296" s="176"/>
      <c r="CQ296" s="176"/>
      <c r="CR296" s="176"/>
      <c r="CS296" s="176"/>
      <c r="CT296" s="176"/>
      <c r="CU296" s="176"/>
      <c r="CV296" s="176"/>
      <c r="CW296" s="176"/>
      <c r="CX296" s="176"/>
      <c r="CY296" s="176"/>
      <c r="CZ296" s="176"/>
      <c r="DA296" s="176"/>
      <c r="DB296" s="176"/>
      <c r="DC296" s="176"/>
      <c r="DD296" s="176"/>
      <c r="DE296" s="176"/>
      <c r="DF296" s="176"/>
      <c r="DG296" s="176"/>
      <c r="DH296" s="176"/>
      <c r="DI296" s="176"/>
    </row>
    <row r="297" spans="1:113" s="31" customFormat="1" ht="15" customHeight="1">
      <c r="A297" s="28" t="s">
        <v>457</v>
      </c>
      <c r="B297" s="30">
        <v>2015</v>
      </c>
      <c r="C297" s="28">
        <v>26084127</v>
      </c>
      <c r="D297" s="28" t="s">
        <v>398</v>
      </c>
      <c r="E297" s="28" t="s">
        <v>458</v>
      </c>
      <c r="F297" s="28" t="s">
        <v>459</v>
      </c>
      <c r="G297" s="28" t="s">
        <v>460</v>
      </c>
      <c r="H297" s="30">
        <v>160</v>
      </c>
      <c r="I297" s="30"/>
      <c r="J297" s="26">
        <v>81.56</v>
      </c>
      <c r="K297" s="49" t="s">
        <v>37</v>
      </c>
      <c r="L297" s="49" t="s">
        <v>37</v>
      </c>
      <c r="M297" s="49" t="s">
        <v>37</v>
      </c>
      <c r="N297" s="49" t="s">
        <v>37</v>
      </c>
      <c r="O297" s="49" t="s">
        <v>37</v>
      </c>
      <c r="P297" s="49" t="s">
        <v>37</v>
      </c>
      <c r="Q297" s="49" t="s">
        <v>37</v>
      </c>
      <c r="R297" s="49" t="s">
        <v>37</v>
      </c>
      <c r="S297" s="49" t="s">
        <v>37</v>
      </c>
      <c r="T297" s="49" t="s">
        <v>37</v>
      </c>
      <c r="U297" s="49" t="s">
        <v>37</v>
      </c>
      <c r="V297" s="49" t="s">
        <v>37</v>
      </c>
      <c r="W297" s="49" t="s">
        <v>37</v>
      </c>
      <c r="X297" s="49" t="s">
        <v>37</v>
      </c>
      <c r="Y297" s="28">
        <v>18.440000000000001</v>
      </c>
      <c r="Z297" s="49" t="s">
        <v>37</v>
      </c>
      <c r="AA297" s="49" t="s">
        <v>37</v>
      </c>
      <c r="AB297" s="49" t="s">
        <v>37</v>
      </c>
      <c r="AC297" s="49" t="s">
        <v>37</v>
      </c>
      <c r="AD297" s="49" t="s">
        <v>37</v>
      </c>
      <c r="AE297" s="49" t="s">
        <v>37</v>
      </c>
      <c r="AF297" s="49" t="s">
        <v>37</v>
      </c>
      <c r="AG297" s="49" t="s">
        <v>37</v>
      </c>
      <c r="AH297" s="49" t="s">
        <v>37</v>
      </c>
      <c r="AI297" s="49" t="s">
        <v>37</v>
      </c>
      <c r="AJ297" s="49" t="s">
        <v>37</v>
      </c>
      <c r="AL297" s="45">
        <f t="shared" si="237"/>
        <v>18.440000000000001</v>
      </c>
      <c r="AM297" s="45"/>
      <c r="AN297" s="45"/>
      <c r="AO297" s="45"/>
      <c r="AP297" s="45">
        <f t="shared" si="177"/>
        <v>18.440000000000001</v>
      </c>
      <c r="AQ297" s="45">
        <f t="shared" si="219"/>
        <v>81.56</v>
      </c>
      <c r="AR297" s="45">
        <f t="shared" si="238"/>
        <v>81.56</v>
      </c>
      <c r="AS297" s="14"/>
      <c r="AT297" s="45">
        <f t="shared" si="178"/>
        <v>3.4003360000000002</v>
      </c>
      <c r="AU297" s="45"/>
      <c r="AV297" s="45"/>
      <c r="AW297" s="45">
        <f>2*AL297*AR297/100</f>
        <v>30.079328000000004</v>
      </c>
      <c r="AX297" s="45"/>
      <c r="AY297" s="45">
        <f t="shared" si="240"/>
        <v>66.520336</v>
      </c>
      <c r="AZ297" s="45"/>
      <c r="BA297" s="45"/>
      <c r="BB297" s="45"/>
      <c r="BC297" s="45"/>
      <c r="BD297" s="45">
        <f t="shared" si="241"/>
        <v>100</v>
      </c>
      <c r="BE297" s="14"/>
      <c r="BF297" s="45"/>
      <c r="BG297" s="45"/>
      <c r="BH297" s="45"/>
      <c r="BI297" s="45"/>
      <c r="BJ297" s="45"/>
      <c r="BK297" s="45"/>
      <c r="BL297" s="45"/>
      <c r="BM297" s="14"/>
      <c r="BN297" s="45"/>
      <c r="BO297" s="45"/>
      <c r="BP297" s="45"/>
      <c r="BQ297" s="45"/>
      <c r="BR297" s="45"/>
      <c r="BS297" s="45"/>
      <c r="BT297" s="45"/>
      <c r="BU297" s="45"/>
      <c r="BV297" s="45"/>
      <c r="BW297" s="45"/>
      <c r="BX297" s="45"/>
      <c r="BY297" s="14"/>
      <c r="BZ297" s="50"/>
      <c r="CA297" s="50"/>
      <c r="CB297" s="27"/>
      <c r="CC297" s="26"/>
      <c r="CD297" s="26"/>
      <c r="CE297" s="170"/>
      <c r="CF297" s="170"/>
      <c r="CG297" s="170"/>
      <c r="CH297" s="170"/>
      <c r="CI297" s="170"/>
      <c r="CJ297" s="170"/>
      <c r="CK297" s="170"/>
      <c r="CL297" s="170"/>
      <c r="CM297" s="170"/>
      <c r="CN297" s="170"/>
      <c r="CO297" s="170"/>
      <c r="CP297" s="170"/>
      <c r="CQ297" s="170"/>
      <c r="CR297" s="170"/>
      <c r="CS297" s="170"/>
      <c r="CT297" s="170"/>
      <c r="CU297" s="170"/>
      <c r="CV297" s="170"/>
      <c r="CW297" s="170"/>
      <c r="CX297" s="170"/>
      <c r="CY297" s="170"/>
      <c r="CZ297" s="170"/>
      <c r="DA297" s="170"/>
      <c r="DB297" s="170"/>
      <c r="DC297" s="170"/>
      <c r="DD297" s="170"/>
      <c r="DE297" s="170"/>
      <c r="DF297" s="170"/>
      <c r="DG297" s="170"/>
      <c r="DH297" s="170"/>
      <c r="DI297" s="170"/>
    </row>
    <row r="298" spans="1:113" s="36" customFormat="1" ht="15" customHeight="1">
      <c r="A298" s="34" t="s">
        <v>480</v>
      </c>
      <c r="B298" s="35">
        <v>2015</v>
      </c>
      <c r="C298" s="34">
        <v>26510986</v>
      </c>
      <c r="D298" s="34" t="s">
        <v>398</v>
      </c>
      <c r="E298" s="34" t="s">
        <v>406</v>
      </c>
      <c r="F298" s="34" t="s">
        <v>481</v>
      </c>
      <c r="H298" s="34">
        <v>52</v>
      </c>
      <c r="I298" s="34"/>
      <c r="J298" s="34">
        <v>27.900000000000006</v>
      </c>
      <c r="K298" s="37" t="s">
        <v>37</v>
      </c>
      <c r="L298" s="37" t="s">
        <v>37</v>
      </c>
      <c r="M298" s="37">
        <v>12.5</v>
      </c>
      <c r="N298" s="37" t="s">
        <v>37</v>
      </c>
      <c r="O298" s="37" t="s">
        <v>37</v>
      </c>
      <c r="P298" s="37" t="s">
        <v>37</v>
      </c>
      <c r="Q298" s="37">
        <v>0</v>
      </c>
      <c r="R298" s="37">
        <v>54.8</v>
      </c>
      <c r="S298" s="37">
        <v>0</v>
      </c>
      <c r="T298" s="34">
        <v>0</v>
      </c>
      <c r="U298" s="34">
        <v>0</v>
      </c>
      <c r="V298" s="37" t="s">
        <v>37</v>
      </c>
      <c r="W298" s="34">
        <v>1.9</v>
      </c>
      <c r="X298" s="37">
        <v>0</v>
      </c>
      <c r="Y298" s="37">
        <v>2.9</v>
      </c>
      <c r="Z298" s="37" t="s">
        <v>37</v>
      </c>
      <c r="AA298" s="37">
        <v>0</v>
      </c>
      <c r="AB298" s="37">
        <v>0</v>
      </c>
      <c r="AC298" s="37" t="s">
        <v>37</v>
      </c>
      <c r="AD298" s="37" t="s">
        <v>37</v>
      </c>
      <c r="AE298" s="37" t="s">
        <v>37</v>
      </c>
      <c r="AF298" s="37" t="s">
        <v>37</v>
      </c>
      <c r="AG298" s="37" t="s">
        <v>37</v>
      </c>
      <c r="AH298" s="37" t="s">
        <v>37</v>
      </c>
      <c r="AI298" s="37" t="s">
        <v>37</v>
      </c>
      <c r="AJ298" s="37" t="s">
        <v>37</v>
      </c>
      <c r="AK298" s="50" t="s">
        <v>37</v>
      </c>
      <c r="AL298" s="37">
        <f t="shared" si="237"/>
        <v>2.9</v>
      </c>
      <c r="AM298" s="37">
        <f>SUM(Q298:W298)</f>
        <v>56.699999999999996</v>
      </c>
      <c r="AN298" s="74">
        <f>SUM(M298:P298)</f>
        <v>12.5</v>
      </c>
      <c r="AO298" s="74"/>
      <c r="AP298" s="37">
        <f>SUM(AL298:AO298)</f>
        <v>72.099999999999994</v>
      </c>
      <c r="AQ298" s="37">
        <f>100-AP298</f>
        <v>27.900000000000006</v>
      </c>
      <c r="AR298" s="37">
        <f t="shared" si="238"/>
        <v>40.400000000000006</v>
      </c>
      <c r="AS298" s="50"/>
      <c r="AT298" s="37">
        <f>AL298*AL298/100</f>
        <v>8.4100000000000008E-2</v>
      </c>
      <c r="AU298" s="74">
        <f>2*AL298*AM298/100</f>
        <v>3.2885999999999997</v>
      </c>
      <c r="AV298" s="37">
        <f>AM298*AM298/100</f>
        <v>32.148899999999998</v>
      </c>
      <c r="AW298" s="74">
        <f>2*AL298*AR298/100</f>
        <v>2.3432000000000004</v>
      </c>
      <c r="AX298" s="37">
        <f>2*AM298*AR298/100</f>
        <v>45.813600000000008</v>
      </c>
      <c r="AY298" s="37">
        <f>AR298*AR298/100</f>
        <v>16.321600000000004</v>
      </c>
      <c r="AZ298" s="74"/>
      <c r="BA298" s="74"/>
      <c r="BB298" s="74"/>
      <c r="BC298" s="74"/>
      <c r="BD298" s="37">
        <f>SUM(AT298:BC298)</f>
        <v>100.00000000000001</v>
      </c>
      <c r="BE298" s="50"/>
      <c r="BF298" s="37">
        <v>2.9</v>
      </c>
      <c r="BG298" s="37">
        <v>56.699999999999996</v>
      </c>
      <c r="BH298" s="37">
        <v>12.5</v>
      </c>
      <c r="BI298" s="74"/>
      <c r="BJ298" s="37">
        <v>72.099999999999994</v>
      </c>
      <c r="BK298" s="37">
        <v>27.900000000000006</v>
      </c>
      <c r="BL298" s="37">
        <v>40.400000000000006</v>
      </c>
      <c r="BM298" s="50"/>
      <c r="BN298" s="37">
        <v>8.4100000000000008E-2</v>
      </c>
      <c r="BO298" s="37">
        <v>3.2885999999999997</v>
      </c>
      <c r="BP298" s="37">
        <v>32.148899999999998</v>
      </c>
      <c r="BQ298" s="37">
        <v>2.3432000000000004</v>
      </c>
      <c r="BR298" s="37">
        <v>45.813600000000008</v>
      </c>
      <c r="BS298" s="37">
        <v>16.321600000000004</v>
      </c>
      <c r="BT298" s="37"/>
      <c r="BU298" s="37"/>
      <c r="BV298" s="37"/>
      <c r="BW298" s="37"/>
      <c r="BX298" s="37">
        <v>100.00000000000001</v>
      </c>
      <c r="BY298" s="50"/>
      <c r="BZ298" s="37"/>
      <c r="CA298" s="37"/>
      <c r="CB298" s="35"/>
      <c r="CC298" s="26"/>
      <c r="CD298" s="26"/>
      <c r="CE298" s="175"/>
      <c r="CF298" s="175"/>
      <c r="CG298" s="175"/>
      <c r="CH298" s="175"/>
      <c r="CI298" s="175"/>
      <c r="CJ298" s="175"/>
      <c r="CK298" s="175"/>
      <c r="CL298" s="175"/>
      <c r="CM298" s="175"/>
      <c r="CN298" s="175"/>
      <c r="CO298" s="175"/>
      <c r="CP298" s="175"/>
      <c r="CQ298" s="175"/>
      <c r="CR298" s="175"/>
      <c r="CS298" s="175"/>
      <c r="CT298" s="175"/>
      <c r="CU298" s="175"/>
      <c r="CV298" s="175"/>
      <c r="CW298" s="175"/>
      <c r="CX298" s="175"/>
      <c r="CY298" s="175"/>
      <c r="CZ298" s="175"/>
      <c r="DA298" s="175"/>
      <c r="DB298" s="175"/>
      <c r="DC298" s="175"/>
      <c r="DD298" s="175"/>
      <c r="DE298" s="175"/>
      <c r="DF298" s="175"/>
      <c r="DG298" s="175"/>
      <c r="DH298" s="175"/>
      <c r="DI298" s="175"/>
    </row>
    <row r="299" spans="1:113" s="31" customFormat="1" ht="15" customHeight="1">
      <c r="A299" s="28" t="s">
        <v>461</v>
      </c>
      <c r="B299" s="30">
        <v>2015</v>
      </c>
      <c r="C299" s="31" t="s">
        <v>462</v>
      </c>
      <c r="D299" s="28" t="s">
        <v>398</v>
      </c>
      <c r="E299" s="26" t="s">
        <v>463</v>
      </c>
      <c r="F299" s="26" t="s">
        <v>464</v>
      </c>
      <c r="G299" s="26" t="s">
        <v>435</v>
      </c>
      <c r="H299" s="27">
        <v>223</v>
      </c>
      <c r="I299" s="27"/>
      <c r="J299" s="26">
        <v>86</v>
      </c>
      <c r="K299" s="49" t="s">
        <v>37</v>
      </c>
      <c r="L299" s="49" t="s">
        <v>37</v>
      </c>
      <c r="M299" s="49" t="s">
        <v>37</v>
      </c>
      <c r="N299" s="49" t="s">
        <v>37</v>
      </c>
      <c r="O299" s="49" t="s">
        <v>37</v>
      </c>
      <c r="P299" s="49" t="s">
        <v>37</v>
      </c>
      <c r="Q299" s="49" t="s">
        <v>37</v>
      </c>
      <c r="R299" s="49" t="s">
        <v>37</v>
      </c>
      <c r="S299" s="49" t="s">
        <v>37</v>
      </c>
      <c r="T299" s="49" t="s">
        <v>37</v>
      </c>
      <c r="U299" s="49" t="s">
        <v>37</v>
      </c>
      <c r="V299" s="49" t="s">
        <v>37</v>
      </c>
      <c r="W299" s="49" t="s">
        <v>37</v>
      </c>
      <c r="X299" s="49" t="s">
        <v>37</v>
      </c>
      <c r="Y299" s="50">
        <v>14</v>
      </c>
      <c r="Z299" s="49" t="s">
        <v>37</v>
      </c>
      <c r="AA299" s="49" t="s">
        <v>37</v>
      </c>
      <c r="AB299" s="49" t="s">
        <v>37</v>
      </c>
      <c r="AC299" s="49" t="s">
        <v>37</v>
      </c>
      <c r="AD299" s="49" t="s">
        <v>37</v>
      </c>
      <c r="AE299" s="49" t="s">
        <v>37</v>
      </c>
      <c r="AF299" s="49" t="s">
        <v>37</v>
      </c>
      <c r="AG299" s="49" t="s">
        <v>37</v>
      </c>
      <c r="AH299" s="49" t="s">
        <v>37</v>
      </c>
      <c r="AI299" s="49" t="s">
        <v>37</v>
      </c>
      <c r="AJ299" s="49" t="s">
        <v>37</v>
      </c>
      <c r="AL299" s="45">
        <f t="shared" si="237"/>
        <v>14</v>
      </c>
      <c r="AM299" s="45"/>
      <c r="AN299" s="45"/>
      <c r="AO299" s="45"/>
      <c r="AP299" s="45">
        <f t="shared" si="177"/>
        <v>14</v>
      </c>
      <c r="AQ299" s="45">
        <f t="shared" si="219"/>
        <v>86</v>
      </c>
      <c r="AR299" s="45">
        <f t="shared" si="238"/>
        <v>86</v>
      </c>
      <c r="AS299" s="14"/>
      <c r="AT299" s="45">
        <f t="shared" si="178"/>
        <v>1.96</v>
      </c>
      <c r="AU299" s="45"/>
      <c r="AV299" s="45"/>
      <c r="AW299" s="45">
        <f>2*AL299*AR299/100</f>
        <v>24.08</v>
      </c>
      <c r="AX299" s="45"/>
      <c r="AY299" s="45">
        <f t="shared" si="240"/>
        <v>73.959999999999994</v>
      </c>
      <c r="AZ299" s="45"/>
      <c r="BA299" s="45"/>
      <c r="BB299" s="45"/>
      <c r="BC299" s="45"/>
      <c r="BD299" s="45">
        <f t="shared" si="241"/>
        <v>100</v>
      </c>
      <c r="BE299" s="81"/>
      <c r="BF299" s="45"/>
      <c r="BG299" s="45"/>
      <c r="BH299" s="45"/>
      <c r="BI299" s="45"/>
      <c r="BJ299" s="45"/>
      <c r="BK299" s="45"/>
      <c r="BL299" s="45"/>
      <c r="BM299" s="14"/>
      <c r="BN299" s="45"/>
      <c r="BO299" s="45"/>
      <c r="BP299" s="45"/>
      <c r="BQ299" s="45"/>
      <c r="BR299" s="45"/>
      <c r="BS299" s="45"/>
      <c r="BT299" s="45"/>
      <c r="BU299" s="45"/>
      <c r="BV299" s="45"/>
      <c r="BW299" s="45"/>
      <c r="BX299" s="45"/>
      <c r="BY299" s="81"/>
      <c r="BZ299" s="50"/>
      <c r="CA299" s="50"/>
      <c r="CB299" s="27"/>
      <c r="CC299" s="26"/>
      <c r="CD299" s="26"/>
      <c r="CE299" s="170"/>
      <c r="CF299" s="170"/>
      <c r="CG299" s="170"/>
      <c r="CH299" s="170"/>
      <c r="CI299" s="170"/>
      <c r="CJ299" s="170"/>
      <c r="CK299" s="170"/>
      <c r="CL299" s="170"/>
      <c r="CM299" s="170"/>
      <c r="CN299" s="170"/>
      <c r="CO299" s="170"/>
      <c r="CP299" s="170"/>
      <c r="CQ299" s="170"/>
      <c r="CR299" s="170"/>
      <c r="CS299" s="170"/>
      <c r="CT299" s="170"/>
      <c r="CU299" s="170"/>
      <c r="CV299" s="170"/>
      <c r="CW299" s="170"/>
      <c r="CX299" s="170"/>
      <c r="CY299" s="170"/>
      <c r="CZ299" s="170"/>
      <c r="DA299" s="170"/>
      <c r="DB299" s="170"/>
      <c r="DC299" s="170"/>
      <c r="DD299" s="170"/>
      <c r="DE299" s="170"/>
      <c r="DF299" s="170"/>
      <c r="DG299" s="170"/>
      <c r="DH299" s="170"/>
      <c r="DI299" s="170"/>
    </row>
    <row r="300" spans="1:113" s="39" customFormat="1" ht="15" customHeight="1">
      <c r="A300" s="24" t="s">
        <v>61</v>
      </c>
      <c r="B300" s="24"/>
      <c r="C300" s="24"/>
      <c r="D300" s="24"/>
      <c r="E300" s="24"/>
      <c r="F300" s="24"/>
      <c r="G300" s="24"/>
      <c r="H300" s="42">
        <f>SUM(H282:H299)</f>
        <v>3544</v>
      </c>
      <c r="I300" s="42">
        <f>SUM(I282:I299)</f>
        <v>370</v>
      </c>
      <c r="J300" s="24">
        <f>AVERAGE(J282:J299)</f>
        <v>55.68944444444444</v>
      </c>
      <c r="K300" s="24">
        <f>AVERAGE(K282:K299)</f>
        <v>0.55000000000000004</v>
      </c>
      <c r="L300" s="24">
        <f>AVERAGE(L282:L299)</f>
        <v>1.05</v>
      </c>
      <c r="M300" s="24">
        <f>AVERAGE(M282:M299)</f>
        <v>30.369999999999997</v>
      </c>
      <c r="N300" s="24" t="s">
        <v>62</v>
      </c>
      <c r="O300" s="24" t="s">
        <v>62</v>
      </c>
      <c r="P300" s="24" t="s">
        <v>62</v>
      </c>
      <c r="Q300" s="24">
        <f>AVERAGE(Q282:Q299)</f>
        <v>0.86</v>
      </c>
      <c r="R300" s="24">
        <f>AVERAGE(R282:R299)</f>
        <v>20.064285714285717</v>
      </c>
      <c r="S300" s="24">
        <f>AVERAGE(S282:S299)</f>
        <v>0.15</v>
      </c>
      <c r="T300" s="24">
        <f>AVERAGE(T282:T299)</f>
        <v>6.6666666666666666E-2</v>
      </c>
      <c r="U300" s="24">
        <f>AVERAGE(U282:U299)</f>
        <v>7.666666666666667</v>
      </c>
      <c r="V300" s="24" t="s">
        <v>62</v>
      </c>
      <c r="W300" s="24">
        <f t="shared" ref="W300:AB300" si="246">AVERAGE(W282:W299)</f>
        <v>1.9</v>
      </c>
      <c r="X300" s="24">
        <f t="shared" si="246"/>
        <v>2.7272727272727271E-2</v>
      </c>
      <c r="Y300" s="24">
        <f t="shared" si="246"/>
        <v>8.5431249999999999</v>
      </c>
      <c r="Z300" s="24">
        <f t="shared" si="246"/>
        <v>0.15</v>
      </c>
      <c r="AA300" s="24">
        <f t="shared" si="246"/>
        <v>3.2</v>
      </c>
      <c r="AB300" s="24">
        <f t="shared" si="246"/>
        <v>0</v>
      </c>
      <c r="AC300" s="24" t="s">
        <v>62</v>
      </c>
      <c r="AD300" s="24" t="s">
        <v>62</v>
      </c>
      <c r="AE300" s="24" t="s">
        <v>62</v>
      </c>
      <c r="AF300" s="24" t="s">
        <v>62</v>
      </c>
      <c r="AG300" s="24" t="s">
        <v>62</v>
      </c>
      <c r="AH300" s="24" t="s">
        <v>62</v>
      </c>
      <c r="AI300" s="24" t="s">
        <v>62</v>
      </c>
      <c r="AJ300" s="24" t="s">
        <v>62</v>
      </c>
      <c r="AK300" s="48"/>
      <c r="AL300" s="52">
        <f>AVERAGE(AL282:AL299)</f>
        <v>9.9383333333333326</v>
      </c>
      <c r="AM300" s="52">
        <f t="shared" ref="AM300:AV300" si="247">AVERAGE(AM282:AM299)</f>
        <v>22.271428571428569</v>
      </c>
      <c r="AN300" s="52">
        <f t="shared" si="247"/>
        <v>30.369999999999997</v>
      </c>
      <c r="AO300" s="52">
        <f t="shared" si="247"/>
        <v>1.6</v>
      </c>
      <c r="AP300" s="52">
        <f t="shared" si="247"/>
        <v>44.310555555555567</v>
      </c>
      <c r="AQ300" s="52">
        <f t="shared" si="247"/>
        <v>55.68944444444444</v>
      </c>
      <c r="AR300" s="52">
        <f t="shared" si="247"/>
        <v>72.561666666666667</v>
      </c>
      <c r="AS300" s="14"/>
      <c r="AT300" s="52">
        <f t="shared" si="247"/>
        <v>1.1766756111111112</v>
      </c>
      <c r="AU300" s="52">
        <f>AVERAGE(AU282:AU299)</f>
        <v>3.0784307692307689</v>
      </c>
      <c r="AV300" s="52">
        <f t="shared" si="247"/>
        <v>8.2066714285714291</v>
      </c>
      <c r="AW300" s="52">
        <f t="shared" ref="AW300:BC300" si="248">AVERAGE(AW282:AW299)</f>
        <v>16.152875176470587</v>
      </c>
      <c r="AX300" s="52">
        <f t="shared" si="248"/>
        <v>25.192428571428572</v>
      </c>
      <c r="AY300" s="52">
        <f t="shared" si="248"/>
        <v>55.01513116666667</v>
      </c>
      <c r="AZ300" s="52">
        <f t="shared" si="248"/>
        <v>0.40060000000000007</v>
      </c>
      <c r="BA300" s="52">
        <f t="shared" si="248"/>
        <v>0.54979999999999996</v>
      </c>
      <c r="BB300" s="52">
        <f t="shared" si="248"/>
        <v>2.1912000000000003</v>
      </c>
      <c r="BC300" s="52">
        <f t="shared" si="248"/>
        <v>2.9200000000000004E-2</v>
      </c>
      <c r="BD300" s="52">
        <f t="shared" si="241"/>
        <v>111.99301272347914</v>
      </c>
      <c r="BE300" s="77"/>
      <c r="BF300" s="52">
        <f>AVERAGE(BF282:BF299)</f>
        <v>9.2000000000000011</v>
      </c>
      <c r="BG300" s="52">
        <f t="shared" ref="BG300:BW300" si="249">AVERAGE(BG282:BG299)</f>
        <v>29.866666666666664</v>
      </c>
      <c r="BH300" s="52">
        <f t="shared" si="249"/>
        <v>21.533333333333331</v>
      </c>
      <c r="BI300" s="52">
        <f t="shared" si="249"/>
        <v>1.6</v>
      </c>
      <c r="BJ300" s="52">
        <f t="shared" si="249"/>
        <v>61.666666666666664</v>
      </c>
      <c r="BK300" s="52">
        <f t="shared" si="249"/>
        <v>38.333333333333336</v>
      </c>
      <c r="BL300" s="52">
        <f t="shared" si="249"/>
        <v>59.866666666666667</v>
      </c>
      <c r="BM300" s="14"/>
      <c r="BN300" s="76">
        <f t="shared" si="249"/>
        <v>1.0462</v>
      </c>
      <c r="BO300" s="52">
        <f t="shared" si="249"/>
        <v>3.8166666666666664</v>
      </c>
      <c r="BP300" s="52">
        <f t="shared" si="249"/>
        <v>12.545666666666667</v>
      </c>
      <c r="BQ300" s="52">
        <f t="shared" si="249"/>
        <v>12.223866666666668</v>
      </c>
      <c r="BR300" s="52">
        <f t="shared" si="249"/>
        <v>30.4588</v>
      </c>
      <c r="BS300" s="52">
        <f t="shared" si="249"/>
        <v>37.794933333333333</v>
      </c>
      <c r="BT300" s="52">
        <f t="shared" si="249"/>
        <v>0.40060000000000007</v>
      </c>
      <c r="BU300" s="52">
        <f t="shared" si="249"/>
        <v>0.54979999999999996</v>
      </c>
      <c r="BV300" s="52">
        <f t="shared" si="249"/>
        <v>2.1912000000000003</v>
      </c>
      <c r="BW300" s="52">
        <f t="shared" si="249"/>
        <v>2.9200000000000004E-2</v>
      </c>
      <c r="BX300" s="52">
        <f>SUM(BN300:BW300)</f>
        <v>101.05693333333333</v>
      </c>
      <c r="BY300" s="14"/>
      <c r="BZ300" s="24"/>
      <c r="CA300" s="24"/>
      <c r="CB300" s="42">
        <f>SUM(CB282:CB299)</f>
        <v>0</v>
      </c>
      <c r="CC300" s="46"/>
      <c r="CD300" s="46"/>
      <c r="CE300" s="180"/>
      <c r="CF300" s="180"/>
      <c r="CG300" s="180"/>
      <c r="CH300" s="180"/>
      <c r="CI300" s="180"/>
      <c r="CJ300" s="180"/>
      <c r="CK300" s="180"/>
      <c r="CL300" s="180"/>
      <c r="CM300" s="180"/>
      <c r="CN300" s="180"/>
      <c r="CO300" s="180"/>
      <c r="CP300" s="180"/>
      <c r="CQ300" s="180"/>
      <c r="CR300" s="180"/>
      <c r="CS300" s="180"/>
      <c r="CT300" s="180"/>
      <c r="CU300" s="180"/>
      <c r="CV300" s="180"/>
      <c r="CW300" s="180"/>
      <c r="CX300" s="180"/>
      <c r="CY300" s="180"/>
      <c r="CZ300" s="180"/>
      <c r="DA300" s="180"/>
      <c r="DB300" s="180"/>
      <c r="DC300" s="180"/>
      <c r="DD300" s="180"/>
      <c r="DE300" s="180"/>
      <c r="DF300" s="180"/>
      <c r="DG300" s="180"/>
      <c r="DH300" s="180"/>
      <c r="DI300" s="180"/>
    </row>
    <row r="301" spans="1:113" s="65" customFormat="1" ht="15" customHeight="1">
      <c r="A301" s="59" t="s">
        <v>513</v>
      </c>
      <c r="B301" s="47"/>
      <c r="C301" s="47"/>
      <c r="D301" s="47"/>
      <c r="E301" s="47"/>
      <c r="F301" s="47"/>
      <c r="G301" s="47"/>
      <c r="H301" s="60"/>
      <c r="I301" s="60"/>
      <c r="J301" s="47">
        <f>STDEV(J282:J299)</f>
        <v>19.707433793673577</v>
      </c>
      <c r="K301" s="47">
        <f t="shared" ref="K301:BV301" si="250">STDEV(K282:K299)</f>
        <v>7.0710678118654738E-2</v>
      </c>
      <c r="L301" s="47">
        <f t="shared" si="250"/>
        <v>0.77781745930520252</v>
      </c>
      <c r="M301" s="47">
        <f t="shared" si="250"/>
        <v>7.7901718708753549</v>
      </c>
      <c r="N301" s="47"/>
      <c r="O301" s="47"/>
      <c r="P301" s="47"/>
      <c r="Q301" s="47">
        <f t="shared" si="250"/>
        <v>1.4310835055998654</v>
      </c>
      <c r="R301" s="47">
        <f t="shared" si="250"/>
        <v>18.988320586121315</v>
      </c>
      <c r="S301" s="47">
        <f t="shared" si="250"/>
        <v>0.33747427885527642</v>
      </c>
      <c r="T301" s="47">
        <f t="shared" si="250"/>
        <v>0.11547005383792516</v>
      </c>
      <c r="U301" s="47">
        <f t="shared" si="250"/>
        <v>6.7144123594945615</v>
      </c>
      <c r="V301" s="47"/>
      <c r="W301" s="47"/>
      <c r="X301" s="47">
        <f t="shared" si="250"/>
        <v>9.0453403373329092E-2</v>
      </c>
      <c r="Y301" s="47">
        <f t="shared" si="250"/>
        <v>3.9312113803084516</v>
      </c>
      <c r="Z301" s="47">
        <f t="shared" si="250"/>
        <v>0.21213203435596426</v>
      </c>
      <c r="AA301" s="47">
        <f t="shared" si="250"/>
        <v>4.0751278098566024</v>
      </c>
      <c r="AB301" s="47">
        <f t="shared" si="250"/>
        <v>0</v>
      </c>
      <c r="AC301" s="47"/>
      <c r="AD301" s="47"/>
      <c r="AE301" s="47"/>
      <c r="AF301" s="47"/>
      <c r="AG301" s="47"/>
      <c r="AH301" s="47"/>
      <c r="AI301" s="47"/>
      <c r="AJ301" s="47"/>
      <c r="AK301" s="48"/>
      <c r="AL301" s="47">
        <f t="shared" si="250"/>
        <v>4.4731068950023625</v>
      </c>
      <c r="AM301" s="47">
        <f t="shared" si="250"/>
        <v>18.698228158404113</v>
      </c>
      <c r="AN301" s="47">
        <f t="shared" si="250"/>
        <v>7.7901718708753549</v>
      </c>
      <c r="AO301" s="47">
        <f t="shared" si="250"/>
        <v>0.84852813742385691</v>
      </c>
      <c r="AP301" s="47">
        <f t="shared" si="250"/>
        <v>19.707433793673523</v>
      </c>
      <c r="AQ301" s="47">
        <f t="shared" si="250"/>
        <v>19.707433793673577</v>
      </c>
      <c r="AR301" s="47">
        <f t="shared" si="250"/>
        <v>15.818302225400739</v>
      </c>
      <c r="AS301" s="46"/>
      <c r="AT301" s="47">
        <f t="shared" si="250"/>
        <v>0.8718641092649525</v>
      </c>
      <c r="AU301" s="47">
        <f t="shared" si="250"/>
        <v>1.871541941548293</v>
      </c>
      <c r="AV301" s="47">
        <f t="shared" si="250"/>
        <v>12.593832507616183</v>
      </c>
      <c r="AW301" s="47">
        <f t="shared" si="250"/>
        <v>7.1069959847727162</v>
      </c>
      <c r="AX301" s="47">
        <f t="shared" si="250"/>
        <v>12.208874763713647</v>
      </c>
      <c r="AY301" s="47">
        <f t="shared" si="250"/>
        <v>19.876068760659404</v>
      </c>
      <c r="AZ301" s="47">
        <f t="shared" si="250"/>
        <v>0.2299511252418654</v>
      </c>
      <c r="BA301" s="47">
        <f t="shared" si="250"/>
        <v>0.36741268350453005</v>
      </c>
      <c r="BB301" s="47">
        <f t="shared" si="250"/>
        <v>1.0453866653061914</v>
      </c>
      <c r="BC301" s="47">
        <f t="shared" si="250"/>
        <v>2.7152900397563424E-2</v>
      </c>
      <c r="BD301" s="47"/>
      <c r="BE301" s="77"/>
      <c r="BF301" s="47">
        <f t="shared" si="250"/>
        <v>5.4744862772683991</v>
      </c>
      <c r="BG301" s="47">
        <f t="shared" si="250"/>
        <v>23.320020011426518</v>
      </c>
      <c r="BH301" s="47">
        <f t="shared" si="250"/>
        <v>8.3608213312648623</v>
      </c>
      <c r="BI301" s="47">
        <f t="shared" si="250"/>
        <v>0.84852813742385691</v>
      </c>
      <c r="BJ301" s="47">
        <f t="shared" si="250"/>
        <v>9.0356700544747941</v>
      </c>
      <c r="BK301" s="47">
        <f t="shared" si="250"/>
        <v>9.035670054474819</v>
      </c>
      <c r="BL301" s="47">
        <f t="shared" si="250"/>
        <v>17.12347316794505</v>
      </c>
      <c r="BM301" s="47"/>
      <c r="BN301" s="47">
        <f t="shared" si="250"/>
        <v>0.84058410049203303</v>
      </c>
      <c r="BO301" s="47">
        <f t="shared" si="250"/>
        <v>0.77824346661782839</v>
      </c>
      <c r="BP301" s="47">
        <f t="shared" si="250"/>
        <v>16.989015693774999</v>
      </c>
      <c r="BQ301" s="47">
        <f t="shared" si="250"/>
        <v>8.557675706249519</v>
      </c>
      <c r="BR301" s="47">
        <f t="shared" si="250"/>
        <v>13.409374446259609</v>
      </c>
      <c r="BS301" s="47">
        <f t="shared" si="250"/>
        <v>19.059564772925238</v>
      </c>
      <c r="BT301" s="47">
        <f t="shared" si="250"/>
        <v>0.2299511252418654</v>
      </c>
      <c r="BU301" s="47">
        <f t="shared" si="250"/>
        <v>0.36741268350453005</v>
      </c>
      <c r="BV301" s="47">
        <f t="shared" si="250"/>
        <v>1.0453866653061914</v>
      </c>
      <c r="BW301" s="47">
        <f>STDEV(BW282:BW299)</f>
        <v>2.7152900397563424E-2</v>
      </c>
      <c r="BX301" s="47">
        <f>STDEV(BX282:BX299)</f>
        <v>1.0048591735576161E-14</v>
      </c>
      <c r="BY301" s="14"/>
      <c r="BZ301" s="47"/>
      <c r="CA301" s="47"/>
      <c r="CB301" s="60"/>
      <c r="CC301" s="46"/>
      <c r="CD301" s="46"/>
      <c r="CE301" s="179"/>
      <c r="CF301" s="179"/>
      <c r="CG301" s="179"/>
      <c r="CH301" s="179"/>
      <c r="CI301" s="179"/>
      <c r="CJ301" s="179"/>
      <c r="CK301" s="179"/>
      <c r="CL301" s="179"/>
      <c r="CM301" s="179"/>
      <c r="CN301" s="179"/>
      <c r="CO301" s="179"/>
      <c r="CP301" s="179"/>
      <c r="CQ301" s="179"/>
      <c r="CR301" s="179"/>
      <c r="CS301" s="179"/>
      <c r="CT301" s="179"/>
      <c r="CU301" s="179"/>
      <c r="CV301" s="179"/>
      <c r="CW301" s="179"/>
      <c r="CX301" s="179"/>
      <c r="CY301" s="179"/>
      <c r="CZ301" s="179"/>
      <c r="DA301" s="179"/>
      <c r="DB301" s="179"/>
      <c r="DC301" s="179"/>
      <c r="DD301" s="179"/>
      <c r="DE301" s="179"/>
      <c r="DF301" s="179"/>
      <c r="DG301" s="179"/>
      <c r="DH301" s="179"/>
      <c r="DI301" s="179"/>
    </row>
    <row r="302" spans="1:113" s="39" customFormat="1" ht="15" customHeight="1">
      <c r="A302" s="52" t="s">
        <v>517</v>
      </c>
      <c r="B302" s="24"/>
      <c r="C302" s="24"/>
      <c r="D302" s="24"/>
      <c r="E302" s="24"/>
      <c r="F302" s="24"/>
      <c r="G302" s="24"/>
      <c r="H302" s="42"/>
      <c r="I302" s="42"/>
      <c r="J302" s="24">
        <f>MEDIAN(J282:J299)</f>
        <v>45.350000000000009</v>
      </c>
      <c r="K302" s="24">
        <f t="shared" ref="K302:BV302" si="251">MEDIAN(K282:K299)</f>
        <v>0.55000000000000004</v>
      </c>
      <c r="L302" s="24">
        <f t="shared" si="251"/>
        <v>1.05</v>
      </c>
      <c r="M302" s="24">
        <f t="shared" si="251"/>
        <v>31.75</v>
      </c>
      <c r="N302" s="24"/>
      <c r="O302" s="24"/>
      <c r="P302" s="24"/>
      <c r="Q302" s="24">
        <f t="shared" si="251"/>
        <v>0</v>
      </c>
      <c r="R302" s="24">
        <f t="shared" si="251"/>
        <v>12.05</v>
      </c>
      <c r="S302" s="24">
        <f t="shared" si="251"/>
        <v>0</v>
      </c>
      <c r="T302" s="24">
        <f t="shared" si="251"/>
        <v>0</v>
      </c>
      <c r="U302" s="24">
        <f t="shared" si="251"/>
        <v>10.5</v>
      </c>
      <c r="V302" s="24"/>
      <c r="W302" s="24">
        <f t="shared" si="251"/>
        <v>1.9</v>
      </c>
      <c r="X302" s="24">
        <f t="shared" si="251"/>
        <v>0</v>
      </c>
      <c r="Y302" s="24">
        <f t="shared" si="251"/>
        <v>8.0500000000000007</v>
      </c>
      <c r="Z302" s="24">
        <f t="shared" si="251"/>
        <v>0.15</v>
      </c>
      <c r="AA302" s="24">
        <f t="shared" si="251"/>
        <v>1.9</v>
      </c>
      <c r="AB302" s="24">
        <f t="shared" si="251"/>
        <v>0</v>
      </c>
      <c r="AC302" s="24"/>
      <c r="AD302" s="24"/>
      <c r="AE302" s="24"/>
      <c r="AF302" s="24"/>
      <c r="AG302" s="24"/>
      <c r="AH302" s="24"/>
      <c r="AI302" s="24"/>
      <c r="AJ302" s="24"/>
      <c r="AK302" s="46"/>
      <c r="AL302" s="24">
        <f t="shared" si="251"/>
        <v>9.625</v>
      </c>
      <c r="AM302" s="24">
        <f t="shared" si="251"/>
        <v>15.65</v>
      </c>
      <c r="AN302" s="24">
        <f t="shared" si="251"/>
        <v>31.75</v>
      </c>
      <c r="AO302" s="24">
        <f t="shared" si="251"/>
        <v>1.6</v>
      </c>
      <c r="AP302" s="24">
        <f t="shared" si="251"/>
        <v>54.649999999999991</v>
      </c>
      <c r="AQ302" s="24">
        <f t="shared" si="251"/>
        <v>45.350000000000009</v>
      </c>
      <c r="AR302" s="24">
        <f t="shared" si="251"/>
        <v>79.150000000000006</v>
      </c>
      <c r="AS302" s="46"/>
      <c r="AT302" s="24">
        <f t="shared" si="251"/>
        <v>0.92781249999999993</v>
      </c>
      <c r="AU302" s="24">
        <f t="shared" si="251"/>
        <v>3.0449999999999999</v>
      </c>
      <c r="AV302" s="24">
        <f t="shared" si="251"/>
        <v>2.46245</v>
      </c>
      <c r="AW302" s="24">
        <f t="shared" si="251"/>
        <v>16.78875</v>
      </c>
      <c r="AX302" s="24">
        <f t="shared" si="251"/>
        <v>22.781399999999998</v>
      </c>
      <c r="AY302" s="24">
        <f t="shared" si="251"/>
        <v>62.648449999999997</v>
      </c>
      <c r="AZ302" s="24">
        <f t="shared" si="251"/>
        <v>0.40060000000000007</v>
      </c>
      <c r="BA302" s="24">
        <f t="shared" si="251"/>
        <v>0.54980000000000007</v>
      </c>
      <c r="BB302" s="24">
        <f t="shared" si="251"/>
        <v>2.1912000000000003</v>
      </c>
      <c r="BC302" s="24">
        <f t="shared" si="251"/>
        <v>2.9200000000000004E-2</v>
      </c>
      <c r="BD302" s="24">
        <f t="shared" si="251"/>
        <v>100</v>
      </c>
      <c r="BE302" s="46"/>
      <c r="BF302" s="24">
        <f t="shared" si="251"/>
        <v>11.899999999999999</v>
      </c>
      <c r="BG302" s="24">
        <f t="shared" si="251"/>
        <v>18.399999999999999</v>
      </c>
      <c r="BH302" s="24">
        <f t="shared" si="251"/>
        <v>23.1</v>
      </c>
      <c r="BI302" s="24">
        <f t="shared" si="251"/>
        <v>1.6</v>
      </c>
      <c r="BJ302" s="24">
        <f t="shared" si="251"/>
        <v>56.500000000000007</v>
      </c>
      <c r="BK302" s="24">
        <f t="shared" si="251"/>
        <v>43.499999999999993</v>
      </c>
      <c r="BL302" s="24">
        <f t="shared" si="251"/>
        <v>66.599999999999994</v>
      </c>
      <c r="BM302" s="46"/>
      <c r="BN302" s="24">
        <f t="shared" si="251"/>
        <v>1.4160999999999995</v>
      </c>
      <c r="BO302" s="24">
        <f t="shared" si="251"/>
        <v>3.4509999999999996</v>
      </c>
      <c r="BP302" s="24">
        <f t="shared" si="251"/>
        <v>3.3855999999999993</v>
      </c>
      <c r="BQ302" s="24">
        <f t="shared" si="251"/>
        <v>17.049600000000002</v>
      </c>
      <c r="BR302" s="24">
        <f t="shared" si="251"/>
        <v>24.508799999999997</v>
      </c>
      <c r="BS302" s="24">
        <f t="shared" si="251"/>
        <v>44.355599999999995</v>
      </c>
      <c r="BT302" s="24">
        <f t="shared" si="251"/>
        <v>0.40060000000000007</v>
      </c>
      <c r="BU302" s="24">
        <f t="shared" si="251"/>
        <v>0.54980000000000007</v>
      </c>
      <c r="BV302" s="24">
        <f t="shared" si="251"/>
        <v>2.1912000000000003</v>
      </c>
      <c r="BW302" s="24">
        <f>MEDIAN(BW282:BW299)</f>
        <v>2.9200000000000004E-2</v>
      </c>
      <c r="BX302" s="24">
        <f>MEDIAN(BX282:BX299)</f>
        <v>100</v>
      </c>
      <c r="BY302" s="46"/>
      <c r="BZ302" s="24"/>
      <c r="CA302" s="24"/>
      <c r="CB302" s="42"/>
      <c r="CC302" s="46"/>
      <c r="CD302" s="46"/>
      <c r="CE302" s="180"/>
      <c r="CF302" s="180"/>
      <c r="CG302" s="180"/>
      <c r="CH302" s="180"/>
      <c r="CI302" s="180"/>
      <c r="CJ302" s="180"/>
      <c r="CK302" s="180"/>
      <c r="CL302" s="180"/>
      <c r="CM302" s="180"/>
      <c r="CN302" s="180"/>
      <c r="CO302" s="180"/>
      <c r="CP302" s="180"/>
      <c r="CQ302" s="180"/>
      <c r="CR302" s="180"/>
      <c r="CS302" s="180"/>
      <c r="CT302" s="180"/>
      <c r="CU302" s="180"/>
      <c r="CV302" s="180"/>
      <c r="CW302" s="180"/>
      <c r="CX302" s="180"/>
      <c r="CY302" s="180"/>
      <c r="CZ302" s="180"/>
      <c r="DA302" s="180"/>
      <c r="DB302" s="180"/>
      <c r="DC302" s="180"/>
      <c r="DD302" s="180"/>
      <c r="DE302" s="180"/>
      <c r="DF302" s="180"/>
      <c r="DG302" s="180"/>
      <c r="DH302" s="180"/>
      <c r="DI302" s="180"/>
    </row>
    <row r="303" spans="1:113" s="25" customFormat="1" ht="15" customHeight="1">
      <c r="A303" s="24" t="s">
        <v>63</v>
      </c>
      <c r="B303" s="24"/>
      <c r="C303" s="24"/>
      <c r="D303" s="24"/>
      <c r="E303" s="24"/>
      <c r="F303" s="24"/>
      <c r="G303" s="24"/>
      <c r="H303" s="42"/>
      <c r="I303" s="42"/>
      <c r="J303" s="69">
        <v>38.800000000000004</v>
      </c>
      <c r="K303" s="24">
        <f>MIN(K282:K299)</f>
        <v>0.5</v>
      </c>
      <c r="L303" s="24">
        <f>MIN(L282:L299)</f>
        <v>0.5</v>
      </c>
      <c r="M303" s="24">
        <f>MIN(M282:M299)</f>
        <v>12.5</v>
      </c>
      <c r="N303" s="24" t="s">
        <v>62</v>
      </c>
      <c r="O303" s="24" t="s">
        <v>62</v>
      </c>
      <c r="P303" s="24" t="s">
        <v>62</v>
      </c>
      <c r="Q303" s="24">
        <f>MIN(Q282:Q299)</f>
        <v>0</v>
      </c>
      <c r="R303" s="24">
        <f>MIN(R282:R299)</f>
        <v>3.8</v>
      </c>
      <c r="S303" s="24">
        <f>MIN(S282:S299)</f>
        <v>0</v>
      </c>
      <c r="T303" s="24">
        <f>MIN(T282:T299)</f>
        <v>0</v>
      </c>
      <c r="U303" s="24">
        <f>MIN(U282:U299)</f>
        <v>0</v>
      </c>
      <c r="V303" s="24" t="s">
        <v>62</v>
      </c>
      <c r="W303" s="24">
        <f t="shared" ref="W303:AB303" si="252">MIN(W282:W299)</f>
        <v>1.9</v>
      </c>
      <c r="X303" s="24">
        <f t="shared" si="252"/>
        <v>0</v>
      </c>
      <c r="Y303" s="24">
        <f t="shared" si="252"/>
        <v>2.8</v>
      </c>
      <c r="Z303" s="24">
        <f t="shared" si="252"/>
        <v>0</v>
      </c>
      <c r="AA303" s="24">
        <f t="shared" si="252"/>
        <v>0</v>
      </c>
      <c r="AB303" s="24">
        <f t="shared" si="252"/>
        <v>0</v>
      </c>
      <c r="AC303" s="24" t="s">
        <v>62</v>
      </c>
      <c r="AD303" s="24" t="s">
        <v>62</v>
      </c>
      <c r="AE303" s="24" t="s">
        <v>62</v>
      </c>
      <c r="AF303" s="24" t="s">
        <v>62</v>
      </c>
      <c r="AG303" s="24" t="s">
        <v>62</v>
      </c>
      <c r="AH303" s="24" t="s">
        <v>62</v>
      </c>
      <c r="AI303" s="24" t="s">
        <v>62</v>
      </c>
      <c r="AJ303" s="24" t="s">
        <v>62</v>
      </c>
      <c r="AK303" s="5"/>
      <c r="AL303" s="52">
        <f>MIN(AL282:AL299)</f>
        <v>0</v>
      </c>
      <c r="AM303" s="52">
        <f t="shared" ref="AM303:AV303" si="253">MIN(AM282:AM299)</f>
        <v>6.8</v>
      </c>
      <c r="AN303" s="52">
        <f t="shared" si="253"/>
        <v>12.5</v>
      </c>
      <c r="AO303" s="52">
        <f t="shared" si="253"/>
        <v>1</v>
      </c>
      <c r="AP303" s="52">
        <f t="shared" si="253"/>
        <v>9.25</v>
      </c>
      <c r="AQ303" s="52">
        <f t="shared" si="253"/>
        <v>27.900000000000006</v>
      </c>
      <c r="AR303" s="52">
        <f t="shared" si="253"/>
        <v>38.800000000000004</v>
      </c>
      <c r="AS303" s="14"/>
      <c r="AT303" s="52">
        <f t="shared" si="253"/>
        <v>0</v>
      </c>
      <c r="AU303" s="52">
        <f>MIN(AU282:AU299)</f>
        <v>1.3215999999999999</v>
      </c>
      <c r="AV303" s="52">
        <f t="shared" si="253"/>
        <v>0.46239999999999992</v>
      </c>
      <c r="AW303" s="52">
        <f t="shared" ref="AW303:BC303" si="254">MIN(AW282:AW299)</f>
        <v>2.3432000000000004</v>
      </c>
      <c r="AX303" s="52">
        <f t="shared" si="254"/>
        <v>10.812000000000001</v>
      </c>
      <c r="AY303" s="52">
        <f t="shared" si="254"/>
        <v>15.054400000000003</v>
      </c>
      <c r="AZ303" s="52">
        <f t="shared" si="254"/>
        <v>0.23799999999999996</v>
      </c>
      <c r="BA303" s="52">
        <f t="shared" si="254"/>
        <v>0.28999999999999998</v>
      </c>
      <c r="BB303" s="52">
        <f t="shared" si="254"/>
        <v>1.452</v>
      </c>
      <c r="BC303" s="52">
        <f t="shared" si="254"/>
        <v>0.01</v>
      </c>
      <c r="BD303" s="52">
        <f>SUM(AT303:BC303)</f>
        <v>31.983600000000006</v>
      </c>
      <c r="BE303" s="46"/>
      <c r="BF303" s="52">
        <f>MIN(BF282:BF299)</f>
        <v>2.9</v>
      </c>
      <c r="BG303" s="52">
        <f t="shared" ref="BG303:BW303" si="255">MIN(BG282:BG299)</f>
        <v>14.5</v>
      </c>
      <c r="BH303" s="52">
        <f t="shared" si="255"/>
        <v>12.5</v>
      </c>
      <c r="BI303" s="52">
        <f t="shared" si="255"/>
        <v>1</v>
      </c>
      <c r="BJ303" s="52">
        <f t="shared" si="255"/>
        <v>56.4</v>
      </c>
      <c r="BK303" s="52">
        <f t="shared" si="255"/>
        <v>27.900000000000006</v>
      </c>
      <c r="BL303" s="52">
        <f t="shared" si="255"/>
        <v>40.400000000000006</v>
      </c>
      <c r="BM303" s="14"/>
      <c r="BN303" s="52">
        <f t="shared" si="255"/>
        <v>8.4100000000000008E-2</v>
      </c>
      <c r="BO303" s="52">
        <f t="shared" si="255"/>
        <v>3.2885999999999997</v>
      </c>
      <c r="BP303" s="52">
        <f t="shared" si="255"/>
        <v>2.1025</v>
      </c>
      <c r="BQ303" s="52">
        <f t="shared" si="255"/>
        <v>2.3432000000000004</v>
      </c>
      <c r="BR303" s="52">
        <f t="shared" si="255"/>
        <v>21.053999999999995</v>
      </c>
      <c r="BS303" s="52">
        <f t="shared" si="255"/>
        <v>16.321600000000004</v>
      </c>
      <c r="BT303" s="52">
        <f t="shared" si="255"/>
        <v>0.23799999999999996</v>
      </c>
      <c r="BU303" s="52">
        <f t="shared" si="255"/>
        <v>0.28999999999999998</v>
      </c>
      <c r="BV303" s="52">
        <f t="shared" si="255"/>
        <v>1.452</v>
      </c>
      <c r="BW303" s="52">
        <f t="shared" si="255"/>
        <v>0.01</v>
      </c>
      <c r="BX303" s="52">
        <f>SUM(BN303:BW303)</f>
        <v>47.183999999999997</v>
      </c>
      <c r="BY303" s="14"/>
      <c r="BZ303" s="52"/>
      <c r="CA303" s="52"/>
      <c r="CB303" s="70"/>
      <c r="CC303" s="44"/>
      <c r="CD303" s="44"/>
      <c r="CE303" s="167"/>
      <c r="CF303" s="167"/>
      <c r="CG303" s="167"/>
      <c r="CH303" s="167"/>
      <c r="CI303" s="167"/>
      <c r="CJ303" s="167"/>
      <c r="CK303" s="167"/>
      <c r="CL303" s="167"/>
      <c r="CM303" s="167"/>
      <c r="CN303" s="167"/>
      <c r="CO303" s="167"/>
      <c r="CP303" s="167"/>
      <c r="CQ303" s="167"/>
      <c r="CR303" s="167"/>
      <c r="CS303" s="167"/>
      <c r="CT303" s="167"/>
      <c r="CU303" s="167"/>
      <c r="CV303" s="167"/>
      <c r="CW303" s="167"/>
      <c r="CX303" s="167"/>
      <c r="CY303" s="167"/>
      <c r="CZ303" s="167"/>
      <c r="DA303" s="167"/>
      <c r="DB303" s="167"/>
      <c r="DC303" s="167"/>
      <c r="DD303" s="167"/>
      <c r="DE303" s="167"/>
      <c r="DF303" s="167"/>
      <c r="DG303" s="167"/>
      <c r="DH303" s="167"/>
      <c r="DI303" s="167"/>
    </row>
    <row r="304" spans="1:113" s="25" customFormat="1" ht="15" customHeight="1">
      <c r="A304" s="24" t="s">
        <v>64</v>
      </c>
      <c r="B304" s="24"/>
      <c r="C304" s="24"/>
      <c r="D304" s="24"/>
      <c r="E304" s="24"/>
      <c r="F304" s="24"/>
      <c r="G304" s="24"/>
      <c r="H304" s="42"/>
      <c r="I304" s="42"/>
      <c r="J304" s="69">
        <v>90.75</v>
      </c>
      <c r="K304" s="24">
        <f>MAX(K282:K299)</f>
        <v>0.6</v>
      </c>
      <c r="L304" s="24">
        <f>MAX(L282:L299)</f>
        <v>1.6</v>
      </c>
      <c r="M304" s="24">
        <f>MAX(M282:M299)</f>
        <v>38.299999999999997</v>
      </c>
      <c r="N304" s="24" t="s">
        <v>62</v>
      </c>
      <c r="O304" s="24" t="s">
        <v>62</v>
      </c>
      <c r="P304" s="24" t="s">
        <v>62</v>
      </c>
      <c r="Q304" s="24">
        <f>MAX(Q282:Q299)</f>
        <v>3.3</v>
      </c>
      <c r="R304" s="24">
        <f>MAX(R282:R299)</f>
        <v>57.7</v>
      </c>
      <c r="S304" s="24">
        <f>MAX(S282:S299)</f>
        <v>1</v>
      </c>
      <c r="T304" s="24">
        <f>MAX(T282:T299)</f>
        <v>0.2</v>
      </c>
      <c r="U304" s="24">
        <f>MAX(U282:U299)</f>
        <v>12.5</v>
      </c>
      <c r="V304" s="24" t="s">
        <v>62</v>
      </c>
      <c r="W304" s="24">
        <f t="shared" ref="W304:AB304" si="256">MAX(W282:W299)</f>
        <v>1.9</v>
      </c>
      <c r="X304" s="24">
        <f t="shared" si="256"/>
        <v>0.3</v>
      </c>
      <c r="Y304" s="24">
        <f t="shared" si="256"/>
        <v>18.440000000000001</v>
      </c>
      <c r="Z304" s="24">
        <f t="shared" si="256"/>
        <v>0.3</v>
      </c>
      <c r="AA304" s="24">
        <f t="shared" si="256"/>
        <v>15.8</v>
      </c>
      <c r="AB304" s="24">
        <f t="shared" si="256"/>
        <v>0</v>
      </c>
      <c r="AC304" s="24" t="s">
        <v>62</v>
      </c>
      <c r="AD304" s="24" t="s">
        <v>62</v>
      </c>
      <c r="AE304" s="24" t="s">
        <v>62</v>
      </c>
      <c r="AF304" s="24" t="s">
        <v>62</v>
      </c>
      <c r="AG304" s="24" t="s">
        <v>62</v>
      </c>
      <c r="AH304" s="24" t="s">
        <v>62</v>
      </c>
      <c r="AI304" s="24" t="s">
        <v>62</v>
      </c>
      <c r="AJ304" s="24" t="s">
        <v>62</v>
      </c>
      <c r="AK304" s="5"/>
      <c r="AL304" s="52">
        <f>MAX(AL282:AL299)</f>
        <v>18.440000000000001</v>
      </c>
      <c r="AM304" s="52">
        <f t="shared" ref="AM304:AV304" si="257">MAX(AM282:AM299)</f>
        <v>57.7</v>
      </c>
      <c r="AN304" s="52">
        <f t="shared" si="257"/>
        <v>38.299999999999997</v>
      </c>
      <c r="AO304" s="52">
        <f t="shared" si="257"/>
        <v>2.2000000000000002</v>
      </c>
      <c r="AP304" s="52">
        <f t="shared" si="257"/>
        <v>72.099999999999994</v>
      </c>
      <c r="AQ304" s="52">
        <f t="shared" si="257"/>
        <v>90.75</v>
      </c>
      <c r="AR304" s="52">
        <f t="shared" si="257"/>
        <v>90.75</v>
      </c>
      <c r="AS304" s="14"/>
      <c r="AT304" s="52">
        <f t="shared" si="257"/>
        <v>3.4003360000000002</v>
      </c>
      <c r="AU304" s="52">
        <f>MAX(AU282:AU299)</f>
        <v>8.4213999999999984</v>
      </c>
      <c r="AV304" s="52">
        <f t="shared" si="257"/>
        <v>33.292900000000003</v>
      </c>
      <c r="AW304" s="52">
        <f t="shared" ref="AW304:BC304" si="258">MAX(AW282:AW299)</f>
        <v>30.079328000000004</v>
      </c>
      <c r="AX304" s="52">
        <f t="shared" si="258"/>
        <v>48.8142</v>
      </c>
      <c r="AY304" s="52">
        <f t="shared" si="258"/>
        <v>82.355625000000003</v>
      </c>
      <c r="AZ304" s="52">
        <f t="shared" si="258"/>
        <v>0.56320000000000014</v>
      </c>
      <c r="BA304" s="52">
        <f t="shared" si="258"/>
        <v>0.80959999999999999</v>
      </c>
      <c r="BB304" s="52">
        <f t="shared" si="258"/>
        <v>2.9304000000000001</v>
      </c>
      <c r="BC304" s="52">
        <f t="shared" si="258"/>
        <v>4.8400000000000006E-2</v>
      </c>
      <c r="BD304" s="52">
        <f>SUM(AT304:BC304)</f>
        <v>210.71538899999996</v>
      </c>
      <c r="BE304" s="14"/>
      <c r="BF304" s="52">
        <f>MAX(BF282:BF299)</f>
        <v>12.800000000000002</v>
      </c>
      <c r="BG304" s="52">
        <f t="shared" ref="BG304:BW304" si="259">MAX(BG282:BG299)</f>
        <v>56.699999999999996</v>
      </c>
      <c r="BH304" s="52">
        <f t="shared" si="259"/>
        <v>29</v>
      </c>
      <c r="BI304" s="52">
        <f t="shared" si="259"/>
        <v>2.2000000000000002</v>
      </c>
      <c r="BJ304" s="52">
        <f t="shared" si="259"/>
        <v>72.099999999999994</v>
      </c>
      <c r="BK304" s="52">
        <f t="shared" si="259"/>
        <v>43.6</v>
      </c>
      <c r="BL304" s="52">
        <f t="shared" si="259"/>
        <v>72.599999999999994</v>
      </c>
      <c r="BM304" s="14"/>
      <c r="BN304" s="52">
        <f t="shared" si="259"/>
        <v>1.6384000000000005</v>
      </c>
      <c r="BO304" s="52">
        <f t="shared" si="259"/>
        <v>4.7104000000000008</v>
      </c>
      <c r="BP304" s="52">
        <f t="shared" si="259"/>
        <v>32.148899999999998</v>
      </c>
      <c r="BQ304" s="52">
        <f t="shared" si="259"/>
        <v>17.278799999999997</v>
      </c>
      <c r="BR304" s="52">
        <f t="shared" si="259"/>
        <v>45.813600000000008</v>
      </c>
      <c r="BS304" s="52">
        <f t="shared" si="259"/>
        <v>52.707599999999992</v>
      </c>
      <c r="BT304" s="52">
        <f t="shared" si="259"/>
        <v>0.56320000000000014</v>
      </c>
      <c r="BU304" s="52">
        <f t="shared" si="259"/>
        <v>0.80959999999999999</v>
      </c>
      <c r="BV304" s="52">
        <f t="shared" si="259"/>
        <v>2.9304000000000001</v>
      </c>
      <c r="BW304" s="52">
        <f t="shared" si="259"/>
        <v>4.8400000000000006E-2</v>
      </c>
      <c r="BX304" s="52">
        <f>SUM(BN304:BW304)</f>
        <v>158.64929999999995</v>
      </c>
      <c r="BY304" s="14"/>
      <c r="BZ304" s="52"/>
      <c r="CA304" s="52"/>
      <c r="CB304" s="70"/>
      <c r="CC304" s="44"/>
      <c r="CD304" s="44"/>
      <c r="CE304" s="167"/>
      <c r="CF304" s="167"/>
      <c r="CG304" s="167"/>
      <c r="CH304" s="167"/>
      <c r="CI304" s="167"/>
      <c r="CJ304" s="167"/>
      <c r="CK304" s="167"/>
      <c r="CL304" s="167"/>
      <c r="CM304" s="167"/>
      <c r="CN304" s="167"/>
      <c r="CO304" s="167"/>
      <c r="CP304" s="167"/>
      <c r="CQ304" s="167"/>
      <c r="CR304" s="167"/>
      <c r="CS304" s="167"/>
      <c r="CT304" s="167"/>
      <c r="CU304" s="167"/>
      <c r="CV304" s="167"/>
      <c r="CW304" s="167"/>
      <c r="CX304" s="167"/>
      <c r="CY304" s="167"/>
      <c r="CZ304" s="167"/>
      <c r="DA304" s="167"/>
      <c r="DB304" s="167"/>
      <c r="DC304" s="167"/>
      <c r="DD304" s="167"/>
      <c r="DE304" s="167"/>
      <c r="DF304" s="167"/>
      <c r="DG304" s="167"/>
      <c r="DH304" s="167"/>
      <c r="DI304" s="167"/>
    </row>
    <row r="305" spans="1:113" s="5" customFormat="1" ht="15" customHeight="1">
      <c r="A305" s="8" t="s">
        <v>411</v>
      </c>
      <c r="B305" s="12">
        <v>2007</v>
      </c>
      <c r="C305" s="8">
        <v>18240905</v>
      </c>
      <c r="D305" s="8" t="s">
        <v>273</v>
      </c>
      <c r="E305" s="8" t="s">
        <v>412</v>
      </c>
      <c r="F305" s="8" t="s">
        <v>413</v>
      </c>
      <c r="G305" s="8" t="s">
        <v>36</v>
      </c>
      <c r="H305" s="12">
        <v>250</v>
      </c>
      <c r="I305" s="12">
        <v>250</v>
      </c>
      <c r="J305" s="44">
        <v>29.400000000000006</v>
      </c>
      <c r="K305" s="46">
        <v>2.2000000000000002</v>
      </c>
      <c r="L305" s="46">
        <v>5.8</v>
      </c>
      <c r="M305" s="46">
        <v>16.399999999999999</v>
      </c>
      <c r="N305" s="46" t="s">
        <v>37</v>
      </c>
      <c r="O305" s="46" t="s">
        <v>37</v>
      </c>
      <c r="P305" s="46" t="s">
        <v>37</v>
      </c>
      <c r="Q305" s="46">
        <v>0.8</v>
      </c>
      <c r="R305" s="46">
        <v>6.2</v>
      </c>
      <c r="S305" s="46">
        <v>0.8</v>
      </c>
      <c r="T305" s="46" t="s">
        <v>37</v>
      </c>
      <c r="U305" s="46">
        <v>14</v>
      </c>
      <c r="V305" s="46" t="s">
        <v>37</v>
      </c>
      <c r="W305" s="46" t="s">
        <v>37</v>
      </c>
      <c r="X305" s="46">
        <v>0.8</v>
      </c>
      <c r="Y305" s="46">
        <v>22.6</v>
      </c>
      <c r="Z305" s="46" t="s">
        <v>37</v>
      </c>
      <c r="AA305" s="46">
        <v>0.8</v>
      </c>
      <c r="AB305" s="46">
        <v>0.2</v>
      </c>
      <c r="AC305" s="46" t="s">
        <v>37</v>
      </c>
      <c r="AD305" s="46" t="s">
        <v>37</v>
      </c>
      <c r="AE305" s="46" t="s">
        <v>37</v>
      </c>
      <c r="AF305" s="46" t="s">
        <v>37</v>
      </c>
      <c r="AG305" s="46" t="s">
        <v>37</v>
      </c>
      <c r="AH305" s="46" t="s">
        <v>37</v>
      </c>
      <c r="AI305" s="46" t="s">
        <v>37</v>
      </c>
      <c r="AJ305" s="46" t="s">
        <v>37</v>
      </c>
      <c r="AL305" s="14">
        <f>SUM(X305:AJ305)</f>
        <v>24.400000000000002</v>
      </c>
      <c r="AM305" s="14">
        <f>SUM(Q305:W305)</f>
        <v>21.8</v>
      </c>
      <c r="AN305" s="14">
        <f>SUM(M305:P305)</f>
        <v>16.399999999999999</v>
      </c>
      <c r="AO305" s="14">
        <f>SUM(K305:L305)</f>
        <v>8</v>
      </c>
      <c r="AP305" s="14">
        <f>SUM(AL305:AO305)</f>
        <v>70.599999999999994</v>
      </c>
      <c r="AQ305" s="14">
        <f>100-AP305</f>
        <v>29.400000000000006</v>
      </c>
      <c r="AR305" s="14">
        <f>AN305+AQ305</f>
        <v>45.800000000000004</v>
      </c>
      <c r="AS305" s="14"/>
      <c r="AT305" s="14">
        <f>AL305*AL305/100</f>
        <v>5.9536000000000016</v>
      </c>
      <c r="AU305" s="14">
        <f>2*AL305*AM305/100</f>
        <v>10.638400000000001</v>
      </c>
      <c r="AV305" s="14">
        <f>AM305*AM305/100</f>
        <v>4.7523999999999997</v>
      </c>
      <c r="AW305" s="14">
        <f>2*AL305*AR305/100</f>
        <v>22.350400000000004</v>
      </c>
      <c r="AX305" s="14">
        <f>2*AM305*AR305/100</f>
        <v>19.968800000000002</v>
      </c>
      <c r="AY305" s="14">
        <f>AR305*AR305/100</f>
        <v>20.976400000000002</v>
      </c>
      <c r="AZ305" s="14">
        <f>2*AL305*AO305/100</f>
        <v>3.9040000000000004</v>
      </c>
      <c r="BA305" s="14">
        <f>2*AM305*AO305/100</f>
        <v>3.488</v>
      </c>
      <c r="BB305" s="14">
        <f>2*AR305*AO305/100</f>
        <v>7.3280000000000003</v>
      </c>
      <c r="BC305" s="14">
        <f>AO305*AO305/100</f>
        <v>0.64</v>
      </c>
      <c r="BD305" s="14">
        <f>SUM(AT305:BC305)</f>
        <v>100</v>
      </c>
      <c r="BE305" s="14"/>
      <c r="BF305" s="14">
        <v>24.400000000000002</v>
      </c>
      <c r="BG305" s="14">
        <v>21.8</v>
      </c>
      <c r="BH305" s="14">
        <v>16.399999999999999</v>
      </c>
      <c r="BI305" s="14">
        <v>8</v>
      </c>
      <c r="BJ305" s="14">
        <v>70.599999999999994</v>
      </c>
      <c r="BK305" s="14">
        <v>29.400000000000006</v>
      </c>
      <c r="BL305" s="14">
        <v>45.800000000000004</v>
      </c>
      <c r="BM305" s="14"/>
      <c r="BN305" s="14">
        <v>5.9536000000000016</v>
      </c>
      <c r="BO305" s="14">
        <v>10.638400000000001</v>
      </c>
      <c r="BP305" s="14">
        <v>4.7523999999999997</v>
      </c>
      <c r="BQ305" s="14">
        <v>22.350400000000004</v>
      </c>
      <c r="BR305" s="14">
        <v>19.968800000000002</v>
      </c>
      <c r="BS305" s="14">
        <v>20.976400000000002</v>
      </c>
      <c r="BT305" s="14">
        <v>3.9040000000000004</v>
      </c>
      <c r="BU305" s="14">
        <v>3.488</v>
      </c>
      <c r="BV305" s="14">
        <v>7.3280000000000003</v>
      </c>
      <c r="BW305" s="14">
        <v>0.64</v>
      </c>
      <c r="BX305" s="14">
        <f>SUM(BN305:BW305)</f>
        <v>100</v>
      </c>
      <c r="BY305" s="14"/>
      <c r="BZ305" s="14"/>
      <c r="CA305" s="14"/>
      <c r="CB305" s="13"/>
      <c r="CC305" s="44"/>
      <c r="CD305" s="44"/>
      <c r="CE305" s="143"/>
      <c r="CF305" s="143"/>
      <c r="CG305" s="143"/>
      <c r="CH305" s="143"/>
      <c r="CI305" s="143"/>
      <c r="CJ305" s="143"/>
      <c r="CK305" s="143"/>
      <c r="CL305" s="143"/>
      <c r="CM305" s="143"/>
      <c r="CN305" s="143"/>
      <c r="CO305" s="143"/>
      <c r="CP305" s="143"/>
      <c r="CQ305" s="143"/>
      <c r="CR305" s="143"/>
      <c r="CS305" s="143"/>
      <c r="CT305" s="143"/>
      <c r="CU305" s="143"/>
      <c r="CV305" s="143"/>
      <c r="CW305" s="143"/>
      <c r="CX305" s="143"/>
      <c r="CY305" s="143"/>
      <c r="CZ305" s="143"/>
      <c r="DA305" s="143"/>
      <c r="DB305" s="143"/>
      <c r="DC305" s="143"/>
      <c r="DD305" s="143"/>
      <c r="DE305" s="143"/>
      <c r="DF305" s="143"/>
      <c r="DG305" s="143"/>
      <c r="DH305" s="143"/>
      <c r="DI305" s="143"/>
    </row>
    <row r="306" spans="1:113" s="9" customFormat="1" ht="15" customHeight="1">
      <c r="A306" s="1"/>
      <c r="B306" s="2"/>
      <c r="C306" s="1"/>
      <c r="D306" s="1"/>
      <c r="E306" s="1"/>
      <c r="F306" s="1"/>
      <c r="G306" s="1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4"/>
      <c r="AL306" s="45"/>
      <c r="AM306" s="45"/>
      <c r="AN306" s="45"/>
      <c r="AO306" s="45"/>
      <c r="AP306" s="45"/>
      <c r="AQ306" s="45"/>
      <c r="AR306" s="45"/>
      <c r="AS306" s="14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14"/>
      <c r="BF306" s="45"/>
      <c r="BG306" s="45"/>
      <c r="BH306" s="45"/>
      <c r="BI306" s="45"/>
      <c r="BJ306" s="45"/>
      <c r="BK306" s="45"/>
      <c r="BL306" s="45"/>
      <c r="BM306" s="14"/>
      <c r="BN306" s="45"/>
      <c r="BO306" s="45"/>
      <c r="BP306" s="45"/>
      <c r="BQ306" s="45"/>
      <c r="BR306" s="45"/>
      <c r="BS306" s="45"/>
      <c r="BT306" s="45"/>
      <c r="BU306" s="45"/>
      <c r="BV306" s="45"/>
      <c r="BW306" s="45"/>
      <c r="BX306" s="45"/>
      <c r="BY306" s="14"/>
      <c r="BZ306" s="3"/>
      <c r="CA306" s="3"/>
      <c r="CB306" s="2"/>
      <c r="CC306" s="10"/>
      <c r="CD306" s="10"/>
      <c r="CE306" s="174"/>
      <c r="CF306" s="174"/>
      <c r="CG306" s="174"/>
      <c r="CH306" s="174"/>
      <c r="CI306" s="174"/>
      <c r="CJ306" s="174"/>
      <c r="CK306" s="174"/>
      <c r="CL306" s="174"/>
      <c r="CM306" s="174"/>
      <c r="CN306" s="174"/>
      <c r="CO306" s="174"/>
      <c r="CP306" s="174"/>
      <c r="CQ306" s="174"/>
      <c r="CR306" s="174"/>
      <c r="CS306" s="174"/>
      <c r="CT306" s="174"/>
      <c r="CU306" s="174"/>
      <c r="CV306" s="174"/>
      <c r="CW306" s="174"/>
      <c r="CX306" s="174"/>
      <c r="CY306" s="174"/>
      <c r="CZ306" s="174"/>
      <c r="DA306" s="174"/>
      <c r="DB306" s="174"/>
      <c r="DC306" s="174"/>
      <c r="DD306" s="174"/>
      <c r="DE306" s="174"/>
      <c r="DF306" s="174"/>
      <c r="DG306" s="174"/>
      <c r="DH306" s="174"/>
      <c r="DI306" s="174"/>
    </row>
    <row r="307" spans="1:113" s="184" customFormat="1" ht="14.25">
      <c r="A307" s="83" t="s">
        <v>518</v>
      </c>
      <c r="B307" s="84"/>
      <c r="C307" s="83"/>
      <c r="D307" s="83"/>
      <c r="E307" s="83"/>
      <c r="F307" s="83"/>
      <c r="G307" s="83"/>
      <c r="H307" s="85">
        <f>H23+H45+H110+H174+H255+H268+H277+H300+H305</f>
        <v>60017</v>
      </c>
      <c r="I307" s="85">
        <f>I23+I45+I110+I174+I255+I268+I277+I300+I305</f>
        <v>19642</v>
      </c>
      <c r="J307" s="83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  <c r="AF307" s="86"/>
      <c r="AG307" s="86"/>
      <c r="AH307" s="86"/>
      <c r="AI307" s="86"/>
      <c r="AJ307" s="86"/>
      <c r="AK307" s="87"/>
      <c r="AL307" s="86"/>
      <c r="AM307" s="86"/>
      <c r="AN307" s="86"/>
      <c r="AO307" s="86"/>
      <c r="AP307" s="86"/>
      <c r="AQ307" s="86"/>
      <c r="AR307" s="86"/>
      <c r="AS307" s="86"/>
      <c r="AT307" s="86"/>
      <c r="AU307" s="86"/>
      <c r="AV307" s="86"/>
      <c r="AW307" s="86"/>
      <c r="AX307" s="86"/>
      <c r="AY307" s="86"/>
      <c r="AZ307" s="86"/>
      <c r="BA307" s="86"/>
      <c r="BB307" s="86"/>
      <c r="BC307" s="86"/>
      <c r="BD307" s="86"/>
      <c r="BE307" s="86"/>
      <c r="BF307" s="86"/>
      <c r="BG307" s="86"/>
      <c r="BH307" s="86"/>
      <c r="BI307" s="86"/>
      <c r="BJ307" s="86"/>
      <c r="BK307" s="86"/>
      <c r="BL307" s="86"/>
      <c r="BM307" s="86"/>
      <c r="BN307" s="86"/>
      <c r="BO307" s="86"/>
      <c r="BP307" s="86"/>
      <c r="BQ307" s="86"/>
      <c r="BR307" s="86"/>
      <c r="BS307" s="86"/>
      <c r="BT307" s="86"/>
      <c r="BU307" s="86"/>
      <c r="BV307" s="86"/>
      <c r="BW307" s="86"/>
      <c r="BX307" s="86"/>
      <c r="BY307" s="86"/>
      <c r="BZ307" s="86"/>
      <c r="CA307" s="86"/>
      <c r="CB307" s="84">
        <f>CB23+CB45+CB110+CB174+CB255+CB268+CB277+CB300</f>
        <v>12924</v>
      </c>
      <c r="CC307" s="83"/>
      <c r="CD307" s="83"/>
      <c r="CE307" s="182"/>
      <c r="CF307" s="182"/>
      <c r="CG307" s="182"/>
      <c r="CH307" s="182"/>
      <c r="CI307" s="182"/>
      <c r="CJ307" s="182"/>
      <c r="CK307" s="182"/>
      <c r="CL307" s="182"/>
      <c r="CM307" s="182"/>
      <c r="CN307" s="182"/>
      <c r="CO307" s="182"/>
      <c r="CP307" s="182"/>
      <c r="CQ307" s="182"/>
      <c r="CR307" s="182"/>
      <c r="CS307" s="182"/>
      <c r="CT307" s="182"/>
      <c r="CU307" s="182"/>
      <c r="CV307" s="182"/>
      <c r="CW307" s="182"/>
      <c r="CX307" s="182"/>
      <c r="CY307" s="182"/>
      <c r="CZ307" s="182"/>
      <c r="DA307" s="182"/>
      <c r="DB307" s="182"/>
      <c r="DC307" s="182"/>
      <c r="DD307" s="182"/>
      <c r="DE307" s="182"/>
      <c r="DF307" s="182"/>
      <c r="DG307" s="182"/>
      <c r="DH307" s="182"/>
      <c r="DI307" s="182"/>
    </row>
    <row r="308" spans="1:113" s="183" customFormat="1">
      <c r="B308" s="185"/>
      <c r="H308" s="185"/>
      <c r="I308" s="185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  <c r="AA308" s="186"/>
      <c r="AB308" s="186"/>
      <c r="AC308" s="186"/>
      <c r="AD308" s="186"/>
      <c r="AE308" s="186"/>
      <c r="AF308" s="186"/>
      <c r="AG308" s="186"/>
      <c r="AH308" s="186"/>
      <c r="AI308" s="186"/>
      <c r="AJ308" s="186"/>
      <c r="AK308" s="187"/>
      <c r="AL308" s="186"/>
      <c r="AM308" s="186"/>
      <c r="AN308" s="186"/>
      <c r="AO308" s="186"/>
      <c r="AP308" s="186"/>
      <c r="AQ308" s="186"/>
      <c r="AR308" s="186"/>
      <c r="AS308" s="188"/>
      <c r="AT308" s="186"/>
      <c r="AU308" s="186"/>
      <c r="AV308" s="186"/>
      <c r="AW308" s="186"/>
      <c r="AX308" s="186"/>
      <c r="AY308" s="186"/>
      <c r="AZ308" s="186"/>
      <c r="BA308" s="186"/>
      <c r="BB308" s="186"/>
      <c r="BC308" s="186"/>
      <c r="BD308" s="186"/>
      <c r="BE308" s="188"/>
      <c r="BF308" s="186"/>
      <c r="BG308" s="186"/>
      <c r="BH308" s="186"/>
      <c r="BI308" s="186"/>
      <c r="BJ308" s="186"/>
      <c r="BK308" s="186"/>
      <c r="BL308" s="186"/>
      <c r="BM308" s="188"/>
      <c r="BN308" s="186"/>
      <c r="BO308" s="186"/>
      <c r="BP308" s="186"/>
      <c r="BQ308" s="186"/>
      <c r="BR308" s="186"/>
      <c r="BS308" s="186"/>
      <c r="BT308" s="186"/>
      <c r="BU308" s="186"/>
      <c r="BV308" s="186"/>
      <c r="BW308" s="186"/>
      <c r="BX308" s="186"/>
      <c r="BY308" s="188"/>
      <c r="BZ308" s="186"/>
      <c r="CA308" s="186"/>
      <c r="CB308" s="185"/>
      <c r="CC308" s="187"/>
      <c r="CD308" s="187"/>
    </row>
    <row r="309" spans="1:113" s="183" customFormat="1">
      <c r="B309" s="185"/>
      <c r="H309" s="185"/>
      <c r="I309" s="185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  <c r="AA309" s="186"/>
      <c r="AB309" s="186"/>
      <c r="AC309" s="186"/>
      <c r="AD309" s="186"/>
      <c r="AE309" s="186"/>
      <c r="AF309" s="186"/>
      <c r="AG309" s="186"/>
      <c r="AH309" s="186"/>
      <c r="AI309" s="186"/>
      <c r="AJ309" s="186"/>
      <c r="AK309" s="187"/>
      <c r="AL309" s="186"/>
      <c r="AM309" s="186"/>
      <c r="AN309" s="186"/>
      <c r="AO309" s="186"/>
      <c r="AP309" s="186"/>
      <c r="AQ309" s="186"/>
      <c r="AR309" s="186"/>
      <c r="AS309" s="188"/>
      <c r="AT309" s="186"/>
      <c r="AU309" s="186"/>
      <c r="AV309" s="186"/>
      <c r="AW309" s="186"/>
      <c r="AX309" s="186"/>
      <c r="AY309" s="186"/>
      <c r="AZ309" s="186"/>
      <c r="BA309" s="186"/>
      <c r="BB309" s="186"/>
      <c r="BC309" s="186"/>
      <c r="BD309" s="186"/>
      <c r="BE309" s="188"/>
      <c r="BF309" s="186"/>
      <c r="BG309" s="186"/>
      <c r="BH309" s="186"/>
      <c r="BI309" s="186"/>
      <c r="BJ309" s="186"/>
      <c r="BK309" s="186"/>
      <c r="BL309" s="186"/>
      <c r="BM309" s="188"/>
      <c r="BN309" s="186"/>
      <c r="BO309" s="186"/>
      <c r="BP309" s="186"/>
      <c r="BQ309" s="186"/>
      <c r="BR309" s="186"/>
      <c r="BS309" s="186"/>
      <c r="BT309" s="186"/>
      <c r="BU309" s="186"/>
      <c r="BV309" s="186"/>
      <c r="BW309" s="186"/>
      <c r="BX309" s="186"/>
      <c r="BY309" s="188"/>
      <c r="BZ309" s="186"/>
      <c r="CA309" s="186"/>
      <c r="CB309" s="185"/>
      <c r="CC309" s="187"/>
      <c r="CD309" s="187"/>
    </row>
    <row r="310" spans="1:113" s="183" customFormat="1">
      <c r="B310" s="185"/>
      <c r="H310" s="185"/>
      <c r="I310" s="185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  <c r="AA310" s="186"/>
      <c r="AB310" s="186"/>
      <c r="AC310" s="186"/>
      <c r="AD310" s="186"/>
      <c r="AE310" s="186"/>
      <c r="AF310" s="186"/>
      <c r="AG310" s="186"/>
      <c r="AH310" s="186"/>
      <c r="AI310" s="186"/>
      <c r="AJ310" s="186"/>
      <c r="AK310" s="187"/>
      <c r="AL310" s="186"/>
      <c r="AM310" s="186"/>
      <c r="AN310" s="186"/>
      <c r="AO310" s="186"/>
      <c r="AP310" s="186"/>
      <c r="AQ310" s="186"/>
      <c r="AR310" s="186"/>
      <c r="AS310" s="188"/>
      <c r="AT310" s="186"/>
      <c r="AU310" s="186"/>
      <c r="AV310" s="186"/>
      <c r="AW310" s="186"/>
      <c r="AX310" s="186"/>
      <c r="AY310" s="186"/>
      <c r="AZ310" s="186"/>
      <c r="BA310" s="186"/>
      <c r="BB310" s="186"/>
      <c r="BC310" s="186"/>
      <c r="BD310" s="186"/>
      <c r="BE310" s="188"/>
      <c r="BF310" s="186"/>
      <c r="BG310" s="186"/>
      <c r="BH310" s="186"/>
      <c r="BI310" s="186"/>
      <c r="BJ310" s="186"/>
      <c r="BK310" s="186"/>
      <c r="BL310" s="186"/>
      <c r="BM310" s="188"/>
      <c r="BN310" s="186"/>
      <c r="BO310" s="186"/>
      <c r="BP310" s="186"/>
      <c r="BQ310" s="186"/>
      <c r="BR310" s="186"/>
      <c r="BS310" s="186"/>
      <c r="BT310" s="186"/>
      <c r="BU310" s="186"/>
      <c r="BV310" s="186"/>
      <c r="BW310" s="186"/>
      <c r="BX310" s="186"/>
      <c r="BY310" s="188"/>
      <c r="BZ310" s="186"/>
      <c r="CA310" s="186"/>
      <c r="CB310" s="185"/>
      <c r="CC310" s="187"/>
      <c r="CD310" s="187"/>
    </row>
    <row r="311" spans="1:113" s="183" customFormat="1">
      <c r="B311" s="185"/>
      <c r="H311" s="185"/>
      <c r="I311" s="185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  <c r="AA311" s="186"/>
      <c r="AB311" s="186"/>
      <c r="AC311" s="186"/>
      <c r="AD311" s="186"/>
      <c r="AE311" s="186"/>
      <c r="AF311" s="186"/>
      <c r="AG311" s="186"/>
      <c r="AH311" s="186"/>
      <c r="AI311" s="186"/>
      <c r="AJ311" s="186"/>
      <c r="AK311" s="187"/>
      <c r="AL311" s="186"/>
      <c r="AM311" s="186"/>
      <c r="AN311" s="186"/>
      <c r="AO311" s="186"/>
      <c r="AP311" s="186"/>
      <c r="AQ311" s="186"/>
      <c r="AR311" s="186"/>
      <c r="AS311" s="188"/>
      <c r="AT311" s="186"/>
      <c r="AU311" s="186"/>
      <c r="AV311" s="186"/>
      <c r="AW311" s="186"/>
      <c r="AX311" s="186"/>
      <c r="AY311" s="186"/>
      <c r="AZ311" s="186"/>
      <c r="BA311" s="186"/>
      <c r="BB311" s="186"/>
      <c r="BC311" s="186"/>
      <c r="BD311" s="186"/>
      <c r="BE311" s="188"/>
      <c r="BF311" s="186"/>
      <c r="BG311" s="186"/>
      <c r="BH311" s="186"/>
      <c r="BI311" s="186"/>
      <c r="BJ311" s="186"/>
      <c r="BK311" s="186"/>
      <c r="BL311" s="186"/>
      <c r="BM311" s="188"/>
      <c r="BN311" s="186"/>
      <c r="BO311" s="186"/>
      <c r="BP311" s="186"/>
      <c r="BQ311" s="186"/>
      <c r="BR311" s="186"/>
      <c r="BS311" s="186"/>
      <c r="BT311" s="186"/>
      <c r="BU311" s="186"/>
      <c r="BV311" s="186"/>
      <c r="BW311" s="186"/>
      <c r="BX311" s="186"/>
      <c r="BY311" s="188"/>
      <c r="BZ311" s="186"/>
      <c r="CA311" s="186"/>
      <c r="CB311" s="185"/>
      <c r="CC311" s="187"/>
      <c r="CD311" s="187"/>
    </row>
    <row r="312" spans="1:113" s="53" customFormat="1">
      <c r="A312" s="183"/>
      <c r="B312" s="185"/>
      <c r="C312" s="183"/>
      <c r="D312" s="183"/>
      <c r="E312" s="183"/>
      <c r="F312" s="183"/>
      <c r="G312" s="183"/>
      <c r="H312" s="185"/>
      <c r="I312" s="185"/>
      <c r="J312" s="183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  <c r="AA312" s="186"/>
      <c r="AB312" s="186"/>
      <c r="AC312" s="186"/>
      <c r="AD312" s="186"/>
      <c r="AE312" s="186"/>
      <c r="AF312" s="186"/>
      <c r="AG312" s="186"/>
      <c r="AH312" s="186"/>
      <c r="AI312" s="186"/>
      <c r="AJ312" s="186"/>
      <c r="AK312" s="143"/>
      <c r="AL312" s="186"/>
      <c r="AM312" s="186"/>
      <c r="AN312" s="186"/>
      <c r="AO312" s="186"/>
      <c r="AP312" s="186"/>
      <c r="AQ312" s="186"/>
      <c r="AR312" s="186"/>
      <c r="AS312" s="188"/>
      <c r="AT312" s="186"/>
      <c r="AU312" s="186"/>
      <c r="AV312" s="186"/>
      <c r="AW312" s="186"/>
      <c r="AX312" s="186"/>
      <c r="AY312" s="186"/>
      <c r="AZ312" s="186"/>
      <c r="BA312" s="186"/>
      <c r="BB312" s="186"/>
      <c r="BC312" s="186"/>
      <c r="BD312" s="186"/>
      <c r="BE312" s="188"/>
      <c r="BF312" s="186"/>
      <c r="BG312" s="186"/>
      <c r="BH312" s="186"/>
      <c r="BI312" s="186"/>
      <c r="BJ312" s="186"/>
      <c r="BK312" s="186"/>
      <c r="BL312" s="186"/>
      <c r="BM312" s="188"/>
      <c r="BN312" s="186"/>
      <c r="BO312" s="186"/>
      <c r="BP312" s="186"/>
      <c r="BQ312" s="186"/>
      <c r="BR312" s="186"/>
      <c r="BS312" s="186"/>
      <c r="BT312" s="186"/>
      <c r="BU312" s="186"/>
      <c r="BV312" s="186"/>
      <c r="BW312" s="186"/>
      <c r="BX312" s="186"/>
      <c r="BY312" s="188"/>
      <c r="BZ312" s="186"/>
      <c r="CA312" s="186"/>
      <c r="CB312" s="185"/>
      <c r="CC312" s="187"/>
      <c r="CD312" s="187"/>
    </row>
    <row r="313" spans="1:113" s="53" customFormat="1">
      <c r="A313" s="183"/>
      <c r="B313" s="185"/>
      <c r="C313" s="183"/>
      <c r="D313" s="183"/>
      <c r="E313" s="183"/>
      <c r="F313" s="183"/>
      <c r="G313" s="183"/>
      <c r="H313" s="185"/>
      <c r="I313" s="185"/>
      <c r="J313" s="183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  <c r="AA313" s="186"/>
      <c r="AB313" s="186"/>
      <c r="AC313" s="186"/>
      <c r="AD313" s="186"/>
      <c r="AE313" s="186"/>
      <c r="AF313" s="186"/>
      <c r="AG313" s="186"/>
      <c r="AH313" s="186"/>
      <c r="AI313" s="186"/>
      <c r="AJ313" s="186"/>
      <c r="AK313" s="143"/>
      <c r="AL313" s="186"/>
      <c r="AM313" s="186"/>
      <c r="AN313" s="186"/>
      <c r="AO313" s="186"/>
      <c r="AP313" s="186"/>
      <c r="AQ313" s="186"/>
      <c r="AR313" s="186"/>
      <c r="AS313" s="188"/>
      <c r="AT313" s="186"/>
      <c r="AU313" s="186"/>
      <c r="AV313" s="186"/>
      <c r="AW313" s="186"/>
      <c r="AX313" s="186"/>
      <c r="AY313" s="186"/>
      <c r="AZ313" s="186"/>
      <c r="BA313" s="186"/>
      <c r="BB313" s="186"/>
      <c r="BC313" s="186"/>
      <c r="BD313" s="186"/>
      <c r="BE313" s="188"/>
      <c r="BF313" s="186"/>
      <c r="BG313" s="186"/>
      <c r="BH313" s="186"/>
      <c r="BI313" s="186"/>
      <c r="BJ313" s="186"/>
      <c r="BK313" s="186"/>
      <c r="BL313" s="186"/>
      <c r="BM313" s="188"/>
      <c r="BN313" s="186"/>
      <c r="BO313" s="186"/>
      <c r="BP313" s="186"/>
      <c r="BQ313" s="186"/>
      <c r="BR313" s="186"/>
      <c r="BS313" s="186"/>
      <c r="BT313" s="186"/>
      <c r="BU313" s="186"/>
      <c r="BV313" s="186"/>
      <c r="BW313" s="186"/>
      <c r="BX313" s="186"/>
      <c r="BY313" s="188"/>
      <c r="BZ313" s="186"/>
      <c r="CA313" s="186"/>
      <c r="CB313" s="185"/>
      <c r="CC313" s="187"/>
      <c r="CD313" s="187"/>
    </row>
    <row r="314" spans="1:113" s="53" customFormat="1">
      <c r="A314" s="183"/>
      <c r="B314" s="185"/>
      <c r="C314" s="183"/>
      <c r="D314" s="183"/>
      <c r="E314" s="183"/>
      <c r="F314" s="183"/>
      <c r="G314" s="183"/>
      <c r="H314" s="185"/>
      <c r="I314" s="185"/>
      <c r="J314" s="183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  <c r="AA314" s="186"/>
      <c r="AB314" s="186"/>
      <c r="AC314" s="186"/>
      <c r="AD314" s="186"/>
      <c r="AE314" s="186"/>
      <c r="AF314" s="186"/>
      <c r="AG314" s="186"/>
      <c r="AH314" s="186"/>
      <c r="AI314" s="186"/>
      <c r="AJ314" s="186"/>
      <c r="AK314" s="143"/>
      <c r="AL314" s="186"/>
      <c r="AM314" s="186"/>
      <c r="AN314" s="186"/>
      <c r="AO314" s="186"/>
      <c r="AP314" s="186"/>
      <c r="AQ314" s="186"/>
      <c r="AR314" s="186"/>
      <c r="AS314" s="188"/>
      <c r="AT314" s="186"/>
      <c r="AU314" s="186"/>
      <c r="AV314" s="186"/>
      <c r="AW314" s="186"/>
      <c r="AX314" s="186"/>
      <c r="AY314" s="186"/>
      <c r="AZ314" s="186"/>
      <c r="BA314" s="186"/>
      <c r="BB314" s="186"/>
      <c r="BC314" s="186"/>
      <c r="BD314" s="186"/>
      <c r="BE314" s="188"/>
      <c r="BF314" s="186"/>
      <c r="BG314" s="186"/>
      <c r="BH314" s="186"/>
      <c r="BI314" s="186"/>
      <c r="BJ314" s="186"/>
      <c r="BK314" s="186"/>
      <c r="BL314" s="186"/>
      <c r="BM314" s="188"/>
      <c r="BN314" s="186"/>
      <c r="BO314" s="186"/>
      <c r="BP314" s="186"/>
      <c r="BQ314" s="186"/>
      <c r="BR314" s="186"/>
      <c r="BS314" s="186"/>
      <c r="BT314" s="186"/>
      <c r="BU314" s="186"/>
      <c r="BV314" s="186"/>
      <c r="BW314" s="186"/>
      <c r="BX314" s="186"/>
      <c r="BY314" s="188"/>
      <c r="BZ314" s="186"/>
      <c r="CA314" s="186"/>
      <c r="CB314" s="185"/>
      <c r="CC314" s="187"/>
      <c r="CD314" s="187"/>
    </row>
    <row r="315" spans="1:113" s="183" customFormat="1">
      <c r="B315" s="185"/>
      <c r="H315" s="185"/>
      <c r="I315" s="185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  <c r="AA315" s="186"/>
      <c r="AB315" s="186"/>
      <c r="AC315" s="186"/>
      <c r="AD315" s="186"/>
      <c r="AE315" s="186"/>
      <c r="AF315" s="186"/>
      <c r="AG315" s="186"/>
      <c r="AH315" s="186"/>
      <c r="AI315" s="186"/>
      <c r="AJ315" s="186"/>
      <c r="AK315" s="187"/>
      <c r="AL315" s="186"/>
      <c r="AM315" s="186"/>
      <c r="AN315" s="186"/>
      <c r="AO315" s="186"/>
      <c r="AP315" s="186"/>
      <c r="AQ315" s="186"/>
      <c r="AR315" s="186"/>
      <c r="AS315" s="188"/>
      <c r="AT315" s="186"/>
      <c r="AU315" s="186"/>
      <c r="AV315" s="186"/>
      <c r="AW315" s="186"/>
      <c r="AX315" s="186"/>
      <c r="AY315" s="186"/>
      <c r="AZ315" s="186"/>
      <c r="BA315" s="186"/>
      <c r="BB315" s="186"/>
      <c r="BC315" s="186"/>
      <c r="BD315" s="186"/>
      <c r="BE315" s="188"/>
      <c r="BF315" s="186"/>
      <c r="BG315" s="186"/>
      <c r="BH315" s="186"/>
      <c r="BI315" s="186"/>
      <c r="BJ315" s="186"/>
      <c r="BK315" s="186"/>
      <c r="BL315" s="186"/>
      <c r="BM315" s="188"/>
      <c r="BN315" s="186"/>
      <c r="BO315" s="186"/>
      <c r="BP315" s="186"/>
      <c r="BQ315" s="186"/>
      <c r="BR315" s="186"/>
      <c r="BS315" s="186"/>
      <c r="BT315" s="186"/>
      <c r="BU315" s="186"/>
      <c r="BV315" s="186"/>
      <c r="BW315" s="186"/>
      <c r="BX315" s="186"/>
      <c r="BY315" s="188"/>
      <c r="BZ315" s="186"/>
      <c r="CA315" s="186"/>
      <c r="CB315" s="185"/>
      <c r="CC315" s="187"/>
      <c r="CD315" s="187"/>
    </row>
    <row r="316" spans="1:113" s="183" customFormat="1">
      <c r="B316" s="185"/>
      <c r="H316" s="185"/>
      <c r="I316" s="185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  <c r="AA316" s="186"/>
      <c r="AB316" s="186"/>
      <c r="AC316" s="186"/>
      <c r="AD316" s="186"/>
      <c r="AE316" s="186"/>
      <c r="AF316" s="186"/>
      <c r="AG316" s="186"/>
      <c r="AH316" s="186"/>
      <c r="AI316" s="186"/>
      <c r="AJ316" s="186"/>
      <c r="AK316" s="187"/>
      <c r="AL316" s="186"/>
      <c r="AM316" s="186"/>
      <c r="AN316" s="186"/>
      <c r="AO316" s="186"/>
      <c r="AP316" s="186"/>
      <c r="AQ316" s="186"/>
      <c r="AR316" s="186"/>
      <c r="AS316" s="188"/>
      <c r="AT316" s="186"/>
      <c r="AU316" s="186"/>
      <c r="AV316" s="186"/>
      <c r="AW316" s="186"/>
      <c r="AX316" s="186"/>
      <c r="AY316" s="186"/>
      <c r="AZ316" s="186"/>
      <c r="BA316" s="186"/>
      <c r="BB316" s="186"/>
      <c r="BC316" s="186"/>
      <c r="BD316" s="186"/>
      <c r="BE316" s="188"/>
      <c r="BF316" s="186"/>
      <c r="BG316" s="186"/>
      <c r="BH316" s="186"/>
      <c r="BI316" s="186"/>
      <c r="BJ316" s="186"/>
      <c r="BK316" s="186"/>
      <c r="BL316" s="186"/>
      <c r="BM316" s="188"/>
      <c r="BN316" s="186"/>
      <c r="BO316" s="186"/>
      <c r="BP316" s="186"/>
      <c r="BQ316" s="186"/>
      <c r="BR316" s="186"/>
      <c r="BS316" s="186"/>
      <c r="BT316" s="186"/>
      <c r="BU316" s="186"/>
      <c r="BV316" s="186"/>
      <c r="BW316" s="186"/>
      <c r="BX316" s="186"/>
      <c r="BY316" s="188"/>
      <c r="BZ316" s="186"/>
      <c r="CA316" s="186"/>
      <c r="CB316" s="185"/>
      <c r="CC316" s="187"/>
      <c r="CD316" s="187"/>
    </row>
    <row r="317" spans="1:113" s="183" customFormat="1">
      <c r="B317" s="185"/>
      <c r="H317" s="185"/>
      <c r="I317" s="185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  <c r="AA317" s="186"/>
      <c r="AB317" s="186"/>
      <c r="AC317" s="186"/>
      <c r="AD317" s="186"/>
      <c r="AE317" s="186"/>
      <c r="AF317" s="186"/>
      <c r="AG317" s="186"/>
      <c r="AH317" s="186"/>
      <c r="AI317" s="186"/>
      <c r="AJ317" s="186"/>
      <c r="AK317" s="187"/>
      <c r="AL317" s="186"/>
      <c r="AM317" s="186"/>
      <c r="AN317" s="186"/>
      <c r="AO317" s="186"/>
      <c r="AP317" s="186"/>
      <c r="AQ317" s="186"/>
      <c r="AR317" s="186"/>
      <c r="AS317" s="188"/>
      <c r="AT317" s="186"/>
      <c r="AU317" s="186"/>
      <c r="AV317" s="186"/>
      <c r="AW317" s="186"/>
      <c r="AX317" s="186"/>
      <c r="AY317" s="186"/>
      <c r="AZ317" s="186"/>
      <c r="BA317" s="186"/>
      <c r="BB317" s="186"/>
      <c r="BC317" s="186"/>
      <c r="BD317" s="186"/>
      <c r="BE317" s="188"/>
      <c r="BF317" s="186"/>
      <c r="BG317" s="186"/>
      <c r="BH317" s="186"/>
      <c r="BI317" s="186"/>
      <c r="BJ317" s="186"/>
      <c r="BK317" s="186"/>
      <c r="BL317" s="186"/>
      <c r="BM317" s="188"/>
      <c r="BN317" s="186"/>
      <c r="BO317" s="186"/>
      <c r="BP317" s="186"/>
      <c r="BQ317" s="186"/>
      <c r="BR317" s="186"/>
      <c r="BS317" s="186"/>
      <c r="BT317" s="186"/>
      <c r="BU317" s="186"/>
      <c r="BV317" s="186"/>
      <c r="BW317" s="186"/>
      <c r="BX317" s="186"/>
      <c r="BY317" s="188"/>
      <c r="BZ317" s="186"/>
      <c r="CA317" s="186"/>
      <c r="CB317" s="185"/>
      <c r="CC317" s="187"/>
      <c r="CD317" s="187"/>
    </row>
    <row r="318" spans="1:113" s="53" customFormat="1">
      <c r="A318" s="183"/>
      <c r="B318" s="185"/>
      <c r="C318" s="183"/>
      <c r="D318" s="183"/>
      <c r="E318" s="183"/>
      <c r="F318" s="183"/>
      <c r="G318" s="183"/>
      <c r="H318" s="185"/>
      <c r="I318" s="185"/>
      <c r="J318" s="183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  <c r="AA318" s="186"/>
      <c r="AB318" s="186"/>
      <c r="AC318" s="186"/>
      <c r="AD318" s="186"/>
      <c r="AE318" s="186"/>
      <c r="AF318" s="186"/>
      <c r="AG318" s="186"/>
      <c r="AH318" s="186"/>
      <c r="AI318" s="186"/>
      <c r="AJ318" s="186"/>
      <c r="AK318" s="143"/>
      <c r="AL318" s="186"/>
      <c r="AM318" s="186"/>
      <c r="AN318" s="186"/>
      <c r="AO318" s="186"/>
      <c r="AP318" s="186"/>
      <c r="AQ318" s="186"/>
      <c r="AR318" s="186"/>
      <c r="AS318" s="188"/>
      <c r="AT318" s="186"/>
      <c r="AU318" s="186"/>
      <c r="AV318" s="186"/>
      <c r="AW318" s="186"/>
      <c r="AX318" s="186"/>
      <c r="AY318" s="186"/>
      <c r="AZ318" s="186"/>
      <c r="BA318" s="186"/>
      <c r="BB318" s="186"/>
      <c r="BC318" s="186"/>
      <c r="BD318" s="186"/>
      <c r="BE318" s="188"/>
      <c r="BF318" s="186"/>
      <c r="BG318" s="186"/>
      <c r="BH318" s="186"/>
      <c r="BI318" s="186"/>
      <c r="BJ318" s="186"/>
      <c r="BK318" s="186"/>
      <c r="BL318" s="186"/>
      <c r="BM318" s="188"/>
      <c r="BN318" s="186"/>
      <c r="BO318" s="186"/>
      <c r="BP318" s="186"/>
      <c r="BQ318" s="186"/>
      <c r="BR318" s="186"/>
      <c r="BS318" s="186"/>
      <c r="BT318" s="186"/>
      <c r="BU318" s="186"/>
      <c r="BV318" s="186"/>
      <c r="BW318" s="186"/>
      <c r="BX318" s="186"/>
      <c r="BY318" s="188"/>
      <c r="BZ318" s="186"/>
      <c r="CA318" s="186"/>
      <c r="CB318" s="185"/>
      <c r="CC318" s="187"/>
      <c r="CD318" s="187"/>
    </row>
    <row r="319" spans="1:113" s="183" customFormat="1">
      <c r="B319" s="185"/>
      <c r="H319" s="185"/>
      <c r="I319" s="185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  <c r="AA319" s="186"/>
      <c r="AB319" s="186"/>
      <c r="AC319" s="186"/>
      <c r="AD319" s="186"/>
      <c r="AE319" s="186"/>
      <c r="AF319" s="186"/>
      <c r="AG319" s="186"/>
      <c r="AH319" s="186"/>
      <c r="AI319" s="186"/>
      <c r="AJ319" s="186"/>
      <c r="AK319" s="187"/>
      <c r="AL319" s="186"/>
      <c r="AM319" s="186"/>
      <c r="AN319" s="186"/>
      <c r="AO319" s="186"/>
      <c r="AP319" s="186"/>
      <c r="AQ319" s="186"/>
      <c r="AR319" s="186"/>
      <c r="AS319" s="188"/>
      <c r="AT319" s="186"/>
      <c r="AU319" s="186"/>
      <c r="AV319" s="186"/>
      <c r="AW319" s="186"/>
      <c r="AX319" s="186"/>
      <c r="AY319" s="186"/>
      <c r="AZ319" s="186"/>
      <c r="BA319" s="186"/>
      <c r="BB319" s="186"/>
      <c r="BC319" s="186"/>
      <c r="BD319" s="186"/>
      <c r="BE319" s="188"/>
      <c r="BF319" s="186"/>
      <c r="BG319" s="186"/>
      <c r="BH319" s="186"/>
      <c r="BI319" s="186"/>
      <c r="BJ319" s="186"/>
      <c r="BK319" s="186"/>
      <c r="BL319" s="186"/>
      <c r="BM319" s="188"/>
      <c r="BN319" s="186"/>
      <c r="BO319" s="186"/>
      <c r="BP319" s="186"/>
      <c r="BQ319" s="186"/>
      <c r="BR319" s="186"/>
      <c r="BS319" s="186"/>
      <c r="BT319" s="186"/>
      <c r="BU319" s="186"/>
      <c r="BV319" s="186"/>
      <c r="BW319" s="186"/>
      <c r="BX319" s="186"/>
      <c r="BY319" s="188"/>
      <c r="BZ319" s="186"/>
      <c r="CA319" s="186"/>
      <c r="CB319" s="185"/>
      <c r="CC319" s="187"/>
      <c r="CD319" s="187"/>
    </row>
    <row r="320" spans="1:113" s="183" customFormat="1">
      <c r="B320" s="185"/>
      <c r="H320" s="185"/>
      <c r="I320" s="185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  <c r="AA320" s="186"/>
      <c r="AB320" s="186"/>
      <c r="AC320" s="186"/>
      <c r="AD320" s="186"/>
      <c r="AE320" s="186"/>
      <c r="AF320" s="186"/>
      <c r="AG320" s="186"/>
      <c r="AH320" s="186"/>
      <c r="AI320" s="186"/>
      <c r="AJ320" s="186"/>
      <c r="AK320" s="187"/>
      <c r="AL320" s="186"/>
      <c r="AM320" s="186"/>
      <c r="AN320" s="186"/>
      <c r="AO320" s="186"/>
      <c r="AP320" s="186"/>
      <c r="AQ320" s="186"/>
      <c r="AR320" s="186"/>
      <c r="AS320" s="188"/>
      <c r="AT320" s="186"/>
      <c r="AU320" s="186"/>
      <c r="AV320" s="186"/>
      <c r="AW320" s="186"/>
      <c r="AX320" s="186"/>
      <c r="AY320" s="186"/>
      <c r="AZ320" s="186"/>
      <c r="BA320" s="186"/>
      <c r="BB320" s="186"/>
      <c r="BC320" s="186"/>
      <c r="BD320" s="186"/>
      <c r="BE320" s="188"/>
      <c r="BF320" s="186"/>
      <c r="BG320" s="186"/>
      <c r="BH320" s="186"/>
      <c r="BI320" s="186"/>
      <c r="BJ320" s="186"/>
      <c r="BK320" s="186"/>
      <c r="BL320" s="186"/>
      <c r="BM320" s="188"/>
      <c r="BN320" s="186"/>
      <c r="BO320" s="186"/>
      <c r="BP320" s="186"/>
      <c r="BQ320" s="186"/>
      <c r="BR320" s="186"/>
      <c r="BS320" s="186"/>
      <c r="BT320" s="186"/>
      <c r="BU320" s="186"/>
      <c r="BV320" s="186"/>
      <c r="BW320" s="186"/>
      <c r="BX320" s="186"/>
      <c r="BY320" s="188"/>
      <c r="BZ320" s="186"/>
      <c r="CA320" s="186"/>
      <c r="CB320" s="185"/>
      <c r="CC320" s="187"/>
      <c r="CD320" s="187"/>
    </row>
    <row r="321" spans="2:82" s="183" customFormat="1">
      <c r="B321" s="185"/>
      <c r="H321" s="185"/>
      <c r="I321" s="185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  <c r="AA321" s="186"/>
      <c r="AB321" s="186"/>
      <c r="AC321" s="186"/>
      <c r="AD321" s="186"/>
      <c r="AE321" s="186"/>
      <c r="AF321" s="186"/>
      <c r="AG321" s="186"/>
      <c r="AH321" s="186"/>
      <c r="AI321" s="186"/>
      <c r="AJ321" s="186"/>
      <c r="AK321" s="187"/>
      <c r="AL321" s="186"/>
      <c r="AM321" s="186"/>
      <c r="AN321" s="186"/>
      <c r="AO321" s="186"/>
      <c r="AP321" s="186"/>
      <c r="AQ321" s="186"/>
      <c r="AR321" s="186"/>
      <c r="AS321" s="188"/>
      <c r="AT321" s="186"/>
      <c r="AU321" s="186"/>
      <c r="AV321" s="186"/>
      <c r="AW321" s="186"/>
      <c r="AX321" s="186"/>
      <c r="AY321" s="186"/>
      <c r="AZ321" s="186"/>
      <c r="BA321" s="186"/>
      <c r="BB321" s="186"/>
      <c r="BC321" s="186"/>
      <c r="BD321" s="186"/>
      <c r="BE321" s="188"/>
      <c r="BF321" s="186"/>
      <c r="BG321" s="186"/>
      <c r="BH321" s="186"/>
      <c r="BI321" s="186"/>
      <c r="BJ321" s="186"/>
      <c r="BK321" s="186"/>
      <c r="BL321" s="186"/>
      <c r="BM321" s="188"/>
      <c r="BN321" s="186"/>
      <c r="BO321" s="186"/>
      <c r="BP321" s="186"/>
      <c r="BQ321" s="186"/>
      <c r="BR321" s="186"/>
      <c r="BS321" s="186"/>
      <c r="BT321" s="186"/>
      <c r="BU321" s="186"/>
      <c r="BV321" s="186"/>
      <c r="BW321" s="186"/>
      <c r="BX321" s="186"/>
      <c r="BY321" s="188"/>
      <c r="BZ321" s="186"/>
      <c r="CA321" s="186"/>
      <c r="CB321" s="185"/>
      <c r="CC321" s="187"/>
      <c r="CD321" s="187"/>
    </row>
    <row r="322" spans="2:82" s="183" customFormat="1">
      <c r="B322" s="185"/>
      <c r="H322" s="185"/>
      <c r="I322" s="185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  <c r="AA322" s="186"/>
      <c r="AB322" s="186"/>
      <c r="AC322" s="186"/>
      <c r="AD322" s="186"/>
      <c r="AE322" s="186"/>
      <c r="AF322" s="186"/>
      <c r="AG322" s="186"/>
      <c r="AH322" s="186"/>
      <c r="AI322" s="186"/>
      <c r="AJ322" s="186"/>
      <c r="AK322" s="187"/>
      <c r="AL322" s="186"/>
      <c r="AM322" s="186"/>
      <c r="AN322" s="186"/>
      <c r="AO322" s="186"/>
      <c r="AP322" s="186"/>
      <c r="AQ322" s="186"/>
      <c r="AR322" s="186"/>
      <c r="AS322" s="188"/>
      <c r="AT322" s="186"/>
      <c r="AU322" s="186"/>
      <c r="AV322" s="186"/>
      <c r="AW322" s="186"/>
      <c r="AX322" s="186"/>
      <c r="AY322" s="186"/>
      <c r="AZ322" s="186"/>
      <c r="BA322" s="186"/>
      <c r="BB322" s="186"/>
      <c r="BC322" s="186"/>
      <c r="BD322" s="186"/>
      <c r="BE322" s="188"/>
      <c r="BF322" s="186"/>
      <c r="BG322" s="186"/>
      <c r="BH322" s="186"/>
      <c r="BI322" s="186"/>
      <c r="BJ322" s="186"/>
      <c r="BK322" s="186"/>
      <c r="BL322" s="186"/>
      <c r="BM322" s="188"/>
      <c r="BN322" s="186"/>
      <c r="BO322" s="186"/>
      <c r="BP322" s="186"/>
      <c r="BQ322" s="186"/>
      <c r="BR322" s="186"/>
      <c r="BS322" s="186"/>
      <c r="BT322" s="186"/>
      <c r="BU322" s="186"/>
      <c r="BV322" s="186"/>
      <c r="BW322" s="186"/>
      <c r="BX322" s="186"/>
      <c r="BY322" s="188"/>
      <c r="BZ322" s="186"/>
      <c r="CA322" s="186"/>
      <c r="CB322" s="185"/>
      <c r="CC322" s="187"/>
      <c r="CD322" s="187"/>
    </row>
    <row r="323" spans="2:82" s="183" customFormat="1">
      <c r="B323" s="185"/>
      <c r="H323" s="185"/>
      <c r="I323" s="185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  <c r="AA323" s="186"/>
      <c r="AB323" s="186"/>
      <c r="AC323" s="186"/>
      <c r="AD323" s="186"/>
      <c r="AE323" s="186"/>
      <c r="AF323" s="186"/>
      <c r="AG323" s="186"/>
      <c r="AH323" s="186"/>
      <c r="AI323" s="186"/>
      <c r="AJ323" s="186"/>
      <c r="AK323" s="187"/>
      <c r="AL323" s="186"/>
      <c r="AM323" s="186"/>
      <c r="AN323" s="186"/>
      <c r="AO323" s="186"/>
      <c r="AP323" s="186"/>
      <c r="AQ323" s="186"/>
      <c r="AR323" s="186"/>
      <c r="AS323" s="188"/>
      <c r="AT323" s="186"/>
      <c r="AU323" s="186"/>
      <c r="AV323" s="186"/>
      <c r="AW323" s="186"/>
      <c r="AX323" s="186"/>
      <c r="AY323" s="186"/>
      <c r="AZ323" s="186"/>
      <c r="BA323" s="186"/>
      <c r="BB323" s="186"/>
      <c r="BC323" s="186"/>
      <c r="BD323" s="186"/>
      <c r="BE323" s="188"/>
      <c r="BF323" s="186"/>
      <c r="BG323" s="186"/>
      <c r="BH323" s="186"/>
      <c r="BI323" s="186"/>
      <c r="BJ323" s="186"/>
      <c r="BK323" s="186"/>
      <c r="BL323" s="186"/>
      <c r="BM323" s="188"/>
      <c r="BN323" s="186"/>
      <c r="BO323" s="186"/>
      <c r="BP323" s="186"/>
      <c r="BQ323" s="186"/>
      <c r="BR323" s="186"/>
      <c r="BS323" s="186"/>
      <c r="BT323" s="186"/>
      <c r="BU323" s="186"/>
      <c r="BV323" s="186"/>
      <c r="BW323" s="186"/>
      <c r="BX323" s="186"/>
      <c r="BY323" s="188"/>
      <c r="BZ323" s="186"/>
      <c r="CA323" s="186"/>
      <c r="CB323" s="185"/>
      <c r="CC323" s="187"/>
      <c r="CD323" s="187"/>
    </row>
    <row r="324" spans="2:82" s="183" customFormat="1">
      <c r="B324" s="185"/>
      <c r="H324" s="185"/>
      <c r="I324" s="185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  <c r="AA324" s="186"/>
      <c r="AB324" s="186"/>
      <c r="AC324" s="186"/>
      <c r="AD324" s="186"/>
      <c r="AE324" s="186"/>
      <c r="AF324" s="186"/>
      <c r="AG324" s="186"/>
      <c r="AH324" s="186"/>
      <c r="AI324" s="186"/>
      <c r="AJ324" s="186"/>
      <c r="AK324" s="187"/>
      <c r="AL324" s="186"/>
      <c r="AM324" s="186"/>
      <c r="AN324" s="186"/>
      <c r="AO324" s="186"/>
      <c r="AP324" s="186"/>
      <c r="AQ324" s="186"/>
      <c r="AR324" s="186"/>
      <c r="AS324" s="188"/>
      <c r="AT324" s="186"/>
      <c r="AU324" s="186"/>
      <c r="AV324" s="186"/>
      <c r="AW324" s="186"/>
      <c r="AX324" s="186"/>
      <c r="AY324" s="186"/>
      <c r="AZ324" s="186"/>
      <c r="BA324" s="186"/>
      <c r="BB324" s="186"/>
      <c r="BC324" s="186"/>
      <c r="BD324" s="186"/>
      <c r="BE324" s="188"/>
      <c r="BF324" s="186"/>
      <c r="BG324" s="186"/>
      <c r="BH324" s="186"/>
      <c r="BI324" s="186"/>
      <c r="BJ324" s="186"/>
      <c r="BK324" s="186"/>
      <c r="BL324" s="186"/>
      <c r="BM324" s="188"/>
      <c r="BN324" s="186"/>
      <c r="BO324" s="186"/>
      <c r="BP324" s="186"/>
      <c r="BQ324" s="186"/>
      <c r="BR324" s="186"/>
      <c r="BS324" s="186"/>
      <c r="BT324" s="186"/>
      <c r="BU324" s="186"/>
      <c r="BV324" s="186"/>
      <c r="BW324" s="186"/>
      <c r="BX324" s="186"/>
      <c r="BY324" s="188"/>
      <c r="BZ324" s="186"/>
      <c r="CA324" s="186"/>
      <c r="CB324" s="185"/>
      <c r="CC324" s="187"/>
      <c r="CD324" s="187"/>
    </row>
    <row r="325" spans="2:82" s="183" customFormat="1">
      <c r="B325" s="185"/>
      <c r="H325" s="185"/>
      <c r="I325" s="185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  <c r="AA325" s="186"/>
      <c r="AB325" s="186"/>
      <c r="AC325" s="186"/>
      <c r="AD325" s="186"/>
      <c r="AE325" s="186"/>
      <c r="AF325" s="186"/>
      <c r="AG325" s="186"/>
      <c r="AH325" s="186"/>
      <c r="AI325" s="186"/>
      <c r="AJ325" s="186"/>
      <c r="AK325" s="187"/>
      <c r="AL325" s="186"/>
      <c r="AM325" s="186"/>
      <c r="AN325" s="186"/>
      <c r="AO325" s="186"/>
      <c r="AP325" s="186"/>
      <c r="AQ325" s="186"/>
      <c r="AR325" s="186"/>
      <c r="AS325" s="188"/>
      <c r="AT325" s="186"/>
      <c r="AU325" s="186"/>
      <c r="AV325" s="186"/>
      <c r="AW325" s="186"/>
      <c r="AX325" s="186"/>
      <c r="AY325" s="186"/>
      <c r="AZ325" s="186"/>
      <c r="BA325" s="186"/>
      <c r="BB325" s="186"/>
      <c r="BC325" s="186"/>
      <c r="BD325" s="186"/>
      <c r="BE325" s="188"/>
      <c r="BF325" s="186"/>
      <c r="BG325" s="186"/>
      <c r="BH325" s="186"/>
      <c r="BI325" s="186"/>
      <c r="BJ325" s="186"/>
      <c r="BK325" s="186"/>
      <c r="BL325" s="186"/>
      <c r="BM325" s="188"/>
      <c r="BN325" s="186"/>
      <c r="BO325" s="186"/>
      <c r="BP325" s="186"/>
      <c r="BQ325" s="186"/>
      <c r="BR325" s="186"/>
      <c r="BS325" s="186"/>
      <c r="BT325" s="186"/>
      <c r="BU325" s="186"/>
      <c r="BV325" s="186"/>
      <c r="BW325" s="186"/>
      <c r="BX325" s="186"/>
      <c r="BY325" s="188"/>
      <c r="BZ325" s="186"/>
      <c r="CA325" s="186"/>
      <c r="CB325" s="185"/>
      <c r="CC325" s="187"/>
      <c r="CD325" s="187"/>
    </row>
    <row r="326" spans="2:82" s="183" customFormat="1">
      <c r="B326" s="185"/>
      <c r="H326" s="185"/>
      <c r="I326" s="185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  <c r="AA326" s="186"/>
      <c r="AB326" s="186"/>
      <c r="AC326" s="186"/>
      <c r="AD326" s="186"/>
      <c r="AE326" s="186"/>
      <c r="AF326" s="186"/>
      <c r="AG326" s="186"/>
      <c r="AH326" s="186"/>
      <c r="AI326" s="186"/>
      <c r="AJ326" s="186"/>
      <c r="AK326" s="187"/>
      <c r="AL326" s="186"/>
      <c r="AM326" s="186"/>
      <c r="AN326" s="186"/>
      <c r="AO326" s="186"/>
      <c r="AP326" s="186"/>
      <c r="AQ326" s="186"/>
      <c r="AR326" s="186"/>
      <c r="AS326" s="188"/>
      <c r="AT326" s="186"/>
      <c r="AU326" s="186"/>
      <c r="AV326" s="186"/>
      <c r="AW326" s="186"/>
      <c r="AX326" s="186"/>
      <c r="AY326" s="186"/>
      <c r="AZ326" s="186"/>
      <c r="BA326" s="186"/>
      <c r="BB326" s="186"/>
      <c r="BC326" s="186"/>
      <c r="BD326" s="186"/>
      <c r="BE326" s="188"/>
      <c r="BF326" s="186"/>
      <c r="BG326" s="186"/>
      <c r="BH326" s="186"/>
      <c r="BI326" s="186"/>
      <c r="BJ326" s="186"/>
      <c r="BK326" s="186"/>
      <c r="BL326" s="186"/>
      <c r="BM326" s="188"/>
      <c r="BN326" s="186"/>
      <c r="BO326" s="186"/>
      <c r="BP326" s="186"/>
      <c r="BQ326" s="186"/>
      <c r="BR326" s="186"/>
      <c r="BS326" s="186"/>
      <c r="BT326" s="186"/>
      <c r="BU326" s="186"/>
      <c r="BV326" s="186"/>
      <c r="BW326" s="186"/>
      <c r="BX326" s="186"/>
      <c r="BY326" s="188"/>
      <c r="BZ326" s="186"/>
      <c r="CA326" s="186"/>
      <c r="CB326" s="185"/>
      <c r="CC326" s="187"/>
      <c r="CD326" s="187"/>
    </row>
    <row r="327" spans="2:82" s="183" customFormat="1">
      <c r="B327" s="185"/>
      <c r="H327" s="185"/>
      <c r="I327" s="185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6"/>
      <c r="AA327" s="186"/>
      <c r="AB327" s="186"/>
      <c r="AC327" s="186"/>
      <c r="AD327" s="186"/>
      <c r="AE327" s="186"/>
      <c r="AF327" s="186"/>
      <c r="AG327" s="186"/>
      <c r="AH327" s="186"/>
      <c r="AI327" s="186"/>
      <c r="AJ327" s="186"/>
      <c r="AK327" s="187"/>
      <c r="AL327" s="186"/>
      <c r="AM327" s="186"/>
      <c r="AN327" s="186"/>
      <c r="AO327" s="186"/>
      <c r="AP327" s="186"/>
      <c r="AQ327" s="186"/>
      <c r="AR327" s="186"/>
      <c r="AS327" s="188"/>
      <c r="AT327" s="186"/>
      <c r="AU327" s="186"/>
      <c r="AV327" s="186"/>
      <c r="AW327" s="186"/>
      <c r="AX327" s="186"/>
      <c r="AY327" s="186"/>
      <c r="AZ327" s="186"/>
      <c r="BA327" s="186"/>
      <c r="BB327" s="186"/>
      <c r="BC327" s="186"/>
      <c r="BD327" s="186"/>
      <c r="BE327" s="188"/>
      <c r="BF327" s="186"/>
      <c r="BG327" s="186"/>
      <c r="BH327" s="186"/>
      <c r="BI327" s="186"/>
      <c r="BJ327" s="186"/>
      <c r="BK327" s="186"/>
      <c r="BL327" s="186"/>
      <c r="BM327" s="188"/>
      <c r="BN327" s="186"/>
      <c r="BO327" s="186"/>
      <c r="BP327" s="186"/>
      <c r="BQ327" s="186"/>
      <c r="BR327" s="186"/>
      <c r="BS327" s="186"/>
      <c r="BT327" s="186"/>
      <c r="BU327" s="186"/>
      <c r="BV327" s="186"/>
      <c r="BW327" s="186"/>
      <c r="BX327" s="186"/>
      <c r="BY327" s="188"/>
      <c r="BZ327" s="186"/>
      <c r="CA327" s="186"/>
      <c r="CB327" s="185"/>
      <c r="CC327" s="187"/>
      <c r="CD327" s="187"/>
    </row>
    <row r="328" spans="2:82" s="183" customFormat="1">
      <c r="B328" s="185"/>
      <c r="H328" s="185"/>
      <c r="I328" s="185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  <c r="AA328" s="186"/>
      <c r="AB328" s="186"/>
      <c r="AC328" s="186"/>
      <c r="AD328" s="186"/>
      <c r="AE328" s="186"/>
      <c r="AF328" s="186"/>
      <c r="AG328" s="186"/>
      <c r="AH328" s="186"/>
      <c r="AI328" s="186"/>
      <c r="AJ328" s="186"/>
      <c r="AK328" s="187"/>
      <c r="AL328" s="186"/>
      <c r="AM328" s="186"/>
      <c r="AN328" s="186"/>
      <c r="AO328" s="186"/>
      <c r="AP328" s="186"/>
      <c r="AQ328" s="186"/>
      <c r="AR328" s="186"/>
      <c r="AS328" s="188"/>
      <c r="AT328" s="186"/>
      <c r="AU328" s="186"/>
      <c r="AV328" s="186"/>
      <c r="AW328" s="186"/>
      <c r="AX328" s="186"/>
      <c r="AY328" s="186"/>
      <c r="AZ328" s="186"/>
      <c r="BA328" s="186"/>
      <c r="BB328" s="186"/>
      <c r="BC328" s="186"/>
      <c r="BD328" s="186"/>
      <c r="BE328" s="188"/>
      <c r="BF328" s="186"/>
      <c r="BG328" s="186"/>
      <c r="BH328" s="186"/>
      <c r="BI328" s="186"/>
      <c r="BJ328" s="186"/>
      <c r="BK328" s="186"/>
      <c r="BL328" s="186"/>
      <c r="BM328" s="188"/>
      <c r="BN328" s="186"/>
      <c r="BO328" s="186"/>
      <c r="BP328" s="186"/>
      <c r="BQ328" s="186"/>
      <c r="BR328" s="186"/>
      <c r="BS328" s="186"/>
      <c r="BT328" s="186"/>
      <c r="BU328" s="186"/>
      <c r="BV328" s="186"/>
      <c r="BW328" s="186"/>
      <c r="BX328" s="186"/>
      <c r="BY328" s="188"/>
      <c r="BZ328" s="186"/>
      <c r="CA328" s="186"/>
      <c r="CB328" s="185"/>
      <c r="CC328" s="187"/>
      <c r="CD328" s="187"/>
    </row>
    <row r="329" spans="2:82" s="183" customFormat="1">
      <c r="B329" s="185"/>
      <c r="H329" s="185"/>
      <c r="I329" s="185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6"/>
      <c r="AA329" s="186"/>
      <c r="AB329" s="186"/>
      <c r="AC329" s="186"/>
      <c r="AD329" s="186"/>
      <c r="AE329" s="186"/>
      <c r="AF329" s="186"/>
      <c r="AG329" s="186"/>
      <c r="AH329" s="186"/>
      <c r="AI329" s="186"/>
      <c r="AJ329" s="186"/>
      <c r="AK329" s="187"/>
      <c r="AL329" s="186"/>
      <c r="AM329" s="186"/>
      <c r="AN329" s="186"/>
      <c r="AO329" s="186"/>
      <c r="AP329" s="186"/>
      <c r="AQ329" s="186"/>
      <c r="AR329" s="186"/>
      <c r="AS329" s="188"/>
      <c r="AT329" s="186"/>
      <c r="AU329" s="186"/>
      <c r="AV329" s="186"/>
      <c r="AW329" s="186"/>
      <c r="AX329" s="186"/>
      <c r="AY329" s="186"/>
      <c r="AZ329" s="186"/>
      <c r="BA329" s="186"/>
      <c r="BB329" s="186"/>
      <c r="BC329" s="186"/>
      <c r="BD329" s="186"/>
      <c r="BE329" s="188"/>
      <c r="BF329" s="186"/>
      <c r="BG329" s="186"/>
      <c r="BH329" s="186"/>
      <c r="BI329" s="186"/>
      <c r="BJ329" s="186"/>
      <c r="BK329" s="186"/>
      <c r="BL329" s="186"/>
      <c r="BM329" s="188"/>
      <c r="BN329" s="186"/>
      <c r="BO329" s="186"/>
      <c r="BP329" s="186"/>
      <c r="BQ329" s="186"/>
      <c r="BR329" s="186"/>
      <c r="BS329" s="186"/>
      <c r="BT329" s="186"/>
      <c r="BU329" s="186"/>
      <c r="BV329" s="186"/>
      <c r="BW329" s="186"/>
      <c r="BX329" s="186"/>
      <c r="BY329" s="188"/>
      <c r="BZ329" s="186"/>
      <c r="CA329" s="186"/>
      <c r="CB329" s="185"/>
      <c r="CC329" s="187"/>
      <c r="CD329" s="187"/>
    </row>
    <row r="330" spans="2:82" s="183" customFormat="1">
      <c r="B330" s="185"/>
      <c r="H330" s="185"/>
      <c r="I330" s="185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  <c r="AA330" s="186"/>
      <c r="AB330" s="186"/>
      <c r="AC330" s="186"/>
      <c r="AD330" s="186"/>
      <c r="AE330" s="186"/>
      <c r="AF330" s="186"/>
      <c r="AG330" s="186"/>
      <c r="AH330" s="186"/>
      <c r="AI330" s="186"/>
      <c r="AJ330" s="186"/>
      <c r="AK330" s="187"/>
      <c r="AL330" s="186"/>
      <c r="AM330" s="186"/>
      <c r="AN330" s="186"/>
      <c r="AO330" s="186"/>
      <c r="AP330" s="186"/>
      <c r="AQ330" s="186"/>
      <c r="AR330" s="186"/>
      <c r="AS330" s="188"/>
      <c r="AT330" s="186"/>
      <c r="AU330" s="186"/>
      <c r="AV330" s="186"/>
      <c r="AW330" s="186"/>
      <c r="AX330" s="186"/>
      <c r="AY330" s="186"/>
      <c r="AZ330" s="186"/>
      <c r="BA330" s="186"/>
      <c r="BB330" s="186"/>
      <c r="BC330" s="186"/>
      <c r="BD330" s="186"/>
      <c r="BE330" s="188"/>
      <c r="BF330" s="186"/>
      <c r="BG330" s="186"/>
      <c r="BH330" s="186"/>
      <c r="BI330" s="186"/>
      <c r="BJ330" s="186"/>
      <c r="BK330" s="186"/>
      <c r="BL330" s="186"/>
      <c r="BM330" s="188"/>
      <c r="BN330" s="186"/>
      <c r="BO330" s="186"/>
      <c r="BP330" s="186"/>
      <c r="BQ330" s="186"/>
      <c r="BR330" s="186"/>
      <c r="BS330" s="186"/>
      <c r="BT330" s="186"/>
      <c r="BU330" s="186"/>
      <c r="BV330" s="186"/>
      <c r="BW330" s="186"/>
      <c r="BX330" s="186"/>
      <c r="BY330" s="188"/>
      <c r="BZ330" s="186"/>
      <c r="CA330" s="186"/>
      <c r="CB330" s="185"/>
      <c r="CC330" s="187"/>
      <c r="CD330" s="187"/>
    </row>
    <row r="331" spans="2:82" s="183" customFormat="1">
      <c r="B331" s="185"/>
      <c r="H331" s="185"/>
      <c r="I331" s="185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  <c r="AA331" s="186"/>
      <c r="AB331" s="186"/>
      <c r="AC331" s="186"/>
      <c r="AD331" s="186"/>
      <c r="AE331" s="186"/>
      <c r="AF331" s="186"/>
      <c r="AG331" s="186"/>
      <c r="AH331" s="186"/>
      <c r="AI331" s="186"/>
      <c r="AJ331" s="186"/>
      <c r="AK331" s="187"/>
      <c r="AL331" s="186"/>
      <c r="AM331" s="186"/>
      <c r="AN331" s="186"/>
      <c r="AO331" s="186"/>
      <c r="AP331" s="186"/>
      <c r="AQ331" s="186"/>
      <c r="AR331" s="186"/>
      <c r="AS331" s="188"/>
      <c r="AT331" s="186"/>
      <c r="AU331" s="186"/>
      <c r="AV331" s="186"/>
      <c r="AW331" s="186"/>
      <c r="AX331" s="186"/>
      <c r="AY331" s="186"/>
      <c r="AZ331" s="186"/>
      <c r="BA331" s="186"/>
      <c r="BB331" s="186"/>
      <c r="BC331" s="186"/>
      <c r="BD331" s="186"/>
      <c r="BE331" s="188"/>
      <c r="BF331" s="186"/>
      <c r="BG331" s="186"/>
      <c r="BH331" s="186"/>
      <c r="BI331" s="186"/>
      <c r="BJ331" s="186"/>
      <c r="BK331" s="186"/>
      <c r="BL331" s="186"/>
      <c r="BM331" s="188"/>
      <c r="BN331" s="186"/>
      <c r="BO331" s="186"/>
      <c r="BP331" s="186"/>
      <c r="BQ331" s="186"/>
      <c r="BR331" s="186"/>
      <c r="BS331" s="186"/>
      <c r="BT331" s="186"/>
      <c r="BU331" s="186"/>
      <c r="BV331" s="186"/>
      <c r="BW331" s="186"/>
      <c r="BX331" s="186"/>
      <c r="BY331" s="188"/>
      <c r="BZ331" s="186"/>
      <c r="CA331" s="186"/>
      <c r="CB331" s="185"/>
      <c r="CC331" s="187"/>
      <c r="CD331" s="187"/>
    </row>
    <row r="332" spans="2:82" s="183" customFormat="1">
      <c r="B332" s="185"/>
      <c r="H332" s="185"/>
      <c r="I332" s="185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  <c r="AA332" s="186"/>
      <c r="AB332" s="186"/>
      <c r="AC332" s="186"/>
      <c r="AD332" s="186"/>
      <c r="AE332" s="186"/>
      <c r="AF332" s="186"/>
      <c r="AG332" s="186"/>
      <c r="AH332" s="186"/>
      <c r="AI332" s="186"/>
      <c r="AJ332" s="186"/>
      <c r="AK332" s="187"/>
      <c r="AL332" s="186"/>
      <c r="AM332" s="186"/>
      <c r="AN332" s="186"/>
      <c r="AO332" s="186"/>
      <c r="AP332" s="186"/>
      <c r="AQ332" s="186"/>
      <c r="AR332" s="186"/>
      <c r="AS332" s="188"/>
      <c r="AT332" s="186"/>
      <c r="AU332" s="186"/>
      <c r="AV332" s="186"/>
      <c r="AW332" s="186"/>
      <c r="AX332" s="186"/>
      <c r="AY332" s="186"/>
      <c r="AZ332" s="186"/>
      <c r="BA332" s="186"/>
      <c r="BB332" s="186"/>
      <c r="BC332" s="186"/>
      <c r="BD332" s="186"/>
      <c r="BE332" s="188"/>
      <c r="BF332" s="186"/>
      <c r="BG332" s="186"/>
      <c r="BH332" s="186"/>
      <c r="BI332" s="186"/>
      <c r="BJ332" s="186"/>
      <c r="BK332" s="186"/>
      <c r="BL332" s="186"/>
      <c r="BM332" s="188"/>
      <c r="BN332" s="186"/>
      <c r="BO332" s="186"/>
      <c r="BP332" s="186"/>
      <c r="BQ332" s="186"/>
      <c r="BR332" s="186"/>
      <c r="BS332" s="186"/>
      <c r="BT332" s="186"/>
      <c r="BU332" s="186"/>
      <c r="BV332" s="186"/>
      <c r="BW332" s="186"/>
      <c r="BX332" s="186"/>
      <c r="BY332" s="188"/>
      <c r="BZ332" s="186"/>
      <c r="CA332" s="186"/>
      <c r="CB332" s="185"/>
      <c r="CC332" s="187"/>
      <c r="CD332" s="187"/>
    </row>
    <row r="333" spans="2:82" s="183" customFormat="1">
      <c r="B333" s="185"/>
      <c r="H333" s="185"/>
      <c r="I333" s="185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  <c r="AA333" s="186"/>
      <c r="AB333" s="186"/>
      <c r="AC333" s="186"/>
      <c r="AD333" s="186"/>
      <c r="AE333" s="186"/>
      <c r="AF333" s="186"/>
      <c r="AG333" s="186"/>
      <c r="AH333" s="186"/>
      <c r="AI333" s="186"/>
      <c r="AJ333" s="186"/>
      <c r="AK333" s="187"/>
      <c r="AL333" s="186"/>
      <c r="AM333" s="186"/>
      <c r="AN333" s="186"/>
      <c r="AO333" s="186"/>
      <c r="AP333" s="186"/>
      <c r="AQ333" s="186"/>
      <c r="AR333" s="186"/>
      <c r="AS333" s="188"/>
      <c r="AT333" s="186"/>
      <c r="AU333" s="186"/>
      <c r="AV333" s="186"/>
      <c r="AW333" s="186"/>
      <c r="AX333" s="186"/>
      <c r="AY333" s="186"/>
      <c r="AZ333" s="186"/>
      <c r="BA333" s="186"/>
      <c r="BB333" s="186"/>
      <c r="BC333" s="186"/>
      <c r="BD333" s="186"/>
      <c r="BE333" s="188"/>
      <c r="BF333" s="186"/>
      <c r="BG333" s="186"/>
      <c r="BH333" s="186"/>
      <c r="BI333" s="186"/>
      <c r="BJ333" s="186"/>
      <c r="BK333" s="186"/>
      <c r="BL333" s="186"/>
      <c r="BM333" s="188"/>
      <c r="BN333" s="186"/>
      <c r="BO333" s="186"/>
      <c r="BP333" s="186"/>
      <c r="BQ333" s="186"/>
      <c r="BR333" s="186"/>
      <c r="BS333" s="186"/>
      <c r="BT333" s="186"/>
      <c r="BU333" s="186"/>
      <c r="BV333" s="186"/>
      <c r="BW333" s="186"/>
      <c r="BX333" s="186"/>
      <c r="BY333" s="188"/>
      <c r="BZ333" s="186"/>
      <c r="CA333" s="186"/>
      <c r="CB333" s="185"/>
      <c r="CC333" s="187"/>
      <c r="CD333" s="187"/>
    </row>
    <row r="334" spans="2:82" s="183" customFormat="1">
      <c r="B334" s="185"/>
      <c r="H334" s="185"/>
      <c r="I334" s="185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  <c r="AA334" s="186"/>
      <c r="AB334" s="186"/>
      <c r="AC334" s="186"/>
      <c r="AD334" s="186"/>
      <c r="AE334" s="186"/>
      <c r="AF334" s="186"/>
      <c r="AG334" s="186"/>
      <c r="AH334" s="186"/>
      <c r="AI334" s="186"/>
      <c r="AJ334" s="186"/>
      <c r="AK334" s="187"/>
      <c r="AL334" s="186"/>
      <c r="AM334" s="186"/>
      <c r="AN334" s="186"/>
      <c r="AO334" s="186"/>
      <c r="AP334" s="186"/>
      <c r="AQ334" s="186"/>
      <c r="AR334" s="186"/>
      <c r="AS334" s="188"/>
      <c r="AT334" s="186"/>
      <c r="AU334" s="186"/>
      <c r="AV334" s="186"/>
      <c r="AW334" s="186"/>
      <c r="AX334" s="186"/>
      <c r="AY334" s="186"/>
      <c r="AZ334" s="186"/>
      <c r="BA334" s="186"/>
      <c r="BB334" s="186"/>
      <c r="BC334" s="186"/>
      <c r="BD334" s="186"/>
      <c r="BE334" s="188"/>
      <c r="BF334" s="186"/>
      <c r="BG334" s="186"/>
      <c r="BH334" s="186"/>
      <c r="BI334" s="186"/>
      <c r="BJ334" s="186"/>
      <c r="BK334" s="186"/>
      <c r="BL334" s="186"/>
      <c r="BM334" s="188"/>
      <c r="BN334" s="186"/>
      <c r="BO334" s="186"/>
      <c r="BP334" s="186"/>
      <c r="BQ334" s="186"/>
      <c r="BR334" s="186"/>
      <c r="BS334" s="186"/>
      <c r="BT334" s="186"/>
      <c r="BU334" s="186"/>
      <c r="BV334" s="186"/>
      <c r="BW334" s="186"/>
      <c r="BX334" s="186"/>
      <c r="BY334" s="188"/>
      <c r="BZ334" s="186"/>
      <c r="CA334" s="186"/>
      <c r="CB334" s="185"/>
      <c r="CC334" s="187"/>
      <c r="CD334" s="187"/>
    </row>
    <row r="335" spans="2:82" s="183" customFormat="1">
      <c r="B335" s="185"/>
      <c r="H335" s="185"/>
      <c r="I335" s="185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  <c r="AA335" s="186"/>
      <c r="AB335" s="186"/>
      <c r="AC335" s="186"/>
      <c r="AD335" s="186"/>
      <c r="AE335" s="186"/>
      <c r="AF335" s="186"/>
      <c r="AG335" s="186"/>
      <c r="AH335" s="186"/>
      <c r="AI335" s="186"/>
      <c r="AJ335" s="186"/>
      <c r="AK335" s="187"/>
      <c r="AL335" s="186"/>
      <c r="AM335" s="186"/>
      <c r="AN335" s="186"/>
      <c r="AO335" s="186"/>
      <c r="AP335" s="186"/>
      <c r="AQ335" s="186"/>
      <c r="AR335" s="186"/>
      <c r="AS335" s="188"/>
      <c r="AT335" s="186"/>
      <c r="AU335" s="186"/>
      <c r="AV335" s="186"/>
      <c r="AW335" s="186"/>
      <c r="AX335" s="186"/>
      <c r="AY335" s="186"/>
      <c r="AZ335" s="186"/>
      <c r="BA335" s="186"/>
      <c r="BB335" s="186"/>
      <c r="BC335" s="186"/>
      <c r="BD335" s="186"/>
      <c r="BE335" s="188"/>
      <c r="BF335" s="186"/>
      <c r="BG335" s="186"/>
      <c r="BH335" s="186"/>
      <c r="BI335" s="186"/>
      <c r="BJ335" s="186"/>
      <c r="BK335" s="186"/>
      <c r="BL335" s="186"/>
      <c r="BM335" s="188"/>
      <c r="BN335" s="186"/>
      <c r="BO335" s="186"/>
      <c r="BP335" s="186"/>
      <c r="BQ335" s="186"/>
      <c r="BR335" s="186"/>
      <c r="BS335" s="186"/>
      <c r="BT335" s="186"/>
      <c r="BU335" s="186"/>
      <c r="BV335" s="186"/>
      <c r="BW335" s="186"/>
      <c r="BX335" s="186"/>
      <c r="BY335" s="188"/>
      <c r="BZ335" s="186"/>
      <c r="CA335" s="186"/>
      <c r="CB335" s="185"/>
      <c r="CC335" s="187"/>
      <c r="CD335" s="187"/>
    </row>
    <row r="336" spans="2:82" s="183" customFormat="1">
      <c r="B336" s="185"/>
      <c r="H336" s="185"/>
      <c r="I336" s="185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  <c r="AA336" s="186"/>
      <c r="AB336" s="186"/>
      <c r="AC336" s="186"/>
      <c r="AD336" s="186"/>
      <c r="AE336" s="186"/>
      <c r="AF336" s="186"/>
      <c r="AG336" s="186"/>
      <c r="AH336" s="186"/>
      <c r="AI336" s="186"/>
      <c r="AJ336" s="186"/>
      <c r="AK336" s="187"/>
      <c r="AL336" s="186"/>
      <c r="AM336" s="186"/>
      <c r="AN336" s="186"/>
      <c r="AO336" s="186"/>
      <c r="AP336" s="186"/>
      <c r="AQ336" s="186"/>
      <c r="AR336" s="186"/>
      <c r="AS336" s="188"/>
      <c r="AT336" s="186"/>
      <c r="AU336" s="186"/>
      <c r="AV336" s="186"/>
      <c r="AW336" s="186"/>
      <c r="AX336" s="186"/>
      <c r="AY336" s="186"/>
      <c r="AZ336" s="186"/>
      <c r="BA336" s="186"/>
      <c r="BB336" s="186"/>
      <c r="BC336" s="186"/>
      <c r="BD336" s="186"/>
      <c r="BE336" s="188"/>
      <c r="BF336" s="186"/>
      <c r="BG336" s="186"/>
      <c r="BH336" s="186"/>
      <c r="BI336" s="186"/>
      <c r="BJ336" s="186"/>
      <c r="BK336" s="186"/>
      <c r="BL336" s="186"/>
      <c r="BM336" s="188"/>
      <c r="BN336" s="186"/>
      <c r="BO336" s="186"/>
      <c r="BP336" s="186"/>
      <c r="BQ336" s="186"/>
      <c r="BR336" s="186"/>
      <c r="BS336" s="186"/>
      <c r="BT336" s="186"/>
      <c r="BU336" s="186"/>
      <c r="BV336" s="186"/>
      <c r="BW336" s="186"/>
      <c r="BX336" s="186"/>
      <c r="BY336" s="188"/>
      <c r="BZ336" s="186"/>
      <c r="CA336" s="186"/>
      <c r="CB336" s="185"/>
      <c r="CC336" s="187"/>
      <c r="CD336" s="187"/>
    </row>
    <row r="337" spans="1:82" s="183" customFormat="1">
      <c r="B337" s="185"/>
      <c r="H337" s="185"/>
      <c r="I337" s="185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  <c r="AA337" s="186"/>
      <c r="AB337" s="186"/>
      <c r="AC337" s="186"/>
      <c r="AD337" s="186"/>
      <c r="AE337" s="186"/>
      <c r="AF337" s="186"/>
      <c r="AG337" s="186"/>
      <c r="AH337" s="186"/>
      <c r="AI337" s="186"/>
      <c r="AJ337" s="186"/>
      <c r="AK337" s="187"/>
      <c r="AL337" s="186"/>
      <c r="AM337" s="186"/>
      <c r="AN337" s="186"/>
      <c r="AO337" s="186"/>
      <c r="AP337" s="186"/>
      <c r="AQ337" s="186"/>
      <c r="AR337" s="186"/>
      <c r="AS337" s="188"/>
      <c r="AT337" s="186"/>
      <c r="AU337" s="186"/>
      <c r="AV337" s="186"/>
      <c r="AW337" s="186"/>
      <c r="AX337" s="186"/>
      <c r="AY337" s="186"/>
      <c r="AZ337" s="186"/>
      <c r="BA337" s="186"/>
      <c r="BB337" s="186"/>
      <c r="BC337" s="186"/>
      <c r="BD337" s="186"/>
      <c r="BE337" s="188"/>
      <c r="BF337" s="186"/>
      <c r="BG337" s="186"/>
      <c r="BH337" s="186"/>
      <c r="BI337" s="186"/>
      <c r="BJ337" s="186"/>
      <c r="BK337" s="186"/>
      <c r="BL337" s="186"/>
      <c r="BM337" s="188"/>
      <c r="BN337" s="186"/>
      <c r="BO337" s="186"/>
      <c r="BP337" s="186"/>
      <c r="BQ337" s="186"/>
      <c r="BR337" s="186"/>
      <c r="BS337" s="186"/>
      <c r="BT337" s="186"/>
      <c r="BU337" s="186"/>
      <c r="BV337" s="186"/>
      <c r="BW337" s="186"/>
      <c r="BX337" s="186"/>
      <c r="BY337" s="188"/>
      <c r="BZ337" s="186"/>
      <c r="CA337" s="186"/>
      <c r="CB337" s="185"/>
      <c r="CC337" s="187"/>
      <c r="CD337" s="187"/>
    </row>
    <row r="338" spans="1:82" s="183" customFormat="1">
      <c r="B338" s="185"/>
      <c r="H338" s="185"/>
      <c r="I338" s="185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  <c r="AA338" s="186"/>
      <c r="AB338" s="186"/>
      <c r="AC338" s="186"/>
      <c r="AD338" s="186"/>
      <c r="AE338" s="186"/>
      <c r="AF338" s="186"/>
      <c r="AG338" s="186"/>
      <c r="AH338" s="186"/>
      <c r="AI338" s="186"/>
      <c r="AJ338" s="186"/>
      <c r="AK338" s="187"/>
      <c r="AL338" s="186"/>
      <c r="AM338" s="186"/>
      <c r="AN338" s="186"/>
      <c r="AO338" s="186"/>
      <c r="AP338" s="186"/>
      <c r="AQ338" s="186"/>
      <c r="AR338" s="186"/>
      <c r="AS338" s="188"/>
      <c r="AT338" s="186"/>
      <c r="AU338" s="186"/>
      <c r="AV338" s="186"/>
      <c r="AW338" s="186"/>
      <c r="AX338" s="186"/>
      <c r="AY338" s="186"/>
      <c r="AZ338" s="186"/>
      <c r="BA338" s="186"/>
      <c r="BB338" s="186"/>
      <c r="BC338" s="186"/>
      <c r="BD338" s="186"/>
      <c r="BE338" s="188"/>
      <c r="BF338" s="186"/>
      <c r="BG338" s="186"/>
      <c r="BH338" s="186"/>
      <c r="BI338" s="186"/>
      <c r="BJ338" s="186"/>
      <c r="BK338" s="186"/>
      <c r="BL338" s="186"/>
      <c r="BM338" s="188"/>
      <c r="BN338" s="186"/>
      <c r="BO338" s="186"/>
      <c r="BP338" s="186"/>
      <c r="BQ338" s="186"/>
      <c r="BR338" s="186"/>
      <c r="BS338" s="186"/>
      <c r="BT338" s="186"/>
      <c r="BU338" s="186"/>
      <c r="BV338" s="186"/>
      <c r="BW338" s="186"/>
      <c r="BX338" s="186"/>
      <c r="BY338" s="188"/>
      <c r="BZ338" s="186"/>
      <c r="CA338" s="186"/>
      <c r="CB338" s="185"/>
      <c r="CC338" s="187"/>
      <c r="CD338" s="187"/>
    </row>
    <row r="339" spans="1:82">
      <c r="A339" s="183"/>
      <c r="B339" s="185"/>
      <c r="C339" s="183"/>
      <c r="D339" s="183"/>
      <c r="E339" s="183"/>
      <c r="F339" s="183"/>
      <c r="G339" s="183"/>
      <c r="H339" s="185"/>
      <c r="I339" s="185"/>
      <c r="J339" s="183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  <c r="AA339" s="186"/>
      <c r="AB339" s="186"/>
      <c r="AC339" s="186"/>
      <c r="AD339" s="186"/>
      <c r="AE339" s="186"/>
      <c r="AF339" s="186"/>
      <c r="AG339" s="186"/>
      <c r="AH339" s="186"/>
      <c r="AI339" s="186"/>
      <c r="AJ339" s="186"/>
      <c r="AK339" s="143"/>
      <c r="AL339" s="186"/>
      <c r="AM339" s="186"/>
      <c r="AN339" s="186"/>
      <c r="AO339" s="186"/>
      <c r="AP339" s="186"/>
      <c r="AQ339" s="186"/>
      <c r="AR339" s="186"/>
      <c r="AS339" s="188"/>
      <c r="AT339" s="186"/>
      <c r="AU339" s="186"/>
      <c r="AV339" s="186"/>
      <c r="AW339" s="186"/>
      <c r="AX339" s="186"/>
      <c r="AY339" s="186"/>
      <c r="AZ339" s="186"/>
      <c r="BA339" s="186"/>
      <c r="BB339" s="186"/>
      <c r="BC339" s="186"/>
      <c r="BD339" s="186"/>
      <c r="BE339" s="188"/>
      <c r="BF339" s="186"/>
      <c r="BG339" s="186"/>
      <c r="BH339" s="186"/>
      <c r="BI339" s="186"/>
      <c r="BJ339" s="186"/>
      <c r="BK339" s="186"/>
      <c r="BL339" s="186"/>
      <c r="BM339" s="188"/>
      <c r="BN339" s="186"/>
      <c r="BO339" s="186"/>
      <c r="BP339" s="186"/>
      <c r="BQ339" s="186"/>
      <c r="BR339" s="186"/>
      <c r="BS339" s="186"/>
      <c r="BT339" s="186"/>
      <c r="BU339" s="186"/>
      <c r="BV339" s="186"/>
      <c r="BW339" s="186"/>
      <c r="BX339" s="186"/>
      <c r="BY339" s="188"/>
      <c r="BZ339" s="186"/>
      <c r="CA339" s="186"/>
      <c r="CB339" s="185"/>
      <c r="CC339" s="187"/>
      <c r="CD339" s="187"/>
    </row>
    <row r="340" spans="1:82">
      <c r="A340" s="183"/>
      <c r="B340" s="185"/>
      <c r="C340" s="183"/>
      <c r="D340" s="183"/>
      <c r="E340" s="183"/>
      <c r="F340" s="183"/>
      <c r="G340" s="183"/>
      <c r="H340" s="185"/>
      <c r="I340" s="185"/>
      <c r="J340" s="183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  <c r="AA340" s="186"/>
      <c r="AB340" s="186"/>
      <c r="AC340" s="186"/>
      <c r="AD340" s="186"/>
      <c r="AE340" s="186"/>
      <c r="AF340" s="186"/>
      <c r="AG340" s="186"/>
      <c r="AH340" s="186"/>
      <c r="AI340" s="186"/>
      <c r="AJ340" s="186"/>
      <c r="AK340" s="143"/>
      <c r="AL340" s="186"/>
      <c r="AM340" s="186"/>
      <c r="AN340" s="186"/>
      <c r="AO340" s="186"/>
      <c r="AP340" s="186"/>
      <c r="AQ340" s="186"/>
      <c r="AR340" s="186"/>
      <c r="AS340" s="188"/>
      <c r="AT340" s="186"/>
      <c r="AU340" s="186"/>
      <c r="AV340" s="186"/>
      <c r="AW340" s="186"/>
      <c r="AX340" s="186"/>
      <c r="AY340" s="186"/>
      <c r="AZ340" s="186"/>
      <c r="BA340" s="186"/>
      <c r="BB340" s="186"/>
      <c r="BC340" s="186"/>
      <c r="BD340" s="186"/>
      <c r="BE340" s="188"/>
      <c r="BF340" s="186"/>
      <c r="BG340" s="186"/>
      <c r="BH340" s="186"/>
      <c r="BI340" s="186"/>
      <c r="BJ340" s="186"/>
      <c r="BK340" s="186"/>
      <c r="BL340" s="186"/>
      <c r="BM340" s="188"/>
      <c r="BN340" s="186"/>
      <c r="BO340" s="186"/>
      <c r="BP340" s="186"/>
      <c r="BQ340" s="186"/>
      <c r="BR340" s="186"/>
      <c r="BS340" s="186"/>
      <c r="BT340" s="186"/>
      <c r="BU340" s="186"/>
      <c r="BV340" s="186"/>
      <c r="BW340" s="186"/>
      <c r="BX340" s="186"/>
      <c r="BY340" s="188"/>
      <c r="BZ340" s="186"/>
      <c r="CA340" s="186"/>
      <c r="CB340" s="185"/>
      <c r="CC340" s="187"/>
      <c r="CD340" s="187"/>
    </row>
    <row r="341" spans="1:82">
      <c r="A341" s="183"/>
      <c r="B341" s="185"/>
      <c r="C341" s="183"/>
      <c r="D341" s="183"/>
      <c r="E341" s="183"/>
      <c r="F341" s="183"/>
      <c r="G341" s="183"/>
      <c r="H341" s="185"/>
      <c r="I341" s="185"/>
      <c r="J341" s="183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  <c r="AA341" s="186"/>
      <c r="AB341" s="186"/>
      <c r="AC341" s="186"/>
      <c r="AD341" s="186"/>
      <c r="AE341" s="186"/>
      <c r="AF341" s="186"/>
      <c r="AG341" s="186"/>
      <c r="AH341" s="186"/>
      <c r="AI341" s="186"/>
      <c r="AJ341" s="186"/>
      <c r="AK341" s="143"/>
      <c r="AL341" s="186"/>
      <c r="AM341" s="186"/>
      <c r="AN341" s="186"/>
      <c r="AO341" s="186"/>
      <c r="AP341" s="186"/>
      <c r="AQ341" s="186"/>
      <c r="AR341" s="186"/>
      <c r="AS341" s="188"/>
      <c r="AT341" s="186"/>
      <c r="AU341" s="186"/>
      <c r="AV341" s="186"/>
      <c r="AW341" s="186"/>
      <c r="AX341" s="186"/>
      <c r="AY341" s="186"/>
      <c r="AZ341" s="186"/>
      <c r="BA341" s="186"/>
      <c r="BB341" s="186"/>
      <c r="BC341" s="186"/>
      <c r="BD341" s="186"/>
      <c r="BE341" s="188"/>
      <c r="BF341" s="186"/>
      <c r="BG341" s="186"/>
      <c r="BH341" s="186"/>
      <c r="BI341" s="186"/>
      <c r="BJ341" s="186"/>
      <c r="BK341" s="186"/>
      <c r="BL341" s="186"/>
      <c r="BM341" s="188"/>
      <c r="BN341" s="186"/>
      <c r="BO341" s="186"/>
      <c r="BP341" s="186"/>
      <c r="BQ341" s="186"/>
      <c r="BR341" s="186"/>
      <c r="BS341" s="186"/>
      <c r="BT341" s="186"/>
      <c r="BU341" s="186"/>
      <c r="BV341" s="186"/>
      <c r="BW341" s="186"/>
      <c r="BX341" s="186"/>
      <c r="BY341" s="188"/>
      <c r="BZ341" s="186"/>
      <c r="CA341" s="186"/>
      <c r="CB341" s="185"/>
      <c r="CC341" s="187"/>
      <c r="CD341" s="187"/>
    </row>
    <row r="342" spans="1:82">
      <c r="A342" s="183"/>
      <c r="B342" s="185"/>
      <c r="C342" s="183"/>
      <c r="D342" s="183"/>
      <c r="E342" s="183"/>
      <c r="F342" s="183"/>
      <c r="G342" s="183"/>
      <c r="H342" s="185"/>
      <c r="I342" s="185"/>
      <c r="J342" s="183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  <c r="AA342" s="186"/>
      <c r="AB342" s="186"/>
      <c r="AC342" s="186"/>
      <c r="AD342" s="186"/>
      <c r="AE342" s="186"/>
      <c r="AF342" s="186"/>
      <c r="AG342" s="186"/>
      <c r="AH342" s="186"/>
      <c r="AI342" s="186"/>
      <c r="AJ342" s="186"/>
      <c r="AK342" s="143"/>
      <c r="AL342" s="186"/>
      <c r="AM342" s="186"/>
      <c r="AN342" s="186"/>
      <c r="AO342" s="186"/>
      <c r="AP342" s="186"/>
      <c r="AQ342" s="186"/>
      <c r="AR342" s="186"/>
      <c r="AS342" s="188"/>
      <c r="AT342" s="186"/>
      <c r="AU342" s="186"/>
      <c r="AV342" s="186"/>
      <c r="AW342" s="186"/>
      <c r="AX342" s="186"/>
      <c r="AY342" s="186"/>
      <c r="AZ342" s="186"/>
      <c r="BA342" s="186"/>
      <c r="BB342" s="186"/>
      <c r="BC342" s="186"/>
      <c r="BD342" s="186"/>
      <c r="BE342" s="188"/>
      <c r="BF342" s="186"/>
      <c r="BG342" s="186"/>
      <c r="BH342" s="186"/>
      <c r="BI342" s="186"/>
      <c r="BJ342" s="186"/>
      <c r="BK342" s="186"/>
      <c r="BL342" s="186"/>
      <c r="BM342" s="188"/>
      <c r="BN342" s="186"/>
      <c r="BO342" s="186"/>
      <c r="BP342" s="186"/>
      <c r="BQ342" s="186"/>
      <c r="BR342" s="186"/>
      <c r="BS342" s="186"/>
      <c r="BT342" s="186"/>
      <c r="BU342" s="186"/>
      <c r="BV342" s="186"/>
      <c r="BW342" s="186"/>
      <c r="BX342" s="186"/>
      <c r="BY342" s="188"/>
      <c r="BZ342" s="186"/>
      <c r="CA342" s="186"/>
      <c r="CB342" s="185"/>
      <c r="CC342" s="187"/>
      <c r="CD342" s="187"/>
    </row>
    <row r="343" spans="1:82">
      <c r="A343" s="183"/>
      <c r="B343" s="185"/>
      <c r="C343" s="183"/>
      <c r="D343" s="183"/>
      <c r="E343" s="183"/>
      <c r="F343" s="183"/>
      <c r="G343" s="183"/>
      <c r="H343" s="185"/>
      <c r="I343" s="185"/>
      <c r="J343" s="183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  <c r="AA343" s="186"/>
      <c r="AB343" s="186"/>
      <c r="AC343" s="186"/>
      <c r="AD343" s="186"/>
      <c r="AE343" s="186"/>
      <c r="AF343" s="186"/>
      <c r="AG343" s="186"/>
      <c r="AH343" s="186"/>
      <c r="AI343" s="186"/>
      <c r="AJ343" s="186"/>
      <c r="AK343" s="143"/>
      <c r="AL343" s="186"/>
      <c r="AM343" s="186"/>
      <c r="AN343" s="186"/>
      <c r="AO343" s="186"/>
      <c r="AP343" s="186"/>
      <c r="AQ343" s="186"/>
      <c r="AR343" s="186"/>
      <c r="AS343" s="188"/>
      <c r="AT343" s="186"/>
      <c r="AU343" s="186"/>
      <c r="AV343" s="186"/>
      <c r="AW343" s="186"/>
      <c r="AX343" s="186"/>
      <c r="AY343" s="186"/>
      <c r="AZ343" s="186"/>
      <c r="BA343" s="186"/>
      <c r="BB343" s="186"/>
      <c r="BC343" s="186"/>
      <c r="BD343" s="186"/>
      <c r="BE343" s="188"/>
      <c r="BF343" s="186"/>
      <c r="BG343" s="186"/>
      <c r="BH343" s="186"/>
      <c r="BI343" s="186"/>
      <c r="BJ343" s="186"/>
      <c r="BK343" s="186"/>
      <c r="BL343" s="186"/>
      <c r="BM343" s="188"/>
      <c r="BN343" s="186"/>
      <c r="BO343" s="186"/>
      <c r="BP343" s="186"/>
      <c r="BQ343" s="186"/>
      <c r="BR343" s="186"/>
      <c r="BS343" s="186"/>
      <c r="BT343" s="186"/>
      <c r="BU343" s="186"/>
      <c r="BV343" s="186"/>
      <c r="BW343" s="186"/>
      <c r="BX343" s="186"/>
      <c r="BY343" s="188"/>
      <c r="BZ343" s="186"/>
      <c r="CA343" s="186"/>
      <c r="CB343" s="185"/>
      <c r="CC343" s="187"/>
      <c r="CD343" s="187"/>
    </row>
    <row r="344" spans="1:82">
      <c r="A344" s="183"/>
      <c r="B344" s="185"/>
      <c r="C344" s="183"/>
      <c r="D344" s="183"/>
      <c r="E344" s="183"/>
      <c r="F344" s="183"/>
      <c r="G344" s="183"/>
      <c r="H344" s="185"/>
      <c r="I344" s="185"/>
      <c r="J344" s="183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  <c r="AA344" s="186"/>
      <c r="AB344" s="186"/>
      <c r="AC344" s="186"/>
      <c r="AD344" s="186"/>
      <c r="AE344" s="186"/>
      <c r="AF344" s="186"/>
      <c r="AG344" s="186"/>
      <c r="AH344" s="186"/>
      <c r="AI344" s="186"/>
      <c r="AJ344" s="186"/>
      <c r="AK344" s="143"/>
      <c r="AL344" s="186"/>
      <c r="AM344" s="186"/>
      <c r="AN344" s="186"/>
      <c r="AO344" s="186"/>
      <c r="AP344" s="186"/>
      <c r="AQ344" s="186"/>
      <c r="AR344" s="186"/>
      <c r="AS344" s="188"/>
      <c r="AT344" s="186"/>
      <c r="AU344" s="186"/>
      <c r="AV344" s="186"/>
      <c r="AW344" s="186"/>
      <c r="AX344" s="186"/>
      <c r="AY344" s="186"/>
      <c r="AZ344" s="186"/>
      <c r="BA344" s="186"/>
      <c r="BB344" s="186"/>
      <c r="BC344" s="186"/>
      <c r="BD344" s="186"/>
      <c r="BE344" s="188"/>
      <c r="BF344" s="186"/>
      <c r="BG344" s="186"/>
      <c r="BH344" s="186"/>
      <c r="BI344" s="186"/>
      <c r="BJ344" s="186"/>
      <c r="BK344" s="186"/>
      <c r="BL344" s="186"/>
      <c r="BM344" s="188"/>
      <c r="BN344" s="186"/>
      <c r="BO344" s="186"/>
      <c r="BP344" s="186"/>
      <c r="BQ344" s="186"/>
      <c r="BR344" s="186"/>
      <c r="BS344" s="186"/>
      <c r="BT344" s="186"/>
      <c r="BU344" s="186"/>
      <c r="BV344" s="186"/>
      <c r="BW344" s="186"/>
      <c r="BX344" s="186"/>
      <c r="BY344" s="188"/>
      <c r="BZ344" s="186"/>
      <c r="CA344" s="186"/>
      <c r="CB344" s="185"/>
      <c r="CC344" s="187"/>
      <c r="CD344" s="187"/>
    </row>
    <row r="345" spans="1:82">
      <c r="A345" s="183"/>
      <c r="B345" s="185"/>
      <c r="C345" s="183"/>
      <c r="D345" s="183"/>
      <c r="E345" s="183"/>
      <c r="F345" s="183"/>
      <c r="G345" s="183"/>
      <c r="H345" s="185"/>
      <c r="I345" s="185"/>
      <c r="J345" s="183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  <c r="AA345" s="186"/>
      <c r="AB345" s="186"/>
      <c r="AC345" s="186"/>
      <c r="AD345" s="186"/>
      <c r="AE345" s="186"/>
      <c r="AF345" s="186"/>
      <c r="AG345" s="186"/>
      <c r="AH345" s="186"/>
      <c r="AI345" s="186"/>
      <c r="AJ345" s="186"/>
      <c r="AK345" s="143"/>
      <c r="AL345" s="186"/>
      <c r="AM345" s="186"/>
      <c r="AN345" s="186"/>
      <c r="AO345" s="186"/>
      <c r="AP345" s="186"/>
      <c r="AQ345" s="186"/>
      <c r="AR345" s="186"/>
      <c r="AS345" s="188"/>
      <c r="AT345" s="186"/>
      <c r="AU345" s="186"/>
      <c r="AV345" s="186"/>
      <c r="AW345" s="186"/>
      <c r="AX345" s="186"/>
      <c r="AY345" s="186"/>
      <c r="AZ345" s="186"/>
      <c r="BA345" s="186"/>
      <c r="BB345" s="186"/>
      <c r="BC345" s="186"/>
      <c r="BD345" s="186"/>
      <c r="BE345" s="188"/>
      <c r="BF345" s="186"/>
      <c r="BG345" s="186"/>
      <c r="BH345" s="186"/>
      <c r="BI345" s="186"/>
      <c r="BJ345" s="186"/>
      <c r="BK345" s="186"/>
      <c r="BL345" s="186"/>
      <c r="BM345" s="188"/>
      <c r="BN345" s="186"/>
      <c r="BO345" s="186"/>
      <c r="BP345" s="186"/>
      <c r="BQ345" s="186"/>
      <c r="BR345" s="186"/>
      <c r="BS345" s="186"/>
      <c r="BT345" s="186"/>
      <c r="BU345" s="186"/>
      <c r="BV345" s="186"/>
      <c r="BW345" s="186"/>
      <c r="BX345" s="186"/>
      <c r="BY345" s="188"/>
      <c r="BZ345" s="186"/>
      <c r="CA345" s="186"/>
      <c r="CB345" s="185"/>
      <c r="CC345" s="187"/>
      <c r="CD345" s="187"/>
    </row>
    <row r="346" spans="1:82">
      <c r="A346" s="183"/>
      <c r="B346" s="185"/>
      <c r="C346" s="183"/>
      <c r="D346" s="183"/>
      <c r="E346" s="183"/>
      <c r="F346" s="183"/>
      <c r="G346" s="183"/>
      <c r="H346" s="185"/>
      <c r="I346" s="185"/>
      <c r="J346" s="183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  <c r="AA346" s="186"/>
      <c r="AB346" s="186"/>
      <c r="AC346" s="186"/>
      <c r="AD346" s="186"/>
      <c r="AE346" s="186"/>
      <c r="AF346" s="186"/>
      <c r="AG346" s="186"/>
      <c r="AH346" s="186"/>
      <c r="AI346" s="186"/>
      <c r="AJ346" s="186"/>
      <c r="AK346" s="143"/>
      <c r="AL346" s="186"/>
      <c r="AM346" s="186"/>
      <c r="AN346" s="186"/>
      <c r="AO346" s="186"/>
      <c r="AP346" s="186"/>
      <c r="AQ346" s="186"/>
      <c r="AR346" s="186"/>
      <c r="AS346" s="188"/>
      <c r="AT346" s="186"/>
      <c r="AU346" s="186"/>
      <c r="AV346" s="186"/>
      <c r="AW346" s="186"/>
      <c r="AX346" s="186"/>
      <c r="AY346" s="186"/>
      <c r="AZ346" s="186"/>
      <c r="BA346" s="186"/>
      <c r="BB346" s="186"/>
      <c r="BC346" s="186"/>
      <c r="BD346" s="186"/>
      <c r="BE346" s="188"/>
      <c r="BF346" s="186"/>
      <c r="BG346" s="186"/>
      <c r="BH346" s="186"/>
      <c r="BI346" s="186"/>
      <c r="BJ346" s="186"/>
      <c r="BK346" s="186"/>
      <c r="BL346" s="186"/>
      <c r="BM346" s="188"/>
      <c r="BN346" s="186"/>
      <c r="BO346" s="186"/>
      <c r="BP346" s="186"/>
      <c r="BQ346" s="186"/>
      <c r="BR346" s="186"/>
      <c r="BS346" s="186"/>
      <c r="BT346" s="186"/>
      <c r="BU346" s="186"/>
      <c r="BV346" s="186"/>
      <c r="BW346" s="186"/>
      <c r="BX346" s="186"/>
      <c r="BY346" s="188"/>
      <c r="BZ346" s="186"/>
      <c r="CA346" s="186"/>
      <c r="CB346" s="185"/>
      <c r="CC346" s="187"/>
      <c r="CD346" s="187"/>
    </row>
    <row r="347" spans="1:82">
      <c r="A347" s="183"/>
      <c r="B347" s="185"/>
      <c r="C347" s="183"/>
      <c r="D347" s="183"/>
      <c r="E347" s="183"/>
      <c r="F347" s="183"/>
      <c r="G347" s="183"/>
      <c r="H347" s="185"/>
      <c r="I347" s="185"/>
      <c r="J347" s="183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  <c r="AA347" s="186"/>
      <c r="AB347" s="186"/>
      <c r="AC347" s="186"/>
      <c r="AD347" s="186"/>
      <c r="AE347" s="186"/>
      <c r="AF347" s="186"/>
      <c r="AG347" s="186"/>
      <c r="AH347" s="186"/>
      <c r="AI347" s="186"/>
      <c r="AJ347" s="186"/>
      <c r="AK347" s="143"/>
      <c r="AL347" s="186"/>
      <c r="AM347" s="186"/>
      <c r="AN347" s="186"/>
      <c r="AO347" s="186"/>
      <c r="AP347" s="186"/>
      <c r="AQ347" s="186"/>
      <c r="AR347" s="186"/>
      <c r="AS347" s="188"/>
      <c r="AT347" s="186"/>
      <c r="AU347" s="186"/>
      <c r="AV347" s="186"/>
      <c r="AW347" s="186"/>
      <c r="AX347" s="186"/>
      <c r="AY347" s="186"/>
      <c r="AZ347" s="186"/>
      <c r="BA347" s="186"/>
      <c r="BB347" s="186"/>
      <c r="BC347" s="186"/>
      <c r="BD347" s="186"/>
      <c r="BE347" s="188"/>
      <c r="BF347" s="186"/>
      <c r="BG347" s="186"/>
      <c r="BH347" s="186"/>
      <c r="BI347" s="186"/>
      <c r="BJ347" s="186"/>
      <c r="BK347" s="186"/>
      <c r="BL347" s="186"/>
      <c r="BM347" s="188"/>
      <c r="BN347" s="186"/>
      <c r="BO347" s="186"/>
      <c r="BP347" s="186"/>
      <c r="BQ347" s="186"/>
      <c r="BR347" s="186"/>
      <c r="BS347" s="186"/>
      <c r="BT347" s="186"/>
      <c r="BU347" s="186"/>
      <c r="BV347" s="186"/>
      <c r="BW347" s="186"/>
      <c r="BX347" s="186"/>
      <c r="BY347" s="188"/>
      <c r="BZ347" s="186"/>
      <c r="CA347" s="186"/>
      <c r="CB347" s="185"/>
      <c r="CC347" s="187"/>
      <c r="CD347" s="187"/>
    </row>
    <row r="348" spans="1:82">
      <c r="A348" s="183"/>
      <c r="B348" s="185"/>
      <c r="C348" s="183"/>
      <c r="D348" s="183"/>
      <c r="E348" s="183"/>
      <c r="F348" s="183"/>
      <c r="G348" s="183"/>
      <c r="H348" s="185"/>
      <c r="I348" s="185"/>
      <c r="J348" s="183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6"/>
      <c r="AA348" s="186"/>
      <c r="AB348" s="186"/>
      <c r="AC348" s="186"/>
      <c r="AD348" s="186"/>
      <c r="AE348" s="186"/>
      <c r="AF348" s="186"/>
      <c r="AG348" s="186"/>
      <c r="AH348" s="186"/>
      <c r="AI348" s="186"/>
      <c r="AJ348" s="186"/>
      <c r="AK348" s="143"/>
      <c r="AL348" s="186"/>
      <c r="AM348" s="186"/>
      <c r="AN348" s="186"/>
      <c r="AO348" s="186"/>
      <c r="AP348" s="186"/>
      <c r="AQ348" s="186"/>
      <c r="AR348" s="186"/>
      <c r="AS348" s="188"/>
      <c r="AT348" s="186"/>
      <c r="AU348" s="186"/>
      <c r="AV348" s="186"/>
      <c r="AW348" s="186"/>
      <c r="AX348" s="186"/>
      <c r="AY348" s="186"/>
      <c r="AZ348" s="186"/>
      <c r="BA348" s="186"/>
      <c r="BB348" s="186"/>
      <c r="BC348" s="186"/>
      <c r="BD348" s="186"/>
      <c r="BE348" s="188"/>
      <c r="BF348" s="186"/>
      <c r="BG348" s="186"/>
      <c r="BH348" s="186"/>
      <c r="BI348" s="186"/>
      <c r="BJ348" s="186"/>
      <c r="BK348" s="186"/>
      <c r="BL348" s="186"/>
      <c r="BM348" s="188"/>
      <c r="BN348" s="186"/>
      <c r="BO348" s="186"/>
      <c r="BP348" s="186"/>
      <c r="BQ348" s="186"/>
      <c r="BR348" s="186"/>
      <c r="BS348" s="186"/>
      <c r="BT348" s="186"/>
      <c r="BU348" s="186"/>
      <c r="BV348" s="186"/>
      <c r="BW348" s="186"/>
      <c r="BX348" s="186"/>
      <c r="BY348" s="188"/>
      <c r="BZ348" s="186"/>
      <c r="CA348" s="186"/>
      <c r="CB348" s="185"/>
      <c r="CC348" s="187"/>
      <c r="CD348" s="187"/>
    </row>
    <row r="349" spans="1:82">
      <c r="A349" s="183"/>
      <c r="B349" s="185"/>
      <c r="C349" s="183"/>
      <c r="D349" s="183"/>
      <c r="E349" s="183"/>
      <c r="F349" s="183"/>
      <c r="G349" s="183"/>
      <c r="H349" s="185"/>
      <c r="I349" s="185"/>
      <c r="J349" s="183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6"/>
      <c r="AA349" s="186"/>
      <c r="AB349" s="186"/>
      <c r="AC349" s="186"/>
      <c r="AD349" s="186"/>
      <c r="AE349" s="186"/>
      <c r="AF349" s="186"/>
      <c r="AG349" s="186"/>
      <c r="AH349" s="186"/>
      <c r="AI349" s="186"/>
      <c r="AJ349" s="186"/>
      <c r="AK349" s="143"/>
      <c r="AL349" s="186"/>
      <c r="AM349" s="186"/>
      <c r="AN349" s="186"/>
      <c r="AO349" s="186"/>
      <c r="AP349" s="186"/>
      <c r="AQ349" s="186"/>
      <c r="AR349" s="186"/>
      <c r="AS349" s="188"/>
      <c r="AT349" s="186"/>
      <c r="AU349" s="186"/>
      <c r="AV349" s="186"/>
      <c r="AW349" s="186"/>
      <c r="AX349" s="186"/>
      <c r="AY349" s="186"/>
      <c r="AZ349" s="186"/>
      <c r="BA349" s="186"/>
      <c r="BB349" s="186"/>
      <c r="BC349" s="186"/>
      <c r="BD349" s="186"/>
      <c r="BE349" s="188"/>
      <c r="BF349" s="186"/>
      <c r="BG349" s="186"/>
      <c r="BH349" s="186"/>
      <c r="BI349" s="186"/>
      <c r="BJ349" s="186"/>
      <c r="BK349" s="186"/>
      <c r="BL349" s="186"/>
      <c r="BM349" s="188"/>
      <c r="BN349" s="186"/>
      <c r="BO349" s="186"/>
      <c r="BP349" s="186"/>
      <c r="BQ349" s="186"/>
      <c r="BR349" s="186"/>
      <c r="BS349" s="186"/>
      <c r="BT349" s="186"/>
      <c r="BU349" s="186"/>
      <c r="BV349" s="186"/>
      <c r="BW349" s="186"/>
      <c r="BX349" s="186"/>
      <c r="BY349" s="188"/>
      <c r="BZ349" s="186"/>
      <c r="CA349" s="186"/>
      <c r="CB349" s="185"/>
      <c r="CC349" s="187"/>
      <c r="CD349" s="187"/>
    </row>
    <row r="350" spans="1:82">
      <c r="A350" s="183"/>
      <c r="B350" s="185"/>
      <c r="C350" s="183"/>
      <c r="D350" s="183"/>
      <c r="E350" s="183"/>
      <c r="F350" s="183"/>
      <c r="G350" s="183"/>
      <c r="H350" s="185"/>
      <c r="I350" s="185"/>
      <c r="J350" s="183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  <c r="AA350" s="186"/>
      <c r="AB350" s="186"/>
      <c r="AC350" s="186"/>
      <c r="AD350" s="186"/>
      <c r="AE350" s="186"/>
      <c r="AF350" s="186"/>
      <c r="AG350" s="186"/>
      <c r="AH350" s="186"/>
      <c r="AI350" s="186"/>
      <c r="AJ350" s="186"/>
      <c r="AK350" s="143"/>
      <c r="AL350" s="186"/>
      <c r="AM350" s="186"/>
      <c r="AN350" s="186"/>
      <c r="AO350" s="186"/>
      <c r="AP350" s="186"/>
      <c r="AQ350" s="186"/>
      <c r="AR350" s="186"/>
      <c r="AS350" s="188"/>
      <c r="AT350" s="186"/>
      <c r="AU350" s="186"/>
      <c r="AV350" s="186"/>
      <c r="AW350" s="186"/>
      <c r="AX350" s="186"/>
      <c r="AY350" s="186"/>
      <c r="AZ350" s="186"/>
      <c r="BA350" s="186"/>
      <c r="BB350" s="186"/>
      <c r="BC350" s="186"/>
      <c r="BD350" s="186"/>
      <c r="BE350" s="188"/>
      <c r="BF350" s="186"/>
      <c r="BG350" s="186"/>
      <c r="BH350" s="186"/>
      <c r="BI350" s="186"/>
      <c r="BJ350" s="186"/>
      <c r="BK350" s="186"/>
      <c r="BL350" s="186"/>
      <c r="BM350" s="188"/>
      <c r="BN350" s="186"/>
      <c r="BO350" s="186"/>
      <c r="BP350" s="186"/>
      <c r="BQ350" s="186"/>
      <c r="BR350" s="186"/>
      <c r="BS350" s="186"/>
      <c r="BT350" s="186"/>
      <c r="BU350" s="186"/>
      <c r="BV350" s="186"/>
      <c r="BW350" s="186"/>
      <c r="BX350" s="186"/>
      <c r="BY350" s="188"/>
      <c r="BZ350" s="186"/>
      <c r="CA350" s="186"/>
      <c r="CB350" s="185"/>
      <c r="CC350" s="187"/>
      <c r="CD350" s="187"/>
    </row>
    <row r="351" spans="1:82">
      <c r="A351" s="183"/>
      <c r="B351" s="185"/>
      <c r="C351" s="183"/>
      <c r="D351" s="183"/>
      <c r="E351" s="183"/>
      <c r="F351" s="183"/>
      <c r="G351" s="183"/>
      <c r="H351" s="185"/>
      <c r="I351" s="185"/>
      <c r="J351" s="183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6"/>
      <c r="AA351" s="186"/>
      <c r="AB351" s="186"/>
      <c r="AC351" s="186"/>
      <c r="AD351" s="186"/>
      <c r="AE351" s="186"/>
      <c r="AF351" s="186"/>
      <c r="AG351" s="186"/>
      <c r="AH351" s="186"/>
      <c r="AI351" s="186"/>
      <c r="AJ351" s="186"/>
      <c r="AK351" s="143"/>
      <c r="AL351" s="186"/>
      <c r="AM351" s="186"/>
      <c r="AN351" s="186"/>
      <c r="AO351" s="186"/>
      <c r="AP351" s="186"/>
      <c r="AQ351" s="186"/>
      <c r="AR351" s="186"/>
      <c r="AS351" s="188"/>
      <c r="AT351" s="186"/>
      <c r="AU351" s="186"/>
      <c r="AV351" s="186"/>
      <c r="AW351" s="186"/>
      <c r="AX351" s="186"/>
      <c r="AY351" s="186"/>
      <c r="AZ351" s="186"/>
      <c r="BA351" s="186"/>
      <c r="BB351" s="186"/>
      <c r="BC351" s="186"/>
      <c r="BD351" s="186"/>
      <c r="BE351" s="188"/>
      <c r="BF351" s="186"/>
      <c r="BG351" s="186"/>
      <c r="BH351" s="186"/>
      <c r="BI351" s="186"/>
      <c r="BJ351" s="186"/>
      <c r="BK351" s="186"/>
      <c r="BL351" s="186"/>
      <c r="BM351" s="188"/>
      <c r="BN351" s="186"/>
      <c r="BO351" s="186"/>
      <c r="BP351" s="186"/>
      <c r="BQ351" s="186"/>
      <c r="BR351" s="186"/>
      <c r="BS351" s="186"/>
      <c r="BT351" s="186"/>
      <c r="BU351" s="186"/>
      <c r="BV351" s="186"/>
      <c r="BW351" s="186"/>
      <c r="BX351" s="186"/>
      <c r="BY351" s="188"/>
      <c r="BZ351" s="186"/>
      <c r="CA351" s="186"/>
      <c r="CB351" s="185"/>
      <c r="CC351" s="187"/>
      <c r="CD351" s="187"/>
    </row>
    <row r="352" spans="1:82">
      <c r="A352" s="183"/>
      <c r="B352" s="185"/>
      <c r="C352" s="183"/>
      <c r="D352" s="183"/>
      <c r="E352" s="183"/>
      <c r="F352" s="183"/>
      <c r="G352" s="183"/>
      <c r="H352" s="185"/>
      <c r="I352" s="185"/>
      <c r="J352" s="183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6"/>
      <c r="AA352" s="186"/>
      <c r="AB352" s="186"/>
      <c r="AC352" s="186"/>
      <c r="AD352" s="186"/>
      <c r="AE352" s="186"/>
      <c r="AF352" s="186"/>
      <c r="AG352" s="186"/>
      <c r="AH352" s="186"/>
      <c r="AI352" s="186"/>
      <c r="AJ352" s="186"/>
      <c r="AK352" s="143"/>
      <c r="AL352" s="186"/>
      <c r="AM352" s="186"/>
      <c r="AN352" s="186"/>
      <c r="AO352" s="186"/>
      <c r="AP352" s="186"/>
      <c r="AQ352" s="186"/>
      <c r="AR352" s="186"/>
      <c r="AS352" s="188"/>
      <c r="AT352" s="186"/>
      <c r="AU352" s="186"/>
      <c r="AV352" s="186"/>
      <c r="AW352" s="186"/>
      <c r="AX352" s="186"/>
      <c r="AY352" s="186"/>
      <c r="AZ352" s="186"/>
      <c r="BA352" s="186"/>
      <c r="BB352" s="186"/>
      <c r="BC352" s="186"/>
      <c r="BD352" s="186"/>
      <c r="BE352" s="188"/>
      <c r="BF352" s="186"/>
      <c r="BG352" s="186"/>
      <c r="BH352" s="186"/>
      <c r="BI352" s="186"/>
      <c r="BJ352" s="186"/>
      <c r="BK352" s="186"/>
      <c r="BL352" s="186"/>
      <c r="BM352" s="188"/>
      <c r="BN352" s="186"/>
      <c r="BO352" s="186"/>
      <c r="BP352" s="186"/>
      <c r="BQ352" s="186"/>
      <c r="BR352" s="186"/>
      <c r="BS352" s="186"/>
      <c r="BT352" s="186"/>
      <c r="BU352" s="186"/>
      <c r="BV352" s="186"/>
      <c r="BW352" s="186"/>
      <c r="BX352" s="186"/>
      <c r="BY352" s="188"/>
      <c r="BZ352" s="186"/>
      <c r="CA352" s="186"/>
      <c r="CB352" s="185"/>
      <c r="CC352" s="187"/>
      <c r="CD352" s="187"/>
    </row>
    <row r="353" spans="1:82">
      <c r="A353" s="183"/>
      <c r="B353" s="185"/>
      <c r="C353" s="183"/>
      <c r="D353" s="183"/>
      <c r="E353" s="183"/>
      <c r="F353" s="183"/>
      <c r="G353" s="183"/>
      <c r="H353" s="185"/>
      <c r="I353" s="185"/>
      <c r="J353" s="183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  <c r="AA353" s="186"/>
      <c r="AB353" s="186"/>
      <c r="AC353" s="186"/>
      <c r="AD353" s="186"/>
      <c r="AE353" s="186"/>
      <c r="AF353" s="186"/>
      <c r="AG353" s="186"/>
      <c r="AH353" s="186"/>
      <c r="AI353" s="186"/>
      <c r="AJ353" s="186"/>
      <c r="AK353" s="143"/>
      <c r="AL353" s="186"/>
      <c r="AM353" s="186"/>
      <c r="AN353" s="186"/>
      <c r="AO353" s="186"/>
      <c r="AP353" s="186"/>
      <c r="AQ353" s="186"/>
      <c r="AR353" s="186"/>
      <c r="AS353" s="188"/>
      <c r="AT353" s="186"/>
      <c r="AU353" s="186"/>
      <c r="AV353" s="186"/>
      <c r="AW353" s="186"/>
      <c r="AX353" s="186"/>
      <c r="AY353" s="186"/>
      <c r="AZ353" s="186"/>
      <c r="BA353" s="186"/>
      <c r="BB353" s="186"/>
      <c r="BC353" s="186"/>
      <c r="BD353" s="186"/>
      <c r="BE353" s="188"/>
      <c r="BF353" s="186"/>
      <c r="BG353" s="186"/>
      <c r="BH353" s="186"/>
      <c r="BI353" s="186"/>
      <c r="BJ353" s="186"/>
      <c r="BK353" s="186"/>
      <c r="BL353" s="186"/>
      <c r="BM353" s="188"/>
      <c r="BN353" s="186"/>
      <c r="BO353" s="186"/>
      <c r="BP353" s="186"/>
      <c r="BQ353" s="186"/>
      <c r="BR353" s="186"/>
      <c r="BS353" s="186"/>
      <c r="BT353" s="186"/>
      <c r="BU353" s="186"/>
      <c r="BV353" s="186"/>
      <c r="BW353" s="186"/>
      <c r="BX353" s="186"/>
      <c r="BY353" s="188"/>
      <c r="BZ353" s="186"/>
      <c r="CA353" s="186"/>
      <c r="CB353" s="185"/>
      <c r="CC353" s="187"/>
      <c r="CD353" s="187"/>
    </row>
    <row r="354" spans="1:82">
      <c r="A354" s="183"/>
      <c r="B354" s="185"/>
      <c r="C354" s="183"/>
      <c r="D354" s="183"/>
      <c r="E354" s="183"/>
      <c r="F354" s="183"/>
      <c r="G354" s="183"/>
      <c r="H354" s="185"/>
      <c r="I354" s="185"/>
      <c r="J354" s="183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6"/>
      <c r="AA354" s="186"/>
      <c r="AB354" s="186"/>
      <c r="AC354" s="186"/>
      <c r="AD354" s="186"/>
      <c r="AE354" s="186"/>
      <c r="AF354" s="186"/>
      <c r="AG354" s="186"/>
      <c r="AH354" s="186"/>
      <c r="AI354" s="186"/>
      <c r="AJ354" s="186"/>
      <c r="AK354" s="143"/>
      <c r="AL354" s="186"/>
      <c r="AM354" s="186"/>
      <c r="AN354" s="186"/>
      <c r="AO354" s="186"/>
      <c r="AP354" s="186"/>
      <c r="AQ354" s="186"/>
      <c r="AR354" s="186"/>
      <c r="AS354" s="188"/>
      <c r="AT354" s="186"/>
      <c r="AU354" s="186"/>
      <c r="AV354" s="186"/>
      <c r="AW354" s="186"/>
      <c r="AX354" s="186"/>
      <c r="AY354" s="186"/>
      <c r="AZ354" s="186"/>
      <c r="BA354" s="186"/>
      <c r="BB354" s="186"/>
      <c r="BC354" s="186"/>
      <c r="BD354" s="186"/>
      <c r="BE354" s="188"/>
      <c r="BF354" s="186"/>
      <c r="BG354" s="186"/>
      <c r="BH354" s="186"/>
      <c r="BI354" s="186"/>
      <c r="BJ354" s="186"/>
      <c r="BK354" s="186"/>
      <c r="BL354" s="186"/>
      <c r="BM354" s="188"/>
      <c r="BN354" s="186"/>
      <c r="BO354" s="186"/>
      <c r="BP354" s="186"/>
      <c r="BQ354" s="186"/>
      <c r="BR354" s="186"/>
      <c r="BS354" s="186"/>
      <c r="BT354" s="186"/>
      <c r="BU354" s="186"/>
      <c r="BV354" s="186"/>
      <c r="BW354" s="186"/>
      <c r="BX354" s="186"/>
      <c r="BY354" s="188"/>
      <c r="BZ354" s="186"/>
      <c r="CA354" s="186"/>
      <c r="CB354" s="185"/>
      <c r="CC354" s="187"/>
      <c r="CD354" s="187"/>
    </row>
    <row r="355" spans="1:82">
      <c r="A355" s="183"/>
      <c r="B355" s="185"/>
      <c r="C355" s="183"/>
      <c r="D355" s="183"/>
      <c r="E355" s="183"/>
      <c r="F355" s="183"/>
      <c r="G355" s="183"/>
      <c r="H355" s="185"/>
      <c r="I355" s="185"/>
      <c r="J355" s="183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6"/>
      <c r="AA355" s="186"/>
      <c r="AB355" s="186"/>
      <c r="AC355" s="186"/>
      <c r="AD355" s="186"/>
      <c r="AE355" s="186"/>
      <c r="AF355" s="186"/>
      <c r="AG355" s="186"/>
      <c r="AH355" s="186"/>
      <c r="AI355" s="186"/>
      <c r="AJ355" s="186"/>
      <c r="AK355" s="143"/>
      <c r="AL355" s="186"/>
      <c r="AM355" s="186"/>
      <c r="AN355" s="186"/>
      <c r="AO355" s="186"/>
      <c r="AP355" s="186"/>
      <c r="AQ355" s="186"/>
      <c r="AR355" s="186"/>
      <c r="AS355" s="188"/>
      <c r="AT355" s="186"/>
      <c r="AU355" s="186"/>
      <c r="AV355" s="186"/>
      <c r="AW355" s="186"/>
      <c r="AX355" s="186"/>
      <c r="AY355" s="186"/>
      <c r="AZ355" s="186"/>
      <c r="BA355" s="186"/>
      <c r="BB355" s="186"/>
      <c r="BC355" s="186"/>
      <c r="BD355" s="186"/>
      <c r="BE355" s="188"/>
      <c r="BF355" s="186"/>
      <c r="BG355" s="186"/>
      <c r="BH355" s="186"/>
      <c r="BI355" s="186"/>
      <c r="BJ355" s="186"/>
      <c r="BK355" s="186"/>
      <c r="BL355" s="186"/>
      <c r="BM355" s="188"/>
      <c r="BN355" s="186"/>
      <c r="BO355" s="186"/>
      <c r="BP355" s="186"/>
      <c r="BQ355" s="186"/>
      <c r="BR355" s="186"/>
      <c r="BS355" s="186"/>
      <c r="BT355" s="186"/>
      <c r="BU355" s="186"/>
      <c r="BV355" s="186"/>
      <c r="BW355" s="186"/>
      <c r="BX355" s="186"/>
      <c r="BY355" s="188"/>
      <c r="BZ355" s="186"/>
      <c r="CA355" s="186"/>
      <c r="CB355" s="185"/>
      <c r="CC355" s="187"/>
      <c r="CD355" s="187"/>
    </row>
    <row r="356" spans="1:82">
      <c r="A356" s="183"/>
      <c r="B356" s="185"/>
      <c r="C356" s="183"/>
      <c r="D356" s="183"/>
      <c r="E356" s="183"/>
      <c r="F356" s="183"/>
      <c r="G356" s="183"/>
      <c r="H356" s="185"/>
      <c r="I356" s="185"/>
      <c r="J356" s="183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  <c r="AA356" s="186"/>
      <c r="AB356" s="186"/>
      <c r="AC356" s="186"/>
      <c r="AD356" s="186"/>
      <c r="AE356" s="186"/>
      <c r="AF356" s="186"/>
      <c r="AG356" s="186"/>
      <c r="AH356" s="186"/>
      <c r="AI356" s="186"/>
      <c r="AJ356" s="186"/>
      <c r="AK356" s="143"/>
      <c r="AL356" s="186"/>
      <c r="AM356" s="186"/>
      <c r="AN356" s="186"/>
      <c r="AO356" s="186"/>
      <c r="AP356" s="186"/>
      <c r="AQ356" s="186"/>
      <c r="AR356" s="186"/>
      <c r="AS356" s="188"/>
      <c r="AT356" s="186"/>
      <c r="AU356" s="186"/>
      <c r="AV356" s="186"/>
      <c r="AW356" s="186"/>
      <c r="AX356" s="186"/>
      <c r="AY356" s="186"/>
      <c r="AZ356" s="186"/>
      <c r="BA356" s="186"/>
      <c r="BB356" s="186"/>
      <c r="BC356" s="186"/>
      <c r="BD356" s="186"/>
      <c r="BE356" s="188"/>
      <c r="BF356" s="186"/>
      <c r="BG356" s="186"/>
      <c r="BH356" s="186"/>
      <c r="BI356" s="186"/>
      <c r="BJ356" s="186"/>
      <c r="BK356" s="186"/>
      <c r="BL356" s="186"/>
      <c r="BM356" s="188"/>
      <c r="BN356" s="186"/>
      <c r="BO356" s="186"/>
      <c r="BP356" s="186"/>
      <c r="BQ356" s="186"/>
      <c r="BR356" s="186"/>
      <c r="BS356" s="186"/>
      <c r="BT356" s="186"/>
      <c r="BU356" s="186"/>
      <c r="BV356" s="186"/>
      <c r="BW356" s="186"/>
      <c r="BX356" s="186"/>
      <c r="BY356" s="188"/>
      <c r="BZ356" s="186"/>
      <c r="CA356" s="186"/>
      <c r="CB356" s="185"/>
      <c r="CC356" s="187"/>
      <c r="CD356" s="187"/>
    </row>
    <row r="357" spans="1:82">
      <c r="A357" s="183"/>
      <c r="B357" s="185"/>
      <c r="C357" s="183"/>
      <c r="D357" s="183"/>
      <c r="E357" s="183"/>
      <c r="F357" s="183"/>
      <c r="G357" s="183"/>
      <c r="H357" s="185"/>
      <c r="I357" s="185"/>
      <c r="J357" s="183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  <c r="AA357" s="186"/>
      <c r="AB357" s="186"/>
      <c r="AC357" s="186"/>
      <c r="AD357" s="186"/>
      <c r="AE357" s="186"/>
      <c r="AF357" s="186"/>
      <c r="AG357" s="186"/>
      <c r="AH357" s="186"/>
      <c r="AI357" s="186"/>
      <c r="AJ357" s="186"/>
      <c r="AK357" s="143"/>
      <c r="AL357" s="186"/>
      <c r="AM357" s="186"/>
      <c r="AN357" s="186"/>
      <c r="AO357" s="186"/>
      <c r="AP357" s="186"/>
      <c r="AQ357" s="186"/>
      <c r="AR357" s="186"/>
      <c r="AS357" s="188"/>
      <c r="AT357" s="186"/>
      <c r="AU357" s="186"/>
      <c r="AV357" s="186"/>
      <c r="AW357" s="186"/>
      <c r="AX357" s="186"/>
      <c r="AY357" s="186"/>
      <c r="AZ357" s="186"/>
      <c r="BA357" s="186"/>
      <c r="BB357" s="186"/>
      <c r="BC357" s="186"/>
      <c r="BD357" s="186"/>
      <c r="BE357" s="188"/>
      <c r="BF357" s="186"/>
      <c r="BG357" s="186"/>
      <c r="BH357" s="186"/>
      <c r="BI357" s="186"/>
      <c r="BJ357" s="186"/>
      <c r="BK357" s="186"/>
      <c r="BL357" s="186"/>
      <c r="BM357" s="188"/>
      <c r="BN357" s="186"/>
      <c r="BO357" s="186"/>
      <c r="BP357" s="186"/>
      <c r="BQ357" s="186"/>
      <c r="BR357" s="186"/>
      <c r="BS357" s="186"/>
      <c r="BT357" s="186"/>
      <c r="BU357" s="186"/>
      <c r="BV357" s="186"/>
      <c r="BW357" s="186"/>
      <c r="BX357" s="186"/>
      <c r="BY357" s="188"/>
      <c r="BZ357" s="186"/>
      <c r="CA357" s="186"/>
      <c r="CB357" s="185"/>
      <c r="CC357" s="187"/>
      <c r="CD357" s="187"/>
    </row>
    <row r="358" spans="1:82">
      <c r="A358" s="183"/>
      <c r="B358" s="185"/>
      <c r="C358" s="183"/>
      <c r="D358" s="183"/>
      <c r="E358" s="183"/>
      <c r="F358" s="183"/>
      <c r="G358" s="183"/>
      <c r="H358" s="185"/>
      <c r="I358" s="185"/>
      <c r="J358" s="183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  <c r="AA358" s="186"/>
      <c r="AB358" s="186"/>
      <c r="AC358" s="186"/>
      <c r="AD358" s="186"/>
      <c r="AE358" s="186"/>
      <c r="AF358" s="186"/>
      <c r="AG358" s="186"/>
      <c r="AH358" s="186"/>
      <c r="AI358" s="186"/>
      <c r="AJ358" s="186"/>
      <c r="AK358" s="143"/>
      <c r="AL358" s="186"/>
      <c r="AM358" s="186"/>
      <c r="AN358" s="186"/>
      <c r="AO358" s="186"/>
      <c r="AP358" s="186"/>
      <c r="AQ358" s="186"/>
      <c r="AR358" s="186"/>
      <c r="AS358" s="188"/>
      <c r="AT358" s="186"/>
      <c r="AU358" s="186"/>
      <c r="AV358" s="186"/>
      <c r="AW358" s="186"/>
      <c r="AX358" s="186"/>
      <c r="AY358" s="186"/>
      <c r="AZ358" s="186"/>
      <c r="BA358" s="186"/>
      <c r="BB358" s="186"/>
      <c r="BC358" s="186"/>
      <c r="BD358" s="186"/>
      <c r="BE358" s="188"/>
      <c r="BF358" s="186"/>
      <c r="BG358" s="186"/>
      <c r="BH358" s="186"/>
      <c r="BI358" s="186"/>
      <c r="BJ358" s="186"/>
      <c r="BK358" s="186"/>
      <c r="BL358" s="186"/>
      <c r="BM358" s="188"/>
      <c r="BN358" s="186"/>
      <c r="BO358" s="186"/>
      <c r="BP358" s="186"/>
      <c r="BQ358" s="186"/>
      <c r="BR358" s="186"/>
      <c r="BS358" s="186"/>
      <c r="BT358" s="186"/>
      <c r="BU358" s="186"/>
      <c r="BV358" s="186"/>
      <c r="BW358" s="186"/>
      <c r="BX358" s="186"/>
      <c r="BY358" s="188"/>
      <c r="BZ358" s="186"/>
      <c r="CA358" s="186"/>
      <c r="CB358" s="185"/>
      <c r="CC358" s="187"/>
      <c r="CD358" s="187"/>
    </row>
    <row r="359" spans="1:82">
      <c r="A359" s="183"/>
      <c r="B359" s="185"/>
      <c r="C359" s="183"/>
      <c r="D359" s="183"/>
      <c r="E359" s="183"/>
      <c r="F359" s="183"/>
      <c r="G359" s="183"/>
      <c r="H359" s="185"/>
      <c r="I359" s="185"/>
      <c r="J359" s="183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  <c r="AA359" s="186"/>
      <c r="AB359" s="186"/>
      <c r="AC359" s="186"/>
      <c r="AD359" s="186"/>
      <c r="AE359" s="186"/>
      <c r="AF359" s="186"/>
      <c r="AG359" s="186"/>
      <c r="AH359" s="186"/>
      <c r="AI359" s="186"/>
      <c r="AJ359" s="186"/>
      <c r="AK359" s="143"/>
      <c r="AL359" s="186"/>
      <c r="AM359" s="186"/>
      <c r="AN359" s="186"/>
      <c r="AO359" s="186"/>
      <c r="AP359" s="186"/>
      <c r="AQ359" s="186"/>
      <c r="AR359" s="186"/>
      <c r="AS359" s="188"/>
      <c r="AT359" s="186"/>
      <c r="AU359" s="186"/>
      <c r="AV359" s="186"/>
      <c r="AW359" s="186"/>
      <c r="AX359" s="186"/>
      <c r="AY359" s="186"/>
      <c r="AZ359" s="186"/>
      <c r="BA359" s="186"/>
      <c r="BB359" s="186"/>
      <c r="BC359" s="186"/>
      <c r="BD359" s="186"/>
      <c r="BE359" s="188"/>
      <c r="BF359" s="186"/>
      <c r="BG359" s="186"/>
      <c r="BH359" s="186"/>
      <c r="BI359" s="186"/>
      <c r="BJ359" s="186"/>
      <c r="BK359" s="186"/>
      <c r="BL359" s="186"/>
      <c r="BM359" s="188"/>
      <c r="BN359" s="186"/>
      <c r="BO359" s="186"/>
      <c r="BP359" s="186"/>
      <c r="BQ359" s="186"/>
      <c r="BR359" s="186"/>
      <c r="BS359" s="186"/>
      <c r="BT359" s="186"/>
      <c r="BU359" s="186"/>
      <c r="BV359" s="186"/>
      <c r="BW359" s="186"/>
      <c r="BX359" s="186"/>
      <c r="BY359" s="188"/>
      <c r="BZ359" s="186"/>
      <c r="CA359" s="186"/>
      <c r="CB359" s="185"/>
      <c r="CC359" s="187"/>
      <c r="CD359" s="187"/>
    </row>
    <row r="360" spans="1:82">
      <c r="A360" s="183"/>
      <c r="B360" s="185"/>
      <c r="C360" s="183"/>
      <c r="D360" s="183"/>
      <c r="E360" s="183"/>
      <c r="F360" s="183"/>
      <c r="G360" s="183"/>
      <c r="H360" s="185"/>
      <c r="I360" s="185"/>
      <c r="J360" s="183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  <c r="AA360" s="186"/>
      <c r="AB360" s="186"/>
      <c r="AC360" s="186"/>
      <c r="AD360" s="186"/>
      <c r="AE360" s="186"/>
      <c r="AF360" s="186"/>
      <c r="AG360" s="186"/>
      <c r="AH360" s="186"/>
      <c r="AI360" s="186"/>
      <c r="AJ360" s="186"/>
      <c r="AK360" s="143"/>
      <c r="AL360" s="186"/>
      <c r="AM360" s="186"/>
      <c r="AN360" s="186"/>
      <c r="AO360" s="186"/>
      <c r="AP360" s="186"/>
      <c r="AQ360" s="186"/>
      <c r="AR360" s="186"/>
      <c r="AS360" s="188"/>
      <c r="AT360" s="186"/>
      <c r="AU360" s="186"/>
      <c r="AV360" s="186"/>
      <c r="AW360" s="186"/>
      <c r="AX360" s="186"/>
      <c r="AY360" s="186"/>
      <c r="AZ360" s="186"/>
      <c r="BA360" s="186"/>
      <c r="BB360" s="186"/>
      <c r="BC360" s="186"/>
      <c r="BD360" s="186"/>
      <c r="BE360" s="188"/>
      <c r="BF360" s="186"/>
      <c r="BG360" s="186"/>
      <c r="BH360" s="186"/>
      <c r="BI360" s="186"/>
      <c r="BJ360" s="186"/>
      <c r="BK360" s="186"/>
      <c r="BL360" s="186"/>
      <c r="BM360" s="188"/>
      <c r="BN360" s="186"/>
      <c r="BO360" s="186"/>
      <c r="BP360" s="186"/>
      <c r="BQ360" s="186"/>
      <c r="BR360" s="186"/>
      <c r="BS360" s="186"/>
      <c r="BT360" s="186"/>
      <c r="BU360" s="186"/>
      <c r="BV360" s="186"/>
      <c r="BW360" s="186"/>
      <c r="BX360" s="186"/>
      <c r="BY360" s="188"/>
      <c r="BZ360" s="186"/>
      <c r="CA360" s="186"/>
      <c r="CB360" s="185"/>
      <c r="CC360" s="187"/>
      <c r="CD360" s="187"/>
    </row>
    <row r="361" spans="1:82">
      <c r="A361" s="183"/>
      <c r="B361" s="185"/>
      <c r="C361" s="183"/>
      <c r="D361" s="183"/>
      <c r="E361" s="183"/>
      <c r="F361" s="183"/>
      <c r="G361" s="183"/>
      <c r="H361" s="185"/>
      <c r="I361" s="185"/>
      <c r="J361" s="183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6"/>
      <c r="AA361" s="186"/>
      <c r="AB361" s="186"/>
      <c r="AC361" s="186"/>
      <c r="AD361" s="186"/>
      <c r="AE361" s="186"/>
      <c r="AF361" s="186"/>
      <c r="AG361" s="186"/>
      <c r="AH361" s="186"/>
      <c r="AI361" s="186"/>
      <c r="AJ361" s="186"/>
      <c r="AK361" s="143"/>
      <c r="AL361" s="186"/>
      <c r="AM361" s="186"/>
      <c r="AN361" s="186"/>
      <c r="AO361" s="186"/>
      <c r="AP361" s="186"/>
      <c r="AQ361" s="186"/>
      <c r="AR361" s="186"/>
      <c r="AS361" s="188"/>
      <c r="AT361" s="186"/>
      <c r="AU361" s="186"/>
      <c r="AV361" s="186"/>
      <c r="AW361" s="186"/>
      <c r="AX361" s="186"/>
      <c r="AY361" s="186"/>
      <c r="AZ361" s="186"/>
      <c r="BA361" s="186"/>
      <c r="BB361" s="186"/>
      <c r="BC361" s="186"/>
      <c r="BD361" s="186"/>
      <c r="BE361" s="188"/>
      <c r="BF361" s="186"/>
      <c r="BG361" s="186"/>
      <c r="BH361" s="186"/>
      <c r="BI361" s="186"/>
      <c r="BJ361" s="186"/>
      <c r="BK361" s="186"/>
      <c r="BL361" s="186"/>
      <c r="BM361" s="188"/>
      <c r="BN361" s="186"/>
      <c r="BO361" s="186"/>
      <c r="BP361" s="186"/>
      <c r="BQ361" s="186"/>
      <c r="BR361" s="186"/>
      <c r="BS361" s="186"/>
      <c r="BT361" s="186"/>
      <c r="BU361" s="186"/>
      <c r="BV361" s="186"/>
      <c r="BW361" s="186"/>
      <c r="BX361" s="186"/>
      <c r="BY361" s="188"/>
      <c r="BZ361" s="186"/>
      <c r="CA361" s="186"/>
      <c r="CB361" s="185"/>
      <c r="CC361" s="187"/>
      <c r="CD361" s="187"/>
    </row>
    <row r="362" spans="1:82">
      <c r="A362" s="183"/>
      <c r="B362" s="185"/>
      <c r="C362" s="183"/>
      <c r="D362" s="183"/>
      <c r="E362" s="183"/>
      <c r="F362" s="183"/>
      <c r="G362" s="183"/>
      <c r="H362" s="185"/>
      <c r="I362" s="185"/>
      <c r="J362" s="183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  <c r="AA362" s="186"/>
      <c r="AB362" s="186"/>
      <c r="AC362" s="186"/>
      <c r="AD362" s="186"/>
      <c r="AE362" s="186"/>
      <c r="AF362" s="186"/>
      <c r="AG362" s="186"/>
      <c r="AH362" s="186"/>
      <c r="AI362" s="186"/>
      <c r="AJ362" s="186"/>
      <c r="AK362" s="143"/>
      <c r="AL362" s="186"/>
      <c r="AM362" s="186"/>
      <c r="AN362" s="186"/>
      <c r="AO362" s="186"/>
      <c r="AP362" s="186"/>
      <c r="AQ362" s="186"/>
      <c r="AR362" s="186"/>
      <c r="AS362" s="188"/>
      <c r="AT362" s="186"/>
      <c r="AU362" s="186"/>
      <c r="AV362" s="186"/>
      <c r="AW362" s="186"/>
      <c r="AX362" s="186"/>
      <c r="AY362" s="186"/>
      <c r="AZ362" s="186"/>
      <c r="BA362" s="186"/>
      <c r="BB362" s="186"/>
      <c r="BC362" s="186"/>
      <c r="BD362" s="186"/>
      <c r="BE362" s="188"/>
      <c r="BF362" s="186"/>
      <c r="BG362" s="186"/>
      <c r="BH362" s="186"/>
      <c r="BI362" s="186"/>
      <c r="BJ362" s="186"/>
      <c r="BK362" s="186"/>
      <c r="BL362" s="186"/>
      <c r="BM362" s="188"/>
      <c r="BN362" s="186"/>
      <c r="BO362" s="186"/>
      <c r="BP362" s="186"/>
      <c r="BQ362" s="186"/>
      <c r="BR362" s="186"/>
      <c r="BS362" s="186"/>
      <c r="BT362" s="186"/>
      <c r="BU362" s="186"/>
      <c r="BV362" s="186"/>
      <c r="BW362" s="186"/>
      <c r="BX362" s="186"/>
      <c r="BY362" s="188"/>
      <c r="BZ362" s="186"/>
      <c r="CA362" s="186"/>
      <c r="CB362" s="185"/>
      <c r="CC362" s="187"/>
      <c r="CD362" s="187"/>
    </row>
    <row r="363" spans="1:82">
      <c r="A363" s="183"/>
      <c r="B363" s="185"/>
      <c r="C363" s="183"/>
      <c r="D363" s="183"/>
      <c r="E363" s="183"/>
      <c r="F363" s="183"/>
      <c r="G363" s="183"/>
      <c r="H363" s="185"/>
      <c r="I363" s="185"/>
      <c r="J363" s="183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6"/>
      <c r="AA363" s="186"/>
      <c r="AB363" s="186"/>
      <c r="AC363" s="186"/>
      <c r="AD363" s="186"/>
      <c r="AE363" s="186"/>
      <c r="AF363" s="186"/>
      <c r="AG363" s="186"/>
      <c r="AH363" s="186"/>
      <c r="AI363" s="186"/>
      <c r="AJ363" s="186"/>
      <c r="AK363" s="143"/>
      <c r="AL363" s="186"/>
      <c r="AM363" s="186"/>
      <c r="AN363" s="186"/>
      <c r="AO363" s="186"/>
      <c r="AP363" s="186"/>
      <c r="AQ363" s="186"/>
      <c r="AR363" s="186"/>
      <c r="AS363" s="188"/>
      <c r="AT363" s="186"/>
      <c r="AU363" s="186"/>
      <c r="AV363" s="186"/>
      <c r="AW363" s="186"/>
      <c r="AX363" s="186"/>
      <c r="AY363" s="186"/>
      <c r="AZ363" s="186"/>
      <c r="BA363" s="186"/>
      <c r="BB363" s="186"/>
      <c r="BC363" s="186"/>
      <c r="BD363" s="186"/>
      <c r="BE363" s="188"/>
      <c r="BF363" s="186"/>
      <c r="BG363" s="186"/>
      <c r="BH363" s="186"/>
      <c r="BI363" s="186"/>
      <c r="BJ363" s="186"/>
      <c r="BK363" s="186"/>
      <c r="BL363" s="186"/>
      <c r="BM363" s="188"/>
      <c r="BN363" s="186"/>
      <c r="BO363" s="186"/>
      <c r="BP363" s="186"/>
      <c r="BQ363" s="186"/>
      <c r="BR363" s="186"/>
      <c r="BS363" s="186"/>
      <c r="BT363" s="186"/>
      <c r="BU363" s="186"/>
      <c r="BV363" s="186"/>
      <c r="BW363" s="186"/>
      <c r="BX363" s="186"/>
      <c r="BY363" s="188"/>
      <c r="BZ363" s="186"/>
      <c r="CA363" s="186"/>
      <c r="CB363" s="185"/>
      <c r="CC363" s="187"/>
      <c r="CD363" s="187"/>
    </row>
    <row r="364" spans="1:82">
      <c r="A364" s="183"/>
      <c r="B364" s="185"/>
      <c r="C364" s="183"/>
      <c r="D364" s="183"/>
      <c r="E364" s="183"/>
      <c r="F364" s="183"/>
      <c r="G364" s="183"/>
      <c r="H364" s="185"/>
      <c r="I364" s="185"/>
      <c r="J364" s="183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6"/>
      <c r="AA364" s="186"/>
      <c r="AB364" s="186"/>
      <c r="AC364" s="186"/>
      <c r="AD364" s="186"/>
      <c r="AE364" s="186"/>
      <c r="AF364" s="186"/>
      <c r="AG364" s="186"/>
      <c r="AH364" s="186"/>
      <c r="AI364" s="186"/>
      <c r="AJ364" s="186"/>
      <c r="AK364" s="143"/>
      <c r="AL364" s="186"/>
      <c r="AM364" s="186"/>
      <c r="AN364" s="186"/>
      <c r="AO364" s="186"/>
      <c r="AP364" s="186"/>
      <c r="AQ364" s="186"/>
      <c r="AR364" s="186"/>
      <c r="AS364" s="188"/>
      <c r="AT364" s="186"/>
      <c r="AU364" s="186"/>
      <c r="AV364" s="186"/>
      <c r="AW364" s="186"/>
      <c r="AX364" s="186"/>
      <c r="AY364" s="186"/>
      <c r="AZ364" s="186"/>
      <c r="BA364" s="186"/>
      <c r="BB364" s="186"/>
      <c r="BC364" s="186"/>
      <c r="BD364" s="186"/>
      <c r="BE364" s="188"/>
      <c r="BF364" s="186"/>
      <c r="BG364" s="186"/>
      <c r="BH364" s="186"/>
      <c r="BI364" s="186"/>
      <c r="BJ364" s="186"/>
      <c r="BK364" s="186"/>
      <c r="BL364" s="186"/>
      <c r="BM364" s="188"/>
      <c r="BN364" s="186"/>
      <c r="BO364" s="186"/>
      <c r="BP364" s="186"/>
      <c r="BQ364" s="186"/>
      <c r="BR364" s="186"/>
      <c r="BS364" s="186"/>
      <c r="BT364" s="186"/>
      <c r="BU364" s="186"/>
      <c r="BV364" s="186"/>
      <c r="BW364" s="186"/>
      <c r="BX364" s="186"/>
      <c r="BY364" s="188"/>
      <c r="BZ364" s="186"/>
      <c r="CA364" s="186"/>
      <c r="CB364" s="185"/>
      <c r="CC364" s="187"/>
      <c r="CD364" s="187"/>
    </row>
    <row r="365" spans="1:82">
      <c r="A365" s="183"/>
      <c r="B365" s="185"/>
      <c r="C365" s="183"/>
      <c r="D365" s="183"/>
      <c r="E365" s="183"/>
      <c r="F365" s="183"/>
      <c r="G365" s="183"/>
      <c r="H365" s="185"/>
      <c r="I365" s="185"/>
      <c r="J365" s="183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6"/>
      <c r="AA365" s="186"/>
      <c r="AB365" s="186"/>
      <c r="AC365" s="186"/>
      <c r="AD365" s="186"/>
      <c r="AE365" s="186"/>
      <c r="AF365" s="186"/>
      <c r="AG365" s="186"/>
      <c r="AH365" s="186"/>
      <c r="AI365" s="186"/>
      <c r="AJ365" s="186"/>
      <c r="AK365" s="143"/>
      <c r="AL365" s="186"/>
      <c r="AM365" s="186"/>
      <c r="AN365" s="186"/>
      <c r="AO365" s="186"/>
      <c r="AP365" s="186"/>
      <c r="AQ365" s="186"/>
      <c r="AR365" s="186"/>
      <c r="AS365" s="188"/>
      <c r="AT365" s="186"/>
      <c r="AU365" s="186"/>
      <c r="AV365" s="186"/>
      <c r="AW365" s="186"/>
      <c r="AX365" s="186"/>
      <c r="AY365" s="186"/>
      <c r="AZ365" s="186"/>
      <c r="BA365" s="186"/>
      <c r="BB365" s="186"/>
      <c r="BC365" s="186"/>
      <c r="BD365" s="186"/>
      <c r="BE365" s="188"/>
      <c r="BF365" s="186"/>
      <c r="BG365" s="186"/>
      <c r="BH365" s="186"/>
      <c r="BI365" s="186"/>
      <c r="BJ365" s="186"/>
      <c r="BK365" s="186"/>
      <c r="BL365" s="186"/>
      <c r="BM365" s="188"/>
      <c r="BN365" s="186"/>
      <c r="BO365" s="186"/>
      <c r="BP365" s="186"/>
      <c r="BQ365" s="186"/>
      <c r="BR365" s="186"/>
      <c r="BS365" s="186"/>
      <c r="BT365" s="186"/>
      <c r="BU365" s="186"/>
      <c r="BV365" s="186"/>
      <c r="BW365" s="186"/>
      <c r="BX365" s="186"/>
      <c r="BY365" s="188"/>
      <c r="BZ365" s="186"/>
      <c r="CA365" s="186"/>
      <c r="CB365" s="185"/>
      <c r="CC365" s="187"/>
      <c r="CD365" s="187"/>
    </row>
    <row r="366" spans="1:82">
      <c r="A366" s="183"/>
      <c r="B366" s="185"/>
      <c r="C366" s="183"/>
      <c r="D366" s="183"/>
      <c r="E366" s="183"/>
      <c r="F366" s="183"/>
      <c r="G366" s="183"/>
      <c r="H366" s="185"/>
      <c r="I366" s="185"/>
      <c r="J366" s="183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  <c r="AA366" s="186"/>
      <c r="AB366" s="186"/>
      <c r="AC366" s="186"/>
      <c r="AD366" s="186"/>
      <c r="AE366" s="186"/>
      <c r="AF366" s="186"/>
      <c r="AG366" s="186"/>
      <c r="AH366" s="186"/>
      <c r="AI366" s="186"/>
      <c r="AJ366" s="186"/>
      <c r="AK366" s="143"/>
      <c r="AL366" s="186"/>
      <c r="AM366" s="186"/>
      <c r="AN366" s="186"/>
      <c r="AO366" s="186"/>
      <c r="AP366" s="186"/>
      <c r="AQ366" s="186"/>
      <c r="AR366" s="186"/>
      <c r="AS366" s="188"/>
      <c r="AT366" s="186"/>
      <c r="AU366" s="186"/>
      <c r="AV366" s="186"/>
      <c r="AW366" s="186"/>
      <c r="AX366" s="186"/>
      <c r="AY366" s="186"/>
      <c r="AZ366" s="186"/>
      <c r="BA366" s="186"/>
      <c r="BB366" s="186"/>
      <c r="BC366" s="186"/>
      <c r="BD366" s="186"/>
      <c r="BE366" s="188"/>
      <c r="BF366" s="186"/>
      <c r="BG366" s="186"/>
      <c r="BH366" s="186"/>
      <c r="BI366" s="186"/>
      <c r="BJ366" s="186"/>
      <c r="BK366" s="186"/>
      <c r="BL366" s="186"/>
      <c r="BM366" s="188"/>
      <c r="BN366" s="186"/>
      <c r="BO366" s="186"/>
      <c r="BP366" s="186"/>
      <c r="BQ366" s="186"/>
      <c r="BR366" s="186"/>
      <c r="BS366" s="186"/>
      <c r="BT366" s="186"/>
      <c r="BU366" s="186"/>
      <c r="BV366" s="186"/>
      <c r="BW366" s="186"/>
      <c r="BX366" s="186"/>
      <c r="BY366" s="188"/>
      <c r="BZ366" s="186"/>
      <c r="CA366" s="186"/>
      <c r="CB366" s="185"/>
      <c r="CC366" s="187"/>
      <c r="CD366" s="187"/>
    </row>
    <row r="367" spans="1:82">
      <c r="A367" s="183"/>
      <c r="B367" s="185"/>
      <c r="C367" s="183"/>
      <c r="D367" s="183"/>
      <c r="E367" s="183"/>
      <c r="F367" s="183"/>
      <c r="G367" s="183"/>
      <c r="H367" s="185"/>
      <c r="I367" s="185"/>
      <c r="J367" s="183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  <c r="AA367" s="186"/>
      <c r="AB367" s="186"/>
      <c r="AC367" s="186"/>
      <c r="AD367" s="186"/>
      <c r="AE367" s="186"/>
      <c r="AF367" s="186"/>
      <c r="AG367" s="186"/>
      <c r="AH367" s="186"/>
      <c r="AI367" s="186"/>
      <c r="AJ367" s="186"/>
      <c r="AK367" s="143"/>
      <c r="AL367" s="186"/>
      <c r="AM367" s="186"/>
      <c r="AN367" s="186"/>
      <c r="AO367" s="186"/>
      <c r="AP367" s="186"/>
      <c r="AQ367" s="186"/>
      <c r="AR367" s="186"/>
      <c r="AS367" s="188"/>
      <c r="AT367" s="186"/>
      <c r="AU367" s="186"/>
      <c r="AV367" s="186"/>
      <c r="AW367" s="186"/>
      <c r="AX367" s="186"/>
      <c r="AY367" s="186"/>
      <c r="AZ367" s="186"/>
      <c r="BA367" s="186"/>
      <c r="BB367" s="186"/>
      <c r="BC367" s="186"/>
      <c r="BD367" s="186"/>
      <c r="BE367" s="188"/>
      <c r="BF367" s="186"/>
      <c r="BG367" s="186"/>
      <c r="BH367" s="186"/>
      <c r="BI367" s="186"/>
      <c r="BJ367" s="186"/>
      <c r="BK367" s="186"/>
      <c r="BL367" s="186"/>
      <c r="BM367" s="188"/>
      <c r="BN367" s="186"/>
      <c r="BO367" s="186"/>
      <c r="BP367" s="186"/>
      <c r="BQ367" s="186"/>
      <c r="BR367" s="186"/>
      <c r="BS367" s="186"/>
      <c r="BT367" s="186"/>
      <c r="BU367" s="186"/>
      <c r="BV367" s="186"/>
      <c r="BW367" s="186"/>
      <c r="BX367" s="186"/>
      <c r="BY367" s="188"/>
      <c r="BZ367" s="186"/>
      <c r="CA367" s="186"/>
      <c r="CB367" s="185"/>
      <c r="CC367" s="187"/>
      <c r="CD367" s="187"/>
    </row>
    <row r="368" spans="1:82">
      <c r="A368" s="183"/>
      <c r="B368" s="185"/>
      <c r="C368" s="183"/>
      <c r="D368" s="183"/>
      <c r="E368" s="183"/>
      <c r="F368" s="183"/>
      <c r="G368" s="183"/>
      <c r="H368" s="185"/>
      <c r="I368" s="185"/>
      <c r="J368" s="183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  <c r="AA368" s="186"/>
      <c r="AB368" s="186"/>
      <c r="AC368" s="186"/>
      <c r="AD368" s="186"/>
      <c r="AE368" s="186"/>
      <c r="AF368" s="186"/>
      <c r="AG368" s="186"/>
      <c r="AH368" s="186"/>
      <c r="AI368" s="186"/>
      <c r="AJ368" s="186"/>
      <c r="AK368" s="143"/>
      <c r="AL368" s="186"/>
      <c r="AM368" s="186"/>
      <c r="AN368" s="186"/>
      <c r="AO368" s="186"/>
      <c r="AP368" s="186"/>
      <c r="AQ368" s="186"/>
      <c r="AR368" s="186"/>
      <c r="AS368" s="188"/>
      <c r="AT368" s="186"/>
      <c r="AU368" s="186"/>
      <c r="AV368" s="186"/>
      <c r="AW368" s="186"/>
      <c r="AX368" s="186"/>
      <c r="AY368" s="186"/>
      <c r="AZ368" s="186"/>
      <c r="BA368" s="186"/>
      <c r="BB368" s="186"/>
      <c r="BC368" s="186"/>
      <c r="BD368" s="186"/>
      <c r="BE368" s="188"/>
      <c r="BF368" s="186"/>
      <c r="BG368" s="186"/>
      <c r="BH368" s="186"/>
      <c r="BI368" s="186"/>
      <c r="BJ368" s="186"/>
      <c r="BK368" s="186"/>
      <c r="BL368" s="186"/>
      <c r="BM368" s="188"/>
      <c r="BN368" s="186"/>
      <c r="BO368" s="186"/>
      <c r="BP368" s="186"/>
      <c r="BQ368" s="186"/>
      <c r="BR368" s="186"/>
      <c r="BS368" s="186"/>
      <c r="BT368" s="186"/>
      <c r="BU368" s="186"/>
      <c r="BV368" s="186"/>
      <c r="BW368" s="186"/>
      <c r="BX368" s="186"/>
      <c r="BY368" s="188"/>
      <c r="BZ368" s="186"/>
      <c r="CA368" s="186"/>
      <c r="CB368" s="185"/>
      <c r="CC368" s="187"/>
      <c r="CD368" s="187"/>
    </row>
    <row r="369" spans="1:82">
      <c r="A369" s="183"/>
      <c r="B369" s="185"/>
      <c r="C369" s="183"/>
      <c r="D369" s="183"/>
      <c r="E369" s="183"/>
      <c r="F369" s="183"/>
      <c r="G369" s="183"/>
      <c r="H369" s="185"/>
      <c r="I369" s="185"/>
      <c r="J369" s="183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  <c r="AA369" s="186"/>
      <c r="AB369" s="186"/>
      <c r="AC369" s="186"/>
      <c r="AD369" s="186"/>
      <c r="AE369" s="186"/>
      <c r="AF369" s="186"/>
      <c r="AG369" s="186"/>
      <c r="AH369" s="186"/>
      <c r="AI369" s="186"/>
      <c r="AJ369" s="186"/>
      <c r="AK369" s="143"/>
      <c r="AL369" s="186"/>
      <c r="AM369" s="186"/>
      <c r="AN369" s="186"/>
      <c r="AO369" s="186"/>
      <c r="AP369" s="186"/>
      <c r="AQ369" s="186"/>
      <c r="AR369" s="186"/>
      <c r="AS369" s="188"/>
      <c r="AT369" s="186"/>
      <c r="AU369" s="186"/>
      <c r="AV369" s="186"/>
      <c r="AW369" s="186"/>
      <c r="AX369" s="186"/>
      <c r="AY369" s="186"/>
      <c r="AZ369" s="186"/>
      <c r="BA369" s="186"/>
      <c r="BB369" s="186"/>
      <c r="BC369" s="186"/>
      <c r="BD369" s="186"/>
      <c r="BE369" s="188"/>
      <c r="BF369" s="186"/>
      <c r="BG369" s="186"/>
      <c r="BH369" s="186"/>
      <c r="BI369" s="186"/>
      <c r="BJ369" s="186"/>
      <c r="BK369" s="186"/>
      <c r="BL369" s="186"/>
      <c r="BM369" s="188"/>
      <c r="BN369" s="186"/>
      <c r="BO369" s="186"/>
      <c r="BP369" s="186"/>
      <c r="BQ369" s="186"/>
      <c r="BR369" s="186"/>
      <c r="BS369" s="186"/>
      <c r="BT369" s="186"/>
      <c r="BU369" s="186"/>
      <c r="BV369" s="186"/>
      <c r="BW369" s="186"/>
      <c r="BX369" s="186"/>
      <c r="BY369" s="188"/>
      <c r="BZ369" s="186"/>
      <c r="CA369" s="186"/>
      <c r="CB369" s="185"/>
      <c r="CC369" s="187"/>
      <c r="CD369" s="187"/>
    </row>
    <row r="370" spans="1:82">
      <c r="A370" s="183"/>
      <c r="B370" s="185"/>
      <c r="C370" s="183"/>
      <c r="D370" s="183"/>
      <c r="E370" s="183"/>
      <c r="F370" s="183"/>
      <c r="G370" s="183"/>
      <c r="H370" s="185"/>
      <c r="I370" s="185"/>
      <c r="J370" s="183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  <c r="AA370" s="186"/>
      <c r="AB370" s="186"/>
      <c r="AC370" s="186"/>
      <c r="AD370" s="186"/>
      <c r="AE370" s="186"/>
      <c r="AF370" s="186"/>
      <c r="AG370" s="186"/>
      <c r="AH370" s="186"/>
      <c r="AI370" s="186"/>
      <c r="AJ370" s="186"/>
      <c r="AK370" s="143"/>
      <c r="AL370" s="186"/>
      <c r="AM370" s="186"/>
      <c r="AN370" s="186"/>
      <c r="AO370" s="186"/>
      <c r="AP370" s="186"/>
      <c r="AQ370" s="186"/>
      <c r="AR370" s="186"/>
      <c r="AS370" s="188"/>
      <c r="AT370" s="186"/>
      <c r="AU370" s="186"/>
      <c r="AV370" s="186"/>
      <c r="AW370" s="186"/>
      <c r="AX370" s="186"/>
      <c r="AY370" s="186"/>
      <c r="AZ370" s="186"/>
      <c r="BA370" s="186"/>
      <c r="BB370" s="186"/>
      <c r="BC370" s="186"/>
      <c r="BD370" s="186"/>
      <c r="BE370" s="188"/>
      <c r="BF370" s="186"/>
      <c r="BG370" s="186"/>
      <c r="BH370" s="186"/>
      <c r="BI370" s="186"/>
      <c r="BJ370" s="186"/>
      <c r="BK370" s="186"/>
      <c r="BL370" s="186"/>
      <c r="BM370" s="188"/>
      <c r="BN370" s="186"/>
      <c r="BO370" s="186"/>
      <c r="BP370" s="186"/>
      <c r="BQ370" s="186"/>
      <c r="BR370" s="186"/>
      <c r="BS370" s="186"/>
      <c r="BT370" s="186"/>
      <c r="BU370" s="186"/>
      <c r="BV370" s="186"/>
      <c r="BW370" s="186"/>
      <c r="BX370" s="186"/>
      <c r="BY370" s="188"/>
      <c r="BZ370" s="186"/>
      <c r="CA370" s="186"/>
      <c r="CB370" s="185"/>
      <c r="CC370" s="187"/>
      <c r="CD370" s="187"/>
    </row>
    <row r="371" spans="1:82">
      <c r="A371" s="183"/>
      <c r="B371" s="185"/>
      <c r="C371" s="183"/>
      <c r="D371" s="183"/>
      <c r="E371" s="183"/>
      <c r="F371" s="183"/>
      <c r="G371" s="183"/>
      <c r="H371" s="185"/>
      <c r="I371" s="185"/>
      <c r="J371" s="183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  <c r="AA371" s="186"/>
      <c r="AB371" s="186"/>
      <c r="AC371" s="186"/>
      <c r="AD371" s="186"/>
      <c r="AE371" s="186"/>
      <c r="AF371" s="186"/>
      <c r="AG371" s="186"/>
      <c r="AH371" s="186"/>
      <c r="AI371" s="186"/>
      <c r="AJ371" s="186"/>
      <c r="AK371" s="143"/>
      <c r="AL371" s="186"/>
      <c r="AM371" s="186"/>
      <c r="AN371" s="186"/>
      <c r="AO371" s="186"/>
      <c r="AP371" s="186"/>
      <c r="AQ371" s="186"/>
      <c r="AR371" s="186"/>
      <c r="AS371" s="188"/>
      <c r="AT371" s="186"/>
      <c r="AU371" s="186"/>
      <c r="AV371" s="186"/>
      <c r="AW371" s="186"/>
      <c r="AX371" s="186"/>
      <c r="AY371" s="186"/>
      <c r="AZ371" s="186"/>
      <c r="BA371" s="186"/>
      <c r="BB371" s="186"/>
      <c r="BC371" s="186"/>
      <c r="BD371" s="186"/>
      <c r="BE371" s="188"/>
      <c r="BF371" s="186"/>
      <c r="BG371" s="186"/>
      <c r="BH371" s="186"/>
      <c r="BI371" s="186"/>
      <c r="BJ371" s="186"/>
      <c r="BK371" s="186"/>
      <c r="BL371" s="186"/>
      <c r="BM371" s="188"/>
      <c r="BN371" s="186"/>
      <c r="BO371" s="186"/>
      <c r="BP371" s="186"/>
      <c r="BQ371" s="186"/>
      <c r="BR371" s="186"/>
      <c r="BS371" s="186"/>
      <c r="BT371" s="186"/>
      <c r="BU371" s="186"/>
      <c r="BV371" s="186"/>
      <c r="BW371" s="186"/>
      <c r="BX371" s="186"/>
      <c r="BY371" s="188"/>
      <c r="BZ371" s="186"/>
      <c r="CA371" s="186"/>
      <c r="CB371" s="185"/>
      <c r="CC371" s="187"/>
      <c r="CD371" s="187"/>
    </row>
    <row r="372" spans="1:82">
      <c r="A372" s="183"/>
      <c r="B372" s="185"/>
      <c r="C372" s="183"/>
      <c r="D372" s="183"/>
      <c r="E372" s="183"/>
      <c r="F372" s="183"/>
      <c r="G372" s="183"/>
      <c r="H372" s="185"/>
      <c r="I372" s="185"/>
      <c r="J372" s="183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  <c r="AA372" s="186"/>
      <c r="AB372" s="186"/>
      <c r="AC372" s="186"/>
      <c r="AD372" s="186"/>
      <c r="AE372" s="186"/>
      <c r="AF372" s="186"/>
      <c r="AG372" s="186"/>
      <c r="AH372" s="186"/>
      <c r="AI372" s="186"/>
      <c r="AJ372" s="186"/>
      <c r="AK372" s="143"/>
      <c r="AL372" s="186"/>
      <c r="AM372" s="186"/>
      <c r="AN372" s="186"/>
      <c r="AO372" s="186"/>
      <c r="AP372" s="186"/>
      <c r="AQ372" s="186"/>
      <c r="AR372" s="186"/>
      <c r="AS372" s="188"/>
      <c r="AT372" s="186"/>
      <c r="AU372" s="186"/>
      <c r="AV372" s="186"/>
      <c r="AW372" s="186"/>
      <c r="AX372" s="186"/>
      <c r="AY372" s="186"/>
      <c r="AZ372" s="186"/>
      <c r="BA372" s="186"/>
      <c r="BB372" s="186"/>
      <c r="BC372" s="186"/>
      <c r="BD372" s="186"/>
      <c r="BE372" s="188"/>
      <c r="BF372" s="186"/>
      <c r="BG372" s="186"/>
      <c r="BH372" s="186"/>
      <c r="BI372" s="186"/>
      <c r="BJ372" s="186"/>
      <c r="BK372" s="186"/>
      <c r="BL372" s="186"/>
      <c r="BM372" s="188"/>
      <c r="BN372" s="186"/>
      <c r="BO372" s="186"/>
      <c r="BP372" s="186"/>
      <c r="BQ372" s="186"/>
      <c r="BR372" s="186"/>
      <c r="BS372" s="186"/>
      <c r="BT372" s="186"/>
      <c r="BU372" s="186"/>
      <c r="BV372" s="186"/>
      <c r="BW372" s="186"/>
      <c r="BX372" s="186"/>
      <c r="BY372" s="188"/>
      <c r="BZ372" s="186"/>
      <c r="CA372" s="186"/>
      <c r="CB372" s="185"/>
      <c r="CC372" s="187"/>
      <c r="CD372" s="187"/>
    </row>
    <row r="373" spans="1:82">
      <c r="A373" s="183"/>
      <c r="B373" s="185"/>
      <c r="C373" s="183"/>
      <c r="D373" s="183"/>
      <c r="E373" s="183"/>
      <c r="F373" s="183"/>
      <c r="G373" s="183"/>
      <c r="H373" s="185"/>
      <c r="I373" s="185"/>
      <c r="J373" s="183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  <c r="AA373" s="186"/>
      <c r="AB373" s="186"/>
      <c r="AC373" s="186"/>
      <c r="AD373" s="186"/>
      <c r="AE373" s="186"/>
      <c r="AF373" s="186"/>
      <c r="AG373" s="186"/>
      <c r="AH373" s="186"/>
      <c r="AI373" s="186"/>
      <c r="AJ373" s="186"/>
      <c r="AK373" s="143"/>
      <c r="AL373" s="186"/>
      <c r="AM373" s="186"/>
      <c r="AN373" s="186"/>
      <c r="AO373" s="186"/>
      <c r="AP373" s="186"/>
      <c r="AQ373" s="186"/>
      <c r="AR373" s="186"/>
      <c r="AS373" s="188"/>
      <c r="AT373" s="186"/>
      <c r="AU373" s="186"/>
      <c r="AV373" s="186"/>
      <c r="AW373" s="186"/>
      <c r="AX373" s="186"/>
      <c r="AY373" s="186"/>
      <c r="AZ373" s="186"/>
      <c r="BA373" s="186"/>
      <c r="BB373" s="186"/>
      <c r="BC373" s="186"/>
      <c r="BD373" s="186"/>
      <c r="BE373" s="188"/>
      <c r="BF373" s="186"/>
      <c r="BG373" s="186"/>
      <c r="BH373" s="186"/>
      <c r="BI373" s="186"/>
      <c r="BJ373" s="186"/>
      <c r="BK373" s="186"/>
      <c r="BL373" s="186"/>
      <c r="BM373" s="188"/>
      <c r="BN373" s="186"/>
      <c r="BO373" s="186"/>
      <c r="BP373" s="186"/>
      <c r="BQ373" s="186"/>
      <c r="BR373" s="186"/>
      <c r="BS373" s="186"/>
      <c r="BT373" s="186"/>
      <c r="BU373" s="186"/>
      <c r="BV373" s="186"/>
      <c r="BW373" s="186"/>
      <c r="BX373" s="186"/>
      <c r="BY373" s="188"/>
      <c r="BZ373" s="186"/>
      <c r="CA373" s="186"/>
      <c r="CB373" s="185"/>
      <c r="CC373" s="187"/>
      <c r="CD373" s="187"/>
    </row>
    <row r="374" spans="1:82">
      <c r="A374" s="183"/>
      <c r="B374" s="185"/>
      <c r="C374" s="183"/>
      <c r="D374" s="183"/>
      <c r="E374" s="183"/>
      <c r="F374" s="183"/>
      <c r="G374" s="183"/>
      <c r="H374" s="185"/>
      <c r="I374" s="185"/>
      <c r="J374" s="183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  <c r="AA374" s="186"/>
      <c r="AB374" s="186"/>
      <c r="AC374" s="186"/>
      <c r="AD374" s="186"/>
      <c r="AE374" s="186"/>
      <c r="AF374" s="186"/>
      <c r="AG374" s="186"/>
      <c r="AH374" s="186"/>
      <c r="AI374" s="186"/>
      <c r="AJ374" s="186"/>
      <c r="AK374" s="143"/>
      <c r="AL374" s="186"/>
      <c r="AM374" s="186"/>
      <c r="AN374" s="186"/>
      <c r="AO374" s="186"/>
      <c r="AP374" s="186"/>
      <c r="AQ374" s="186"/>
      <c r="AR374" s="186"/>
      <c r="AS374" s="188"/>
      <c r="AT374" s="186"/>
      <c r="AU374" s="186"/>
      <c r="AV374" s="186"/>
      <c r="AW374" s="186"/>
      <c r="AX374" s="186"/>
      <c r="AY374" s="186"/>
      <c r="AZ374" s="186"/>
      <c r="BA374" s="186"/>
      <c r="BB374" s="186"/>
      <c r="BC374" s="186"/>
      <c r="BD374" s="186"/>
      <c r="BE374" s="188"/>
      <c r="BF374" s="186"/>
      <c r="BG374" s="186"/>
      <c r="BH374" s="186"/>
      <c r="BI374" s="186"/>
      <c r="BJ374" s="186"/>
      <c r="BK374" s="186"/>
      <c r="BL374" s="186"/>
      <c r="BM374" s="188"/>
      <c r="BN374" s="186"/>
      <c r="BO374" s="186"/>
      <c r="BP374" s="186"/>
      <c r="BQ374" s="186"/>
      <c r="BR374" s="186"/>
      <c r="BS374" s="186"/>
      <c r="BT374" s="186"/>
      <c r="BU374" s="186"/>
      <c r="BV374" s="186"/>
      <c r="BW374" s="186"/>
      <c r="BX374" s="186"/>
      <c r="BY374" s="188"/>
      <c r="BZ374" s="186"/>
      <c r="CA374" s="186"/>
      <c r="CB374" s="185"/>
      <c r="CC374" s="187"/>
      <c r="CD374" s="187"/>
    </row>
    <row r="375" spans="1:82">
      <c r="A375" s="183"/>
      <c r="B375" s="185"/>
      <c r="C375" s="183"/>
      <c r="D375" s="183"/>
      <c r="E375" s="183"/>
      <c r="F375" s="183"/>
      <c r="G375" s="183"/>
      <c r="H375" s="185"/>
      <c r="I375" s="185"/>
      <c r="J375" s="183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  <c r="AA375" s="186"/>
      <c r="AB375" s="186"/>
      <c r="AC375" s="186"/>
      <c r="AD375" s="186"/>
      <c r="AE375" s="186"/>
      <c r="AF375" s="186"/>
      <c r="AG375" s="186"/>
      <c r="AH375" s="186"/>
      <c r="AI375" s="186"/>
      <c r="AJ375" s="186"/>
      <c r="AK375" s="143"/>
      <c r="AL375" s="186"/>
      <c r="AM375" s="186"/>
      <c r="AN375" s="186"/>
      <c r="AO375" s="186"/>
      <c r="AP375" s="186"/>
      <c r="AQ375" s="186"/>
      <c r="AR375" s="186"/>
      <c r="AS375" s="188"/>
      <c r="AT375" s="186"/>
      <c r="AU375" s="186"/>
      <c r="AV375" s="186"/>
      <c r="AW375" s="186"/>
      <c r="AX375" s="186"/>
      <c r="AY375" s="186"/>
      <c r="AZ375" s="186"/>
      <c r="BA375" s="186"/>
      <c r="BB375" s="186"/>
      <c r="BC375" s="186"/>
      <c r="BD375" s="186"/>
      <c r="BE375" s="188"/>
      <c r="BF375" s="186"/>
      <c r="BG375" s="186"/>
      <c r="BH375" s="186"/>
      <c r="BI375" s="186"/>
      <c r="BJ375" s="186"/>
      <c r="BK375" s="186"/>
      <c r="BL375" s="186"/>
      <c r="BM375" s="188"/>
      <c r="BN375" s="186"/>
      <c r="BO375" s="186"/>
      <c r="BP375" s="186"/>
      <c r="BQ375" s="186"/>
      <c r="BR375" s="186"/>
      <c r="BS375" s="186"/>
      <c r="BT375" s="186"/>
      <c r="BU375" s="186"/>
      <c r="BV375" s="186"/>
      <c r="BW375" s="186"/>
      <c r="BX375" s="186"/>
      <c r="BY375" s="188"/>
      <c r="BZ375" s="186"/>
      <c r="CA375" s="186"/>
      <c r="CB375" s="185"/>
      <c r="CC375" s="187"/>
      <c r="CD375" s="187"/>
    </row>
    <row r="376" spans="1:82">
      <c r="A376" s="183"/>
      <c r="B376" s="185"/>
      <c r="C376" s="183"/>
      <c r="D376" s="183"/>
      <c r="E376" s="183"/>
      <c r="F376" s="183"/>
      <c r="G376" s="183"/>
      <c r="H376" s="185"/>
      <c r="I376" s="185"/>
      <c r="J376" s="183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  <c r="AA376" s="186"/>
      <c r="AB376" s="186"/>
      <c r="AC376" s="186"/>
      <c r="AD376" s="186"/>
      <c r="AE376" s="186"/>
      <c r="AF376" s="186"/>
      <c r="AG376" s="186"/>
      <c r="AH376" s="186"/>
      <c r="AI376" s="186"/>
      <c r="AJ376" s="186"/>
      <c r="AK376" s="143"/>
      <c r="AL376" s="186"/>
      <c r="AM376" s="186"/>
      <c r="AN376" s="186"/>
      <c r="AO376" s="186"/>
      <c r="AP376" s="186"/>
      <c r="AQ376" s="186"/>
      <c r="AR376" s="186"/>
      <c r="AS376" s="188"/>
      <c r="AT376" s="186"/>
      <c r="AU376" s="186"/>
      <c r="AV376" s="186"/>
      <c r="AW376" s="186"/>
      <c r="AX376" s="186"/>
      <c r="AY376" s="186"/>
      <c r="AZ376" s="186"/>
      <c r="BA376" s="186"/>
      <c r="BB376" s="186"/>
      <c r="BC376" s="186"/>
      <c r="BD376" s="186"/>
      <c r="BE376" s="188"/>
      <c r="BF376" s="186"/>
      <c r="BG376" s="186"/>
      <c r="BH376" s="186"/>
      <c r="BI376" s="186"/>
      <c r="BJ376" s="186"/>
      <c r="BK376" s="186"/>
      <c r="BL376" s="186"/>
      <c r="BM376" s="188"/>
      <c r="BN376" s="186"/>
      <c r="BO376" s="186"/>
      <c r="BP376" s="186"/>
      <c r="BQ376" s="186"/>
      <c r="BR376" s="186"/>
      <c r="BS376" s="186"/>
      <c r="BT376" s="186"/>
      <c r="BU376" s="186"/>
      <c r="BV376" s="186"/>
      <c r="BW376" s="186"/>
      <c r="BX376" s="186"/>
      <c r="BY376" s="188"/>
      <c r="BZ376" s="186"/>
      <c r="CA376" s="186"/>
      <c r="CB376" s="185"/>
      <c r="CC376" s="187"/>
      <c r="CD376" s="187"/>
    </row>
    <row r="377" spans="1:82">
      <c r="A377" s="183"/>
      <c r="B377" s="185"/>
      <c r="C377" s="183"/>
      <c r="D377" s="183"/>
      <c r="E377" s="183"/>
      <c r="F377" s="183"/>
      <c r="G377" s="183"/>
      <c r="H377" s="185"/>
      <c r="I377" s="185"/>
      <c r="J377" s="183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  <c r="AA377" s="186"/>
      <c r="AB377" s="186"/>
      <c r="AC377" s="186"/>
      <c r="AD377" s="186"/>
      <c r="AE377" s="186"/>
      <c r="AF377" s="186"/>
      <c r="AG377" s="186"/>
      <c r="AH377" s="186"/>
      <c r="AI377" s="186"/>
      <c r="AJ377" s="186"/>
      <c r="AK377" s="143"/>
      <c r="AL377" s="186"/>
      <c r="AM377" s="186"/>
      <c r="AN377" s="186"/>
      <c r="AO377" s="186"/>
      <c r="AP377" s="186"/>
      <c r="AQ377" s="186"/>
      <c r="AR377" s="186"/>
      <c r="AS377" s="188"/>
      <c r="AT377" s="186"/>
      <c r="AU377" s="186"/>
      <c r="AV377" s="186"/>
      <c r="AW377" s="186"/>
      <c r="AX377" s="186"/>
      <c r="AY377" s="186"/>
      <c r="AZ377" s="186"/>
      <c r="BA377" s="186"/>
      <c r="BB377" s="186"/>
      <c r="BC377" s="186"/>
      <c r="BD377" s="186"/>
      <c r="BE377" s="188"/>
      <c r="BF377" s="186"/>
      <c r="BG377" s="186"/>
      <c r="BH377" s="186"/>
      <c r="BI377" s="186"/>
      <c r="BJ377" s="186"/>
      <c r="BK377" s="186"/>
      <c r="BL377" s="186"/>
      <c r="BM377" s="188"/>
      <c r="BN377" s="186"/>
      <c r="BO377" s="186"/>
      <c r="BP377" s="186"/>
      <c r="BQ377" s="186"/>
      <c r="BR377" s="186"/>
      <c r="BS377" s="186"/>
      <c r="BT377" s="186"/>
      <c r="BU377" s="186"/>
      <c r="BV377" s="186"/>
      <c r="BW377" s="186"/>
      <c r="BX377" s="186"/>
      <c r="BY377" s="188"/>
      <c r="BZ377" s="186"/>
      <c r="CA377" s="186"/>
      <c r="CB377" s="185"/>
      <c r="CC377" s="187"/>
      <c r="CD377" s="187"/>
    </row>
    <row r="378" spans="1:82">
      <c r="A378" s="183"/>
      <c r="B378" s="185"/>
      <c r="C378" s="183"/>
      <c r="D378" s="183"/>
      <c r="E378" s="183"/>
      <c r="F378" s="183"/>
      <c r="G378" s="183"/>
      <c r="H378" s="185"/>
      <c r="I378" s="185"/>
      <c r="J378" s="183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  <c r="AA378" s="186"/>
      <c r="AB378" s="186"/>
      <c r="AC378" s="186"/>
      <c r="AD378" s="186"/>
      <c r="AE378" s="186"/>
      <c r="AF378" s="186"/>
      <c r="AG378" s="186"/>
      <c r="AH378" s="186"/>
      <c r="AI378" s="186"/>
      <c r="AJ378" s="186"/>
      <c r="AK378" s="143"/>
      <c r="AL378" s="186"/>
      <c r="AM378" s="186"/>
      <c r="AN378" s="186"/>
      <c r="AO378" s="186"/>
      <c r="AP378" s="186"/>
      <c r="AQ378" s="186"/>
      <c r="AR378" s="186"/>
      <c r="AS378" s="188"/>
      <c r="AT378" s="186"/>
      <c r="AU378" s="186"/>
      <c r="AV378" s="186"/>
      <c r="AW378" s="186"/>
      <c r="AX378" s="186"/>
      <c r="AY378" s="186"/>
      <c r="AZ378" s="186"/>
      <c r="BA378" s="186"/>
      <c r="BB378" s="186"/>
      <c r="BC378" s="186"/>
      <c r="BD378" s="186"/>
      <c r="BE378" s="188"/>
      <c r="BF378" s="186"/>
      <c r="BG378" s="186"/>
      <c r="BH378" s="186"/>
      <c r="BI378" s="186"/>
      <c r="BJ378" s="186"/>
      <c r="BK378" s="186"/>
      <c r="BL378" s="186"/>
      <c r="BM378" s="188"/>
      <c r="BN378" s="186"/>
      <c r="BO378" s="186"/>
      <c r="BP378" s="186"/>
      <c r="BQ378" s="186"/>
      <c r="BR378" s="186"/>
      <c r="BS378" s="186"/>
      <c r="BT378" s="186"/>
      <c r="BU378" s="186"/>
      <c r="BV378" s="186"/>
      <c r="BW378" s="186"/>
      <c r="BX378" s="186"/>
      <c r="BY378" s="188"/>
      <c r="BZ378" s="186"/>
      <c r="CA378" s="186"/>
      <c r="CB378" s="185"/>
      <c r="CC378" s="187"/>
      <c r="CD378" s="187"/>
    </row>
    <row r="379" spans="1:82">
      <c r="A379" s="183"/>
      <c r="B379" s="185"/>
      <c r="C379" s="183"/>
      <c r="D379" s="183"/>
      <c r="E379" s="183"/>
      <c r="F379" s="183"/>
      <c r="G379" s="183"/>
      <c r="H379" s="185"/>
      <c r="I379" s="185"/>
      <c r="J379" s="183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  <c r="AA379" s="186"/>
      <c r="AB379" s="186"/>
      <c r="AC379" s="186"/>
      <c r="AD379" s="186"/>
      <c r="AE379" s="186"/>
      <c r="AF379" s="186"/>
      <c r="AG379" s="186"/>
      <c r="AH379" s="186"/>
      <c r="AI379" s="186"/>
      <c r="AJ379" s="186"/>
      <c r="AK379" s="143"/>
      <c r="AL379" s="186"/>
      <c r="AM379" s="186"/>
      <c r="AN379" s="186"/>
      <c r="AO379" s="186"/>
      <c r="AP379" s="186"/>
      <c r="AQ379" s="186"/>
      <c r="AR379" s="186"/>
      <c r="AS379" s="188"/>
      <c r="AT379" s="186"/>
      <c r="AU379" s="186"/>
      <c r="AV379" s="186"/>
      <c r="AW379" s="186"/>
      <c r="AX379" s="186"/>
      <c r="AY379" s="186"/>
      <c r="AZ379" s="186"/>
      <c r="BA379" s="186"/>
      <c r="BB379" s="186"/>
      <c r="BC379" s="186"/>
      <c r="BD379" s="186"/>
      <c r="BE379" s="188"/>
      <c r="BF379" s="186"/>
      <c r="BG379" s="186"/>
      <c r="BH379" s="186"/>
      <c r="BI379" s="186"/>
      <c r="BJ379" s="186"/>
      <c r="BK379" s="186"/>
      <c r="BL379" s="186"/>
      <c r="BM379" s="188"/>
      <c r="BN379" s="186"/>
      <c r="BO379" s="186"/>
      <c r="BP379" s="186"/>
      <c r="BQ379" s="186"/>
      <c r="BR379" s="186"/>
      <c r="BS379" s="186"/>
      <c r="BT379" s="186"/>
      <c r="BU379" s="186"/>
      <c r="BV379" s="186"/>
      <c r="BW379" s="186"/>
      <c r="BX379" s="186"/>
      <c r="BY379" s="188"/>
      <c r="BZ379" s="186"/>
      <c r="CA379" s="186"/>
      <c r="CB379" s="185"/>
      <c r="CC379" s="187"/>
      <c r="CD379" s="187"/>
    </row>
    <row r="380" spans="1:82">
      <c r="A380" s="183"/>
      <c r="B380" s="185"/>
      <c r="C380" s="183"/>
      <c r="D380" s="183"/>
      <c r="E380" s="183"/>
      <c r="F380" s="183"/>
      <c r="G380" s="183"/>
      <c r="H380" s="185"/>
      <c r="I380" s="185"/>
      <c r="J380" s="183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  <c r="AA380" s="186"/>
      <c r="AB380" s="186"/>
      <c r="AC380" s="186"/>
      <c r="AD380" s="186"/>
      <c r="AE380" s="186"/>
      <c r="AF380" s="186"/>
      <c r="AG380" s="186"/>
      <c r="AH380" s="186"/>
      <c r="AI380" s="186"/>
      <c r="AJ380" s="186"/>
      <c r="AK380" s="143"/>
      <c r="AL380" s="186"/>
      <c r="AM380" s="186"/>
      <c r="AN380" s="186"/>
      <c r="AO380" s="186"/>
      <c r="AP380" s="186"/>
      <c r="AQ380" s="186"/>
      <c r="AR380" s="186"/>
      <c r="AS380" s="188"/>
      <c r="AT380" s="186"/>
      <c r="AU380" s="186"/>
      <c r="AV380" s="186"/>
      <c r="AW380" s="186"/>
      <c r="AX380" s="186"/>
      <c r="AY380" s="186"/>
      <c r="AZ380" s="186"/>
      <c r="BA380" s="186"/>
      <c r="BB380" s="186"/>
      <c r="BC380" s="186"/>
      <c r="BD380" s="186"/>
      <c r="BE380" s="188"/>
      <c r="BF380" s="186"/>
      <c r="BG380" s="186"/>
      <c r="BH380" s="186"/>
      <c r="BI380" s="186"/>
      <c r="BJ380" s="186"/>
      <c r="BK380" s="186"/>
      <c r="BL380" s="186"/>
      <c r="BM380" s="188"/>
      <c r="BN380" s="186"/>
      <c r="BO380" s="186"/>
      <c r="BP380" s="186"/>
      <c r="BQ380" s="186"/>
      <c r="BR380" s="186"/>
      <c r="BS380" s="186"/>
      <c r="BT380" s="186"/>
      <c r="BU380" s="186"/>
      <c r="BV380" s="186"/>
      <c r="BW380" s="186"/>
      <c r="BX380" s="186"/>
      <c r="BY380" s="188"/>
      <c r="BZ380" s="186"/>
      <c r="CA380" s="186"/>
      <c r="CB380" s="185"/>
      <c r="CC380" s="187"/>
      <c r="CD380" s="187"/>
    </row>
    <row r="381" spans="1:82">
      <c r="A381" s="183"/>
      <c r="B381" s="185"/>
      <c r="C381" s="183"/>
      <c r="D381" s="183"/>
      <c r="E381" s="183"/>
      <c r="F381" s="183"/>
      <c r="G381" s="183"/>
      <c r="H381" s="185"/>
      <c r="I381" s="185"/>
      <c r="J381" s="183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  <c r="AA381" s="186"/>
      <c r="AB381" s="186"/>
      <c r="AC381" s="186"/>
      <c r="AD381" s="186"/>
      <c r="AE381" s="186"/>
      <c r="AF381" s="186"/>
      <c r="AG381" s="186"/>
      <c r="AH381" s="186"/>
      <c r="AI381" s="186"/>
      <c r="AJ381" s="186"/>
      <c r="AK381" s="143"/>
      <c r="AL381" s="186"/>
      <c r="AM381" s="186"/>
      <c r="AN381" s="186"/>
      <c r="AO381" s="186"/>
      <c r="AP381" s="186"/>
      <c r="AQ381" s="186"/>
      <c r="AR381" s="186"/>
      <c r="AS381" s="188"/>
      <c r="AT381" s="186"/>
      <c r="AU381" s="186"/>
      <c r="AV381" s="186"/>
      <c r="AW381" s="186"/>
      <c r="AX381" s="186"/>
      <c r="AY381" s="186"/>
      <c r="AZ381" s="186"/>
      <c r="BA381" s="186"/>
      <c r="BB381" s="186"/>
      <c r="BC381" s="186"/>
      <c r="BD381" s="186"/>
      <c r="BE381" s="188"/>
      <c r="BF381" s="186"/>
      <c r="BG381" s="186"/>
      <c r="BH381" s="186"/>
      <c r="BI381" s="186"/>
      <c r="BJ381" s="186"/>
      <c r="BK381" s="186"/>
      <c r="BL381" s="186"/>
      <c r="BM381" s="188"/>
      <c r="BN381" s="186"/>
      <c r="BO381" s="186"/>
      <c r="BP381" s="186"/>
      <c r="BQ381" s="186"/>
      <c r="BR381" s="186"/>
      <c r="BS381" s="186"/>
      <c r="BT381" s="186"/>
      <c r="BU381" s="186"/>
      <c r="BV381" s="186"/>
      <c r="BW381" s="186"/>
      <c r="BX381" s="186"/>
      <c r="BY381" s="188"/>
      <c r="BZ381" s="186"/>
      <c r="CA381" s="186"/>
      <c r="CB381" s="185"/>
      <c r="CC381" s="187"/>
      <c r="CD381" s="187"/>
    </row>
    <row r="382" spans="1:82">
      <c r="A382" s="183"/>
      <c r="B382" s="185"/>
      <c r="C382" s="183"/>
      <c r="D382" s="183"/>
      <c r="E382" s="183"/>
      <c r="F382" s="183"/>
      <c r="G382" s="183"/>
      <c r="H382" s="185"/>
      <c r="I382" s="185"/>
      <c r="J382" s="183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  <c r="AA382" s="186"/>
      <c r="AB382" s="186"/>
      <c r="AC382" s="186"/>
      <c r="AD382" s="186"/>
      <c r="AE382" s="186"/>
      <c r="AF382" s="186"/>
      <c r="AG382" s="186"/>
      <c r="AH382" s="186"/>
      <c r="AI382" s="186"/>
      <c r="AJ382" s="186"/>
      <c r="AK382" s="143"/>
      <c r="AL382" s="186"/>
      <c r="AM382" s="186"/>
      <c r="AN382" s="186"/>
      <c r="AO382" s="186"/>
      <c r="AP382" s="186"/>
      <c r="AQ382" s="186"/>
      <c r="AR382" s="186"/>
      <c r="AS382" s="188"/>
      <c r="AT382" s="186"/>
      <c r="AU382" s="186"/>
      <c r="AV382" s="186"/>
      <c r="AW382" s="186"/>
      <c r="AX382" s="186"/>
      <c r="AY382" s="186"/>
      <c r="AZ382" s="186"/>
      <c r="BA382" s="186"/>
      <c r="BB382" s="186"/>
      <c r="BC382" s="186"/>
      <c r="BD382" s="186"/>
      <c r="BE382" s="188"/>
      <c r="BF382" s="186"/>
      <c r="BG382" s="186"/>
      <c r="BH382" s="186"/>
      <c r="BI382" s="186"/>
      <c r="BJ382" s="186"/>
      <c r="BK382" s="186"/>
      <c r="BL382" s="186"/>
      <c r="BM382" s="188"/>
      <c r="BN382" s="186"/>
      <c r="BO382" s="186"/>
      <c r="BP382" s="186"/>
      <c r="BQ382" s="186"/>
      <c r="BR382" s="186"/>
      <c r="BS382" s="186"/>
      <c r="BT382" s="186"/>
      <c r="BU382" s="186"/>
      <c r="BV382" s="186"/>
      <c r="BW382" s="186"/>
      <c r="BX382" s="186"/>
      <c r="BY382" s="188"/>
      <c r="BZ382" s="186"/>
      <c r="CA382" s="186"/>
      <c r="CB382" s="185"/>
      <c r="CC382" s="187"/>
      <c r="CD382" s="187"/>
    </row>
    <row r="383" spans="1:82">
      <c r="A383" s="183"/>
      <c r="B383" s="185"/>
      <c r="C383" s="183"/>
      <c r="D383" s="183"/>
      <c r="E383" s="183"/>
      <c r="F383" s="183"/>
      <c r="G383" s="183"/>
      <c r="H383" s="185"/>
      <c r="I383" s="185"/>
      <c r="J383" s="183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  <c r="AA383" s="186"/>
      <c r="AB383" s="186"/>
      <c r="AC383" s="186"/>
      <c r="AD383" s="186"/>
      <c r="AE383" s="186"/>
      <c r="AF383" s="186"/>
      <c r="AG383" s="186"/>
      <c r="AH383" s="186"/>
      <c r="AI383" s="186"/>
      <c r="AJ383" s="186"/>
      <c r="AK383" s="143"/>
      <c r="AL383" s="186"/>
      <c r="AM383" s="186"/>
      <c r="AN383" s="186"/>
      <c r="AO383" s="186"/>
      <c r="AP383" s="186"/>
      <c r="AQ383" s="186"/>
      <c r="AR383" s="186"/>
      <c r="AS383" s="188"/>
      <c r="AT383" s="186"/>
      <c r="AU383" s="186"/>
      <c r="AV383" s="186"/>
      <c r="AW383" s="186"/>
      <c r="AX383" s="186"/>
      <c r="AY383" s="186"/>
      <c r="AZ383" s="186"/>
      <c r="BA383" s="186"/>
      <c r="BB383" s="186"/>
      <c r="BC383" s="186"/>
      <c r="BD383" s="186"/>
      <c r="BE383" s="188"/>
      <c r="BF383" s="186"/>
      <c r="BG383" s="186"/>
      <c r="BH383" s="186"/>
      <c r="BI383" s="186"/>
      <c r="BJ383" s="186"/>
      <c r="BK383" s="186"/>
      <c r="BL383" s="186"/>
      <c r="BM383" s="188"/>
      <c r="BN383" s="186"/>
      <c r="BO383" s="186"/>
      <c r="BP383" s="186"/>
      <c r="BQ383" s="186"/>
      <c r="BR383" s="186"/>
      <c r="BS383" s="186"/>
      <c r="BT383" s="186"/>
      <c r="BU383" s="186"/>
      <c r="BV383" s="186"/>
      <c r="BW383" s="186"/>
      <c r="BX383" s="186"/>
      <c r="BY383" s="188"/>
      <c r="BZ383" s="186"/>
      <c r="CA383" s="186"/>
      <c r="CB383" s="185"/>
      <c r="CC383" s="187"/>
      <c r="CD383" s="187"/>
    </row>
    <row r="384" spans="1:82">
      <c r="A384" s="183"/>
      <c r="B384" s="185"/>
      <c r="C384" s="183"/>
      <c r="D384" s="183"/>
      <c r="E384" s="183"/>
      <c r="F384" s="183"/>
      <c r="G384" s="183"/>
      <c r="H384" s="185"/>
      <c r="I384" s="185"/>
      <c r="J384" s="183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  <c r="AA384" s="186"/>
      <c r="AB384" s="186"/>
      <c r="AC384" s="186"/>
      <c r="AD384" s="186"/>
      <c r="AE384" s="186"/>
      <c r="AF384" s="186"/>
      <c r="AG384" s="186"/>
      <c r="AH384" s="186"/>
      <c r="AI384" s="186"/>
      <c r="AJ384" s="186"/>
      <c r="AK384" s="143"/>
      <c r="AL384" s="186"/>
      <c r="AM384" s="186"/>
      <c r="AN384" s="186"/>
      <c r="AO384" s="186"/>
      <c r="AP384" s="186"/>
      <c r="AQ384" s="186"/>
      <c r="AR384" s="186"/>
      <c r="AS384" s="188"/>
      <c r="AT384" s="186"/>
      <c r="AU384" s="186"/>
      <c r="AV384" s="186"/>
      <c r="AW384" s="186"/>
      <c r="AX384" s="186"/>
      <c r="AY384" s="186"/>
      <c r="AZ384" s="186"/>
      <c r="BA384" s="186"/>
      <c r="BB384" s="186"/>
      <c r="BC384" s="186"/>
      <c r="BD384" s="186"/>
      <c r="BE384" s="188"/>
      <c r="BF384" s="186"/>
      <c r="BG384" s="186"/>
      <c r="BH384" s="186"/>
      <c r="BI384" s="186"/>
      <c r="BJ384" s="186"/>
      <c r="BK384" s="186"/>
      <c r="BL384" s="186"/>
      <c r="BM384" s="188"/>
      <c r="BN384" s="186"/>
      <c r="BO384" s="186"/>
      <c r="BP384" s="186"/>
      <c r="BQ384" s="186"/>
      <c r="BR384" s="186"/>
      <c r="BS384" s="186"/>
      <c r="BT384" s="186"/>
      <c r="BU384" s="186"/>
      <c r="BV384" s="186"/>
      <c r="BW384" s="186"/>
      <c r="BX384" s="186"/>
      <c r="BY384" s="188"/>
      <c r="BZ384" s="186"/>
      <c r="CA384" s="186"/>
      <c r="CB384" s="185"/>
      <c r="CC384" s="187"/>
      <c r="CD384" s="187"/>
    </row>
    <row r="385" spans="1:82">
      <c r="A385" s="183"/>
      <c r="B385" s="185"/>
      <c r="C385" s="183"/>
      <c r="D385" s="183"/>
      <c r="E385" s="183"/>
      <c r="F385" s="183"/>
      <c r="G385" s="183"/>
      <c r="H385" s="185"/>
      <c r="I385" s="185"/>
      <c r="J385" s="183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  <c r="AA385" s="186"/>
      <c r="AB385" s="186"/>
      <c r="AC385" s="186"/>
      <c r="AD385" s="186"/>
      <c r="AE385" s="186"/>
      <c r="AF385" s="186"/>
      <c r="AG385" s="186"/>
      <c r="AH385" s="186"/>
      <c r="AI385" s="186"/>
      <c r="AJ385" s="186"/>
      <c r="AK385" s="143"/>
      <c r="AL385" s="186"/>
      <c r="AM385" s="186"/>
      <c r="AN385" s="186"/>
      <c r="AO385" s="186"/>
      <c r="AP385" s="186"/>
      <c r="AQ385" s="186"/>
      <c r="AR385" s="186"/>
      <c r="AS385" s="188"/>
      <c r="AT385" s="186"/>
      <c r="AU385" s="186"/>
      <c r="AV385" s="186"/>
      <c r="AW385" s="186"/>
      <c r="AX385" s="186"/>
      <c r="AY385" s="186"/>
      <c r="AZ385" s="186"/>
      <c r="BA385" s="186"/>
      <c r="BB385" s="186"/>
      <c r="BC385" s="186"/>
      <c r="BD385" s="186"/>
      <c r="BE385" s="188"/>
      <c r="BF385" s="186"/>
      <c r="BG385" s="186"/>
      <c r="BH385" s="186"/>
      <c r="BI385" s="186"/>
      <c r="BJ385" s="186"/>
      <c r="BK385" s="186"/>
      <c r="BL385" s="186"/>
      <c r="BM385" s="188"/>
      <c r="BN385" s="186"/>
      <c r="BO385" s="186"/>
      <c r="BP385" s="186"/>
      <c r="BQ385" s="186"/>
      <c r="BR385" s="186"/>
      <c r="BS385" s="186"/>
      <c r="BT385" s="186"/>
      <c r="BU385" s="186"/>
      <c r="BV385" s="186"/>
      <c r="BW385" s="186"/>
      <c r="BX385" s="186"/>
      <c r="BY385" s="188"/>
      <c r="BZ385" s="186"/>
      <c r="CA385" s="186"/>
      <c r="CB385" s="185"/>
      <c r="CC385" s="187"/>
      <c r="CD385" s="187"/>
    </row>
    <row r="386" spans="1:82">
      <c r="A386" s="183"/>
      <c r="B386" s="185"/>
      <c r="C386" s="183"/>
      <c r="D386" s="183"/>
      <c r="E386" s="183"/>
      <c r="F386" s="183"/>
      <c r="G386" s="183"/>
      <c r="H386" s="185"/>
      <c r="I386" s="185"/>
      <c r="J386" s="183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  <c r="AA386" s="186"/>
      <c r="AB386" s="186"/>
      <c r="AC386" s="186"/>
      <c r="AD386" s="186"/>
      <c r="AE386" s="186"/>
      <c r="AF386" s="186"/>
      <c r="AG386" s="186"/>
      <c r="AH386" s="186"/>
      <c r="AI386" s="186"/>
      <c r="AJ386" s="186"/>
      <c r="AK386" s="143"/>
      <c r="AL386" s="186"/>
      <c r="AM386" s="186"/>
      <c r="AN386" s="186"/>
      <c r="AO386" s="186"/>
      <c r="AP386" s="186"/>
      <c r="AQ386" s="186"/>
      <c r="AR386" s="186"/>
      <c r="AS386" s="188"/>
      <c r="AT386" s="186"/>
      <c r="AU386" s="186"/>
      <c r="AV386" s="186"/>
      <c r="AW386" s="186"/>
      <c r="AX386" s="186"/>
      <c r="AY386" s="186"/>
      <c r="AZ386" s="186"/>
      <c r="BA386" s="186"/>
      <c r="BB386" s="186"/>
      <c r="BC386" s="186"/>
      <c r="BD386" s="186"/>
      <c r="BE386" s="188"/>
      <c r="BF386" s="186"/>
      <c r="BG386" s="186"/>
      <c r="BH386" s="186"/>
      <c r="BI386" s="186"/>
      <c r="BJ386" s="186"/>
      <c r="BK386" s="186"/>
      <c r="BL386" s="186"/>
      <c r="BM386" s="188"/>
      <c r="BN386" s="186"/>
      <c r="BO386" s="186"/>
      <c r="BP386" s="186"/>
      <c r="BQ386" s="186"/>
      <c r="BR386" s="186"/>
      <c r="BS386" s="186"/>
      <c r="BT386" s="186"/>
      <c r="BU386" s="186"/>
      <c r="BV386" s="186"/>
      <c r="BW386" s="186"/>
      <c r="BX386" s="186"/>
      <c r="BY386" s="188"/>
      <c r="BZ386" s="186"/>
      <c r="CA386" s="186"/>
      <c r="CB386" s="185"/>
      <c r="CC386" s="187"/>
      <c r="CD386" s="187"/>
    </row>
    <row r="387" spans="1:82">
      <c r="A387" s="183"/>
      <c r="B387" s="185"/>
      <c r="C387" s="183"/>
      <c r="D387" s="183"/>
      <c r="E387" s="183"/>
      <c r="F387" s="183"/>
      <c r="G387" s="183"/>
      <c r="H387" s="185"/>
      <c r="I387" s="185"/>
      <c r="J387" s="183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  <c r="AA387" s="186"/>
      <c r="AB387" s="186"/>
      <c r="AC387" s="186"/>
      <c r="AD387" s="186"/>
      <c r="AE387" s="186"/>
      <c r="AF387" s="186"/>
      <c r="AG387" s="186"/>
      <c r="AH387" s="186"/>
      <c r="AI387" s="186"/>
      <c r="AJ387" s="186"/>
      <c r="AK387" s="143"/>
      <c r="AL387" s="186"/>
      <c r="AM387" s="186"/>
      <c r="AN387" s="186"/>
      <c r="AO387" s="186"/>
      <c r="AP387" s="186"/>
      <c r="AQ387" s="186"/>
      <c r="AR387" s="186"/>
      <c r="AS387" s="188"/>
      <c r="AT387" s="186"/>
      <c r="AU387" s="186"/>
      <c r="AV387" s="186"/>
      <c r="AW387" s="186"/>
      <c r="AX387" s="186"/>
      <c r="AY387" s="186"/>
      <c r="AZ387" s="186"/>
      <c r="BA387" s="186"/>
      <c r="BB387" s="186"/>
      <c r="BC387" s="186"/>
      <c r="BD387" s="186"/>
      <c r="BE387" s="188"/>
      <c r="BF387" s="186"/>
      <c r="BG387" s="186"/>
      <c r="BH387" s="186"/>
      <c r="BI387" s="186"/>
      <c r="BJ387" s="186"/>
      <c r="BK387" s="186"/>
      <c r="BL387" s="186"/>
      <c r="BM387" s="188"/>
      <c r="BN387" s="186"/>
      <c r="BO387" s="186"/>
      <c r="BP387" s="186"/>
      <c r="BQ387" s="186"/>
      <c r="BR387" s="186"/>
      <c r="BS387" s="186"/>
      <c r="BT387" s="186"/>
      <c r="BU387" s="186"/>
      <c r="BV387" s="186"/>
      <c r="BW387" s="186"/>
      <c r="BX387" s="186"/>
      <c r="BY387" s="188"/>
      <c r="BZ387" s="186"/>
      <c r="CA387" s="186"/>
      <c r="CB387" s="185"/>
      <c r="CC387" s="187"/>
      <c r="CD387" s="187"/>
    </row>
    <row r="388" spans="1:82">
      <c r="A388" s="183"/>
      <c r="B388" s="185"/>
      <c r="C388" s="183"/>
      <c r="D388" s="183"/>
      <c r="E388" s="183"/>
      <c r="F388" s="183"/>
      <c r="G388" s="183"/>
      <c r="H388" s="185"/>
      <c r="I388" s="185"/>
      <c r="J388" s="183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  <c r="AA388" s="186"/>
      <c r="AB388" s="186"/>
      <c r="AC388" s="186"/>
      <c r="AD388" s="186"/>
      <c r="AE388" s="186"/>
      <c r="AF388" s="186"/>
      <c r="AG388" s="186"/>
      <c r="AH388" s="186"/>
      <c r="AI388" s="186"/>
      <c r="AJ388" s="186"/>
      <c r="AK388" s="143"/>
      <c r="AL388" s="186"/>
      <c r="AM388" s="186"/>
      <c r="AN388" s="186"/>
      <c r="AO388" s="186"/>
      <c r="AP388" s="186"/>
      <c r="AQ388" s="186"/>
      <c r="AR388" s="186"/>
      <c r="AS388" s="188"/>
      <c r="AT388" s="186"/>
      <c r="AU388" s="186"/>
      <c r="AV388" s="186"/>
      <c r="AW388" s="186"/>
      <c r="AX388" s="186"/>
      <c r="AY388" s="186"/>
      <c r="AZ388" s="186"/>
      <c r="BA388" s="186"/>
      <c r="BB388" s="186"/>
      <c r="BC388" s="186"/>
      <c r="BD388" s="186"/>
      <c r="BE388" s="188"/>
      <c r="BF388" s="186"/>
      <c r="BG388" s="186"/>
      <c r="BH388" s="186"/>
      <c r="BI388" s="186"/>
      <c r="BJ388" s="186"/>
      <c r="BK388" s="186"/>
      <c r="BL388" s="186"/>
      <c r="BM388" s="188"/>
      <c r="BN388" s="186"/>
      <c r="BO388" s="186"/>
      <c r="BP388" s="186"/>
      <c r="BQ388" s="186"/>
      <c r="BR388" s="186"/>
      <c r="BS388" s="186"/>
      <c r="BT388" s="186"/>
      <c r="BU388" s="186"/>
      <c r="BV388" s="186"/>
      <c r="BW388" s="186"/>
      <c r="BX388" s="186"/>
      <c r="BY388" s="188"/>
      <c r="BZ388" s="186"/>
      <c r="CA388" s="186"/>
      <c r="CB388" s="185"/>
      <c r="CC388" s="187"/>
      <c r="CD388" s="187"/>
    </row>
    <row r="389" spans="1:82">
      <c r="A389" s="183"/>
      <c r="B389" s="185"/>
      <c r="C389" s="183"/>
      <c r="D389" s="183"/>
      <c r="E389" s="183"/>
      <c r="F389" s="183"/>
      <c r="G389" s="183"/>
      <c r="H389" s="185"/>
      <c r="I389" s="185"/>
      <c r="J389" s="183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  <c r="AA389" s="186"/>
      <c r="AB389" s="186"/>
      <c r="AC389" s="186"/>
      <c r="AD389" s="186"/>
      <c r="AE389" s="186"/>
      <c r="AF389" s="186"/>
      <c r="AG389" s="186"/>
      <c r="AH389" s="186"/>
      <c r="AI389" s="186"/>
      <c r="AJ389" s="186"/>
      <c r="AK389" s="143"/>
      <c r="AL389" s="186"/>
      <c r="AM389" s="186"/>
      <c r="AN389" s="186"/>
      <c r="AO389" s="186"/>
      <c r="AP389" s="186"/>
      <c r="AQ389" s="186"/>
      <c r="AR389" s="186"/>
      <c r="AS389" s="188"/>
      <c r="AT389" s="186"/>
      <c r="AU389" s="186"/>
      <c r="AV389" s="186"/>
      <c r="AW389" s="186"/>
      <c r="AX389" s="186"/>
      <c r="AY389" s="186"/>
      <c r="AZ389" s="186"/>
      <c r="BA389" s="186"/>
      <c r="BB389" s="186"/>
      <c r="BC389" s="186"/>
      <c r="BD389" s="186"/>
      <c r="BE389" s="188"/>
      <c r="BF389" s="186"/>
      <c r="BG389" s="186"/>
      <c r="BH389" s="186"/>
      <c r="BI389" s="186"/>
      <c r="BJ389" s="186"/>
      <c r="BK389" s="186"/>
      <c r="BL389" s="186"/>
      <c r="BM389" s="188"/>
      <c r="BN389" s="186"/>
      <c r="BO389" s="186"/>
      <c r="BP389" s="186"/>
      <c r="BQ389" s="186"/>
      <c r="BR389" s="186"/>
      <c r="BS389" s="186"/>
      <c r="BT389" s="186"/>
      <c r="BU389" s="186"/>
      <c r="BV389" s="186"/>
      <c r="BW389" s="186"/>
      <c r="BX389" s="186"/>
      <c r="BY389" s="188"/>
      <c r="BZ389" s="186"/>
      <c r="CA389" s="186"/>
      <c r="CB389" s="185"/>
      <c r="CC389" s="187"/>
      <c r="CD389" s="187"/>
    </row>
    <row r="390" spans="1:82">
      <c r="A390" s="183"/>
      <c r="B390" s="185"/>
      <c r="C390" s="183"/>
      <c r="D390" s="183"/>
      <c r="E390" s="183"/>
      <c r="F390" s="183"/>
      <c r="G390" s="183"/>
      <c r="H390" s="185"/>
      <c r="I390" s="185"/>
      <c r="J390" s="183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  <c r="AA390" s="186"/>
      <c r="AB390" s="186"/>
      <c r="AC390" s="186"/>
      <c r="AD390" s="186"/>
      <c r="AE390" s="186"/>
      <c r="AF390" s="186"/>
      <c r="AG390" s="186"/>
      <c r="AH390" s="186"/>
      <c r="AI390" s="186"/>
      <c r="AJ390" s="186"/>
      <c r="AK390" s="143"/>
      <c r="AL390" s="186"/>
      <c r="AM390" s="186"/>
      <c r="AN390" s="186"/>
      <c r="AO390" s="186"/>
      <c r="AP390" s="186"/>
      <c r="AQ390" s="186"/>
      <c r="AR390" s="186"/>
      <c r="AS390" s="188"/>
      <c r="AT390" s="186"/>
      <c r="AU390" s="186"/>
      <c r="AV390" s="186"/>
      <c r="AW390" s="186"/>
      <c r="AX390" s="186"/>
      <c r="AY390" s="186"/>
      <c r="AZ390" s="186"/>
      <c r="BA390" s="186"/>
      <c r="BB390" s="186"/>
      <c r="BC390" s="186"/>
      <c r="BD390" s="186"/>
      <c r="BE390" s="188"/>
      <c r="BF390" s="186"/>
      <c r="BG390" s="186"/>
      <c r="BH390" s="186"/>
      <c r="BI390" s="186"/>
      <c r="BJ390" s="186"/>
      <c r="BK390" s="186"/>
      <c r="BL390" s="186"/>
      <c r="BM390" s="188"/>
      <c r="BN390" s="186"/>
      <c r="BO390" s="186"/>
      <c r="BP390" s="186"/>
      <c r="BQ390" s="186"/>
      <c r="BR390" s="186"/>
      <c r="BS390" s="186"/>
      <c r="BT390" s="186"/>
      <c r="BU390" s="186"/>
      <c r="BV390" s="186"/>
      <c r="BW390" s="186"/>
      <c r="BX390" s="186"/>
      <c r="BY390" s="188"/>
      <c r="BZ390" s="186"/>
      <c r="CA390" s="186"/>
      <c r="CB390" s="185"/>
      <c r="CC390" s="187"/>
      <c r="CD390" s="187"/>
    </row>
    <row r="391" spans="1:82">
      <c r="A391" s="183"/>
      <c r="B391" s="185"/>
      <c r="C391" s="183"/>
      <c r="D391" s="183"/>
      <c r="E391" s="183"/>
      <c r="F391" s="183"/>
      <c r="G391" s="183"/>
      <c r="H391" s="185"/>
      <c r="I391" s="185"/>
      <c r="J391" s="183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  <c r="AA391" s="186"/>
      <c r="AB391" s="186"/>
      <c r="AC391" s="186"/>
      <c r="AD391" s="186"/>
      <c r="AE391" s="186"/>
      <c r="AF391" s="186"/>
      <c r="AG391" s="186"/>
      <c r="AH391" s="186"/>
      <c r="AI391" s="186"/>
      <c r="AJ391" s="186"/>
      <c r="AK391" s="143"/>
      <c r="AL391" s="186"/>
      <c r="AM391" s="186"/>
      <c r="AN391" s="186"/>
      <c r="AO391" s="186"/>
      <c r="AP391" s="186"/>
      <c r="AQ391" s="186"/>
      <c r="AR391" s="186"/>
      <c r="AS391" s="188"/>
      <c r="AT391" s="186"/>
      <c r="AU391" s="186"/>
      <c r="AV391" s="186"/>
      <c r="AW391" s="186"/>
      <c r="AX391" s="186"/>
      <c r="AY391" s="186"/>
      <c r="AZ391" s="186"/>
      <c r="BA391" s="186"/>
      <c r="BB391" s="186"/>
      <c r="BC391" s="186"/>
      <c r="BD391" s="186"/>
      <c r="BE391" s="188"/>
      <c r="BF391" s="186"/>
      <c r="BG391" s="186"/>
      <c r="BH391" s="186"/>
      <c r="BI391" s="186"/>
      <c r="BJ391" s="186"/>
      <c r="BK391" s="186"/>
      <c r="BL391" s="186"/>
      <c r="BM391" s="188"/>
      <c r="BN391" s="186"/>
      <c r="BO391" s="186"/>
      <c r="BP391" s="186"/>
      <c r="BQ391" s="186"/>
      <c r="BR391" s="186"/>
      <c r="BS391" s="186"/>
      <c r="BT391" s="186"/>
      <c r="BU391" s="186"/>
      <c r="BV391" s="186"/>
      <c r="BW391" s="186"/>
      <c r="BX391" s="186"/>
      <c r="BY391" s="188"/>
      <c r="BZ391" s="186"/>
      <c r="CA391" s="186"/>
      <c r="CB391" s="185"/>
      <c r="CC391" s="187"/>
      <c r="CD391" s="187"/>
    </row>
    <row r="392" spans="1:82">
      <c r="A392" s="183"/>
      <c r="B392" s="185"/>
      <c r="C392" s="183"/>
      <c r="D392" s="183"/>
      <c r="E392" s="183"/>
      <c r="F392" s="183"/>
      <c r="G392" s="183"/>
      <c r="H392" s="185"/>
      <c r="I392" s="185"/>
      <c r="J392" s="183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  <c r="AA392" s="186"/>
      <c r="AB392" s="186"/>
      <c r="AC392" s="186"/>
      <c r="AD392" s="186"/>
      <c r="AE392" s="186"/>
      <c r="AF392" s="186"/>
      <c r="AG392" s="186"/>
      <c r="AH392" s="186"/>
      <c r="AI392" s="186"/>
      <c r="AJ392" s="186"/>
      <c r="AK392" s="143"/>
      <c r="AL392" s="186"/>
      <c r="AM392" s="186"/>
      <c r="AN392" s="186"/>
      <c r="AO392" s="186"/>
      <c r="AP392" s="186"/>
      <c r="AQ392" s="186"/>
      <c r="AR392" s="186"/>
      <c r="AS392" s="188"/>
      <c r="AT392" s="186"/>
      <c r="AU392" s="186"/>
      <c r="AV392" s="186"/>
      <c r="AW392" s="186"/>
      <c r="AX392" s="186"/>
      <c r="AY392" s="186"/>
      <c r="AZ392" s="186"/>
      <c r="BA392" s="186"/>
      <c r="BB392" s="186"/>
      <c r="BC392" s="186"/>
      <c r="BD392" s="186"/>
      <c r="BE392" s="188"/>
      <c r="BF392" s="186"/>
      <c r="BG392" s="186"/>
      <c r="BH392" s="186"/>
      <c r="BI392" s="186"/>
      <c r="BJ392" s="186"/>
      <c r="BK392" s="186"/>
      <c r="BL392" s="186"/>
      <c r="BM392" s="188"/>
      <c r="BN392" s="186"/>
      <c r="BO392" s="186"/>
      <c r="BP392" s="186"/>
      <c r="BQ392" s="186"/>
      <c r="BR392" s="186"/>
      <c r="BS392" s="186"/>
      <c r="BT392" s="186"/>
      <c r="BU392" s="186"/>
      <c r="BV392" s="186"/>
      <c r="BW392" s="186"/>
      <c r="BX392" s="186"/>
      <c r="BY392" s="188"/>
      <c r="BZ392" s="186"/>
      <c r="CA392" s="186"/>
      <c r="CB392" s="185"/>
      <c r="CC392" s="187"/>
      <c r="CD392" s="187"/>
    </row>
    <row r="393" spans="1:82">
      <c r="A393" s="183"/>
      <c r="B393" s="185"/>
      <c r="C393" s="183"/>
      <c r="D393" s="183"/>
      <c r="E393" s="183"/>
      <c r="F393" s="183"/>
      <c r="G393" s="183"/>
      <c r="H393" s="185"/>
      <c r="I393" s="185"/>
      <c r="J393" s="183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6"/>
      <c r="AA393" s="186"/>
      <c r="AB393" s="186"/>
      <c r="AC393" s="186"/>
      <c r="AD393" s="186"/>
      <c r="AE393" s="186"/>
      <c r="AF393" s="186"/>
      <c r="AG393" s="186"/>
      <c r="AH393" s="186"/>
      <c r="AI393" s="186"/>
      <c r="AJ393" s="186"/>
      <c r="AK393" s="143"/>
      <c r="AL393" s="186"/>
      <c r="AM393" s="186"/>
      <c r="AN393" s="186"/>
      <c r="AO393" s="186"/>
      <c r="AP393" s="186"/>
      <c r="AQ393" s="186"/>
      <c r="AR393" s="186"/>
      <c r="AS393" s="188"/>
      <c r="AT393" s="186"/>
      <c r="AU393" s="186"/>
      <c r="AV393" s="186"/>
      <c r="AW393" s="186"/>
      <c r="AX393" s="186"/>
      <c r="AY393" s="186"/>
      <c r="AZ393" s="186"/>
      <c r="BA393" s="186"/>
      <c r="BB393" s="186"/>
      <c r="BC393" s="186"/>
      <c r="BD393" s="186"/>
      <c r="BE393" s="188"/>
      <c r="BF393" s="186"/>
      <c r="BG393" s="186"/>
      <c r="BH393" s="186"/>
      <c r="BI393" s="186"/>
      <c r="BJ393" s="186"/>
      <c r="BK393" s="186"/>
      <c r="BL393" s="186"/>
      <c r="BM393" s="188"/>
      <c r="BN393" s="186"/>
      <c r="BO393" s="186"/>
      <c r="BP393" s="186"/>
      <c r="BQ393" s="186"/>
      <c r="BR393" s="186"/>
      <c r="BS393" s="186"/>
      <c r="BT393" s="186"/>
      <c r="BU393" s="186"/>
      <c r="BV393" s="186"/>
      <c r="BW393" s="186"/>
      <c r="BX393" s="186"/>
      <c r="BY393" s="188"/>
      <c r="BZ393" s="186"/>
      <c r="CA393" s="186"/>
      <c r="CB393" s="185"/>
      <c r="CC393" s="187"/>
      <c r="CD393" s="187"/>
    </row>
    <row r="394" spans="1:82">
      <c r="A394" s="183"/>
      <c r="B394" s="185"/>
      <c r="C394" s="183"/>
      <c r="D394" s="183"/>
      <c r="E394" s="183"/>
      <c r="F394" s="183"/>
      <c r="G394" s="183"/>
      <c r="H394" s="185"/>
      <c r="I394" s="185"/>
      <c r="J394" s="183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6"/>
      <c r="AA394" s="186"/>
      <c r="AB394" s="186"/>
      <c r="AC394" s="186"/>
      <c r="AD394" s="186"/>
      <c r="AE394" s="186"/>
      <c r="AF394" s="186"/>
      <c r="AG394" s="186"/>
      <c r="AH394" s="186"/>
      <c r="AI394" s="186"/>
      <c r="AJ394" s="186"/>
      <c r="AK394" s="143"/>
      <c r="AL394" s="186"/>
      <c r="AM394" s="186"/>
      <c r="AN394" s="186"/>
      <c r="AO394" s="186"/>
      <c r="AP394" s="186"/>
      <c r="AQ394" s="186"/>
      <c r="AR394" s="186"/>
      <c r="AS394" s="188"/>
      <c r="AT394" s="186"/>
      <c r="AU394" s="186"/>
      <c r="AV394" s="186"/>
      <c r="AW394" s="186"/>
      <c r="AX394" s="186"/>
      <c r="AY394" s="186"/>
      <c r="AZ394" s="186"/>
      <c r="BA394" s="186"/>
      <c r="BB394" s="186"/>
      <c r="BC394" s="186"/>
      <c r="BD394" s="186"/>
      <c r="BE394" s="188"/>
      <c r="BF394" s="186"/>
      <c r="BG394" s="186"/>
      <c r="BH394" s="186"/>
      <c r="BI394" s="186"/>
      <c r="BJ394" s="186"/>
      <c r="BK394" s="186"/>
      <c r="BL394" s="186"/>
      <c r="BM394" s="188"/>
      <c r="BN394" s="186"/>
      <c r="BO394" s="186"/>
      <c r="BP394" s="186"/>
      <c r="BQ394" s="186"/>
      <c r="BR394" s="186"/>
      <c r="BS394" s="186"/>
      <c r="BT394" s="186"/>
      <c r="BU394" s="186"/>
      <c r="BV394" s="186"/>
      <c r="BW394" s="186"/>
      <c r="BX394" s="186"/>
      <c r="BY394" s="188"/>
      <c r="BZ394" s="186"/>
      <c r="CA394" s="186"/>
      <c r="CB394" s="185"/>
      <c r="CC394" s="187"/>
      <c r="CD394" s="187"/>
    </row>
    <row r="395" spans="1:82">
      <c r="A395" s="183"/>
      <c r="B395" s="185"/>
      <c r="C395" s="183"/>
      <c r="D395" s="183"/>
      <c r="E395" s="183"/>
      <c r="F395" s="183"/>
      <c r="G395" s="183"/>
      <c r="H395" s="185"/>
      <c r="I395" s="185"/>
      <c r="J395" s="183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6"/>
      <c r="AA395" s="186"/>
      <c r="AB395" s="186"/>
      <c r="AC395" s="186"/>
      <c r="AD395" s="186"/>
      <c r="AE395" s="186"/>
      <c r="AF395" s="186"/>
      <c r="AG395" s="186"/>
      <c r="AH395" s="186"/>
      <c r="AI395" s="186"/>
      <c r="AJ395" s="186"/>
      <c r="AK395" s="143"/>
      <c r="AL395" s="186"/>
      <c r="AM395" s="186"/>
      <c r="AN395" s="186"/>
      <c r="AO395" s="186"/>
      <c r="AP395" s="186"/>
      <c r="AQ395" s="186"/>
      <c r="AR395" s="186"/>
      <c r="AS395" s="188"/>
      <c r="AT395" s="186"/>
      <c r="AU395" s="186"/>
      <c r="AV395" s="186"/>
      <c r="AW395" s="186"/>
      <c r="AX395" s="186"/>
      <c r="AY395" s="186"/>
      <c r="AZ395" s="186"/>
      <c r="BA395" s="186"/>
      <c r="BB395" s="186"/>
      <c r="BC395" s="186"/>
      <c r="BD395" s="186"/>
      <c r="BE395" s="188"/>
      <c r="BF395" s="186"/>
      <c r="BG395" s="186"/>
      <c r="BH395" s="186"/>
      <c r="BI395" s="186"/>
      <c r="BJ395" s="186"/>
      <c r="BK395" s="186"/>
      <c r="BL395" s="186"/>
      <c r="BM395" s="188"/>
      <c r="BN395" s="186"/>
      <c r="BO395" s="186"/>
      <c r="BP395" s="186"/>
      <c r="BQ395" s="186"/>
      <c r="BR395" s="186"/>
      <c r="BS395" s="186"/>
      <c r="BT395" s="186"/>
      <c r="BU395" s="186"/>
      <c r="BV395" s="186"/>
      <c r="BW395" s="186"/>
      <c r="BX395" s="186"/>
      <c r="BY395" s="188"/>
      <c r="BZ395" s="186"/>
      <c r="CA395" s="186"/>
      <c r="CB395" s="185"/>
      <c r="CC395" s="187"/>
      <c r="CD395" s="187"/>
    </row>
    <row r="396" spans="1:82">
      <c r="A396" s="183"/>
      <c r="B396" s="185"/>
      <c r="C396" s="183"/>
      <c r="D396" s="183"/>
      <c r="E396" s="183"/>
      <c r="F396" s="183"/>
      <c r="G396" s="183"/>
      <c r="H396" s="185"/>
      <c r="I396" s="185"/>
      <c r="J396" s="183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6"/>
      <c r="AA396" s="186"/>
      <c r="AB396" s="186"/>
      <c r="AC396" s="186"/>
      <c r="AD396" s="186"/>
      <c r="AE396" s="186"/>
      <c r="AF396" s="186"/>
      <c r="AG396" s="186"/>
      <c r="AH396" s="186"/>
      <c r="AI396" s="186"/>
      <c r="AJ396" s="186"/>
      <c r="AK396" s="143"/>
      <c r="AL396" s="186"/>
      <c r="AM396" s="186"/>
      <c r="AN396" s="186"/>
      <c r="AO396" s="186"/>
      <c r="AP396" s="186"/>
      <c r="AQ396" s="186"/>
      <c r="AR396" s="186"/>
      <c r="AS396" s="188"/>
      <c r="AT396" s="186"/>
      <c r="AU396" s="186"/>
      <c r="AV396" s="186"/>
      <c r="AW396" s="186"/>
      <c r="AX396" s="186"/>
      <c r="AY396" s="186"/>
      <c r="AZ396" s="186"/>
      <c r="BA396" s="186"/>
      <c r="BB396" s="186"/>
      <c r="BC396" s="186"/>
      <c r="BD396" s="186"/>
      <c r="BE396" s="188"/>
      <c r="BF396" s="186"/>
      <c r="BG396" s="186"/>
      <c r="BH396" s="186"/>
      <c r="BI396" s="186"/>
      <c r="BJ396" s="186"/>
      <c r="BK396" s="186"/>
      <c r="BL396" s="186"/>
      <c r="BM396" s="188"/>
      <c r="BN396" s="186"/>
      <c r="BO396" s="186"/>
      <c r="BP396" s="186"/>
      <c r="BQ396" s="186"/>
      <c r="BR396" s="186"/>
      <c r="BS396" s="186"/>
      <c r="BT396" s="186"/>
      <c r="BU396" s="186"/>
      <c r="BV396" s="186"/>
      <c r="BW396" s="186"/>
      <c r="BX396" s="186"/>
      <c r="BY396" s="188"/>
      <c r="BZ396" s="186"/>
      <c r="CA396" s="186"/>
      <c r="CB396" s="185"/>
      <c r="CC396" s="187"/>
      <c r="CD396" s="187"/>
    </row>
    <row r="397" spans="1:82">
      <c r="A397" s="183"/>
      <c r="B397" s="185"/>
      <c r="C397" s="183"/>
      <c r="D397" s="183"/>
      <c r="E397" s="183"/>
      <c r="F397" s="183"/>
      <c r="G397" s="183"/>
      <c r="H397" s="185"/>
      <c r="I397" s="185"/>
      <c r="J397" s="183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6"/>
      <c r="AA397" s="186"/>
      <c r="AB397" s="186"/>
      <c r="AC397" s="186"/>
      <c r="AD397" s="186"/>
      <c r="AE397" s="186"/>
      <c r="AF397" s="186"/>
      <c r="AG397" s="186"/>
      <c r="AH397" s="186"/>
      <c r="AI397" s="186"/>
      <c r="AJ397" s="186"/>
      <c r="AK397" s="143"/>
      <c r="AL397" s="186"/>
      <c r="AM397" s="186"/>
      <c r="AN397" s="186"/>
      <c r="AO397" s="186"/>
      <c r="AP397" s="186"/>
      <c r="AQ397" s="186"/>
      <c r="AR397" s="186"/>
      <c r="AS397" s="188"/>
      <c r="AT397" s="186"/>
      <c r="AU397" s="186"/>
      <c r="AV397" s="186"/>
      <c r="AW397" s="186"/>
      <c r="AX397" s="186"/>
      <c r="AY397" s="186"/>
      <c r="AZ397" s="186"/>
      <c r="BA397" s="186"/>
      <c r="BB397" s="186"/>
      <c r="BC397" s="186"/>
      <c r="BD397" s="186"/>
      <c r="BE397" s="188"/>
      <c r="BF397" s="186"/>
      <c r="BG397" s="186"/>
      <c r="BH397" s="186"/>
      <c r="BI397" s="186"/>
      <c r="BJ397" s="186"/>
      <c r="BK397" s="186"/>
      <c r="BL397" s="186"/>
      <c r="BM397" s="188"/>
      <c r="BN397" s="186"/>
      <c r="BO397" s="186"/>
      <c r="BP397" s="186"/>
      <c r="BQ397" s="186"/>
      <c r="BR397" s="186"/>
      <c r="BS397" s="186"/>
      <c r="BT397" s="186"/>
      <c r="BU397" s="186"/>
      <c r="BV397" s="186"/>
      <c r="BW397" s="186"/>
      <c r="BX397" s="186"/>
      <c r="BY397" s="188"/>
      <c r="BZ397" s="186"/>
      <c r="CA397" s="186"/>
      <c r="CB397" s="185"/>
      <c r="CC397" s="187"/>
      <c r="CD397" s="187"/>
    </row>
    <row r="398" spans="1:82">
      <c r="A398" s="183"/>
      <c r="B398" s="185"/>
      <c r="C398" s="183"/>
      <c r="D398" s="183"/>
      <c r="E398" s="183"/>
      <c r="F398" s="183"/>
      <c r="G398" s="183"/>
      <c r="H398" s="185"/>
      <c r="I398" s="185"/>
      <c r="J398" s="183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  <c r="AA398" s="186"/>
      <c r="AB398" s="186"/>
      <c r="AC398" s="186"/>
      <c r="AD398" s="186"/>
      <c r="AE398" s="186"/>
      <c r="AF398" s="186"/>
      <c r="AG398" s="186"/>
      <c r="AH398" s="186"/>
      <c r="AI398" s="186"/>
      <c r="AJ398" s="186"/>
      <c r="AK398" s="143"/>
      <c r="AL398" s="186"/>
      <c r="AM398" s="186"/>
      <c r="AN398" s="186"/>
      <c r="AO398" s="186"/>
      <c r="AP398" s="186"/>
      <c r="AQ398" s="186"/>
      <c r="AR398" s="186"/>
      <c r="AS398" s="188"/>
      <c r="AT398" s="186"/>
      <c r="AU398" s="186"/>
      <c r="AV398" s="186"/>
      <c r="AW398" s="186"/>
      <c r="AX398" s="186"/>
      <c r="AY398" s="186"/>
      <c r="AZ398" s="186"/>
      <c r="BA398" s="186"/>
      <c r="BB398" s="186"/>
      <c r="BC398" s="186"/>
      <c r="BD398" s="186"/>
      <c r="BE398" s="188"/>
      <c r="BF398" s="186"/>
      <c r="BG398" s="186"/>
      <c r="BH398" s="186"/>
      <c r="BI398" s="186"/>
      <c r="BJ398" s="186"/>
      <c r="BK398" s="186"/>
      <c r="BL398" s="186"/>
      <c r="BM398" s="188"/>
      <c r="BN398" s="186"/>
      <c r="BO398" s="186"/>
      <c r="BP398" s="186"/>
      <c r="BQ398" s="186"/>
      <c r="BR398" s="186"/>
      <c r="BS398" s="186"/>
      <c r="BT398" s="186"/>
      <c r="BU398" s="186"/>
      <c r="BV398" s="186"/>
      <c r="BW398" s="186"/>
      <c r="BX398" s="186"/>
      <c r="BY398" s="188"/>
      <c r="BZ398" s="186"/>
      <c r="CA398" s="186"/>
      <c r="CB398" s="185"/>
      <c r="CC398" s="187"/>
      <c r="CD398" s="187"/>
    </row>
    <row r="399" spans="1:82">
      <c r="A399" s="183"/>
      <c r="B399" s="185"/>
      <c r="C399" s="183"/>
      <c r="D399" s="183"/>
      <c r="E399" s="183"/>
      <c r="F399" s="183"/>
      <c r="G399" s="183"/>
      <c r="H399" s="185"/>
      <c r="I399" s="185"/>
      <c r="J399" s="183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  <c r="AA399" s="186"/>
      <c r="AB399" s="186"/>
      <c r="AC399" s="186"/>
      <c r="AD399" s="186"/>
      <c r="AE399" s="186"/>
      <c r="AF399" s="186"/>
      <c r="AG399" s="186"/>
      <c r="AH399" s="186"/>
      <c r="AI399" s="186"/>
      <c r="AJ399" s="186"/>
      <c r="AK399" s="143"/>
      <c r="AL399" s="186"/>
      <c r="AM399" s="186"/>
      <c r="AN399" s="186"/>
      <c r="AO399" s="186"/>
      <c r="AP399" s="186"/>
      <c r="AQ399" s="186"/>
      <c r="AR399" s="186"/>
      <c r="AS399" s="188"/>
      <c r="AT399" s="186"/>
      <c r="AU399" s="186"/>
      <c r="AV399" s="186"/>
      <c r="AW399" s="186"/>
      <c r="AX399" s="186"/>
      <c r="AY399" s="186"/>
      <c r="AZ399" s="186"/>
      <c r="BA399" s="186"/>
      <c r="BB399" s="186"/>
      <c r="BC399" s="186"/>
      <c r="BD399" s="186"/>
      <c r="BE399" s="188"/>
      <c r="BF399" s="186"/>
      <c r="BG399" s="186"/>
      <c r="BH399" s="186"/>
      <c r="BI399" s="186"/>
      <c r="BJ399" s="186"/>
      <c r="BK399" s="186"/>
      <c r="BL399" s="186"/>
      <c r="BM399" s="188"/>
      <c r="BN399" s="186"/>
      <c r="BO399" s="186"/>
      <c r="BP399" s="186"/>
      <c r="BQ399" s="186"/>
      <c r="BR399" s="186"/>
      <c r="BS399" s="186"/>
      <c r="BT399" s="186"/>
      <c r="BU399" s="186"/>
      <c r="BV399" s="186"/>
      <c r="BW399" s="186"/>
      <c r="BX399" s="186"/>
      <c r="BY399" s="188"/>
      <c r="BZ399" s="186"/>
      <c r="CA399" s="186"/>
      <c r="CB399" s="185"/>
      <c r="CC399" s="187"/>
      <c r="CD399" s="187"/>
    </row>
    <row r="400" spans="1:82">
      <c r="A400" s="183"/>
      <c r="B400" s="185"/>
      <c r="C400" s="183"/>
      <c r="D400" s="183"/>
      <c r="E400" s="183"/>
      <c r="F400" s="183"/>
      <c r="G400" s="183"/>
      <c r="H400" s="185"/>
      <c r="I400" s="185"/>
      <c r="J400" s="183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  <c r="AA400" s="186"/>
      <c r="AB400" s="186"/>
      <c r="AC400" s="186"/>
      <c r="AD400" s="186"/>
      <c r="AE400" s="186"/>
      <c r="AF400" s="186"/>
      <c r="AG400" s="186"/>
      <c r="AH400" s="186"/>
      <c r="AI400" s="186"/>
      <c r="AJ400" s="186"/>
      <c r="AK400" s="143"/>
      <c r="AL400" s="186"/>
      <c r="AM400" s="186"/>
      <c r="AN400" s="186"/>
      <c r="AO400" s="186"/>
      <c r="AP400" s="186"/>
      <c r="AQ400" s="186"/>
      <c r="AR400" s="186"/>
      <c r="AS400" s="188"/>
      <c r="AT400" s="186"/>
      <c r="AU400" s="186"/>
      <c r="AV400" s="186"/>
      <c r="AW400" s="186"/>
      <c r="AX400" s="186"/>
      <c r="AY400" s="186"/>
      <c r="AZ400" s="186"/>
      <c r="BA400" s="186"/>
      <c r="BB400" s="186"/>
      <c r="BC400" s="186"/>
      <c r="BD400" s="186"/>
      <c r="BE400" s="188"/>
      <c r="BF400" s="186"/>
      <c r="BG400" s="186"/>
      <c r="BH400" s="186"/>
      <c r="BI400" s="186"/>
      <c r="BJ400" s="186"/>
      <c r="BK400" s="186"/>
      <c r="BL400" s="186"/>
      <c r="BM400" s="188"/>
      <c r="BN400" s="186"/>
      <c r="BO400" s="186"/>
      <c r="BP400" s="186"/>
      <c r="BQ400" s="186"/>
      <c r="BR400" s="186"/>
      <c r="BS400" s="186"/>
      <c r="BT400" s="186"/>
      <c r="BU400" s="186"/>
      <c r="BV400" s="186"/>
      <c r="BW400" s="186"/>
      <c r="BX400" s="186"/>
      <c r="BY400" s="188"/>
      <c r="BZ400" s="186"/>
      <c r="CA400" s="186"/>
      <c r="CB400" s="185"/>
      <c r="CC400" s="187"/>
      <c r="CD400" s="187"/>
    </row>
    <row r="401" spans="1:82">
      <c r="A401" s="183"/>
      <c r="B401" s="185"/>
      <c r="C401" s="183"/>
      <c r="D401" s="183"/>
      <c r="E401" s="183"/>
      <c r="F401" s="183"/>
      <c r="G401" s="183"/>
      <c r="H401" s="185"/>
      <c r="I401" s="185"/>
      <c r="J401" s="183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  <c r="AA401" s="186"/>
      <c r="AB401" s="186"/>
      <c r="AC401" s="186"/>
      <c r="AD401" s="186"/>
      <c r="AE401" s="186"/>
      <c r="AF401" s="186"/>
      <c r="AG401" s="186"/>
      <c r="AH401" s="186"/>
      <c r="AI401" s="186"/>
      <c r="AJ401" s="186"/>
      <c r="AK401" s="143"/>
      <c r="AL401" s="186"/>
      <c r="AM401" s="186"/>
      <c r="AN401" s="186"/>
      <c r="AO401" s="186"/>
      <c r="AP401" s="186"/>
      <c r="AQ401" s="186"/>
      <c r="AR401" s="186"/>
      <c r="AS401" s="188"/>
      <c r="AT401" s="186"/>
      <c r="AU401" s="186"/>
      <c r="AV401" s="186"/>
      <c r="AW401" s="186"/>
      <c r="AX401" s="186"/>
      <c r="AY401" s="186"/>
      <c r="AZ401" s="186"/>
      <c r="BA401" s="186"/>
      <c r="BB401" s="186"/>
      <c r="BC401" s="186"/>
      <c r="BD401" s="186"/>
      <c r="BE401" s="188"/>
      <c r="BF401" s="186"/>
      <c r="BG401" s="186"/>
      <c r="BH401" s="186"/>
      <c r="BI401" s="186"/>
      <c r="BJ401" s="186"/>
      <c r="BK401" s="186"/>
      <c r="BL401" s="186"/>
      <c r="BM401" s="188"/>
      <c r="BN401" s="186"/>
      <c r="BO401" s="186"/>
      <c r="BP401" s="186"/>
      <c r="BQ401" s="186"/>
      <c r="BR401" s="186"/>
      <c r="BS401" s="186"/>
      <c r="BT401" s="186"/>
      <c r="BU401" s="186"/>
      <c r="BV401" s="186"/>
      <c r="BW401" s="186"/>
      <c r="BX401" s="186"/>
      <c r="BY401" s="188"/>
      <c r="BZ401" s="186"/>
      <c r="CA401" s="186"/>
      <c r="CB401" s="185"/>
      <c r="CC401" s="187"/>
      <c r="CD401" s="187"/>
    </row>
    <row r="402" spans="1:82">
      <c r="A402" s="183"/>
      <c r="B402" s="185"/>
      <c r="C402" s="183"/>
      <c r="D402" s="183"/>
      <c r="E402" s="183"/>
      <c r="F402" s="183"/>
      <c r="G402" s="183"/>
      <c r="H402" s="185"/>
      <c r="I402" s="185"/>
      <c r="J402" s="183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  <c r="AA402" s="186"/>
      <c r="AB402" s="186"/>
      <c r="AC402" s="186"/>
      <c r="AD402" s="186"/>
      <c r="AE402" s="186"/>
      <c r="AF402" s="186"/>
      <c r="AG402" s="186"/>
      <c r="AH402" s="186"/>
      <c r="AI402" s="186"/>
      <c r="AJ402" s="186"/>
      <c r="AK402" s="143"/>
      <c r="AL402" s="186"/>
      <c r="AM402" s="186"/>
      <c r="AN402" s="186"/>
      <c r="AO402" s="186"/>
      <c r="AP402" s="186"/>
      <c r="AQ402" s="186"/>
      <c r="AR402" s="186"/>
      <c r="AS402" s="188"/>
      <c r="AT402" s="186"/>
      <c r="AU402" s="186"/>
      <c r="AV402" s="186"/>
      <c r="AW402" s="186"/>
      <c r="AX402" s="186"/>
      <c r="AY402" s="186"/>
      <c r="AZ402" s="186"/>
      <c r="BA402" s="186"/>
      <c r="BB402" s="186"/>
      <c r="BC402" s="186"/>
      <c r="BD402" s="186"/>
      <c r="BE402" s="188"/>
      <c r="BF402" s="186"/>
      <c r="BG402" s="186"/>
      <c r="BH402" s="186"/>
      <c r="BI402" s="186"/>
      <c r="BJ402" s="186"/>
      <c r="BK402" s="186"/>
      <c r="BL402" s="186"/>
      <c r="BM402" s="188"/>
      <c r="BN402" s="186"/>
      <c r="BO402" s="186"/>
      <c r="BP402" s="186"/>
      <c r="BQ402" s="186"/>
      <c r="BR402" s="186"/>
      <c r="BS402" s="186"/>
      <c r="BT402" s="186"/>
      <c r="BU402" s="186"/>
      <c r="BV402" s="186"/>
      <c r="BW402" s="186"/>
      <c r="BX402" s="186"/>
      <c r="BY402" s="188"/>
      <c r="BZ402" s="186"/>
      <c r="CA402" s="186"/>
      <c r="CB402" s="185"/>
      <c r="CC402" s="187"/>
      <c r="CD402" s="187"/>
    </row>
    <row r="403" spans="1:82">
      <c r="A403" s="183"/>
      <c r="B403" s="185"/>
      <c r="C403" s="183"/>
      <c r="D403" s="183"/>
      <c r="E403" s="183"/>
      <c r="F403" s="183"/>
      <c r="G403" s="183"/>
      <c r="H403" s="185"/>
      <c r="I403" s="185"/>
      <c r="J403" s="183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  <c r="AA403" s="186"/>
      <c r="AB403" s="186"/>
      <c r="AC403" s="186"/>
      <c r="AD403" s="186"/>
      <c r="AE403" s="186"/>
      <c r="AF403" s="186"/>
      <c r="AG403" s="186"/>
      <c r="AH403" s="186"/>
      <c r="AI403" s="186"/>
      <c r="AJ403" s="186"/>
      <c r="AK403" s="143"/>
      <c r="AL403" s="186"/>
      <c r="AM403" s="186"/>
      <c r="AN403" s="186"/>
      <c r="AO403" s="186"/>
      <c r="AP403" s="186"/>
      <c r="AQ403" s="186"/>
      <c r="AR403" s="186"/>
      <c r="AS403" s="188"/>
      <c r="AT403" s="186"/>
      <c r="AU403" s="186"/>
      <c r="AV403" s="186"/>
      <c r="AW403" s="186"/>
      <c r="AX403" s="186"/>
      <c r="AY403" s="186"/>
      <c r="AZ403" s="186"/>
      <c r="BA403" s="186"/>
      <c r="BB403" s="186"/>
      <c r="BC403" s="186"/>
      <c r="BD403" s="186"/>
      <c r="BE403" s="188"/>
      <c r="BF403" s="186"/>
      <c r="BG403" s="186"/>
      <c r="BH403" s="186"/>
      <c r="BI403" s="186"/>
      <c r="BJ403" s="186"/>
      <c r="BK403" s="186"/>
      <c r="BL403" s="186"/>
      <c r="BM403" s="188"/>
      <c r="BN403" s="186"/>
      <c r="BO403" s="186"/>
      <c r="BP403" s="186"/>
      <c r="BQ403" s="186"/>
      <c r="BR403" s="186"/>
      <c r="BS403" s="186"/>
      <c r="BT403" s="186"/>
      <c r="BU403" s="186"/>
      <c r="BV403" s="186"/>
      <c r="BW403" s="186"/>
      <c r="BX403" s="186"/>
      <c r="BY403" s="188"/>
      <c r="BZ403" s="186"/>
      <c r="CA403" s="186"/>
      <c r="CB403" s="185"/>
      <c r="CC403" s="187"/>
      <c r="CD403" s="187"/>
    </row>
    <row r="404" spans="1:82">
      <c r="A404" s="183"/>
      <c r="B404" s="185"/>
      <c r="C404" s="183"/>
      <c r="D404" s="183"/>
      <c r="E404" s="183"/>
      <c r="F404" s="183"/>
      <c r="G404" s="183"/>
      <c r="H404" s="185"/>
      <c r="I404" s="185"/>
      <c r="J404" s="183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6"/>
      <c r="AA404" s="186"/>
      <c r="AB404" s="186"/>
      <c r="AC404" s="186"/>
      <c r="AD404" s="186"/>
      <c r="AE404" s="186"/>
      <c r="AF404" s="186"/>
      <c r="AG404" s="186"/>
      <c r="AH404" s="186"/>
      <c r="AI404" s="186"/>
      <c r="AJ404" s="186"/>
      <c r="AK404" s="143"/>
      <c r="AL404" s="186"/>
      <c r="AM404" s="186"/>
      <c r="AN404" s="186"/>
      <c r="AO404" s="186"/>
      <c r="AP404" s="186"/>
      <c r="AQ404" s="186"/>
      <c r="AR404" s="186"/>
      <c r="AS404" s="188"/>
      <c r="AT404" s="186"/>
      <c r="AU404" s="186"/>
      <c r="AV404" s="186"/>
      <c r="AW404" s="186"/>
      <c r="AX404" s="186"/>
      <c r="AY404" s="186"/>
      <c r="AZ404" s="186"/>
      <c r="BA404" s="186"/>
      <c r="BB404" s="186"/>
      <c r="BC404" s="186"/>
      <c r="BD404" s="186"/>
      <c r="BE404" s="188"/>
      <c r="BF404" s="186"/>
      <c r="BG404" s="186"/>
      <c r="BH404" s="186"/>
      <c r="BI404" s="186"/>
      <c r="BJ404" s="186"/>
      <c r="BK404" s="186"/>
      <c r="BL404" s="186"/>
      <c r="BM404" s="188"/>
      <c r="BN404" s="186"/>
      <c r="BO404" s="186"/>
      <c r="BP404" s="186"/>
      <c r="BQ404" s="186"/>
      <c r="BR404" s="186"/>
      <c r="BS404" s="186"/>
      <c r="BT404" s="186"/>
      <c r="BU404" s="186"/>
      <c r="BV404" s="186"/>
      <c r="BW404" s="186"/>
      <c r="BX404" s="186"/>
      <c r="BY404" s="188"/>
      <c r="BZ404" s="186"/>
      <c r="CA404" s="186"/>
      <c r="CB404" s="185"/>
      <c r="CC404" s="187"/>
      <c r="CD404" s="187"/>
    </row>
    <row r="405" spans="1:82">
      <c r="A405" s="183"/>
      <c r="B405" s="185"/>
      <c r="C405" s="183"/>
      <c r="D405" s="183"/>
      <c r="E405" s="183"/>
      <c r="F405" s="183"/>
      <c r="G405" s="183"/>
      <c r="H405" s="185"/>
      <c r="I405" s="185"/>
      <c r="J405" s="183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6"/>
      <c r="AA405" s="186"/>
      <c r="AB405" s="186"/>
      <c r="AC405" s="186"/>
      <c r="AD405" s="186"/>
      <c r="AE405" s="186"/>
      <c r="AF405" s="186"/>
      <c r="AG405" s="186"/>
      <c r="AH405" s="186"/>
      <c r="AI405" s="186"/>
      <c r="AJ405" s="186"/>
      <c r="AK405" s="143"/>
      <c r="AL405" s="186"/>
      <c r="AM405" s="186"/>
      <c r="AN405" s="186"/>
      <c r="AO405" s="186"/>
      <c r="AP405" s="186"/>
      <c r="AQ405" s="186"/>
      <c r="AR405" s="186"/>
      <c r="AS405" s="188"/>
      <c r="AT405" s="186"/>
      <c r="AU405" s="186"/>
      <c r="AV405" s="186"/>
      <c r="AW405" s="186"/>
      <c r="AX405" s="186"/>
      <c r="AY405" s="186"/>
      <c r="AZ405" s="186"/>
      <c r="BA405" s="186"/>
      <c r="BB405" s="186"/>
      <c r="BC405" s="186"/>
      <c r="BD405" s="186"/>
      <c r="BE405" s="188"/>
      <c r="BF405" s="186"/>
      <c r="BG405" s="186"/>
      <c r="BH405" s="186"/>
      <c r="BI405" s="186"/>
      <c r="BJ405" s="186"/>
      <c r="BK405" s="186"/>
      <c r="BL405" s="186"/>
      <c r="BM405" s="188"/>
      <c r="BN405" s="186"/>
      <c r="BO405" s="186"/>
      <c r="BP405" s="186"/>
      <c r="BQ405" s="186"/>
      <c r="BR405" s="186"/>
      <c r="BS405" s="186"/>
      <c r="BT405" s="186"/>
      <c r="BU405" s="186"/>
      <c r="BV405" s="186"/>
      <c r="BW405" s="186"/>
      <c r="BX405" s="186"/>
      <c r="BY405" s="188"/>
      <c r="BZ405" s="186"/>
      <c r="CA405" s="186"/>
      <c r="CB405" s="185"/>
      <c r="CC405" s="187"/>
      <c r="CD405" s="187"/>
    </row>
    <row r="406" spans="1:82">
      <c r="A406" s="183"/>
      <c r="B406" s="185"/>
      <c r="C406" s="183"/>
      <c r="D406" s="183"/>
      <c r="E406" s="183"/>
      <c r="F406" s="183"/>
      <c r="G406" s="183"/>
      <c r="H406" s="185"/>
      <c r="I406" s="185"/>
      <c r="J406" s="183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6"/>
      <c r="AA406" s="186"/>
      <c r="AB406" s="186"/>
      <c r="AC406" s="186"/>
      <c r="AD406" s="186"/>
      <c r="AE406" s="186"/>
      <c r="AF406" s="186"/>
      <c r="AG406" s="186"/>
      <c r="AH406" s="186"/>
      <c r="AI406" s="186"/>
      <c r="AJ406" s="186"/>
      <c r="AK406" s="143"/>
      <c r="AL406" s="186"/>
      <c r="AM406" s="186"/>
      <c r="AN406" s="186"/>
      <c r="AO406" s="186"/>
      <c r="AP406" s="186"/>
      <c r="AQ406" s="186"/>
      <c r="AR406" s="186"/>
      <c r="AS406" s="188"/>
      <c r="AT406" s="186"/>
      <c r="AU406" s="186"/>
      <c r="AV406" s="186"/>
      <c r="AW406" s="186"/>
      <c r="AX406" s="186"/>
      <c r="AY406" s="186"/>
      <c r="AZ406" s="186"/>
      <c r="BA406" s="186"/>
      <c r="BB406" s="186"/>
      <c r="BC406" s="186"/>
      <c r="BD406" s="186"/>
      <c r="BE406" s="188"/>
      <c r="BF406" s="186"/>
      <c r="BG406" s="186"/>
      <c r="BH406" s="186"/>
      <c r="BI406" s="186"/>
      <c r="BJ406" s="186"/>
      <c r="BK406" s="186"/>
      <c r="BL406" s="186"/>
      <c r="BM406" s="188"/>
      <c r="BN406" s="186"/>
      <c r="BO406" s="186"/>
      <c r="BP406" s="186"/>
      <c r="BQ406" s="186"/>
      <c r="BR406" s="186"/>
      <c r="BS406" s="186"/>
      <c r="BT406" s="186"/>
      <c r="BU406" s="186"/>
      <c r="BV406" s="186"/>
      <c r="BW406" s="186"/>
      <c r="BX406" s="186"/>
      <c r="BY406" s="188"/>
      <c r="BZ406" s="186"/>
      <c r="CA406" s="186"/>
      <c r="CB406" s="185"/>
      <c r="CC406" s="187"/>
      <c r="CD406" s="187"/>
    </row>
    <row r="407" spans="1:82">
      <c r="A407" s="183"/>
      <c r="B407" s="185"/>
      <c r="C407" s="183"/>
      <c r="D407" s="183"/>
      <c r="E407" s="183"/>
      <c r="F407" s="183"/>
      <c r="G407" s="183"/>
      <c r="H407" s="185"/>
      <c r="I407" s="185"/>
      <c r="J407" s="183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  <c r="AA407" s="186"/>
      <c r="AB407" s="186"/>
      <c r="AC407" s="186"/>
      <c r="AD407" s="186"/>
      <c r="AE407" s="186"/>
      <c r="AF407" s="186"/>
      <c r="AG407" s="186"/>
      <c r="AH407" s="186"/>
      <c r="AI407" s="186"/>
      <c r="AJ407" s="186"/>
      <c r="AK407" s="143"/>
      <c r="AL407" s="186"/>
      <c r="AM407" s="186"/>
      <c r="AN407" s="186"/>
      <c r="AO407" s="186"/>
      <c r="AP407" s="186"/>
      <c r="AQ407" s="186"/>
      <c r="AR407" s="186"/>
      <c r="AS407" s="188"/>
      <c r="AT407" s="186"/>
      <c r="AU407" s="186"/>
      <c r="AV407" s="186"/>
      <c r="AW407" s="186"/>
      <c r="AX407" s="186"/>
      <c r="AY407" s="186"/>
      <c r="AZ407" s="186"/>
      <c r="BA407" s="186"/>
      <c r="BB407" s="186"/>
      <c r="BC407" s="186"/>
      <c r="BD407" s="186"/>
      <c r="BE407" s="188"/>
      <c r="BF407" s="186"/>
      <c r="BG407" s="186"/>
      <c r="BH407" s="186"/>
      <c r="BI407" s="186"/>
      <c r="BJ407" s="186"/>
      <c r="BK407" s="186"/>
      <c r="BL407" s="186"/>
      <c r="BM407" s="188"/>
      <c r="BN407" s="186"/>
      <c r="BO407" s="186"/>
      <c r="BP407" s="186"/>
      <c r="BQ407" s="186"/>
      <c r="BR407" s="186"/>
      <c r="BS407" s="186"/>
      <c r="BT407" s="186"/>
      <c r="BU407" s="186"/>
      <c r="BV407" s="186"/>
      <c r="BW407" s="186"/>
      <c r="BX407" s="186"/>
      <c r="BY407" s="188"/>
      <c r="BZ407" s="186"/>
      <c r="CA407" s="186"/>
      <c r="CB407" s="185"/>
      <c r="CC407" s="187"/>
      <c r="CD407" s="187"/>
    </row>
    <row r="408" spans="1:82">
      <c r="A408" s="183"/>
      <c r="B408" s="185"/>
      <c r="C408" s="183"/>
      <c r="D408" s="183"/>
      <c r="E408" s="183"/>
      <c r="F408" s="183"/>
      <c r="G408" s="183"/>
      <c r="H408" s="185"/>
      <c r="I408" s="185"/>
      <c r="J408" s="183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  <c r="AA408" s="186"/>
      <c r="AB408" s="186"/>
      <c r="AC408" s="186"/>
      <c r="AD408" s="186"/>
      <c r="AE408" s="186"/>
      <c r="AF408" s="186"/>
      <c r="AG408" s="186"/>
      <c r="AH408" s="186"/>
      <c r="AI408" s="186"/>
      <c r="AJ408" s="186"/>
      <c r="AK408" s="143"/>
      <c r="AL408" s="186"/>
      <c r="AM408" s="186"/>
      <c r="AN408" s="186"/>
      <c r="AO408" s="186"/>
      <c r="AP408" s="186"/>
      <c r="AQ408" s="186"/>
      <c r="AR408" s="186"/>
      <c r="AS408" s="188"/>
      <c r="AT408" s="186"/>
      <c r="AU408" s="186"/>
      <c r="AV408" s="186"/>
      <c r="AW408" s="186"/>
      <c r="AX408" s="186"/>
      <c r="AY408" s="186"/>
      <c r="AZ408" s="186"/>
      <c r="BA408" s="186"/>
      <c r="BB408" s="186"/>
      <c r="BC408" s="186"/>
      <c r="BD408" s="186"/>
      <c r="BE408" s="188"/>
      <c r="BF408" s="186"/>
      <c r="BG408" s="186"/>
      <c r="BH408" s="186"/>
      <c r="BI408" s="186"/>
      <c r="BJ408" s="186"/>
      <c r="BK408" s="186"/>
      <c r="BL408" s="186"/>
      <c r="BM408" s="188"/>
      <c r="BN408" s="186"/>
      <c r="BO408" s="186"/>
      <c r="BP408" s="186"/>
      <c r="BQ408" s="186"/>
      <c r="BR408" s="186"/>
      <c r="BS408" s="186"/>
      <c r="BT408" s="186"/>
      <c r="BU408" s="186"/>
      <c r="BV408" s="186"/>
      <c r="BW408" s="186"/>
      <c r="BX408" s="186"/>
      <c r="BY408" s="188"/>
      <c r="BZ408" s="186"/>
      <c r="CA408" s="186"/>
      <c r="CB408" s="185"/>
      <c r="CC408" s="187"/>
      <c r="CD408" s="187"/>
    </row>
    <row r="409" spans="1:82">
      <c r="A409" s="183"/>
      <c r="B409" s="185"/>
      <c r="C409" s="183"/>
      <c r="D409" s="183"/>
      <c r="E409" s="183"/>
      <c r="F409" s="183"/>
      <c r="G409" s="183"/>
      <c r="H409" s="185"/>
      <c r="I409" s="185"/>
      <c r="J409" s="183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  <c r="AA409" s="186"/>
      <c r="AB409" s="186"/>
      <c r="AC409" s="186"/>
      <c r="AD409" s="186"/>
      <c r="AE409" s="186"/>
      <c r="AF409" s="186"/>
      <c r="AG409" s="186"/>
      <c r="AH409" s="186"/>
      <c r="AI409" s="186"/>
      <c r="AJ409" s="186"/>
      <c r="AK409" s="143"/>
      <c r="AL409" s="186"/>
      <c r="AM409" s="186"/>
      <c r="AN409" s="186"/>
      <c r="AO409" s="186"/>
      <c r="AP409" s="186"/>
      <c r="AQ409" s="186"/>
      <c r="AR409" s="186"/>
      <c r="AS409" s="188"/>
      <c r="AT409" s="186"/>
      <c r="AU409" s="186"/>
      <c r="AV409" s="186"/>
      <c r="AW409" s="186"/>
      <c r="AX409" s="186"/>
      <c r="AY409" s="186"/>
      <c r="AZ409" s="186"/>
      <c r="BA409" s="186"/>
      <c r="BB409" s="186"/>
      <c r="BC409" s="186"/>
      <c r="BD409" s="186"/>
      <c r="BE409" s="188"/>
      <c r="BF409" s="186"/>
      <c r="BG409" s="186"/>
      <c r="BH409" s="186"/>
      <c r="BI409" s="186"/>
      <c r="BJ409" s="186"/>
      <c r="BK409" s="186"/>
      <c r="BL409" s="186"/>
      <c r="BM409" s="188"/>
      <c r="BN409" s="186"/>
      <c r="BO409" s="186"/>
      <c r="BP409" s="186"/>
      <c r="BQ409" s="186"/>
      <c r="BR409" s="186"/>
      <c r="BS409" s="186"/>
      <c r="BT409" s="186"/>
      <c r="BU409" s="186"/>
      <c r="BV409" s="186"/>
      <c r="BW409" s="186"/>
      <c r="BX409" s="186"/>
      <c r="BY409" s="188"/>
      <c r="BZ409" s="186"/>
      <c r="CA409" s="186"/>
      <c r="CB409" s="185"/>
      <c r="CC409" s="187"/>
      <c r="CD409" s="187"/>
    </row>
    <row r="410" spans="1:82">
      <c r="A410" s="183"/>
      <c r="B410" s="185"/>
      <c r="C410" s="183"/>
      <c r="D410" s="183"/>
      <c r="E410" s="183"/>
      <c r="F410" s="183"/>
      <c r="G410" s="183"/>
      <c r="H410" s="185"/>
      <c r="I410" s="185"/>
      <c r="J410" s="183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  <c r="AA410" s="186"/>
      <c r="AB410" s="186"/>
      <c r="AC410" s="186"/>
      <c r="AD410" s="186"/>
      <c r="AE410" s="186"/>
      <c r="AF410" s="186"/>
      <c r="AG410" s="186"/>
      <c r="AH410" s="186"/>
      <c r="AI410" s="186"/>
      <c r="AJ410" s="186"/>
      <c r="AK410" s="143"/>
      <c r="AL410" s="186"/>
      <c r="AM410" s="186"/>
      <c r="AN410" s="186"/>
      <c r="AO410" s="186"/>
      <c r="AP410" s="186"/>
      <c r="AQ410" s="186"/>
      <c r="AR410" s="186"/>
      <c r="AS410" s="188"/>
      <c r="AT410" s="186"/>
      <c r="AU410" s="186"/>
      <c r="AV410" s="186"/>
      <c r="AW410" s="186"/>
      <c r="AX410" s="186"/>
      <c r="AY410" s="186"/>
      <c r="AZ410" s="186"/>
      <c r="BA410" s="186"/>
      <c r="BB410" s="186"/>
      <c r="BC410" s="186"/>
      <c r="BD410" s="186"/>
      <c r="BE410" s="188"/>
      <c r="BF410" s="186"/>
      <c r="BG410" s="186"/>
      <c r="BH410" s="186"/>
      <c r="BI410" s="186"/>
      <c r="BJ410" s="186"/>
      <c r="BK410" s="186"/>
      <c r="BL410" s="186"/>
      <c r="BM410" s="188"/>
      <c r="BN410" s="186"/>
      <c r="BO410" s="186"/>
      <c r="BP410" s="186"/>
      <c r="BQ410" s="186"/>
      <c r="BR410" s="186"/>
      <c r="BS410" s="186"/>
      <c r="BT410" s="186"/>
      <c r="BU410" s="186"/>
      <c r="BV410" s="186"/>
      <c r="BW410" s="186"/>
      <c r="BX410" s="186"/>
      <c r="BY410" s="188"/>
      <c r="BZ410" s="186"/>
      <c r="CA410" s="186"/>
      <c r="CB410" s="185"/>
      <c r="CC410" s="187"/>
      <c r="CD410" s="187"/>
    </row>
    <row r="411" spans="1:82">
      <c r="A411" s="183"/>
      <c r="B411" s="185"/>
      <c r="C411" s="183"/>
      <c r="D411" s="183"/>
      <c r="E411" s="183"/>
      <c r="F411" s="183"/>
      <c r="G411" s="183"/>
      <c r="H411" s="185"/>
      <c r="I411" s="185"/>
      <c r="J411" s="183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  <c r="AA411" s="186"/>
      <c r="AB411" s="186"/>
      <c r="AC411" s="186"/>
      <c r="AD411" s="186"/>
      <c r="AE411" s="186"/>
      <c r="AF411" s="186"/>
      <c r="AG411" s="186"/>
      <c r="AH411" s="186"/>
      <c r="AI411" s="186"/>
      <c r="AJ411" s="186"/>
      <c r="AK411" s="143"/>
      <c r="AL411" s="186"/>
      <c r="AM411" s="186"/>
      <c r="AN411" s="186"/>
      <c r="AO411" s="186"/>
      <c r="AP411" s="186"/>
      <c r="AQ411" s="186"/>
      <c r="AR411" s="186"/>
      <c r="AS411" s="188"/>
      <c r="AT411" s="186"/>
      <c r="AU411" s="186"/>
      <c r="AV411" s="186"/>
      <c r="AW411" s="186"/>
      <c r="AX411" s="186"/>
      <c r="AY411" s="186"/>
      <c r="AZ411" s="186"/>
      <c r="BA411" s="186"/>
      <c r="BB411" s="186"/>
      <c r="BC411" s="186"/>
      <c r="BD411" s="186"/>
      <c r="BE411" s="188"/>
      <c r="BF411" s="186"/>
      <c r="BG411" s="186"/>
      <c r="BH411" s="186"/>
      <c r="BI411" s="186"/>
      <c r="BJ411" s="186"/>
      <c r="BK411" s="186"/>
      <c r="BL411" s="186"/>
      <c r="BM411" s="188"/>
      <c r="BN411" s="186"/>
      <c r="BO411" s="186"/>
      <c r="BP411" s="186"/>
      <c r="BQ411" s="186"/>
      <c r="BR411" s="186"/>
      <c r="BS411" s="186"/>
      <c r="BT411" s="186"/>
      <c r="BU411" s="186"/>
      <c r="BV411" s="186"/>
      <c r="BW411" s="186"/>
      <c r="BX411" s="186"/>
      <c r="BY411" s="188"/>
      <c r="BZ411" s="186"/>
      <c r="CA411" s="186"/>
      <c r="CB411" s="185"/>
      <c r="CC411" s="187"/>
      <c r="CD411" s="187"/>
    </row>
    <row r="412" spans="1:82">
      <c r="A412" s="183"/>
      <c r="B412" s="185"/>
      <c r="C412" s="183"/>
      <c r="D412" s="183"/>
      <c r="E412" s="183"/>
      <c r="F412" s="183"/>
      <c r="G412" s="183"/>
      <c r="H412" s="185"/>
      <c r="I412" s="185"/>
      <c r="J412" s="183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  <c r="AA412" s="186"/>
      <c r="AB412" s="186"/>
      <c r="AC412" s="186"/>
      <c r="AD412" s="186"/>
      <c r="AE412" s="186"/>
      <c r="AF412" s="186"/>
      <c r="AG412" s="186"/>
      <c r="AH412" s="186"/>
      <c r="AI412" s="186"/>
      <c r="AJ412" s="186"/>
      <c r="AK412" s="143"/>
      <c r="AL412" s="186"/>
      <c r="AM412" s="186"/>
      <c r="AN412" s="186"/>
      <c r="AO412" s="186"/>
      <c r="AP412" s="186"/>
      <c r="AQ412" s="186"/>
      <c r="AR412" s="186"/>
      <c r="AS412" s="188"/>
      <c r="AT412" s="186"/>
      <c r="AU412" s="186"/>
      <c r="AV412" s="186"/>
      <c r="AW412" s="186"/>
      <c r="AX412" s="186"/>
      <c r="AY412" s="186"/>
      <c r="AZ412" s="186"/>
      <c r="BA412" s="186"/>
      <c r="BB412" s="186"/>
      <c r="BC412" s="186"/>
      <c r="BD412" s="186"/>
      <c r="BE412" s="188"/>
      <c r="BF412" s="186"/>
      <c r="BG412" s="186"/>
      <c r="BH412" s="186"/>
      <c r="BI412" s="186"/>
      <c r="BJ412" s="186"/>
      <c r="BK412" s="186"/>
      <c r="BL412" s="186"/>
      <c r="BM412" s="188"/>
      <c r="BN412" s="186"/>
      <c r="BO412" s="186"/>
      <c r="BP412" s="186"/>
      <c r="BQ412" s="186"/>
      <c r="BR412" s="186"/>
      <c r="BS412" s="186"/>
      <c r="BT412" s="186"/>
      <c r="BU412" s="186"/>
      <c r="BV412" s="186"/>
      <c r="BW412" s="186"/>
      <c r="BX412" s="186"/>
      <c r="BY412" s="188"/>
      <c r="BZ412" s="186"/>
      <c r="CA412" s="186"/>
      <c r="CB412" s="185"/>
      <c r="CC412" s="187"/>
      <c r="CD412" s="187"/>
    </row>
    <row r="413" spans="1:82">
      <c r="A413" s="183"/>
      <c r="B413" s="185"/>
      <c r="C413" s="183"/>
      <c r="D413" s="183"/>
      <c r="E413" s="183"/>
      <c r="F413" s="183"/>
      <c r="G413" s="183"/>
      <c r="H413" s="185"/>
      <c r="I413" s="185"/>
      <c r="J413" s="183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6"/>
      <c r="AA413" s="186"/>
      <c r="AB413" s="186"/>
      <c r="AC413" s="186"/>
      <c r="AD413" s="186"/>
      <c r="AE413" s="186"/>
      <c r="AF413" s="186"/>
      <c r="AG413" s="186"/>
      <c r="AH413" s="186"/>
      <c r="AI413" s="186"/>
      <c r="AJ413" s="186"/>
      <c r="AK413" s="143"/>
      <c r="AL413" s="186"/>
      <c r="AM413" s="186"/>
      <c r="AN413" s="186"/>
      <c r="AO413" s="186"/>
      <c r="AP413" s="186"/>
      <c r="AQ413" s="186"/>
      <c r="AR413" s="186"/>
      <c r="AS413" s="188"/>
      <c r="AT413" s="186"/>
      <c r="AU413" s="186"/>
      <c r="AV413" s="186"/>
      <c r="AW413" s="186"/>
      <c r="AX413" s="186"/>
      <c r="AY413" s="186"/>
      <c r="AZ413" s="186"/>
      <c r="BA413" s="186"/>
      <c r="BB413" s="186"/>
      <c r="BC413" s="186"/>
      <c r="BD413" s="186"/>
      <c r="BE413" s="188"/>
      <c r="BF413" s="186"/>
      <c r="BG413" s="186"/>
      <c r="BH413" s="186"/>
      <c r="BI413" s="186"/>
      <c r="BJ413" s="186"/>
      <c r="BK413" s="186"/>
      <c r="BL413" s="186"/>
      <c r="BM413" s="188"/>
      <c r="BN413" s="186"/>
      <c r="BO413" s="186"/>
      <c r="BP413" s="186"/>
      <c r="BQ413" s="186"/>
      <c r="BR413" s="186"/>
      <c r="BS413" s="186"/>
      <c r="BT413" s="186"/>
      <c r="BU413" s="186"/>
      <c r="BV413" s="186"/>
      <c r="BW413" s="186"/>
      <c r="BX413" s="186"/>
      <c r="BY413" s="188"/>
      <c r="BZ413" s="186"/>
      <c r="CA413" s="186"/>
      <c r="CB413" s="185"/>
      <c r="CC413" s="187"/>
      <c r="CD413" s="187"/>
    </row>
    <row r="414" spans="1:82">
      <c r="A414" s="183"/>
      <c r="B414" s="185"/>
      <c r="C414" s="183"/>
      <c r="D414" s="183"/>
      <c r="E414" s="183"/>
      <c r="F414" s="183"/>
      <c r="G414" s="183"/>
      <c r="H414" s="185"/>
      <c r="I414" s="185"/>
      <c r="J414" s="183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  <c r="AA414" s="186"/>
      <c r="AB414" s="186"/>
      <c r="AC414" s="186"/>
      <c r="AD414" s="186"/>
      <c r="AE414" s="186"/>
      <c r="AF414" s="186"/>
      <c r="AG414" s="186"/>
      <c r="AH414" s="186"/>
      <c r="AI414" s="186"/>
      <c r="AJ414" s="186"/>
      <c r="AK414" s="143"/>
      <c r="AL414" s="186"/>
      <c r="AM414" s="186"/>
      <c r="AN414" s="186"/>
      <c r="AO414" s="186"/>
      <c r="AP414" s="186"/>
      <c r="AQ414" s="186"/>
      <c r="AR414" s="186"/>
      <c r="AS414" s="188"/>
      <c r="AT414" s="186"/>
      <c r="AU414" s="186"/>
      <c r="AV414" s="186"/>
      <c r="AW414" s="186"/>
      <c r="AX414" s="186"/>
      <c r="AY414" s="186"/>
      <c r="AZ414" s="186"/>
      <c r="BA414" s="186"/>
      <c r="BB414" s="186"/>
      <c r="BC414" s="186"/>
      <c r="BD414" s="186"/>
      <c r="BE414" s="188"/>
      <c r="BF414" s="186"/>
      <c r="BG414" s="186"/>
      <c r="BH414" s="186"/>
      <c r="BI414" s="186"/>
      <c r="BJ414" s="186"/>
      <c r="BK414" s="186"/>
      <c r="BL414" s="186"/>
      <c r="BM414" s="188"/>
      <c r="BN414" s="186"/>
      <c r="BO414" s="186"/>
      <c r="BP414" s="186"/>
      <c r="BQ414" s="186"/>
      <c r="BR414" s="186"/>
      <c r="BS414" s="186"/>
      <c r="BT414" s="186"/>
      <c r="BU414" s="186"/>
      <c r="BV414" s="186"/>
      <c r="BW414" s="186"/>
      <c r="BX414" s="186"/>
      <c r="BY414" s="188"/>
      <c r="BZ414" s="186"/>
      <c r="CA414" s="186"/>
      <c r="CB414" s="185"/>
      <c r="CC414" s="187"/>
      <c r="CD414" s="187"/>
    </row>
    <row r="415" spans="1:82">
      <c r="A415" s="183"/>
      <c r="B415" s="185"/>
      <c r="C415" s="183"/>
      <c r="D415" s="183"/>
      <c r="E415" s="183"/>
      <c r="F415" s="183"/>
      <c r="G415" s="183"/>
      <c r="H415" s="185"/>
      <c r="I415" s="185"/>
      <c r="J415" s="183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  <c r="AA415" s="186"/>
      <c r="AB415" s="186"/>
      <c r="AC415" s="186"/>
      <c r="AD415" s="186"/>
      <c r="AE415" s="186"/>
      <c r="AF415" s="186"/>
      <c r="AG415" s="186"/>
      <c r="AH415" s="186"/>
      <c r="AI415" s="186"/>
      <c r="AJ415" s="186"/>
      <c r="AK415" s="143"/>
      <c r="AL415" s="186"/>
      <c r="AM415" s="186"/>
      <c r="AN415" s="186"/>
      <c r="AO415" s="186"/>
      <c r="AP415" s="186"/>
      <c r="AQ415" s="186"/>
      <c r="AR415" s="186"/>
      <c r="AS415" s="188"/>
      <c r="AT415" s="186"/>
      <c r="AU415" s="186"/>
      <c r="AV415" s="186"/>
      <c r="AW415" s="186"/>
      <c r="AX415" s="186"/>
      <c r="AY415" s="186"/>
      <c r="AZ415" s="186"/>
      <c r="BA415" s="186"/>
      <c r="BB415" s="186"/>
      <c r="BC415" s="186"/>
      <c r="BD415" s="186"/>
      <c r="BE415" s="188"/>
      <c r="BF415" s="186"/>
      <c r="BG415" s="186"/>
      <c r="BH415" s="186"/>
      <c r="BI415" s="186"/>
      <c r="BJ415" s="186"/>
      <c r="BK415" s="186"/>
      <c r="BL415" s="186"/>
      <c r="BM415" s="188"/>
      <c r="BN415" s="186"/>
      <c r="BO415" s="186"/>
      <c r="BP415" s="186"/>
      <c r="BQ415" s="186"/>
      <c r="BR415" s="186"/>
      <c r="BS415" s="186"/>
      <c r="BT415" s="186"/>
      <c r="BU415" s="186"/>
      <c r="BV415" s="186"/>
      <c r="BW415" s="186"/>
      <c r="BX415" s="186"/>
      <c r="BY415" s="188"/>
      <c r="BZ415" s="186"/>
      <c r="CA415" s="186"/>
      <c r="CB415" s="185"/>
      <c r="CC415" s="187"/>
      <c r="CD415" s="187"/>
    </row>
    <row r="416" spans="1:82">
      <c r="A416" s="183"/>
      <c r="B416" s="185"/>
      <c r="C416" s="183"/>
      <c r="D416" s="183"/>
      <c r="E416" s="183"/>
      <c r="F416" s="183"/>
      <c r="G416" s="183"/>
      <c r="H416" s="185"/>
      <c r="I416" s="185"/>
      <c r="J416" s="183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  <c r="AA416" s="186"/>
      <c r="AB416" s="186"/>
      <c r="AC416" s="186"/>
      <c r="AD416" s="186"/>
      <c r="AE416" s="186"/>
      <c r="AF416" s="186"/>
      <c r="AG416" s="186"/>
      <c r="AH416" s="186"/>
      <c r="AI416" s="186"/>
      <c r="AJ416" s="186"/>
      <c r="AK416" s="143"/>
      <c r="AL416" s="186"/>
      <c r="AM416" s="186"/>
      <c r="AN416" s="186"/>
      <c r="AO416" s="186"/>
      <c r="AP416" s="186"/>
      <c r="AQ416" s="186"/>
      <c r="AR416" s="186"/>
      <c r="AS416" s="188"/>
      <c r="AT416" s="186"/>
      <c r="AU416" s="186"/>
      <c r="AV416" s="186"/>
      <c r="AW416" s="186"/>
      <c r="AX416" s="186"/>
      <c r="AY416" s="186"/>
      <c r="AZ416" s="186"/>
      <c r="BA416" s="186"/>
      <c r="BB416" s="186"/>
      <c r="BC416" s="186"/>
      <c r="BD416" s="186"/>
      <c r="BE416" s="188"/>
      <c r="BF416" s="186"/>
      <c r="BG416" s="186"/>
      <c r="BH416" s="186"/>
      <c r="BI416" s="186"/>
      <c r="BJ416" s="186"/>
      <c r="BK416" s="186"/>
      <c r="BL416" s="186"/>
      <c r="BM416" s="188"/>
      <c r="BN416" s="186"/>
      <c r="BO416" s="186"/>
      <c r="BP416" s="186"/>
      <c r="BQ416" s="186"/>
      <c r="BR416" s="186"/>
      <c r="BS416" s="186"/>
      <c r="BT416" s="186"/>
      <c r="BU416" s="186"/>
      <c r="BV416" s="186"/>
      <c r="BW416" s="186"/>
      <c r="BX416" s="186"/>
      <c r="BY416" s="188"/>
      <c r="BZ416" s="186"/>
      <c r="CA416" s="186"/>
      <c r="CB416" s="185"/>
      <c r="CC416" s="187"/>
      <c r="CD416" s="187"/>
    </row>
    <row r="417" spans="1:82">
      <c r="A417" s="183"/>
      <c r="B417" s="185"/>
      <c r="C417" s="183"/>
      <c r="D417" s="183"/>
      <c r="E417" s="183"/>
      <c r="F417" s="183"/>
      <c r="G417" s="183"/>
      <c r="H417" s="185"/>
      <c r="I417" s="185"/>
      <c r="J417" s="183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  <c r="AA417" s="186"/>
      <c r="AB417" s="186"/>
      <c r="AC417" s="186"/>
      <c r="AD417" s="186"/>
      <c r="AE417" s="186"/>
      <c r="AF417" s="186"/>
      <c r="AG417" s="186"/>
      <c r="AH417" s="186"/>
      <c r="AI417" s="186"/>
      <c r="AJ417" s="186"/>
      <c r="AK417" s="143"/>
      <c r="AL417" s="186"/>
      <c r="AM417" s="186"/>
      <c r="AN417" s="186"/>
      <c r="AO417" s="186"/>
      <c r="AP417" s="186"/>
      <c r="AQ417" s="186"/>
      <c r="AR417" s="186"/>
      <c r="AS417" s="188"/>
      <c r="AT417" s="186"/>
      <c r="AU417" s="186"/>
      <c r="AV417" s="186"/>
      <c r="AW417" s="186"/>
      <c r="AX417" s="186"/>
      <c r="AY417" s="186"/>
      <c r="AZ417" s="186"/>
      <c r="BA417" s="186"/>
      <c r="BB417" s="186"/>
      <c r="BC417" s="186"/>
      <c r="BD417" s="186"/>
      <c r="BE417" s="188"/>
      <c r="BF417" s="186"/>
      <c r="BG417" s="186"/>
      <c r="BH417" s="186"/>
      <c r="BI417" s="186"/>
      <c r="BJ417" s="186"/>
      <c r="BK417" s="186"/>
      <c r="BL417" s="186"/>
      <c r="BM417" s="188"/>
      <c r="BN417" s="186"/>
      <c r="BO417" s="186"/>
      <c r="BP417" s="186"/>
      <c r="BQ417" s="186"/>
      <c r="BR417" s="186"/>
      <c r="BS417" s="186"/>
      <c r="BT417" s="186"/>
      <c r="BU417" s="186"/>
      <c r="BV417" s="186"/>
      <c r="BW417" s="186"/>
      <c r="BX417" s="186"/>
      <c r="BY417" s="188"/>
      <c r="BZ417" s="186"/>
      <c r="CA417" s="186"/>
      <c r="CB417" s="185"/>
      <c r="CC417" s="187"/>
      <c r="CD417" s="187"/>
    </row>
    <row r="418" spans="1:82">
      <c r="A418" s="183"/>
      <c r="B418" s="185"/>
      <c r="C418" s="183"/>
      <c r="D418" s="183"/>
      <c r="E418" s="183"/>
      <c r="F418" s="183"/>
      <c r="G418" s="183"/>
      <c r="H418" s="185"/>
      <c r="I418" s="185"/>
      <c r="J418" s="183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  <c r="AA418" s="186"/>
      <c r="AB418" s="186"/>
      <c r="AC418" s="186"/>
      <c r="AD418" s="186"/>
      <c r="AE418" s="186"/>
      <c r="AF418" s="186"/>
      <c r="AG418" s="186"/>
      <c r="AH418" s="186"/>
      <c r="AI418" s="186"/>
      <c r="AJ418" s="186"/>
      <c r="AK418" s="143"/>
      <c r="AL418" s="186"/>
      <c r="AM418" s="186"/>
      <c r="AN418" s="186"/>
      <c r="AO418" s="186"/>
      <c r="AP418" s="186"/>
      <c r="AQ418" s="186"/>
      <c r="AR418" s="186"/>
      <c r="AS418" s="188"/>
      <c r="AT418" s="186"/>
      <c r="AU418" s="186"/>
      <c r="AV418" s="186"/>
      <c r="AW418" s="186"/>
      <c r="AX418" s="186"/>
      <c r="AY418" s="186"/>
      <c r="AZ418" s="186"/>
      <c r="BA418" s="186"/>
      <c r="BB418" s="186"/>
      <c r="BC418" s="186"/>
      <c r="BD418" s="186"/>
      <c r="BE418" s="188"/>
      <c r="BF418" s="186"/>
      <c r="BG418" s="186"/>
      <c r="BH418" s="186"/>
      <c r="BI418" s="186"/>
      <c r="BJ418" s="186"/>
      <c r="BK418" s="186"/>
      <c r="BL418" s="186"/>
      <c r="BM418" s="188"/>
      <c r="BN418" s="186"/>
      <c r="BO418" s="186"/>
      <c r="BP418" s="186"/>
      <c r="BQ418" s="186"/>
      <c r="BR418" s="186"/>
      <c r="BS418" s="186"/>
      <c r="BT418" s="186"/>
      <c r="BU418" s="186"/>
      <c r="BV418" s="186"/>
      <c r="BW418" s="186"/>
      <c r="BX418" s="186"/>
      <c r="BY418" s="188"/>
      <c r="BZ418" s="186"/>
      <c r="CA418" s="186"/>
      <c r="CB418" s="185"/>
      <c r="CC418" s="187"/>
      <c r="CD418" s="187"/>
    </row>
    <row r="419" spans="1:82">
      <c r="A419" s="183"/>
      <c r="B419" s="185"/>
      <c r="C419" s="183"/>
      <c r="D419" s="183"/>
      <c r="E419" s="183"/>
      <c r="F419" s="183"/>
      <c r="G419" s="183"/>
      <c r="H419" s="185"/>
      <c r="I419" s="185"/>
      <c r="J419" s="183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  <c r="AA419" s="186"/>
      <c r="AB419" s="186"/>
      <c r="AC419" s="186"/>
      <c r="AD419" s="186"/>
      <c r="AE419" s="186"/>
      <c r="AF419" s="186"/>
      <c r="AG419" s="186"/>
      <c r="AH419" s="186"/>
      <c r="AI419" s="186"/>
      <c r="AJ419" s="186"/>
      <c r="AK419" s="143"/>
      <c r="AL419" s="186"/>
      <c r="AM419" s="186"/>
      <c r="AN419" s="186"/>
      <c r="AO419" s="186"/>
      <c r="AP419" s="186"/>
      <c r="AQ419" s="186"/>
      <c r="AR419" s="186"/>
      <c r="AS419" s="188"/>
      <c r="AT419" s="186"/>
      <c r="AU419" s="186"/>
      <c r="AV419" s="186"/>
      <c r="AW419" s="186"/>
      <c r="AX419" s="186"/>
      <c r="AY419" s="186"/>
      <c r="AZ419" s="186"/>
      <c r="BA419" s="186"/>
      <c r="BB419" s="186"/>
      <c r="BC419" s="186"/>
      <c r="BD419" s="186"/>
      <c r="BE419" s="188"/>
      <c r="BF419" s="186"/>
      <c r="BG419" s="186"/>
      <c r="BH419" s="186"/>
      <c r="BI419" s="186"/>
      <c r="BJ419" s="186"/>
      <c r="BK419" s="186"/>
      <c r="BL419" s="186"/>
      <c r="BM419" s="188"/>
      <c r="BN419" s="186"/>
      <c r="BO419" s="186"/>
      <c r="BP419" s="186"/>
      <c r="BQ419" s="186"/>
      <c r="BR419" s="186"/>
      <c r="BS419" s="186"/>
      <c r="BT419" s="186"/>
      <c r="BU419" s="186"/>
      <c r="BV419" s="186"/>
      <c r="BW419" s="186"/>
      <c r="BX419" s="186"/>
      <c r="BY419" s="188"/>
      <c r="BZ419" s="186"/>
      <c r="CA419" s="186"/>
      <c r="CB419" s="185"/>
      <c r="CC419" s="187"/>
      <c r="CD419" s="187"/>
    </row>
    <row r="420" spans="1:82">
      <c r="A420" s="183"/>
      <c r="B420" s="185"/>
      <c r="C420" s="183"/>
      <c r="D420" s="183"/>
      <c r="E420" s="183"/>
      <c r="F420" s="183"/>
      <c r="G420" s="183"/>
      <c r="H420" s="185"/>
      <c r="I420" s="185"/>
      <c r="J420" s="183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  <c r="AA420" s="186"/>
      <c r="AB420" s="186"/>
      <c r="AC420" s="186"/>
      <c r="AD420" s="186"/>
      <c r="AE420" s="186"/>
      <c r="AF420" s="186"/>
      <c r="AG420" s="186"/>
      <c r="AH420" s="186"/>
      <c r="AI420" s="186"/>
      <c r="AJ420" s="186"/>
      <c r="AK420" s="143"/>
      <c r="AL420" s="186"/>
      <c r="AM420" s="186"/>
      <c r="AN420" s="186"/>
      <c r="AO420" s="186"/>
      <c r="AP420" s="186"/>
      <c r="AQ420" s="186"/>
      <c r="AR420" s="186"/>
      <c r="AS420" s="188"/>
      <c r="AT420" s="186"/>
      <c r="AU420" s="186"/>
      <c r="AV420" s="186"/>
      <c r="AW420" s="186"/>
      <c r="AX420" s="186"/>
      <c r="AY420" s="186"/>
      <c r="AZ420" s="186"/>
      <c r="BA420" s="186"/>
      <c r="BB420" s="186"/>
      <c r="BC420" s="186"/>
      <c r="BD420" s="186"/>
      <c r="BE420" s="188"/>
      <c r="BF420" s="186"/>
      <c r="BG420" s="186"/>
      <c r="BH420" s="186"/>
      <c r="BI420" s="186"/>
      <c r="BJ420" s="186"/>
      <c r="BK420" s="186"/>
      <c r="BL420" s="186"/>
      <c r="BM420" s="188"/>
      <c r="BN420" s="186"/>
      <c r="BO420" s="186"/>
      <c r="BP420" s="186"/>
      <c r="BQ420" s="186"/>
      <c r="BR420" s="186"/>
      <c r="BS420" s="186"/>
      <c r="BT420" s="186"/>
      <c r="BU420" s="186"/>
      <c r="BV420" s="186"/>
      <c r="BW420" s="186"/>
      <c r="BX420" s="186"/>
      <c r="BY420" s="188"/>
      <c r="BZ420" s="186"/>
      <c r="CA420" s="186"/>
      <c r="CB420" s="185"/>
      <c r="CC420" s="187"/>
      <c r="CD420" s="187"/>
    </row>
    <row r="421" spans="1:82">
      <c r="A421" s="183"/>
      <c r="B421" s="185"/>
      <c r="C421" s="183"/>
      <c r="D421" s="183"/>
      <c r="E421" s="183"/>
      <c r="F421" s="183"/>
      <c r="G421" s="183"/>
      <c r="H421" s="185"/>
      <c r="I421" s="185"/>
      <c r="J421" s="183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  <c r="AA421" s="186"/>
      <c r="AB421" s="186"/>
      <c r="AC421" s="186"/>
      <c r="AD421" s="186"/>
      <c r="AE421" s="186"/>
      <c r="AF421" s="186"/>
      <c r="AG421" s="186"/>
      <c r="AH421" s="186"/>
      <c r="AI421" s="186"/>
      <c r="AJ421" s="186"/>
      <c r="AK421" s="143"/>
      <c r="AL421" s="186"/>
      <c r="AM421" s="186"/>
      <c r="AN421" s="186"/>
      <c r="AO421" s="186"/>
      <c r="AP421" s="186"/>
      <c r="AQ421" s="186"/>
      <c r="AR421" s="186"/>
      <c r="AS421" s="188"/>
      <c r="AT421" s="186"/>
      <c r="AU421" s="186"/>
      <c r="AV421" s="186"/>
      <c r="AW421" s="186"/>
      <c r="AX421" s="186"/>
      <c r="AY421" s="186"/>
      <c r="AZ421" s="186"/>
      <c r="BA421" s="186"/>
      <c r="BB421" s="186"/>
      <c r="BC421" s="186"/>
      <c r="BD421" s="186"/>
      <c r="BE421" s="188"/>
      <c r="BF421" s="186"/>
      <c r="BG421" s="186"/>
      <c r="BH421" s="186"/>
      <c r="BI421" s="186"/>
      <c r="BJ421" s="186"/>
      <c r="BK421" s="186"/>
      <c r="BL421" s="186"/>
      <c r="BM421" s="188"/>
      <c r="BN421" s="186"/>
      <c r="BO421" s="186"/>
      <c r="BP421" s="186"/>
      <c r="BQ421" s="186"/>
      <c r="BR421" s="186"/>
      <c r="BS421" s="186"/>
      <c r="BT421" s="186"/>
      <c r="BU421" s="186"/>
      <c r="BV421" s="186"/>
      <c r="BW421" s="186"/>
      <c r="BX421" s="186"/>
      <c r="BY421" s="188"/>
      <c r="BZ421" s="186"/>
      <c r="CA421" s="186"/>
      <c r="CB421" s="185"/>
      <c r="CC421" s="187"/>
      <c r="CD421" s="187"/>
    </row>
    <row r="422" spans="1:82">
      <c r="A422" s="183"/>
      <c r="B422" s="185"/>
      <c r="C422" s="183"/>
      <c r="D422" s="183"/>
      <c r="E422" s="183"/>
      <c r="F422" s="183"/>
      <c r="G422" s="183"/>
      <c r="H422" s="185"/>
      <c r="I422" s="185"/>
      <c r="J422" s="183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6"/>
      <c r="AA422" s="186"/>
      <c r="AB422" s="186"/>
      <c r="AC422" s="186"/>
      <c r="AD422" s="186"/>
      <c r="AE422" s="186"/>
      <c r="AF422" s="186"/>
      <c r="AG422" s="186"/>
      <c r="AH422" s="186"/>
      <c r="AI422" s="186"/>
      <c r="AJ422" s="186"/>
      <c r="AK422" s="143"/>
      <c r="AL422" s="186"/>
      <c r="AM422" s="186"/>
      <c r="AN422" s="186"/>
      <c r="AO422" s="186"/>
      <c r="AP422" s="186"/>
      <c r="AQ422" s="186"/>
      <c r="AR422" s="186"/>
      <c r="AS422" s="188"/>
      <c r="AT422" s="186"/>
      <c r="AU422" s="186"/>
      <c r="AV422" s="186"/>
      <c r="AW422" s="186"/>
      <c r="AX422" s="186"/>
      <c r="AY422" s="186"/>
      <c r="AZ422" s="186"/>
      <c r="BA422" s="186"/>
      <c r="BB422" s="186"/>
      <c r="BC422" s="186"/>
      <c r="BD422" s="186"/>
      <c r="BE422" s="188"/>
      <c r="BF422" s="186"/>
      <c r="BG422" s="186"/>
      <c r="BH422" s="186"/>
      <c r="BI422" s="186"/>
      <c r="BJ422" s="186"/>
      <c r="BK422" s="186"/>
      <c r="BL422" s="186"/>
      <c r="BM422" s="188"/>
      <c r="BN422" s="186"/>
      <c r="BO422" s="186"/>
      <c r="BP422" s="186"/>
      <c r="BQ422" s="186"/>
      <c r="BR422" s="186"/>
      <c r="BS422" s="186"/>
      <c r="BT422" s="186"/>
      <c r="BU422" s="186"/>
      <c r="BV422" s="186"/>
      <c r="BW422" s="186"/>
      <c r="BX422" s="186"/>
      <c r="BY422" s="188"/>
      <c r="BZ422" s="186"/>
      <c r="CA422" s="186"/>
      <c r="CB422" s="185"/>
      <c r="CC422" s="187"/>
      <c r="CD422" s="187"/>
    </row>
    <row r="423" spans="1:82">
      <c r="A423" s="183"/>
      <c r="B423" s="185"/>
      <c r="C423" s="183"/>
      <c r="D423" s="183"/>
      <c r="E423" s="183"/>
      <c r="F423" s="183"/>
      <c r="G423" s="183"/>
      <c r="H423" s="185"/>
      <c r="I423" s="185"/>
      <c r="J423" s="183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  <c r="AA423" s="186"/>
      <c r="AB423" s="186"/>
      <c r="AC423" s="186"/>
      <c r="AD423" s="186"/>
      <c r="AE423" s="186"/>
      <c r="AF423" s="186"/>
      <c r="AG423" s="186"/>
      <c r="AH423" s="186"/>
      <c r="AI423" s="186"/>
      <c r="AJ423" s="186"/>
      <c r="AK423" s="143"/>
      <c r="AL423" s="186"/>
      <c r="AM423" s="186"/>
      <c r="AN423" s="186"/>
      <c r="AO423" s="186"/>
      <c r="AP423" s="186"/>
      <c r="AQ423" s="186"/>
      <c r="AR423" s="186"/>
      <c r="AS423" s="188"/>
      <c r="AT423" s="186"/>
      <c r="AU423" s="186"/>
      <c r="AV423" s="186"/>
      <c r="AW423" s="186"/>
      <c r="AX423" s="186"/>
      <c r="AY423" s="186"/>
      <c r="AZ423" s="186"/>
      <c r="BA423" s="186"/>
      <c r="BB423" s="186"/>
      <c r="BC423" s="186"/>
      <c r="BD423" s="186"/>
      <c r="BE423" s="188"/>
      <c r="BF423" s="186"/>
      <c r="BG423" s="186"/>
      <c r="BH423" s="186"/>
      <c r="BI423" s="186"/>
      <c r="BJ423" s="186"/>
      <c r="BK423" s="186"/>
      <c r="BL423" s="186"/>
      <c r="BM423" s="188"/>
      <c r="BN423" s="186"/>
      <c r="BO423" s="186"/>
      <c r="BP423" s="186"/>
      <c r="BQ423" s="186"/>
      <c r="BR423" s="186"/>
      <c r="BS423" s="186"/>
      <c r="BT423" s="186"/>
      <c r="BU423" s="186"/>
      <c r="BV423" s="186"/>
      <c r="BW423" s="186"/>
      <c r="BX423" s="186"/>
      <c r="BY423" s="188"/>
      <c r="BZ423" s="186"/>
      <c r="CA423" s="186"/>
      <c r="CB423" s="185"/>
      <c r="CC423" s="187"/>
      <c r="CD423" s="187"/>
    </row>
    <row r="424" spans="1:82">
      <c r="A424" s="183"/>
      <c r="B424" s="185"/>
      <c r="C424" s="183"/>
      <c r="D424" s="183"/>
      <c r="E424" s="183"/>
      <c r="F424" s="183"/>
      <c r="G424" s="183"/>
      <c r="H424" s="185"/>
      <c r="I424" s="185"/>
      <c r="J424" s="183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  <c r="AA424" s="186"/>
      <c r="AB424" s="186"/>
      <c r="AC424" s="186"/>
      <c r="AD424" s="186"/>
      <c r="AE424" s="186"/>
      <c r="AF424" s="186"/>
      <c r="AG424" s="186"/>
      <c r="AH424" s="186"/>
      <c r="AI424" s="186"/>
      <c r="AJ424" s="186"/>
      <c r="AK424" s="143"/>
      <c r="AL424" s="186"/>
      <c r="AM424" s="186"/>
      <c r="AN424" s="186"/>
      <c r="AO424" s="186"/>
      <c r="AP424" s="186"/>
      <c r="AQ424" s="186"/>
      <c r="AR424" s="186"/>
      <c r="AS424" s="188"/>
      <c r="AT424" s="186"/>
      <c r="AU424" s="186"/>
      <c r="AV424" s="186"/>
      <c r="AW424" s="186"/>
      <c r="AX424" s="186"/>
      <c r="AY424" s="186"/>
      <c r="AZ424" s="186"/>
      <c r="BA424" s="186"/>
      <c r="BB424" s="186"/>
      <c r="BC424" s="186"/>
      <c r="BD424" s="186"/>
      <c r="BE424" s="188"/>
      <c r="BF424" s="186"/>
      <c r="BG424" s="186"/>
      <c r="BH424" s="186"/>
      <c r="BI424" s="186"/>
      <c r="BJ424" s="186"/>
      <c r="BK424" s="186"/>
      <c r="BL424" s="186"/>
      <c r="BM424" s="188"/>
      <c r="BN424" s="186"/>
      <c r="BO424" s="186"/>
      <c r="BP424" s="186"/>
      <c r="BQ424" s="186"/>
      <c r="BR424" s="186"/>
      <c r="BS424" s="186"/>
      <c r="BT424" s="186"/>
      <c r="BU424" s="186"/>
      <c r="BV424" s="186"/>
      <c r="BW424" s="186"/>
      <c r="BX424" s="186"/>
      <c r="BY424" s="188"/>
      <c r="BZ424" s="186"/>
      <c r="CA424" s="186"/>
      <c r="CB424" s="185"/>
      <c r="CC424" s="187"/>
      <c r="CD424" s="187"/>
    </row>
    <row r="425" spans="1:82">
      <c r="A425" s="183"/>
      <c r="B425" s="185"/>
      <c r="C425" s="183"/>
      <c r="D425" s="183"/>
      <c r="E425" s="183"/>
      <c r="F425" s="183"/>
      <c r="G425" s="183"/>
      <c r="H425" s="185"/>
      <c r="I425" s="185"/>
      <c r="J425" s="183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  <c r="AA425" s="186"/>
      <c r="AB425" s="186"/>
      <c r="AC425" s="186"/>
      <c r="AD425" s="186"/>
      <c r="AE425" s="186"/>
      <c r="AF425" s="186"/>
      <c r="AG425" s="186"/>
      <c r="AH425" s="186"/>
      <c r="AI425" s="186"/>
      <c r="AJ425" s="186"/>
      <c r="AK425" s="143"/>
      <c r="AL425" s="186"/>
      <c r="AM425" s="186"/>
      <c r="AN425" s="186"/>
      <c r="AO425" s="186"/>
      <c r="AP425" s="186"/>
      <c r="AQ425" s="186"/>
      <c r="AR425" s="186"/>
      <c r="AS425" s="188"/>
      <c r="AT425" s="186"/>
      <c r="AU425" s="186"/>
      <c r="AV425" s="186"/>
      <c r="AW425" s="186"/>
      <c r="AX425" s="186"/>
      <c r="AY425" s="186"/>
      <c r="AZ425" s="186"/>
      <c r="BA425" s="186"/>
      <c r="BB425" s="186"/>
      <c r="BC425" s="186"/>
      <c r="BD425" s="186"/>
      <c r="BE425" s="188"/>
      <c r="BF425" s="186"/>
      <c r="BG425" s="186"/>
      <c r="BH425" s="186"/>
      <c r="BI425" s="186"/>
      <c r="BJ425" s="186"/>
      <c r="BK425" s="186"/>
      <c r="BL425" s="186"/>
      <c r="BM425" s="188"/>
      <c r="BN425" s="186"/>
      <c r="BO425" s="186"/>
      <c r="BP425" s="186"/>
      <c r="BQ425" s="186"/>
      <c r="BR425" s="186"/>
      <c r="BS425" s="186"/>
      <c r="BT425" s="186"/>
      <c r="BU425" s="186"/>
      <c r="BV425" s="186"/>
      <c r="BW425" s="186"/>
      <c r="BX425" s="186"/>
      <c r="BY425" s="188"/>
      <c r="BZ425" s="186"/>
      <c r="CA425" s="186"/>
      <c r="CB425" s="185"/>
      <c r="CC425" s="187"/>
      <c r="CD425" s="187"/>
    </row>
    <row r="426" spans="1:82">
      <c r="A426" s="183"/>
      <c r="B426" s="185"/>
      <c r="C426" s="183"/>
      <c r="D426" s="183"/>
      <c r="E426" s="183"/>
      <c r="F426" s="183"/>
      <c r="G426" s="183"/>
      <c r="H426" s="185"/>
      <c r="I426" s="185"/>
      <c r="J426" s="183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  <c r="AA426" s="186"/>
      <c r="AB426" s="186"/>
      <c r="AC426" s="186"/>
      <c r="AD426" s="186"/>
      <c r="AE426" s="186"/>
      <c r="AF426" s="186"/>
      <c r="AG426" s="186"/>
      <c r="AH426" s="186"/>
      <c r="AI426" s="186"/>
      <c r="AJ426" s="186"/>
      <c r="AK426" s="143"/>
      <c r="AL426" s="186"/>
      <c r="AM426" s="186"/>
      <c r="AN426" s="186"/>
      <c r="AO426" s="186"/>
      <c r="AP426" s="186"/>
      <c r="AQ426" s="186"/>
      <c r="AR426" s="186"/>
      <c r="AS426" s="188"/>
      <c r="AT426" s="186"/>
      <c r="AU426" s="186"/>
      <c r="AV426" s="186"/>
      <c r="AW426" s="186"/>
      <c r="AX426" s="186"/>
      <c r="AY426" s="186"/>
      <c r="AZ426" s="186"/>
      <c r="BA426" s="186"/>
      <c r="BB426" s="186"/>
      <c r="BC426" s="186"/>
      <c r="BD426" s="186"/>
      <c r="BE426" s="188"/>
      <c r="BF426" s="186"/>
      <c r="BG426" s="186"/>
      <c r="BH426" s="186"/>
      <c r="BI426" s="186"/>
      <c r="BJ426" s="186"/>
      <c r="BK426" s="186"/>
      <c r="BL426" s="186"/>
      <c r="BM426" s="188"/>
      <c r="BN426" s="186"/>
      <c r="BO426" s="186"/>
      <c r="BP426" s="186"/>
      <c r="BQ426" s="186"/>
      <c r="BR426" s="186"/>
      <c r="BS426" s="186"/>
      <c r="BT426" s="186"/>
      <c r="BU426" s="186"/>
      <c r="BV426" s="186"/>
      <c r="BW426" s="186"/>
      <c r="BX426" s="186"/>
      <c r="BY426" s="188"/>
      <c r="BZ426" s="186"/>
      <c r="CA426" s="186"/>
      <c r="CB426" s="185"/>
      <c r="CC426" s="187"/>
      <c r="CD426" s="187"/>
    </row>
    <row r="427" spans="1:82">
      <c r="A427" s="183"/>
      <c r="B427" s="185"/>
      <c r="C427" s="183"/>
      <c r="D427" s="183"/>
      <c r="E427" s="183"/>
      <c r="F427" s="183"/>
      <c r="G427" s="183"/>
      <c r="H427" s="185"/>
      <c r="I427" s="185"/>
      <c r="J427" s="183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  <c r="AA427" s="186"/>
      <c r="AB427" s="186"/>
      <c r="AC427" s="186"/>
      <c r="AD427" s="186"/>
      <c r="AE427" s="186"/>
      <c r="AF427" s="186"/>
      <c r="AG427" s="186"/>
      <c r="AH427" s="186"/>
      <c r="AI427" s="186"/>
      <c r="AJ427" s="186"/>
      <c r="AK427" s="143"/>
      <c r="AL427" s="186"/>
      <c r="AM427" s="186"/>
      <c r="AN427" s="186"/>
      <c r="AO427" s="186"/>
      <c r="AP427" s="186"/>
      <c r="AQ427" s="186"/>
      <c r="AR427" s="186"/>
      <c r="AS427" s="188"/>
      <c r="AT427" s="186"/>
      <c r="AU427" s="186"/>
      <c r="AV427" s="186"/>
      <c r="AW427" s="186"/>
      <c r="AX427" s="186"/>
      <c r="AY427" s="186"/>
      <c r="AZ427" s="186"/>
      <c r="BA427" s="186"/>
      <c r="BB427" s="186"/>
      <c r="BC427" s="186"/>
      <c r="BD427" s="186"/>
      <c r="BE427" s="188"/>
      <c r="BF427" s="186"/>
      <c r="BG427" s="186"/>
      <c r="BH427" s="186"/>
      <c r="BI427" s="186"/>
      <c r="BJ427" s="186"/>
      <c r="BK427" s="186"/>
      <c r="BL427" s="186"/>
      <c r="BM427" s="188"/>
      <c r="BN427" s="186"/>
      <c r="BO427" s="186"/>
      <c r="BP427" s="186"/>
      <c r="BQ427" s="186"/>
      <c r="BR427" s="186"/>
      <c r="BS427" s="186"/>
      <c r="BT427" s="186"/>
      <c r="BU427" s="186"/>
      <c r="BV427" s="186"/>
      <c r="BW427" s="186"/>
      <c r="BX427" s="186"/>
      <c r="BY427" s="188"/>
      <c r="BZ427" s="186"/>
      <c r="CA427" s="186"/>
      <c r="CB427" s="185"/>
      <c r="CC427" s="187"/>
      <c r="CD427" s="187"/>
    </row>
    <row r="428" spans="1:82">
      <c r="A428" s="183"/>
      <c r="B428" s="185"/>
      <c r="C428" s="183"/>
      <c r="D428" s="183"/>
      <c r="E428" s="183"/>
      <c r="F428" s="183"/>
      <c r="G428" s="183"/>
      <c r="H428" s="185"/>
      <c r="I428" s="185"/>
      <c r="J428" s="183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  <c r="AA428" s="186"/>
      <c r="AB428" s="186"/>
      <c r="AC428" s="186"/>
      <c r="AD428" s="186"/>
      <c r="AE428" s="186"/>
      <c r="AF428" s="186"/>
      <c r="AG428" s="186"/>
      <c r="AH428" s="186"/>
      <c r="AI428" s="186"/>
      <c r="AJ428" s="186"/>
      <c r="AK428" s="143"/>
      <c r="AL428" s="186"/>
      <c r="AM428" s="186"/>
      <c r="AN428" s="186"/>
      <c r="AO428" s="186"/>
      <c r="AP428" s="186"/>
      <c r="AQ428" s="186"/>
      <c r="AR428" s="186"/>
      <c r="AS428" s="188"/>
      <c r="AT428" s="186"/>
      <c r="AU428" s="186"/>
      <c r="AV428" s="186"/>
      <c r="AW428" s="186"/>
      <c r="AX428" s="186"/>
      <c r="AY428" s="186"/>
      <c r="AZ428" s="186"/>
      <c r="BA428" s="186"/>
      <c r="BB428" s="186"/>
      <c r="BC428" s="186"/>
      <c r="BD428" s="186"/>
      <c r="BE428" s="188"/>
      <c r="BF428" s="186"/>
      <c r="BG428" s="186"/>
      <c r="BH428" s="186"/>
      <c r="BI428" s="186"/>
      <c r="BJ428" s="186"/>
      <c r="BK428" s="186"/>
      <c r="BL428" s="186"/>
      <c r="BM428" s="188"/>
      <c r="BN428" s="186"/>
      <c r="BO428" s="186"/>
      <c r="BP428" s="186"/>
      <c r="BQ428" s="186"/>
      <c r="BR428" s="186"/>
      <c r="BS428" s="186"/>
      <c r="BT428" s="186"/>
      <c r="BU428" s="186"/>
      <c r="BV428" s="186"/>
      <c r="BW428" s="186"/>
      <c r="BX428" s="186"/>
      <c r="BY428" s="188"/>
      <c r="BZ428" s="186"/>
      <c r="CA428" s="186"/>
      <c r="CB428" s="185"/>
      <c r="CC428" s="187"/>
      <c r="CD428" s="187"/>
    </row>
    <row r="429" spans="1:82">
      <c r="A429" s="183"/>
      <c r="B429" s="185"/>
      <c r="C429" s="183"/>
      <c r="D429" s="183"/>
      <c r="E429" s="183"/>
      <c r="F429" s="183"/>
      <c r="G429" s="183"/>
      <c r="H429" s="185"/>
      <c r="I429" s="185"/>
      <c r="J429" s="183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  <c r="AA429" s="186"/>
      <c r="AB429" s="186"/>
      <c r="AC429" s="186"/>
      <c r="AD429" s="186"/>
      <c r="AE429" s="186"/>
      <c r="AF429" s="186"/>
      <c r="AG429" s="186"/>
      <c r="AH429" s="186"/>
      <c r="AI429" s="186"/>
      <c r="AJ429" s="186"/>
      <c r="AK429" s="143"/>
      <c r="AL429" s="186"/>
      <c r="AM429" s="186"/>
      <c r="AN429" s="186"/>
      <c r="AO429" s="186"/>
      <c r="AP429" s="186"/>
      <c r="AQ429" s="186"/>
      <c r="AR429" s="186"/>
      <c r="AS429" s="188"/>
      <c r="AT429" s="186"/>
      <c r="AU429" s="186"/>
      <c r="AV429" s="186"/>
      <c r="AW429" s="186"/>
      <c r="AX429" s="186"/>
      <c r="AY429" s="186"/>
      <c r="AZ429" s="186"/>
      <c r="BA429" s="186"/>
      <c r="BB429" s="186"/>
      <c r="BC429" s="186"/>
      <c r="BD429" s="186"/>
      <c r="BE429" s="188"/>
      <c r="BF429" s="186"/>
      <c r="BG429" s="186"/>
      <c r="BH429" s="186"/>
      <c r="BI429" s="186"/>
      <c r="BJ429" s="186"/>
      <c r="BK429" s="186"/>
      <c r="BL429" s="186"/>
      <c r="BM429" s="188"/>
      <c r="BN429" s="186"/>
      <c r="BO429" s="186"/>
      <c r="BP429" s="186"/>
      <c r="BQ429" s="186"/>
      <c r="BR429" s="186"/>
      <c r="BS429" s="186"/>
      <c r="BT429" s="186"/>
      <c r="BU429" s="186"/>
      <c r="BV429" s="186"/>
      <c r="BW429" s="186"/>
      <c r="BX429" s="186"/>
      <c r="BY429" s="188"/>
      <c r="BZ429" s="186"/>
      <c r="CA429" s="186"/>
      <c r="CB429" s="185"/>
      <c r="CC429" s="187"/>
      <c r="CD429" s="187"/>
    </row>
    <row r="430" spans="1:82">
      <c r="A430" s="183"/>
      <c r="B430" s="185"/>
      <c r="C430" s="183"/>
      <c r="D430" s="183"/>
      <c r="E430" s="183"/>
      <c r="F430" s="183"/>
      <c r="G430" s="183"/>
      <c r="H430" s="185"/>
      <c r="I430" s="185"/>
      <c r="J430" s="183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  <c r="AA430" s="186"/>
      <c r="AB430" s="186"/>
      <c r="AC430" s="186"/>
      <c r="AD430" s="186"/>
      <c r="AE430" s="186"/>
      <c r="AF430" s="186"/>
      <c r="AG430" s="186"/>
      <c r="AH430" s="186"/>
      <c r="AI430" s="186"/>
      <c r="AJ430" s="186"/>
      <c r="AK430" s="143"/>
      <c r="AL430" s="186"/>
      <c r="AM430" s="186"/>
      <c r="AN430" s="186"/>
      <c r="AO430" s="186"/>
      <c r="AP430" s="186"/>
      <c r="AQ430" s="186"/>
      <c r="AR430" s="186"/>
      <c r="AS430" s="188"/>
      <c r="AT430" s="186"/>
      <c r="AU430" s="186"/>
      <c r="AV430" s="186"/>
      <c r="AW430" s="186"/>
      <c r="AX430" s="186"/>
      <c r="AY430" s="186"/>
      <c r="AZ430" s="186"/>
      <c r="BA430" s="186"/>
      <c r="BB430" s="186"/>
      <c r="BC430" s="186"/>
      <c r="BD430" s="186"/>
      <c r="BE430" s="188"/>
      <c r="BF430" s="186"/>
      <c r="BG430" s="186"/>
      <c r="BH430" s="186"/>
      <c r="BI430" s="186"/>
      <c r="BJ430" s="186"/>
      <c r="BK430" s="186"/>
      <c r="BL430" s="186"/>
      <c r="BM430" s="188"/>
      <c r="BN430" s="186"/>
      <c r="BO430" s="186"/>
      <c r="BP430" s="186"/>
      <c r="BQ430" s="186"/>
      <c r="BR430" s="186"/>
      <c r="BS430" s="186"/>
      <c r="BT430" s="186"/>
      <c r="BU430" s="186"/>
      <c r="BV430" s="186"/>
      <c r="BW430" s="186"/>
      <c r="BX430" s="186"/>
      <c r="BY430" s="188"/>
      <c r="BZ430" s="186"/>
      <c r="CA430" s="186"/>
      <c r="CB430" s="185"/>
      <c r="CC430" s="187"/>
      <c r="CD430" s="187"/>
    </row>
    <row r="431" spans="1:82">
      <c r="A431" s="183"/>
      <c r="B431" s="185"/>
      <c r="C431" s="183"/>
      <c r="D431" s="183"/>
      <c r="E431" s="183"/>
      <c r="F431" s="183"/>
      <c r="G431" s="183"/>
      <c r="H431" s="185"/>
      <c r="I431" s="185"/>
      <c r="J431" s="183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  <c r="AA431" s="186"/>
      <c r="AB431" s="186"/>
      <c r="AC431" s="186"/>
      <c r="AD431" s="186"/>
      <c r="AE431" s="186"/>
      <c r="AF431" s="186"/>
      <c r="AG431" s="186"/>
      <c r="AH431" s="186"/>
      <c r="AI431" s="186"/>
      <c r="AJ431" s="186"/>
      <c r="AK431" s="143"/>
      <c r="AL431" s="186"/>
      <c r="AM431" s="186"/>
      <c r="AN431" s="186"/>
      <c r="AO431" s="186"/>
      <c r="AP431" s="186"/>
      <c r="AQ431" s="186"/>
      <c r="AR431" s="186"/>
      <c r="AS431" s="188"/>
      <c r="AT431" s="186"/>
      <c r="AU431" s="186"/>
      <c r="AV431" s="186"/>
      <c r="AW431" s="186"/>
      <c r="AX431" s="186"/>
      <c r="AY431" s="186"/>
      <c r="AZ431" s="186"/>
      <c r="BA431" s="186"/>
      <c r="BB431" s="186"/>
      <c r="BC431" s="186"/>
      <c r="BD431" s="186"/>
      <c r="BE431" s="188"/>
      <c r="BF431" s="186"/>
      <c r="BG431" s="186"/>
      <c r="BH431" s="186"/>
      <c r="BI431" s="186"/>
      <c r="BJ431" s="186"/>
      <c r="BK431" s="186"/>
      <c r="BL431" s="186"/>
      <c r="BM431" s="188"/>
      <c r="BN431" s="186"/>
      <c r="BO431" s="186"/>
      <c r="BP431" s="186"/>
      <c r="BQ431" s="186"/>
      <c r="BR431" s="186"/>
      <c r="BS431" s="186"/>
      <c r="BT431" s="186"/>
      <c r="BU431" s="186"/>
      <c r="BV431" s="186"/>
      <c r="BW431" s="186"/>
      <c r="BX431" s="186"/>
      <c r="BY431" s="188"/>
      <c r="BZ431" s="186"/>
      <c r="CA431" s="186"/>
      <c r="CB431" s="185"/>
      <c r="CC431" s="187"/>
      <c r="CD431" s="187"/>
    </row>
  </sheetData>
  <mergeCells count="4">
    <mergeCell ref="K1:L1"/>
    <mergeCell ref="M1:P1"/>
    <mergeCell ref="Q1:W1"/>
    <mergeCell ref="X1:AJ1"/>
  </mergeCells>
  <phoneticPr fontId="6" type="noConversion"/>
  <pageMargins left="0.75" right="0.75" top="1" bottom="1" header="0.5" footer="0.5"/>
  <pageSetup scale="25" orientation="landscape" r:id="rId1"/>
  <headerFooter alignWithMargins="0">
    <oddHeader>&amp;C&amp;"Arial,Bold Italic"CYP2D6&amp;"Arial,Bold" Allele Frequencies</oddHeader>
    <oddFooter>&amp;Lcreated by A. Gaedigk, PhD&amp;C&amp;P&amp;R&amp;D</oddFooter>
  </headerFooter>
  <rowBreaks count="2" manualBreakCount="2">
    <brk id="114" max="16383" man="1"/>
    <brk id="2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J140"/>
  <sheetViews>
    <sheetView showGridLines="0" view="pageBreakPreview" zoomScale="60" zoomScaleNormal="100" workbookViewId="0">
      <selection activeCell="G34" sqref="G34"/>
    </sheetView>
  </sheetViews>
  <sheetFormatPr defaultColWidth="26.28515625" defaultRowHeight="15.75"/>
  <cols>
    <col min="1" max="1" width="22.5703125" style="96" customWidth="1"/>
    <col min="2" max="2" width="12.5703125" style="96" customWidth="1"/>
    <col min="3" max="9" width="15.7109375" style="134" customWidth="1"/>
    <col min="10" max="16" width="15.7109375" style="135" customWidth="1"/>
    <col min="17" max="17" width="4.85546875" style="135" customWidth="1"/>
    <col min="18" max="22" width="15.7109375" style="136" customWidth="1"/>
    <col min="23" max="23" width="15.7109375" style="140" customWidth="1"/>
    <col min="24" max="62" width="26.28515625" style="143"/>
    <col min="63" max="16384" width="26.28515625" style="5"/>
  </cols>
  <sheetData>
    <row r="1" spans="1:62" s="102" customFormat="1" ht="30" customHeight="1">
      <c r="A1" s="131" t="s">
        <v>542</v>
      </c>
      <c r="B1" s="97"/>
      <c r="C1" s="98" t="s">
        <v>482</v>
      </c>
      <c r="D1" s="98" t="s">
        <v>483</v>
      </c>
      <c r="E1" s="98" t="s">
        <v>484</v>
      </c>
      <c r="F1" s="98" t="s">
        <v>484</v>
      </c>
      <c r="G1" s="98" t="s">
        <v>546</v>
      </c>
      <c r="H1" s="98" t="s">
        <v>543</v>
      </c>
      <c r="I1" s="98" t="s">
        <v>485</v>
      </c>
      <c r="J1" s="99" t="s">
        <v>486</v>
      </c>
      <c r="K1" s="99" t="s">
        <v>486</v>
      </c>
      <c r="L1" s="99" t="s">
        <v>544</v>
      </c>
      <c r="M1" s="99" t="s">
        <v>545</v>
      </c>
      <c r="N1" s="99" t="s">
        <v>487</v>
      </c>
      <c r="O1" s="99" t="s">
        <v>488</v>
      </c>
      <c r="P1" s="99" t="s">
        <v>489</v>
      </c>
      <c r="Q1" s="100"/>
      <c r="R1" s="101" t="s">
        <v>482</v>
      </c>
      <c r="S1" s="101" t="s">
        <v>483</v>
      </c>
      <c r="T1" s="101" t="s">
        <v>484</v>
      </c>
      <c r="U1" s="101" t="s">
        <v>501</v>
      </c>
      <c r="V1" s="101" t="s">
        <v>503</v>
      </c>
      <c r="W1" s="137" t="s">
        <v>502</v>
      </c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</row>
    <row r="2" spans="1:62" s="102" customFormat="1" ht="30" customHeight="1">
      <c r="A2" s="97"/>
      <c r="B2" s="97"/>
      <c r="C2" s="160" t="s">
        <v>490</v>
      </c>
      <c r="D2" s="160" t="s">
        <v>491</v>
      </c>
      <c r="E2" s="160" t="s">
        <v>492</v>
      </c>
      <c r="F2" s="160" t="s">
        <v>504</v>
      </c>
      <c r="G2" s="160"/>
      <c r="H2" s="160"/>
      <c r="I2" s="160" t="s">
        <v>493</v>
      </c>
      <c r="J2" s="161" t="s">
        <v>494</v>
      </c>
      <c r="K2" s="161" t="s">
        <v>495</v>
      </c>
      <c r="L2" s="161"/>
      <c r="M2" s="161"/>
      <c r="N2" s="161" t="s">
        <v>496</v>
      </c>
      <c r="O2" s="161" t="s">
        <v>497</v>
      </c>
      <c r="P2" s="161" t="s">
        <v>498</v>
      </c>
      <c r="Q2" s="100"/>
      <c r="R2" s="103" t="s">
        <v>523</v>
      </c>
      <c r="S2" s="103" t="s">
        <v>524</v>
      </c>
      <c r="T2" s="103" t="s">
        <v>525</v>
      </c>
      <c r="U2" s="104" t="s">
        <v>526</v>
      </c>
      <c r="V2" s="104" t="s">
        <v>527</v>
      </c>
      <c r="W2" s="138" t="s">
        <v>528</v>
      </c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</row>
    <row r="3" spans="1:62" s="88" customFormat="1" ht="20.100000000000001" customHeight="1">
      <c r="A3" s="132" t="s">
        <v>410</v>
      </c>
      <c r="B3" s="92" t="s">
        <v>499</v>
      </c>
      <c r="C3" s="133">
        <v>2.3792551666666668</v>
      </c>
      <c r="D3" s="133">
        <v>10.985042333333334</v>
      </c>
      <c r="E3" s="133">
        <v>13.598348999999999</v>
      </c>
      <c r="F3" s="133">
        <v>14.399742000000002</v>
      </c>
      <c r="G3" s="133">
        <f>E3+F3</f>
        <v>27.998091000000002</v>
      </c>
      <c r="H3" s="133">
        <f>SUM(D3:F3)</f>
        <v>38.983133333333335</v>
      </c>
      <c r="I3" s="133">
        <v>32.915242333333332</v>
      </c>
      <c r="J3" s="133">
        <v>22.109163499999998</v>
      </c>
      <c r="K3" s="133">
        <v>0.66404639999999993</v>
      </c>
      <c r="L3" s="133">
        <f>F3+I3+J3+K3</f>
        <v>70.08819423333334</v>
      </c>
      <c r="M3" s="133">
        <f>SUM(I3:K3)</f>
        <v>55.688452233333329</v>
      </c>
      <c r="N3" s="133">
        <v>1.6916207999999997</v>
      </c>
      <c r="O3" s="133">
        <v>1.9320264000000003</v>
      </c>
      <c r="P3" s="133">
        <v>4.81532E-2</v>
      </c>
      <c r="Q3" s="133"/>
      <c r="R3" s="93">
        <v>2.38</v>
      </c>
      <c r="S3" s="133">
        <v>10.985042333333334</v>
      </c>
      <c r="T3" s="94">
        <v>27.998091000000002</v>
      </c>
      <c r="U3" s="93">
        <f>I3+J3+K3</f>
        <v>55.688452233333329</v>
      </c>
      <c r="V3" s="93">
        <f>T3+U3</f>
        <v>83.686543233333339</v>
      </c>
      <c r="W3" s="139">
        <v>3.67</v>
      </c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</row>
    <row r="4" spans="1:62" s="88" customFormat="1" ht="20.100000000000001" customHeight="1">
      <c r="A4" s="132"/>
      <c r="B4" s="92" t="s">
        <v>63</v>
      </c>
      <c r="C4" s="133">
        <v>1.44</v>
      </c>
      <c r="D4" s="133">
        <v>8.0159999999999982</v>
      </c>
      <c r="E4" s="133">
        <v>5.76</v>
      </c>
      <c r="F4" s="133">
        <v>9.7919999999999998</v>
      </c>
      <c r="G4" s="133">
        <f t="shared" ref="G4:G35" si="0">E4+F4</f>
        <v>15.552</v>
      </c>
      <c r="H4" s="133">
        <f t="shared" ref="H4:H35" si="1">SUM(D4:F4)</f>
        <v>23.567999999999998</v>
      </c>
      <c r="I4" s="133">
        <v>28.463999999999995</v>
      </c>
      <c r="J4" s="133">
        <v>16.646400000000003</v>
      </c>
      <c r="K4" s="133">
        <v>0.48</v>
      </c>
      <c r="L4" s="133">
        <f t="shared" ref="L4:L35" si="2">F4+I4+J4+K4</f>
        <v>55.382399999999997</v>
      </c>
      <c r="M4" s="133">
        <f>SUM(I4:K4)</f>
        <v>45.590399999999995</v>
      </c>
      <c r="N4" s="133">
        <v>1.3976040000000001</v>
      </c>
      <c r="O4" s="133">
        <v>1.6320000000000001</v>
      </c>
      <c r="P4" s="133">
        <v>0.04</v>
      </c>
      <c r="Q4" s="133"/>
      <c r="R4" s="93">
        <v>1.44</v>
      </c>
      <c r="S4" s="133">
        <v>8.0159999999999982</v>
      </c>
      <c r="T4" s="94">
        <v>15.552</v>
      </c>
      <c r="U4" s="93">
        <f>I4+J4+K4</f>
        <v>45.590399999999995</v>
      </c>
      <c r="V4" s="93">
        <f t="shared" ref="V4:V35" si="3">T4+U4</f>
        <v>61.142399999999995</v>
      </c>
      <c r="W4" s="139">
        <v>3.07</v>
      </c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2"/>
      <c r="BJ4" s="142"/>
    </row>
    <row r="5" spans="1:62" s="88" customFormat="1" ht="20.100000000000001" customHeight="1">
      <c r="A5" s="132"/>
      <c r="B5" s="92" t="s">
        <v>64</v>
      </c>
      <c r="C5" s="133">
        <v>2.7888999999999999</v>
      </c>
      <c r="D5" s="133">
        <v>12.607740000000002</v>
      </c>
      <c r="E5" s="133">
        <v>20.430399999999995</v>
      </c>
      <c r="F5" s="133">
        <v>19.8062</v>
      </c>
      <c r="G5" s="133">
        <f t="shared" si="0"/>
        <v>40.236599999999996</v>
      </c>
      <c r="H5" s="133">
        <f t="shared" si="1"/>
        <v>52.844340000000003</v>
      </c>
      <c r="I5" s="133">
        <v>36.883200000000002</v>
      </c>
      <c r="J5" s="133">
        <v>35.164899999999996</v>
      </c>
      <c r="K5" s="133">
        <v>0.73691999999999991</v>
      </c>
      <c r="L5" s="133">
        <f t="shared" si="2"/>
        <v>92.591219999999993</v>
      </c>
      <c r="M5" s="133">
        <f>SUM(I5:K5)</f>
        <v>72.785020000000003</v>
      </c>
      <c r="N5" s="133">
        <v>1.8100999999999998</v>
      </c>
      <c r="O5" s="133">
        <v>2.2347519999999998</v>
      </c>
      <c r="P5" s="133">
        <v>5.2899999999999989E-2</v>
      </c>
      <c r="Q5" s="133"/>
      <c r="R5" s="93">
        <v>2.79</v>
      </c>
      <c r="S5" s="133">
        <v>12.607740000000002</v>
      </c>
      <c r="T5" s="94">
        <v>40.236599999999996</v>
      </c>
      <c r="U5" s="93">
        <f>I5+J5+K5</f>
        <v>72.785020000000003</v>
      </c>
      <c r="V5" s="93">
        <f t="shared" si="3"/>
        <v>113.02162</v>
      </c>
      <c r="W5" s="139">
        <v>4.09</v>
      </c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2"/>
      <c r="BJ5" s="142"/>
    </row>
    <row r="6" spans="1:62" s="88" customFormat="1" ht="20.100000000000001" customHeight="1">
      <c r="A6" s="132"/>
      <c r="B6" s="90"/>
      <c r="C6" s="90"/>
      <c r="D6" s="90"/>
      <c r="E6" s="90"/>
      <c r="F6" s="90"/>
      <c r="G6" s="133"/>
      <c r="H6" s="133"/>
      <c r="I6" s="90"/>
      <c r="J6" s="95"/>
      <c r="K6" s="95"/>
      <c r="L6" s="133"/>
      <c r="M6" s="133"/>
      <c r="N6" s="95"/>
      <c r="O6" s="95"/>
      <c r="P6" s="95"/>
      <c r="Q6" s="91"/>
      <c r="R6" s="93"/>
      <c r="S6" s="90"/>
      <c r="T6" s="94"/>
      <c r="U6" s="93"/>
      <c r="V6" s="93"/>
      <c r="W6" s="139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2"/>
      <c r="BJ6" s="142"/>
    </row>
    <row r="7" spans="1:62" s="88" customFormat="1" ht="20.100000000000001" customHeight="1">
      <c r="A7" s="132" t="s">
        <v>34</v>
      </c>
      <c r="B7" s="92" t="s">
        <v>499</v>
      </c>
      <c r="C7" s="133">
        <v>2.7801594999999999</v>
      </c>
      <c r="D7" s="133">
        <v>10.630317666666668</v>
      </c>
      <c r="E7" s="133">
        <v>13.921152333333334</v>
      </c>
      <c r="F7" s="133">
        <v>13.970298</v>
      </c>
      <c r="G7" s="133">
        <f t="shared" si="0"/>
        <v>27.891450333333331</v>
      </c>
      <c r="H7" s="133">
        <f t="shared" si="1"/>
        <v>38.521768000000002</v>
      </c>
      <c r="I7" s="133">
        <v>32.596298666666669</v>
      </c>
      <c r="J7" s="133">
        <v>22.952074666666661</v>
      </c>
      <c r="K7" s="133">
        <v>0.92359800000000014</v>
      </c>
      <c r="L7" s="133">
        <f t="shared" si="2"/>
        <v>70.442269333333329</v>
      </c>
      <c r="M7" s="133">
        <f>SUM(I7:K7)</f>
        <v>56.471971333333329</v>
      </c>
      <c r="N7" s="133">
        <v>1.5566184999999999</v>
      </c>
      <c r="O7" s="133">
        <v>2.1738809999999997</v>
      </c>
      <c r="P7" s="133">
        <v>7.0451249999999993E-2</v>
      </c>
      <c r="Q7" s="133"/>
      <c r="R7" s="93">
        <v>2.78</v>
      </c>
      <c r="S7" s="133">
        <v>10.630317666666668</v>
      </c>
      <c r="T7" s="94">
        <v>27.891450333333331</v>
      </c>
      <c r="U7" s="93">
        <f>I7+J7+K7</f>
        <v>56.471971333333329</v>
      </c>
      <c r="V7" s="93">
        <f t="shared" si="3"/>
        <v>84.363421666666653</v>
      </c>
      <c r="W7" s="139">
        <v>3.8</v>
      </c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</row>
    <row r="8" spans="1:62" s="88" customFormat="1" ht="20.100000000000001" customHeight="1">
      <c r="A8" s="132"/>
      <c r="B8" s="92" t="s">
        <v>63</v>
      </c>
      <c r="C8" s="133">
        <v>0.54759999999999986</v>
      </c>
      <c r="D8" s="133">
        <v>6.1419999999999995</v>
      </c>
      <c r="E8" s="133">
        <v>5.4056249999999997</v>
      </c>
      <c r="F8" s="133">
        <v>7.5627999999999993</v>
      </c>
      <c r="G8" s="133">
        <f t="shared" si="0"/>
        <v>12.968425</v>
      </c>
      <c r="H8" s="133">
        <f t="shared" si="1"/>
        <v>19.110424999999999</v>
      </c>
      <c r="I8" s="133">
        <v>23.240699999999997</v>
      </c>
      <c r="J8" s="133">
        <v>8.0542440000000006</v>
      </c>
      <c r="K8" s="133">
        <v>0.16899999999999998</v>
      </c>
      <c r="L8" s="133">
        <f t="shared" si="2"/>
        <v>39.026743999999994</v>
      </c>
      <c r="M8" s="133">
        <f>SUM(I8:K8)</f>
        <v>31.463943999999998</v>
      </c>
      <c r="N8" s="133">
        <v>0.317</v>
      </c>
      <c r="O8" s="133">
        <v>0.5089999999999999</v>
      </c>
      <c r="P8" s="133">
        <v>2.5000000000000001E-3</v>
      </c>
      <c r="Q8" s="133"/>
      <c r="R8" s="93">
        <v>0.55000000000000004</v>
      </c>
      <c r="S8" s="133">
        <v>6.1419999999999995</v>
      </c>
      <c r="T8" s="94">
        <v>12.968425</v>
      </c>
      <c r="U8" s="93">
        <f>I8+J8+K8</f>
        <v>31.463943999999998</v>
      </c>
      <c r="V8" s="93">
        <f t="shared" si="3"/>
        <v>44.432368999999994</v>
      </c>
      <c r="W8" s="139">
        <v>0.83000000000000007</v>
      </c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</row>
    <row r="9" spans="1:62" s="88" customFormat="1" ht="20.100000000000001" customHeight="1">
      <c r="A9" s="132"/>
      <c r="B9" s="92" t="s">
        <v>64</v>
      </c>
      <c r="C9" s="133">
        <v>5.875776000000001</v>
      </c>
      <c r="D9" s="133">
        <v>20.633706000000004</v>
      </c>
      <c r="E9" s="133">
        <v>23.232400000000002</v>
      </c>
      <c r="F9" s="133">
        <v>24.230303999999997</v>
      </c>
      <c r="G9" s="133">
        <f t="shared" si="0"/>
        <v>47.462704000000002</v>
      </c>
      <c r="H9" s="133">
        <f t="shared" si="1"/>
        <v>68.096409999999992</v>
      </c>
      <c r="I9" s="133">
        <v>42.413000000000004</v>
      </c>
      <c r="J9" s="133">
        <v>34.33959999999999</v>
      </c>
      <c r="K9" s="133">
        <v>1.5180480000000001</v>
      </c>
      <c r="L9" s="133">
        <f t="shared" si="2"/>
        <v>102.50095199999998</v>
      </c>
      <c r="M9" s="133">
        <f>SUM(I9:K9)</f>
        <v>78.270647999999994</v>
      </c>
      <c r="N9" s="133">
        <v>3.0690240000000002</v>
      </c>
      <c r="O9" s="133">
        <v>3.7503999999999995</v>
      </c>
      <c r="P9" s="133">
        <v>0.11289599999999998</v>
      </c>
      <c r="Q9" s="133"/>
      <c r="R9" s="93">
        <v>5.88</v>
      </c>
      <c r="S9" s="133">
        <v>20.633706000000004</v>
      </c>
      <c r="T9" s="94">
        <v>47.462704000000002</v>
      </c>
      <c r="U9" s="93">
        <f>I9+J9+K9</f>
        <v>78.270647999999994</v>
      </c>
      <c r="V9" s="93">
        <f t="shared" si="3"/>
        <v>125.733352</v>
      </c>
      <c r="W9" s="139">
        <v>6.9300000000000006</v>
      </c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</row>
    <row r="10" spans="1:62" s="88" customFormat="1" ht="20.100000000000001" customHeight="1">
      <c r="A10" s="132"/>
      <c r="B10" s="90"/>
      <c r="C10" s="90"/>
      <c r="D10" s="90"/>
      <c r="E10" s="90"/>
      <c r="F10" s="90"/>
      <c r="G10" s="133"/>
      <c r="H10" s="133"/>
      <c r="I10" s="90"/>
      <c r="J10" s="95"/>
      <c r="K10" s="95"/>
      <c r="L10" s="133"/>
      <c r="M10" s="133"/>
      <c r="N10" s="95"/>
      <c r="O10" s="95"/>
      <c r="P10" s="95"/>
      <c r="Q10" s="91"/>
      <c r="R10" s="93"/>
      <c r="S10" s="90"/>
      <c r="T10" s="94"/>
      <c r="U10" s="93"/>
      <c r="V10" s="93"/>
      <c r="W10" s="139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</row>
    <row r="11" spans="1:62" s="88" customFormat="1" ht="20.100000000000001" customHeight="1">
      <c r="A11" s="132" t="s">
        <v>95</v>
      </c>
      <c r="B11" s="92" t="s">
        <v>499</v>
      </c>
      <c r="C11" s="133">
        <v>1.9242366560869559</v>
      </c>
      <c r="D11" s="133">
        <v>2.765650843478261</v>
      </c>
      <c r="E11" s="133">
        <v>1.9821355652173913</v>
      </c>
      <c r="F11" s="133">
        <v>18.098898644347827</v>
      </c>
      <c r="G11" s="133">
        <f t="shared" si="0"/>
        <v>20.081034209565217</v>
      </c>
      <c r="H11" s="133">
        <f t="shared" si="1"/>
        <v>22.84668505304348</v>
      </c>
      <c r="I11" s="133">
        <v>12.441573243478262</v>
      </c>
      <c r="J11" s="133">
        <v>59.077287569130434</v>
      </c>
      <c r="K11" s="133">
        <v>0.72215472499999989</v>
      </c>
      <c r="L11" s="133">
        <f t="shared" si="2"/>
        <v>90.339914181956516</v>
      </c>
      <c r="M11" s="133">
        <f>SUM(I11:K11)</f>
        <v>72.241015537608689</v>
      </c>
      <c r="N11" s="133">
        <v>0.87847562499999987</v>
      </c>
      <c r="O11" s="133">
        <v>3.6162448999999999</v>
      </c>
      <c r="P11" s="133">
        <v>0.116562375</v>
      </c>
      <c r="Q11" s="133"/>
      <c r="R11" s="93">
        <v>1.92</v>
      </c>
      <c r="S11" s="133">
        <v>2.765650843478261</v>
      </c>
      <c r="T11" s="94">
        <v>20.081034209565217</v>
      </c>
      <c r="U11" s="93">
        <f>I11+J11+K11</f>
        <v>72.241015537608689</v>
      </c>
      <c r="V11" s="93">
        <f t="shared" si="3"/>
        <v>92.322049747173907</v>
      </c>
      <c r="W11" s="139">
        <v>4.62</v>
      </c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</row>
    <row r="12" spans="1:62" s="88" customFormat="1" ht="20.100000000000001" customHeight="1">
      <c r="A12" s="132"/>
      <c r="B12" s="92" t="s">
        <v>63</v>
      </c>
      <c r="C12" s="133">
        <v>4.899999999999999E-3</v>
      </c>
      <c r="D12" s="133">
        <v>0</v>
      </c>
      <c r="E12" s="133">
        <v>0</v>
      </c>
      <c r="F12" s="133">
        <v>1.3846000000000001</v>
      </c>
      <c r="G12" s="133">
        <f t="shared" si="0"/>
        <v>1.3846000000000001</v>
      </c>
      <c r="H12" s="133">
        <f t="shared" si="1"/>
        <v>1.3846000000000001</v>
      </c>
      <c r="I12" s="133">
        <v>0</v>
      </c>
      <c r="J12" s="133">
        <v>22.944099999999999</v>
      </c>
      <c r="K12" s="133">
        <v>0</v>
      </c>
      <c r="L12" s="133">
        <f t="shared" si="2"/>
        <v>24.328699999999998</v>
      </c>
      <c r="M12" s="133">
        <f>SUM(I12:K12)</f>
        <v>22.944099999999999</v>
      </c>
      <c r="N12" s="133">
        <v>0</v>
      </c>
      <c r="O12" s="133">
        <v>0</v>
      </c>
      <c r="P12" s="133">
        <v>0</v>
      </c>
      <c r="Q12" s="133"/>
      <c r="R12" s="93">
        <v>0</v>
      </c>
      <c r="S12" s="133">
        <v>0</v>
      </c>
      <c r="T12" s="94">
        <v>1.3846000000000001</v>
      </c>
      <c r="U12" s="93">
        <f>I12+J12+K12</f>
        <v>22.944099999999999</v>
      </c>
      <c r="V12" s="93">
        <f t="shared" si="3"/>
        <v>24.328699999999998</v>
      </c>
      <c r="W12" s="139">
        <v>0</v>
      </c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</row>
    <row r="13" spans="1:62" s="88" customFormat="1" ht="20.100000000000001" customHeight="1">
      <c r="A13" s="132"/>
      <c r="B13" s="92" t="s">
        <v>64</v>
      </c>
      <c r="C13" s="133">
        <v>7.5076000000000009</v>
      </c>
      <c r="D13" s="133">
        <v>7.5488</v>
      </c>
      <c r="E13" s="133">
        <v>11.356900000000003</v>
      </c>
      <c r="F13" s="133">
        <v>36.2776</v>
      </c>
      <c r="G13" s="133">
        <f t="shared" si="0"/>
        <v>47.634500000000003</v>
      </c>
      <c r="H13" s="133">
        <f t="shared" si="1"/>
        <v>55.183300000000003</v>
      </c>
      <c r="I13" s="133">
        <v>34.316235999999996</v>
      </c>
      <c r="J13" s="133">
        <v>97.812100000000015</v>
      </c>
      <c r="K13" s="133">
        <v>1.8467999999999998</v>
      </c>
      <c r="L13" s="133">
        <f t="shared" si="2"/>
        <v>170.252736</v>
      </c>
      <c r="M13" s="133">
        <f>SUM(I13:K13)</f>
        <v>133.97513600000002</v>
      </c>
      <c r="N13" s="133">
        <v>4.8527999999999993</v>
      </c>
      <c r="O13" s="133">
        <v>9.2105999999999995</v>
      </c>
      <c r="P13" s="133">
        <v>0.51839999999999986</v>
      </c>
      <c r="Q13" s="133"/>
      <c r="R13" s="93">
        <v>7.51</v>
      </c>
      <c r="S13" s="133">
        <v>7.5488</v>
      </c>
      <c r="T13" s="94">
        <v>47.634500000000003</v>
      </c>
      <c r="U13" s="93">
        <f>I13+J13+K13</f>
        <v>133.97513600000002</v>
      </c>
      <c r="V13" s="93">
        <f t="shared" si="3"/>
        <v>181.60963600000002</v>
      </c>
      <c r="W13" s="139">
        <v>14.58</v>
      </c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</row>
    <row r="14" spans="1:62" s="88" customFormat="1" ht="20.100000000000001" customHeight="1">
      <c r="A14" s="132"/>
      <c r="B14" s="90"/>
      <c r="C14" s="90"/>
      <c r="D14" s="90"/>
      <c r="E14" s="90"/>
      <c r="F14" s="90"/>
      <c r="G14" s="133"/>
      <c r="H14" s="133"/>
      <c r="I14" s="90"/>
      <c r="J14" s="95"/>
      <c r="K14" s="95"/>
      <c r="L14" s="133"/>
      <c r="M14" s="133"/>
      <c r="N14" s="95"/>
      <c r="O14" s="95"/>
      <c r="P14" s="95"/>
      <c r="Q14" s="91"/>
      <c r="R14" s="93"/>
      <c r="S14" s="90"/>
      <c r="T14" s="94"/>
      <c r="U14" s="93"/>
      <c r="V14" s="93"/>
      <c r="W14" s="139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  <c r="BA14" s="142"/>
      <c r="BB14" s="142"/>
      <c r="BC14" s="142"/>
      <c r="BD14" s="142"/>
      <c r="BE14" s="142"/>
      <c r="BF14" s="142"/>
      <c r="BG14" s="142"/>
      <c r="BH14" s="142"/>
      <c r="BI14" s="142"/>
      <c r="BJ14" s="142"/>
    </row>
    <row r="15" spans="1:62" s="88" customFormat="1" ht="20.100000000000001" customHeight="1">
      <c r="A15" s="132" t="s">
        <v>194</v>
      </c>
      <c r="B15" s="92" t="s">
        <v>499</v>
      </c>
      <c r="C15" s="133">
        <v>0.40519658823529414</v>
      </c>
      <c r="D15" s="133">
        <v>5.4778842352941188</v>
      </c>
      <c r="E15" s="133">
        <v>23.919908647058818</v>
      </c>
      <c r="F15" s="133">
        <v>5.1409961176470578</v>
      </c>
      <c r="G15" s="133">
        <f t="shared" si="0"/>
        <v>29.060904764705874</v>
      </c>
      <c r="H15" s="133">
        <f t="shared" si="1"/>
        <v>34.538788999999994</v>
      </c>
      <c r="I15" s="133">
        <v>43.16110952941176</v>
      </c>
      <c r="J15" s="133">
        <v>21.461393470588238</v>
      </c>
      <c r="K15" s="133">
        <v>0.10847</v>
      </c>
      <c r="L15" s="133">
        <f t="shared" si="2"/>
        <v>69.871969117647055</v>
      </c>
      <c r="M15" s="133">
        <f>SUM(I15:K15)</f>
        <v>64.730972999999992</v>
      </c>
      <c r="N15" s="133">
        <v>0.68804239999999994</v>
      </c>
      <c r="O15" s="133">
        <v>0.67136520000000011</v>
      </c>
      <c r="P15" s="133">
        <v>6.0612000000000001E-3</v>
      </c>
      <c r="Q15" s="133"/>
      <c r="R15" s="93">
        <v>0.41</v>
      </c>
      <c r="S15" s="133">
        <v>5.4778842352941188</v>
      </c>
      <c r="T15" s="94">
        <v>29.060904764705874</v>
      </c>
      <c r="U15" s="93">
        <f>I15+J15+K15</f>
        <v>64.730972999999992</v>
      </c>
      <c r="V15" s="93">
        <f t="shared" si="3"/>
        <v>93.791877764705873</v>
      </c>
      <c r="W15" s="139">
        <v>1.3699999999999999</v>
      </c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</row>
    <row r="16" spans="1:62" s="88" customFormat="1" ht="20.100000000000001" customHeight="1">
      <c r="A16" s="132"/>
      <c r="B16" s="92" t="s">
        <v>63</v>
      </c>
      <c r="C16" s="133">
        <v>2.0250000000000003E-3</v>
      </c>
      <c r="D16" s="133">
        <v>0.50175000000000003</v>
      </c>
      <c r="E16" s="133">
        <v>9.126440999999998</v>
      </c>
      <c r="F16" s="133">
        <v>0.39419999999999999</v>
      </c>
      <c r="G16" s="133">
        <f t="shared" si="0"/>
        <v>9.5206409999999977</v>
      </c>
      <c r="H16" s="133">
        <f t="shared" si="1"/>
        <v>10.022390999999997</v>
      </c>
      <c r="I16" s="133">
        <v>39.22</v>
      </c>
      <c r="J16" s="133">
        <v>11.289600000000005</v>
      </c>
      <c r="K16" s="133">
        <v>7.8030000000000002E-2</v>
      </c>
      <c r="L16" s="133">
        <f t="shared" si="2"/>
        <v>50.981830000000002</v>
      </c>
      <c r="M16" s="133">
        <f>SUM(I16:K16)</f>
        <v>50.587630000000004</v>
      </c>
      <c r="N16" s="133">
        <v>0.44227200000000005</v>
      </c>
      <c r="O16" s="133">
        <v>0.37</v>
      </c>
      <c r="P16" s="133">
        <v>2.5000000000000001E-3</v>
      </c>
      <c r="Q16" s="133"/>
      <c r="R16" s="93">
        <v>0</v>
      </c>
      <c r="S16" s="133">
        <v>0.50175000000000003</v>
      </c>
      <c r="T16" s="94">
        <v>9.5206409999999977</v>
      </c>
      <c r="U16" s="93">
        <f>I16+J16+K16</f>
        <v>50.587630000000004</v>
      </c>
      <c r="V16" s="93">
        <f t="shared" si="3"/>
        <v>60.108271000000002</v>
      </c>
      <c r="W16" s="139">
        <v>0.48</v>
      </c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</row>
    <row r="17" spans="1:62" s="88" customFormat="1" ht="20.100000000000001" customHeight="1">
      <c r="A17" s="132"/>
      <c r="B17" s="92" t="s">
        <v>64</v>
      </c>
      <c r="C17" s="133">
        <v>0.92159999999999997</v>
      </c>
      <c r="D17" s="133">
        <v>10.07</v>
      </c>
      <c r="E17" s="133">
        <v>36.360899999999994</v>
      </c>
      <c r="F17" s="133">
        <v>8.9927279999999996</v>
      </c>
      <c r="G17" s="133">
        <f t="shared" si="0"/>
        <v>45.353627999999993</v>
      </c>
      <c r="H17" s="133">
        <f t="shared" si="1"/>
        <v>55.423627999999994</v>
      </c>
      <c r="I17" s="133">
        <v>48.836999999999996</v>
      </c>
      <c r="J17" s="133">
        <v>45.846441000000013</v>
      </c>
      <c r="K17" s="133">
        <v>0.17</v>
      </c>
      <c r="L17" s="133">
        <f t="shared" si="2"/>
        <v>103.84616900000002</v>
      </c>
      <c r="M17" s="133">
        <f>SUM(I17:K17)</f>
        <v>94.853441000000018</v>
      </c>
      <c r="N17" s="133">
        <v>1.0432520000000001</v>
      </c>
      <c r="O17" s="133">
        <v>0.97600000000000009</v>
      </c>
      <c r="P17" s="133">
        <v>1.1236000000000001E-2</v>
      </c>
      <c r="Q17" s="133"/>
      <c r="R17" s="93">
        <v>0.92</v>
      </c>
      <c r="S17" s="133">
        <v>10.07</v>
      </c>
      <c r="T17" s="94">
        <v>45.353627999999993</v>
      </c>
      <c r="U17" s="93">
        <f>I17+J17+K17</f>
        <v>94.853441000000018</v>
      </c>
      <c r="V17" s="93">
        <f t="shared" si="3"/>
        <v>140.20706900000002</v>
      </c>
      <c r="W17" s="139">
        <v>2.0299999999999998</v>
      </c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</row>
    <row r="18" spans="1:62" s="88" customFormat="1" ht="20.100000000000001" customHeight="1">
      <c r="A18" s="132"/>
      <c r="B18" s="90"/>
      <c r="C18" s="90"/>
      <c r="D18" s="90"/>
      <c r="E18" s="90"/>
      <c r="F18" s="90"/>
      <c r="G18" s="133"/>
      <c r="H18" s="133"/>
      <c r="I18" s="90"/>
      <c r="J18" s="95"/>
      <c r="K18" s="95"/>
      <c r="L18" s="133"/>
      <c r="M18" s="133"/>
      <c r="N18" s="95"/>
      <c r="O18" s="95"/>
      <c r="P18" s="95"/>
      <c r="Q18" s="91"/>
      <c r="R18" s="93"/>
      <c r="S18" s="90"/>
      <c r="T18" s="94"/>
      <c r="U18" s="93"/>
      <c r="V18" s="93"/>
      <c r="W18" s="139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  <c r="BH18" s="142"/>
      <c r="BI18" s="142"/>
      <c r="BJ18" s="142"/>
    </row>
    <row r="19" spans="1:62" s="88" customFormat="1" ht="20.100000000000001" customHeight="1">
      <c r="A19" s="132" t="s">
        <v>273</v>
      </c>
      <c r="B19" s="92" t="s">
        <v>499</v>
      </c>
      <c r="C19" s="133">
        <v>5.4379425626666666</v>
      </c>
      <c r="D19" s="133">
        <v>5.3718942666666667</v>
      </c>
      <c r="E19" s="133">
        <v>1.4675334374999998</v>
      </c>
      <c r="F19" s="133">
        <v>28.467115274666664</v>
      </c>
      <c r="G19" s="133">
        <f t="shared" si="0"/>
        <v>29.934648712166663</v>
      </c>
      <c r="H19" s="133">
        <f t="shared" si="1"/>
        <v>35.306542978833335</v>
      </c>
      <c r="I19" s="133">
        <v>14.782404874999999</v>
      </c>
      <c r="J19" s="133">
        <v>43.768897402499988</v>
      </c>
      <c r="K19" s="133">
        <v>0.8260483333333335</v>
      </c>
      <c r="L19" s="133">
        <f t="shared" si="2"/>
        <v>87.844465885499986</v>
      </c>
      <c r="M19" s="133">
        <f>SUM(I19:K19)</f>
        <v>59.377350610833318</v>
      </c>
      <c r="N19" s="133">
        <v>0.41861830769230762</v>
      </c>
      <c r="O19" s="133">
        <v>2.6487750769230773</v>
      </c>
      <c r="P19" s="133">
        <v>5.8127153846153856E-2</v>
      </c>
      <c r="Q19" s="133"/>
      <c r="R19" s="93">
        <v>5.44</v>
      </c>
      <c r="S19" s="133">
        <v>5.3718942666666667</v>
      </c>
      <c r="T19" s="94">
        <v>29.934648712166663</v>
      </c>
      <c r="U19" s="93">
        <f>I19+J19+K19</f>
        <v>59.377350610833318</v>
      </c>
      <c r="V19" s="93">
        <f t="shared" si="3"/>
        <v>89.311999322999981</v>
      </c>
      <c r="W19" s="139">
        <v>3.13</v>
      </c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  <c r="BH19" s="142"/>
      <c r="BI19" s="142"/>
      <c r="BJ19" s="142"/>
    </row>
    <row r="20" spans="1:62" s="88" customFormat="1" ht="20.100000000000001" customHeight="1">
      <c r="A20" s="132"/>
      <c r="B20" s="92" t="s">
        <v>63</v>
      </c>
      <c r="C20" s="133">
        <v>1.7956000000000005</v>
      </c>
      <c r="D20" s="133">
        <v>1.2060000000000002</v>
      </c>
      <c r="E20" s="133">
        <v>0.20250000000000001</v>
      </c>
      <c r="F20" s="133">
        <v>20.555599999999998</v>
      </c>
      <c r="G20" s="133">
        <f t="shared" si="0"/>
        <v>20.758099999999999</v>
      </c>
      <c r="H20" s="133">
        <f t="shared" si="1"/>
        <v>21.964099999999998</v>
      </c>
      <c r="I20" s="133">
        <v>6.9029999999999996</v>
      </c>
      <c r="J20" s="133">
        <v>31.809600000000003</v>
      </c>
      <c r="K20" s="133">
        <v>0</v>
      </c>
      <c r="L20" s="133">
        <f t="shared" si="2"/>
        <v>59.2682</v>
      </c>
      <c r="M20" s="133">
        <f>SUM(I20:K20)</f>
        <v>38.712600000000002</v>
      </c>
      <c r="N20" s="133">
        <v>0</v>
      </c>
      <c r="O20" s="133">
        <v>0</v>
      </c>
      <c r="P20" s="133">
        <v>0</v>
      </c>
      <c r="Q20" s="133"/>
      <c r="R20" s="93">
        <v>1.8</v>
      </c>
      <c r="S20" s="133">
        <v>1.2060000000000002</v>
      </c>
      <c r="T20" s="94">
        <v>20.758099999999999</v>
      </c>
      <c r="U20" s="93">
        <f>I20+J20+K20</f>
        <v>38.712600000000002</v>
      </c>
      <c r="V20" s="93">
        <f t="shared" si="3"/>
        <v>59.470700000000001</v>
      </c>
      <c r="W20" s="139">
        <v>0</v>
      </c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2"/>
    </row>
    <row r="21" spans="1:62" s="88" customFormat="1" ht="20.100000000000001" customHeight="1">
      <c r="A21" s="132"/>
      <c r="B21" s="92" t="s">
        <v>64</v>
      </c>
      <c r="C21" s="133">
        <v>11.2896</v>
      </c>
      <c r="D21" s="133">
        <v>7.9794000000000009</v>
      </c>
      <c r="E21" s="133">
        <v>3.3489000000000004</v>
      </c>
      <c r="F21" s="133">
        <v>37.900800000000004</v>
      </c>
      <c r="G21" s="133">
        <f t="shared" si="0"/>
        <v>41.249700000000004</v>
      </c>
      <c r="H21" s="133">
        <f t="shared" si="1"/>
        <v>49.229100000000003</v>
      </c>
      <c r="I21" s="133">
        <v>23.241</v>
      </c>
      <c r="J21" s="133">
        <v>74.995599999999982</v>
      </c>
      <c r="K21" s="133">
        <v>1.4472000000000003</v>
      </c>
      <c r="L21" s="133">
        <f t="shared" si="2"/>
        <v>137.58459999999999</v>
      </c>
      <c r="M21" s="133">
        <f>SUM(I21:K21)</f>
        <v>99.683799999999977</v>
      </c>
      <c r="N21" s="133">
        <v>0.89571600000000007</v>
      </c>
      <c r="O21" s="133">
        <v>8.2835999999999999</v>
      </c>
      <c r="P21" s="133">
        <v>0.29160000000000003</v>
      </c>
      <c r="Q21" s="133"/>
      <c r="R21" s="93">
        <v>11.29</v>
      </c>
      <c r="S21" s="133">
        <v>7.9794000000000009</v>
      </c>
      <c r="T21" s="94">
        <v>41.249700000000004</v>
      </c>
      <c r="U21" s="93">
        <f>I21+J21+K21</f>
        <v>99.683799999999977</v>
      </c>
      <c r="V21" s="93">
        <f t="shared" si="3"/>
        <v>140.93349999999998</v>
      </c>
      <c r="W21" s="139">
        <v>9.4699999999999989</v>
      </c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</row>
    <row r="22" spans="1:62" s="88" customFormat="1" ht="20.100000000000001" customHeight="1">
      <c r="A22" s="132"/>
      <c r="B22" s="90"/>
      <c r="C22" s="90"/>
      <c r="D22" s="90"/>
      <c r="E22" s="90"/>
      <c r="F22" s="90"/>
      <c r="G22" s="133"/>
      <c r="H22" s="133"/>
      <c r="I22" s="90"/>
      <c r="J22" s="95"/>
      <c r="K22" s="95"/>
      <c r="L22" s="133"/>
      <c r="M22" s="133"/>
      <c r="N22" s="95"/>
      <c r="O22" s="95"/>
      <c r="P22" s="95"/>
      <c r="Q22" s="91"/>
      <c r="R22" s="93"/>
      <c r="S22" s="90"/>
      <c r="T22" s="94"/>
      <c r="U22" s="93"/>
      <c r="V22" s="93"/>
      <c r="W22" s="139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</row>
    <row r="23" spans="1:62" s="88" customFormat="1" ht="20.100000000000001" customHeight="1">
      <c r="A23" s="132" t="s">
        <v>371</v>
      </c>
      <c r="B23" s="92" t="s">
        <v>499</v>
      </c>
      <c r="C23" s="133">
        <v>0.90536666666666665</v>
      </c>
      <c r="D23" s="133">
        <v>5.1949333333333332</v>
      </c>
      <c r="E23" s="133">
        <v>8.9938666666666673</v>
      </c>
      <c r="F23" s="133">
        <v>10.677066666666667</v>
      </c>
      <c r="G23" s="133">
        <f t="shared" si="0"/>
        <v>19.670933333333334</v>
      </c>
      <c r="H23" s="133">
        <f t="shared" si="1"/>
        <v>24.865866666666669</v>
      </c>
      <c r="I23" s="133">
        <v>32.912933333333328</v>
      </c>
      <c r="J23" s="133">
        <v>32.933233333333334</v>
      </c>
      <c r="K23" s="133">
        <v>1.3759000000000001</v>
      </c>
      <c r="L23" s="133">
        <f t="shared" si="2"/>
        <v>77.899133333333339</v>
      </c>
      <c r="M23" s="133">
        <f>SUM(I23:K23)</f>
        <v>67.222066666666663</v>
      </c>
      <c r="N23" s="133">
        <v>3.4565999999999999</v>
      </c>
      <c r="O23" s="133">
        <v>7.3152999999999988</v>
      </c>
      <c r="P23" s="133">
        <v>0.42610000000000003</v>
      </c>
      <c r="Q23" s="133"/>
      <c r="R23" s="93">
        <v>0.91</v>
      </c>
      <c r="S23" s="133">
        <v>5.1949333333333332</v>
      </c>
      <c r="T23" s="94">
        <v>19.670933333333334</v>
      </c>
      <c r="U23" s="93">
        <f>I23+J23+K23</f>
        <v>67.222066666666663</v>
      </c>
      <c r="V23" s="93">
        <f t="shared" si="3"/>
        <v>86.893000000000001</v>
      </c>
      <c r="W23" s="139">
        <v>11.21</v>
      </c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42"/>
      <c r="BJ23" s="142"/>
    </row>
    <row r="24" spans="1:62" s="88" customFormat="1" ht="20.100000000000001" customHeight="1">
      <c r="A24" s="132"/>
      <c r="B24" s="92" t="s">
        <v>63</v>
      </c>
      <c r="C24" s="133">
        <v>0.49</v>
      </c>
      <c r="D24" s="133">
        <v>4.62</v>
      </c>
      <c r="E24" s="133">
        <v>3.8415999999999992</v>
      </c>
      <c r="F24" s="133">
        <v>8.4</v>
      </c>
      <c r="G24" s="133">
        <f t="shared" si="0"/>
        <v>12.2416</v>
      </c>
      <c r="H24" s="133">
        <f t="shared" si="1"/>
        <v>16.861599999999999</v>
      </c>
      <c r="I24" s="133">
        <v>24.068799999999996</v>
      </c>
      <c r="J24" s="133">
        <v>25.100099999999994</v>
      </c>
      <c r="K24" s="133">
        <v>1.0620000000000001</v>
      </c>
      <c r="L24" s="133">
        <f t="shared" si="2"/>
        <v>58.630899999999983</v>
      </c>
      <c r="M24" s="133">
        <f>SUM(I24:K24)</f>
        <v>50.230899999999991</v>
      </c>
      <c r="N24" s="133">
        <v>2.7831999999999995</v>
      </c>
      <c r="O24" s="133">
        <v>5.9117999999999995</v>
      </c>
      <c r="P24" s="133">
        <v>0.34810000000000002</v>
      </c>
      <c r="Q24" s="133"/>
      <c r="R24" s="93">
        <v>0.49</v>
      </c>
      <c r="S24" s="133">
        <v>4.62</v>
      </c>
      <c r="T24" s="94">
        <v>12.2416</v>
      </c>
      <c r="U24" s="93">
        <f>I24+J24+K24</f>
        <v>50.230899999999991</v>
      </c>
      <c r="V24" s="93">
        <f t="shared" si="3"/>
        <v>62.472499999999989</v>
      </c>
      <c r="W24" s="139">
        <v>10.4</v>
      </c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</row>
    <row r="25" spans="1:62" s="88" customFormat="1" ht="20.100000000000001" customHeight="1">
      <c r="A25" s="132"/>
      <c r="B25" s="92" t="s">
        <v>64</v>
      </c>
      <c r="C25" s="133">
        <v>1.4161000000000001</v>
      </c>
      <c r="D25" s="133">
        <v>6.3</v>
      </c>
      <c r="E25" s="133">
        <v>12.25</v>
      </c>
      <c r="F25" s="133">
        <v>14.613199999999999</v>
      </c>
      <c r="G25" s="133">
        <f t="shared" si="0"/>
        <v>26.863199999999999</v>
      </c>
      <c r="H25" s="133">
        <f t="shared" si="1"/>
        <v>33.163200000000003</v>
      </c>
      <c r="I25" s="133">
        <v>39.6</v>
      </c>
      <c r="J25" s="133">
        <v>37.699600000000004</v>
      </c>
      <c r="K25" s="133">
        <v>1.6898</v>
      </c>
      <c r="L25" s="133">
        <f t="shared" si="2"/>
        <v>93.60260000000001</v>
      </c>
      <c r="M25" s="133">
        <f>SUM(I25:K25)</f>
        <v>78.989400000000003</v>
      </c>
      <c r="N25" s="133">
        <v>4.13</v>
      </c>
      <c r="O25" s="133">
        <v>8.7187999999999981</v>
      </c>
      <c r="P25" s="133">
        <v>0.50409999999999999</v>
      </c>
      <c r="Q25" s="133"/>
      <c r="R25" s="93">
        <v>1.42</v>
      </c>
      <c r="S25" s="133">
        <v>6.3</v>
      </c>
      <c r="T25" s="94">
        <v>26.863199999999999</v>
      </c>
      <c r="U25" s="93">
        <f>I25+J25+K25</f>
        <v>78.989400000000003</v>
      </c>
      <c r="V25" s="93">
        <f t="shared" si="3"/>
        <v>105.8526</v>
      </c>
      <c r="W25" s="139">
        <v>12</v>
      </c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42"/>
      <c r="BJ25" s="142"/>
    </row>
    <row r="26" spans="1:62" s="88" customFormat="1" ht="20.100000000000001" customHeight="1">
      <c r="A26" s="132"/>
      <c r="B26" s="90"/>
      <c r="C26" s="90"/>
      <c r="D26" s="90"/>
      <c r="E26" s="90"/>
      <c r="F26" s="90"/>
      <c r="G26" s="133"/>
      <c r="H26" s="133"/>
      <c r="I26" s="90"/>
      <c r="J26" s="95"/>
      <c r="K26" s="95"/>
      <c r="L26" s="133"/>
      <c r="M26" s="133"/>
      <c r="N26" s="95"/>
      <c r="O26" s="95"/>
      <c r="P26" s="95"/>
      <c r="Q26" s="91"/>
      <c r="R26" s="93"/>
      <c r="S26" s="90"/>
      <c r="T26" s="94"/>
      <c r="U26" s="93"/>
      <c r="V26" s="93"/>
      <c r="W26" s="139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</row>
    <row r="27" spans="1:62" s="88" customFormat="1" ht="19.5" customHeight="1">
      <c r="A27" s="132" t="s">
        <v>389</v>
      </c>
      <c r="B27" s="92" t="s">
        <v>499</v>
      </c>
      <c r="C27" s="133">
        <v>0.43896666666666667</v>
      </c>
      <c r="D27" s="133">
        <v>0.36380000000000001</v>
      </c>
      <c r="E27" s="133">
        <v>7.8800000000000009E-2</v>
      </c>
      <c r="F27" s="133">
        <v>7.8065333333333333</v>
      </c>
      <c r="G27" s="133">
        <f t="shared" si="0"/>
        <v>7.8853333333333335</v>
      </c>
      <c r="H27" s="133">
        <f t="shared" si="1"/>
        <v>8.249133333333333</v>
      </c>
      <c r="I27" s="133">
        <v>4.3895999999999997</v>
      </c>
      <c r="J27" s="133">
        <v>66.273866666666649</v>
      </c>
      <c r="K27" s="133">
        <v>1.2729999999999999</v>
      </c>
      <c r="L27" s="133">
        <f t="shared" si="2"/>
        <v>79.742999999999981</v>
      </c>
      <c r="M27" s="133">
        <f>SUM(I27:K27)</f>
        <v>71.936466666666647</v>
      </c>
      <c r="N27" s="133">
        <v>0.68900000000000006</v>
      </c>
      <c r="O27" s="133">
        <v>19.119333333333334</v>
      </c>
      <c r="P27" s="133">
        <v>1.4075</v>
      </c>
      <c r="Q27" s="133"/>
      <c r="R27" s="93">
        <v>0.44</v>
      </c>
      <c r="S27" s="133">
        <v>0.36380000000000001</v>
      </c>
      <c r="T27" s="94">
        <v>7.8853333333333335</v>
      </c>
      <c r="U27" s="93">
        <f>I27+J27+K27</f>
        <v>71.936466666666647</v>
      </c>
      <c r="V27" s="93">
        <f t="shared" si="3"/>
        <v>79.821799999999982</v>
      </c>
      <c r="W27" s="139">
        <v>21.220000000000002</v>
      </c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  <c r="BA27" s="142"/>
      <c r="BB27" s="142"/>
      <c r="BC27" s="142"/>
      <c r="BD27" s="142"/>
      <c r="BE27" s="142"/>
      <c r="BF27" s="142"/>
      <c r="BG27" s="142"/>
      <c r="BH27" s="142"/>
      <c r="BI27" s="142"/>
      <c r="BJ27" s="142"/>
    </row>
    <row r="28" spans="1:62" s="88" customFormat="1" ht="20.100000000000001" customHeight="1">
      <c r="A28" s="132"/>
      <c r="B28" s="92" t="s">
        <v>63</v>
      </c>
      <c r="C28" s="133">
        <v>1.6900000000000002E-2</v>
      </c>
      <c r="D28" s="133">
        <v>6.7600000000000007E-2</v>
      </c>
      <c r="E28" s="133">
        <v>6.7600000000000007E-2</v>
      </c>
      <c r="F28" s="133">
        <v>2.1995999999999998</v>
      </c>
      <c r="G28" s="133">
        <f t="shared" si="0"/>
        <v>2.2671999999999999</v>
      </c>
      <c r="H28" s="133">
        <f t="shared" si="1"/>
        <v>2.3348</v>
      </c>
      <c r="I28" s="133">
        <v>4.38</v>
      </c>
      <c r="J28" s="133">
        <v>53.29</v>
      </c>
      <c r="K28" s="133">
        <v>0.29900000000000004</v>
      </c>
      <c r="L28" s="133">
        <f t="shared" si="2"/>
        <v>60.168599999999998</v>
      </c>
      <c r="M28" s="133">
        <f>SUM(I28:K28)</f>
        <v>57.969000000000001</v>
      </c>
      <c r="N28" s="133">
        <v>0.59800000000000009</v>
      </c>
      <c r="O28" s="133">
        <v>18.920000000000002</v>
      </c>
      <c r="P28" s="133">
        <v>1.21</v>
      </c>
      <c r="Q28" s="133"/>
      <c r="R28" s="93">
        <v>0.02</v>
      </c>
      <c r="S28" s="133">
        <v>6.7600000000000007E-2</v>
      </c>
      <c r="T28" s="94">
        <v>2.2671999999999999</v>
      </c>
      <c r="U28" s="93">
        <f>I28+J28+K28</f>
        <v>57.969000000000001</v>
      </c>
      <c r="V28" s="93">
        <f t="shared" si="3"/>
        <v>60.236200000000004</v>
      </c>
      <c r="W28" s="139">
        <v>20.730000000000004</v>
      </c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2"/>
      <c r="BA28" s="142"/>
      <c r="BB28" s="142"/>
      <c r="BC28" s="142"/>
      <c r="BD28" s="142"/>
      <c r="BE28" s="142"/>
      <c r="BF28" s="142"/>
      <c r="BG28" s="142"/>
      <c r="BH28" s="142"/>
      <c r="BI28" s="142"/>
      <c r="BJ28" s="142"/>
    </row>
    <row r="29" spans="1:62" s="88" customFormat="1" ht="20.100000000000001" customHeight="1">
      <c r="A29" s="132"/>
      <c r="B29" s="92" t="s">
        <v>64</v>
      </c>
      <c r="C29" s="133">
        <v>1.21</v>
      </c>
      <c r="D29" s="133">
        <v>0.66</v>
      </c>
      <c r="E29" s="133">
        <v>0.09</v>
      </c>
      <c r="F29" s="133">
        <v>16.059999999999999</v>
      </c>
      <c r="G29" s="133">
        <f t="shared" si="0"/>
        <v>16.149999999999999</v>
      </c>
      <c r="H29" s="133">
        <f t="shared" si="1"/>
        <v>16.809999999999999</v>
      </c>
      <c r="I29" s="133">
        <v>4.3991999999999996</v>
      </c>
      <c r="J29" s="133">
        <v>73.959999999999994</v>
      </c>
      <c r="K29" s="133">
        <v>2.86</v>
      </c>
      <c r="L29" s="133">
        <f t="shared" si="2"/>
        <v>97.279199999999989</v>
      </c>
      <c r="M29" s="133">
        <f>SUM(I29:K29)</f>
        <v>81.219199999999987</v>
      </c>
      <c r="N29" s="133">
        <v>0.78</v>
      </c>
      <c r="O29" s="133">
        <v>19.457999999999998</v>
      </c>
      <c r="P29" s="133">
        <v>1.69</v>
      </c>
      <c r="Q29" s="133"/>
      <c r="R29" s="93">
        <v>1.21</v>
      </c>
      <c r="S29" s="133">
        <v>0.66</v>
      </c>
      <c r="T29" s="94">
        <v>16.149999999999999</v>
      </c>
      <c r="U29" s="93">
        <f>I29+J29+K29</f>
        <v>81.219199999999987</v>
      </c>
      <c r="V29" s="93">
        <f t="shared" si="3"/>
        <v>97.369199999999978</v>
      </c>
      <c r="W29" s="139">
        <v>21.930000000000003</v>
      </c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2"/>
      <c r="BA29" s="142"/>
      <c r="BB29" s="142"/>
      <c r="BC29" s="142"/>
      <c r="BD29" s="142"/>
      <c r="BE29" s="142"/>
      <c r="BF29" s="142"/>
      <c r="BG29" s="142"/>
      <c r="BH29" s="142"/>
      <c r="BI29" s="142"/>
      <c r="BJ29" s="142"/>
    </row>
    <row r="30" spans="1:62" s="88" customFormat="1" ht="20.100000000000001" customHeight="1">
      <c r="A30" s="132"/>
      <c r="B30" s="90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91"/>
      <c r="R30" s="93"/>
      <c r="S30" s="133"/>
      <c r="T30" s="94"/>
      <c r="U30" s="93"/>
      <c r="V30" s="93"/>
      <c r="W30" s="139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  <c r="BA30" s="142"/>
      <c r="BB30" s="142"/>
      <c r="BC30" s="142"/>
      <c r="BD30" s="142"/>
      <c r="BE30" s="142"/>
      <c r="BF30" s="142"/>
      <c r="BG30" s="142"/>
      <c r="BH30" s="142"/>
      <c r="BI30" s="142"/>
      <c r="BJ30" s="142"/>
    </row>
    <row r="31" spans="1:62" s="88" customFormat="1" ht="20.100000000000001" customHeight="1">
      <c r="A31" s="132" t="s">
        <v>505</v>
      </c>
      <c r="B31" s="92" t="s">
        <v>499</v>
      </c>
      <c r="C31" s="133">
        <v>1.0462</v>
      </c>
      <c r="D31" s="133">
        <v>3.8166666666666664</v>
      </c>
      <c r="E31" s="133">
        <v>12.545666666666667</v>
      </c>
      <c r="F31" s="133">
        <v>12.223866666666668</v>
      </c>
      <c r="G31" s="133">
        <f t="shared" si="0"/>
        <v>24.769533333333335</v>
      </c>
      <c r="H31" s="133">
        <f t="shared" si="1"/>
        <v>28.586199999999998</v>
      </c>
      <c r="I31" s="133">
        <v>30.4588</v>
      </c>
      <c r="J31" s="133">
        <v>37.794933333333333</v>
      </c>
      <c r="K31" s="133">
        <v>0.40060000000000007</v>
      </c>
      <c r="L31" s="133">
        <f t="shared" si="2"/>
        <v>80.878199999999993</v>
      </c>
      <c r="M31" s="133">
        <f>SUM(I31:K31)</f>
        <v>68.654333333333327</v>
      </c>
      <c r="N31" s="133">
        <v>0.54979999999999996</v>
      </c>
      <c r="O31" s="133">
        <v>2.1912000000000003</v>
      </c>
      <c r="P31" s="133">
        <v>2.9200000000000004E-2</v>
      </c>
      <c r="Q31" s="133"/>
      <c r="R31" s="93">
        <v>1.05</v>
      </c>
      <c r="S31" s="133">
        <v>3.8166666666666664</v>
      </c>
      <c r="T31" s="94">
        <v>24.769533333333335</v>
      </c>
      <c r="U31" s="93">
        <f>I31+J31+K31</f>
        <v>68.654333333333327</v>
      </c>
      <c r="V31" s="93">
        <f t="shared" si="3"/>
        <v>93.423866666666669</v>
      </c>
      <c r="W31" s="139">
        <v>2.77</v>
      </c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  <c r="BA31" s="142"/>
      <c r="BB31" s="142"/>
      <c r="BC31" s="142"/>
      <c r="BD31" s="142"/>
      <c r="BE31" s="142"/>
      <c r="BF31" s="142"/>
      <c r="BG31" s="142"/>
      <c r="BH31" s="142"/>
      <c r="BI31" s="142"/>
      <c r="BJ31" s="142"/>
    </row>
    <row r="32" spans="1:62" s="88" customFormat="1" ht="20.100000000000001" customHeight="1">
      <c r="A32" s="132"/>
      <c r="B32" s="92" t="s">
        <v>63</v>
      </c>
      <c r="C32" s="133">
        <v>8.4100000000000008E-2</v>
      </c>
      <c r="D32" s="133">
        <v>3.2885999999999997</v>
      </c>
      <c r="E32" s="133">
        <v>2.1025</v>
      </c>
      <c r="F32" s="133">
        <v>2.3432000000000004</v>
      </c>
      <c r="G32" s="133">
        <f t="shared" si="0"/>
        <v>4.4457000000000004</v>
      </c>
      <c r="H32" s="133">
        <f t="shared" si="1"/>
        <v>7.7343000000000002</v>
      </c>
      <c r="I32" s="133">
        <v>21.053999999999995</v>
      </c>
      <c r="J32" s="133">
        <v>16.321600000000004</v>
      </c>
      <c r="K32" s="133">
        <v>0.23799999999999996</v>
      </c>
      <c r="L32" s="133">
        <f t="shared" si="2"/>
        <v>39.956800000000001</v>
      </c>
      <c r="M32" s="133">
        <f>SUM(I32:K32)</f>
        <v>37.613599999999998</v>
      </c>
      <c r="N32" s="133">
        <v>0.28999999999999998</v>
      </c>
      <c r="O32" s="133">
        <v>1.452</v>
      </c>
      <c r="P32" s="133">
        <v>0.01</v>
      </c>
      <c r="Q32" s="133"/>
      <c r="R32" s="93">
        <v>0.08</v>
      </c>
      <c r="S32" s="133">
        <v>3.2885999999999997</v>
      </c>
      <c r="T32" s="94">
        <v>4.4457000000000004</v>
      </c>
      <c r="U32" s="93">
        <f>I32+J32+K32</f>
        <v>37.613599999999998</v>
      </c>
      <c r="V32" s="93">
        <f t="shared" si="3"/>
        <v>42.0593</v>
      </c>
      <c r="W32" s="139">
        <v>1.75</v>
      </c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</row>
    <row r="33" spans="1:62" s="88" customFormat="1" ht="20.100000000000001" customHeight="1">
      <c r="A33" s="132"/>
      <c r="B33" s="92" t="s">
        <v>64</v>
      </c>
      <c r="C33" s="133">
        <v>1.6384000000000005</v>
      </c>
      <c r="D33" s="133">
        <v>4.7104000000000008</v>
      </c>
      <c r="E33" s="133">
        <v>32.148899999999998</v>
      </c>
      <c r="F33" s="133">
        <v>17.278799999999997</v>
      </c>
      <c r="G33" s="133">
        <f t="shared" si="0"/>
        <v>49.427699999999994</v>
      </c>
      <c r="H33" s="133">
        <f t="shared" si="1"/>
        <v>54.138099999999994</v>
      </c>
      <c r="I33" s="133">
        <v>45.813600000000008</v>
      </c>
      <c r="J33" s="133">
        <v>52.707599999999992</v>
      </c>
      <c r="K33" s="133">
        <v>0.56320000000000014</v>
      </c>
      <c r="L33" s="133">
        <f t="shared" si="2"/>
        <v>116.36319999999999</v>
      </c>
      <c r="M33" s="133">
        <f>SUM(I33:K33)</f>
        <v>99.084399999999988</v>
      </c>
      <c r="N33" s="133">
        <v>0.80959999999999999</v>
      </c>
      <c r="O33" s="133">
        <v>2.9304000000000001</v>
      </c>
      <c r="P33" s="133">
        <v>4.8400000000000006E-2</v>
      </c>
      <c r="Q33" s="133"/>
      <c r="R33" s="93">
        <v>1.64</v>
      </c>
      <c r="S33" s="133">
        <v>4.7104000000000008</v>
      </c>
      <c r="T33" s="94">
        <v>49.427699999999994</v>
      </c>
      <c r="U33" s="93">
        <f>I33+J33+K33</f>
        <v>99.084399999999988</v>
      </c>
      <c r="V33" s="93">
        <f t="shared" si="3"/>
        <v>148.51209999999998</v>
      </c>
      <c r="W33" s="139">
        <v>3.79</v>
      </c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  <c r="BA33" s="142"/>
      <c r="BB33" s="142"/>
      <c r="BC33" s="142"/>
      <c r="BD33" s="142"/>
      <c r="BE33" s="142"/>
      <c r="BF33" s="142"/>
      <c r="BG33" s="142"/>
      <c r="BH33" s="142"/>
      <c r="BI33" s="142"/>
      <c r="BJ33" s="142"/>
    </row>
    <row r="34" spans="1:62" s="88" customFormat="1" ht="20.100000000000001" customHeight="1">
      <c r="A34" s="132"/>
      <c r="B34" s="90"/>
      <c r="C34" s="90"/>
      <c r="D34" s="90"/>
      <c r="E34" s="90"/>
      <c r="F34" s="90"/>
      <c r="G34" s="133"/>
      <c r="H34" s="133"/>
      <c r="I34" s="90"/>
      <c r="J34" s="95"/>
      <c r="K34" s="95"/>
      <c r="L34" s="133"/>
      <c r="M34" s="133"/>
      <c r="N34" s="95"/>
      <c r="O34" s="95"/>
      <c r="P34" s="95"/>
      <c r="Q34" s="91"/>
      <c r="R34" s="93"/>
      <c r="S34" s="90"/>
      <c r="T34" s="94"/>
      <c r="U34" s="93"/>
      <c r="V34" s="93"/>
      <c r="W34" s="139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</row>
    <row r="35" spans="1:62" s="150" customFormat="1" ht="20.100000000000001" customHeight="1">
      <c r="A35" s="144" t="s">
        <v>500</v>
      </c>
      <c r="B35" s="145" t="s">
        <v>499</v>
      </c>
      <c r="C35" s="146">
        <v>5.9536000000000016</v>
      </c>
      <c r="D35" s="146">
        <v>10.638400000000001</v>
      </c>
      <c r="E35" s="146">
        <v>4.7523999999999997</v>
      </c>
      <c r="F35" s="146">
        <v>22.350400000000004</v>
      </c>
      <c r="G35" s="133">
        <f t="shared" si="0"/>
        <v>27.102800000000002</v>
      </c>
      <c r="H35" s="133">
        <f t="shared" si="1"/>
        <v>37.741200000000006</v>
      </c>
      <c r="I35" s="146">
        <v>19.968800000000002</v>
      </c>
      <c r="J35" s="146">
        <v>20.976400000000002</v>
      </c>
      <c r="K35" s="146">
        <v>3.9040000000000004</v>
      </c>
      <c r="L35" s="133">
        <f t="shared" si="2"/>
        <v>67.199600000000004</v>
      </c>
      <c r="M35" s="133">
        <f>SUM(I35:K35)</f>
        <v>44.849200000000003</v>
      </c>
      <c r="N35" s="146">
        <v>3.488</v>
      </c>
      <c r="O35" s="146">
        <v>7.3280000000000003</v>
      </c>
      <c r="P35" s="146">
        <v>0.64</v>
      </c>
      <c r="Q35" s="146"/>
      <c r="R35" s="147">
        <v>5.95</v>
      </c>
      <c r="S35" s="146">
        <v>10.638400000000001</v>
      </c>
      <c r="T35" s="148">
        <v>27.102800000000002</v>
      </c>
      <c r="U35" s="147">
        <f>I35+J35+K35</f>
        <v>44.849200000000003</v>
      </c>
      <c r="V35" s="147">
        <f t="shared" si="3"/>
        <v>71.951999999999998</v>
      </c>
      <c r="W35" s="149">
        <v>11.46</v>
      </c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2"/>
      <c r="BG35" s="142"/>
      <c r="BH35" s="142"/>
      <c r="BI35" s="142"/>
      <c r="BJ35" s="142"/>
    </row>
    <row r="36" spans="1:62" s="142" customFormat="1" ht="20.100000000000001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2"/>
      <c r="K36" s="152"/>
      <c r="L36" s="152"/>
      <c r="M36" s="152"/>
      <c r="N36" s="152"/>
      <c r="O36" s="152"/>
      <c r="P36" s="152"/>
      <c r="Q36" s="153"/>
      <c r="R36" s="154"/>
      <c r="S36" s="154"/>
      <c r="T36" s="154"/>
      <c r="U36" s="155"/>
      <c r="V36" s="155"/>
      <c r="W36" s="155"/>
    </row>
    <row r="37" spans="1:62" s="143" customFormat="1">
      <c r="A37" s="156"/>
      <c r="B37" s="156"/>
      <c r="C37" s="157"/>
      <c r="D37" s="157"/>
      <c r="E37" s="157"/>
      <c r="F37" s="157"/>
      <c r="G37" s="157"/>
      <c r="H37" s="157"/>
      <c r="I37" s="157"/>
      <c r="J37" s="158"/>
      <c r="K37" s="158"/>
      <c r="L37" s="158"/>
      <c r="M37" s="158"/>
      <c r="N37" s="158"/>
      <c r="O37" s="158"/>
      <c r="P37" s="158"/>
      <c r="Q37" s="158"/>
      <c r="R37" s="159"/>
      <c r="S37" s="159"/>
      <c r="T37" s="159"/>
      <c r="U37" s="159"/>
      <c r="V37" s="159"/>
      <c r="W37" s="159"/>
    </row>
    <row r="38" spans="1:62" s="143" customFormat="1">
      <c r="A38" s="156"/>
      <c r="B38" s="156"/>
      <c r="C38" s="157"/>
      <c r="D38" s="157"/>
      <c r="E38" s="157"/>
      <c r="F38" s="157"/>
      <c r="G38" s="157"/>
      <c r="H38" s="157"/>
      <c r="I38" s="157"/>
      <c r="J38" s="158"/>
      <c r="K38" s="158"/>
      <c r="L38" s="158"/>
      <c r="M38" s="158"/>
      <c r="N38" s="158"/>
      <c r="O38" s="158"/>
      <c r="P38" s="158"/>
      <c r="Q38" s="158"/>
      <c r="R38" s="159"/>
      <c r="S38" s="159"/>
      <c r="T38" s="159"/>
      <c r="U38" s="159"/>
      <c r="V38" s="159"/>
      <c r="W38" s="159"/>
    </row>
    <row r="39" spans="1:62" s="143" customFormat="1">
      <c r="A39" s="156"/>
      <c r="B39" s="156"/>
      <c r="C39" s="157"/>
      <c r="D39" s="157"/>
      <c r="E39" s="157"/>
      <c r="F39" s="157"/>
      <c r="G39" s="157"/>
      <c r="H39" s="157"/>
      <c r="I39" s="157"/>
      <c r="J39" s="158"/>
      <c r="K39" s="158"/>
      <c r="L39" s="158"/>
      <c r="M39" s="158"/>
      <c r="N39" s="158"/>
      <c r="O39" s="158"/>
      <c r="P39" s="158"/>
      <c r="Q39" s="158"/>
      <c r="R39" s="159"/>
      <c r="S39" s="159"/>
      <c r="T39" s="159"/>
      <c r="U39" s="159"/>
      <c r="V39" s="159"/>
      <c r="W39" s="159"/>
    </row>
    <row r="40" spans="1:62" s="143" customFormat="1">
      <c r="A40" s="156"/>
      <c r="B40" s="156"/>
      <c r="C40" s="157"/>
      <c r="D40" s="157"/>
      <c r="E40" s="157"/>
      <c r="F40" s="157"/>
      <c r="G40" s="157"/>
      <c r="H40" s="157"/>
      <c r="I40" s="157"/>
      <c r="J40" s="158"/>
      <c r="K40" s="158"/>
      <c r="L40" s="158"/>
      <c r="M40" s="158"/>
      <c r="N40" s="158"/>
      <c r="O40" s="158"/>
      <c r="P40" s="158"/>
      <c r="Q40" s="158"/>
      <c r="R40" s="159"/>
      <c r="S40" s="159"/>
      <c r="T40" s="159"/>
      <c r="U40" s="159"/>
      <c r="V40" s="159"/>
      <c r="W40" s="159"/>
    </row>
    <row r="41" spans="1:62" s="143" customFormat="1">
      <c r="A41" s="156"/>
      <c r="B41" s="156"/>
      <c r="C41" s="157"/>
      <c r="D41" s="157"/>
      <c r="E41" s="157"/>
      <c r="F41" s="157"/>
      <c r="G41" s="157"/>
      <c r="H41" s="157"/>
      <c r="I41" s="157"/>
      <c r="J41" s="158"/>
      <c r="K41" s="158"/>
      <c r="L41" s="158"/>
      <c r="M41" s="158"/>
      <c r="N41" s="158"/>
      <c r="O41" s="158"/>
      <c r="P41" s="158"/>
      <c r="Q41" s="158"/>
      <c r="R41" s="159"/>
      <c r="S41" s="159"/>
      <c r="T41" s="159"/>
      <c r="U41" s="159"/>
      <c r="V41" s="159"/>
      <c r="W41" s="159"/>
    </row>
    <row r="42" spans="1:62" s="143" customFormat="1">
      <c r="A42" s="156"/>
      <c r="B42" s="156"/>
      <c r="C42" s="157"/>
      <c r="D42" s="157"/>
      <c r="E42" s="157"/>
      <c r="F42" s="157"/>
      <c r="G42" s="157"/>
      <c r="H42" s="157"/>
      <c r="I42" s="157"/>
      <c r="J42" s="158"/>
      <c r="K42" s="158"/>
      <c r="L42" s="158"/>
      <c r="M42" s="158"/>
      <c r="N42" s="158"/>
      <c r="O42" s="158"/>
      <c r="P42" s="158"/>
      <c r="Q42" s="158"/>
      <c r="R42" s="159"/>
      <c r="S42" s="159"/>
      <c r="T42" s="159"/>
      <c r="U42" s="159"/>
      <c r="V42" s="159"/>
      <c r="W42" s="159"/>
    </row>
    <row r="43" spans="1:62" s="143" customFormat="1">
      <c r="A43" s="156"/>
      <c r="B43" s="156"/>
      <c r="C43" s="157"/>
      <c r="D43" s="157"/>
      <c r="E43" s="157"/>
      <c r="F43" s="157"/>
      <c r="G43" s="157"/>
      <c r="H43" s="157"/>
      <c r="I43" s="157"/>
      <c r="J43" s="158"/>
      <c r="K43" s="158"/>
      <c r="L43" s="158"/>
      <c r="M43" s="158"/>
      <c r="N43" s="158"/>
      <c r="O43" s="158"/>
      <c r="P43" s="158"/>
      <c r="Q43" s="158"/>
      <c r="R43" s="159"/>
      <c r="S43" s="159"/>
      <c r="T43" s="159"/>
      <c r="U43" s="159"/>
      <c r="V43" s="159"/>
      <c r="W43" s="159"/>
    </row>
    <row r="44" spans="1:62" s="143" customFormat="1">
      <c r="A44" s="156"/>
      <c r="B44" s="156"/>
      <c r="C44" s="157"/>
      <c r="D44" s="157"/>
      <c r="E44" s="157"/>
      <c r="F44" s="157"/>
      <c r="G44" s="157"/>
      <c r="H44" s="157"/>
      <c r="I44" s="157"/>
      <c r="J44" s="158"/>
      <c r="K44" s="158"/>
      <c r="L44" s="158"/>
      <c r="M44" s="158"/>
      <c r="N44" s="158"/>
      <c r="O44" s="158"/>
      <c r="P44" s="158"/>
      <c r="Q44" s="158"/>
      <c r="R44" s="159"/>
      <c r="S44" s="159"/>
      <c r="T44" s="159"/>
      <c r="U44" s="159"/>
      <c r="V44" s="159"/>
      <c r="W44" s="159"/>
    </row>
    <row r="45" spans="1:62" s="143" customFormat="1">
      <c r="A45" s="156"/>
      <c r="B45" s="156"/>
      <c r="C45" s="157"/>
      <c r="D45" s="157"/>
      <c r="E45" s="157"/>
      <c r="F45" s="157"/>
      <c r="G45" s="157"/>
      <c r="H45" s="157"/>
      <c r="I45" s="157"/>
      <c r="J45" s="158"/>
      <c r="K45" s="158"/>
      <c r="L45" s="158"/>
      <c r="M45" s="158"/>
      <c r="N45" s="158"/>
      <c r="O45" s="158"/>
      <c r="P45" s="158"/>
      <c r="Q45" s="158"/>
      <c r="R45" s="159"/>
      <c r="S45" s="159"/>
      <c r="T45" s="159"/>
      <c r="U45" s="159"/>
      <c r="V45" s="159"/>
      <c r="W45" s="159"/>
    </row>
    <row r="46" spans="1:62" s="143" customFormat="1">
      <c r="A46" s="156"/>
      <c r="B46" s="156"/>
      <c r="C46" s="157"/>
      <c r="D46" s="157"/>
      <c r="E46" s="157"/>
      <c r="F46" s="157"/>
      <c r="G46" s="157"/>
      <c r="H46" s="157"/>
      <c r="I46" s="157"/>
      <c r="J46" s="158"/>
      <c r="K46" s="158"/>
      <c r="L46" s="158"/>
      <c r="M46" s="158"/>
      <c r="N46" s="158"/>
      <c r="O46" s="158"/>
      <c r="P46" s="158"/>
      <c r="Q46" s="158"/>
      <c r="R46" s="159"/>
      <c r="S46" s="159"/>
      <c r="T46" s="159"/>
      <c r="U46" s="159"/>
      <c r="V46" s="159"/>
      <c r="W46" s="159"/>
    </row>
    <row r="47" spans="1:62" s="143" customFormat="1">
      <c r="A47" s="156"/>
      <c r="B47" s="156"/>
      <c r="C47" s="157"/>
      <c r="D47" s="157"/>
      <c r="E47" s="157"/>
      <c r="F47" s="157"/>
      <c r="G47" s="157"/>
      <c r="H47" s="157"/>
      <c r="I47" s="157"/>
      <c r="J47" s="158"/>
      <c r="K47" s="158"/>
      <c r="L47" s="158"/>
      <c r="M47" s="158"/>
      <c r="N47" s="158"/>
      <c r="O47" s="158"/>
      <c r="P47" s="158"/>
      <c r="Q47" s="158"/>
      <c r="R47" s="159"/>
      <c r="S47" s="159"/>
      <c r="T47" s="159"/>
      <c r="U47" s="159"/>
      <c r="V47" s="159"/>
      <c r="W47" s="159"/>
    </row>
    <row r="48" spans="1:62" s="143" customFormat="1">
      <c r="A48" s="156"/>
      <c r="B48" s="156"/>
      <c r="C48" s="157"/>
      <c r="D48" s="157"/>
      <c r="E48" s="157"/>
      <c r="F48" s="157"/>
      <c r="G48" s="157"/>
      <c r="H48" s="157"/>
      <c r="I48" s="157"/>
      <c r="J48" s="158"/>
      <c r="K48" s="158"/>
      <c r="L48" s="158"/>
      <c r="M48" s="158"/>
      <c r="N48" s="158"/>
      <c r="O48" s="158"/>
      <c r="P48" s="158"/>
      <c r="Q48" s="158"/>
      <c r="R48" s="159"/>
      <c r="S48" s="159"/>
      <c r="T48" s="159"/>
      <c r="U48" s="159"/>
      <c r="V48" s="159"/>
      <c r="W48" s="159"/>
    </row>
    <row r="49" spans="1:23">
      <c r="A49" s="156"/>
      <c r="B49" s="156"/>
      <c r="C49" s="157"/>
      <c r="D49" s="157"/>
      <c r="E49" s="157"/>
      <c r="F49" s="157"/>
      <c r="G49" s="157"/>
      <c r="H49" s="157"/>
      <c r="I49" s="157"/>
      <c r="J49" s="158"/>
      <c r="K49" s="158"/>
      <c r="L49" s="158"/>
      <c r="M49" s="158"/>
      <c r="N49" s="158"/>
      <c r="O49" s="158"/>
      <c r="P49" s="158"/>
      <c r="Q49" s="158"/>
      <c r="R49" s="159"/>
      <c r="S49" s="159"/>
      <c r="T49" s="159"/>
      <c r="U49" s="159"/>
      <c r="V49" s="159"/>
      <c r="W49" s="159"/>
    </row>
    <row r="50" spans="1:23">
      <c r="A50" s="156"/>
      <c r="B50" s="156"/>
      <c r="C50" s="157"/>
      <c r="D50" s="157"/>
      <c r="E50" s="157"/>
      <c r="F50" s="157"/>
      <c r="G50" s="157"/>
      <c r="H50" s="157"/>
      <c r="I50" s="157"/>
      <c r="J50" s="158"/>
      <c r="K50" s="158"/>
      <c r="L50" s="158"/>
      <c r="M50" s="158"/>
      <c r="N50" s="158"/>
      <c r="O50" s="158"/>
      <c r="P50" s="158"/>
      <c r="Q50" s="158"/>
      <c r="R50" s="159"/>
      <c r="S50" s="159"/>
      <c r="T50" s="159"/>
      <c r="U50" s="159"/>
      <c r="V50" s="159"/>
      <c r="W50" s="159"/>
    </row>
    <row r="51" spans="1:23">
      <c r="A51" s="156"/>
      <c r="B51" s="156"/>
      <c r="C51" s="157"/>
      <c r="D51" s="157"/>
      <c r="E51" s="157"/>
      <c r="F51" s="157"/>
      <c r="G51" s="157"/>
      <c r="H51" s="157"/>
      <c r="I51" s="157"/>
      <c r="J51" s="158"/>
      <c r="K51" s="158"/>
      <c r="L51" s="158"/>
      <c r="M51" s="158"/>
      <c r="N51" s="158"/>
      <c r="O51" s="158"/>
      <c r="P51" s="158"/>
      <c r="Q51" s="158"/>
      <c r="R51" s="159"/>
      <c r="S51" s="159"/>
      <c r="T51" s="159"/>
      <c r="U51" s="159"/>
      <c r="V51" s="159"/>
      <c r="W51" s="159"/>
    </row>
    <row r="52" spans="1:23">
      <c r="A52" s="156"/>
      <c r="B52" s="156"/>
      <c r="C52" s="157"/>
      <c r="D52" s="157"/>
      <c r="E52" s="157"/>
      <c r="F52" s="157"/>
      <c r="G52" s="157"/>
      <c r="H52" s="157"/>
      <c r="I52" s="157"/>
      <c r="J52" s="158"/>
      <c r="K52" s="158"/>
      <c r="L52" s="158"/>
      <c r="M52" s="158"/>
      <c r="N52" s="158"/>
      <c r="O52" s="158"/>
      <c r="P52" s="158"/>
      <c r="Q52" s="158"/>
      <c r="R52" s="159"/>
      <c r="S52" s="159"/>
      <c r="T52" s="159"/>
      <c r="U52" s="159"/>
      <c r="V52" s="159"/>
      <c r="W52" s="159"/>
    </row>
    <row r="53" spans="1:23">
      <c r="A53" s="156"/>
      <c r="B53" s="156"/>
      <c r="C53" s="157"/>
      <c r="D53" s="157"/>
      <c r="E53" s="157"/>
      <c r="F53" s="157"/>
      <c r="G53" s="157"/>
      <c r="H53" s="157"/>
      <c r="I53" s="157"/>
      <c r="J53" s="158"/>
      <c r="K53" s="158"/>
      <c r="L53" s="158"/>
      <c r="M53" s="158"/>
      <c r="N53" s="158"/>
      <c r="O53" s="158"/>
      <c r="P53" s="158"/>
      <c r="Q53" s="158"/>
      <c r="R53" s="159"/>
      <c r="S53" s="159"/>
      <c r="T53" s="159"/>
      <c r="U53" s="159"/>
      <c r="V53" s="159"/>
      <c r="W53" s="159"/>
    </row>
    <row r="54" spans="1:23">
      <c r="A54" s="156"/>
      <c r="B54" s="156"/>
      <c r="C54" s="157"/>
      <c r="D54" s="157"/>
      <c r="E54" s="157"/>
      <c r="F54" s="157"/>
      <c r="G54" s="157"/>
      <c r="H54" s="157"/>
      <c r="I54" s="157"/>
      <c r="J54" s="158"/>
      <c r="K54" s="158"/>
      <c r="L54" s="158"/>
      <c r="M54" s="158"/>
      <c r="N54" s="158"/>
      <c r="O54" s="158"/>
      <c r="P54" s="158"/>
      <c r="Q54" s="158"/>
      <c r="R54" s="159"/>
      <c r="S54" s="159"/>
      <c r="T54" s="159"/>
      <c r="U54" s="159"/>
      <c r="V54" s="159"/>
      <c r="W54" s="159"/>
    </row>
    <row r="55" spans="1:23">
      <c r="A55" s="156"/>
      <c r="B55" s="156"/>
      <c r="C55" s="157"/>
      <c r="D55" s="157"/>
      <c r="E55" s="157"/>
      <c r="F55" s="157"/>
      <c r="G55" s="157"/>
      <c r="H55" s="157"/>
      <c r="I55" s="157"/>
      <c r="J55" s="158"/>
      <c r="K55" s="158"/>
      <c r="L55" s="158"/>
      <c r="M55" s="158"/>
      <c r="N55" s="158"/>
      <c r="O55" s="158"/>
      <c r="P55" s="158"/>
      <c r="Q55" s="158"/>
      <c r="R55" s="159"/>
      <c r="S55" s="159"/>
      <c r="T55" s="159"/>
      <c r="U55" s="159"/>
      <c r="V55" s="159"/>
      <c r="W55" s="159"/>
    </row>
    <row r="56" spans="1:23">
      <c r="A56" s="156"/>
      <c r="B56" s="156"/>
      <c r="C56" s="157"/>
      <c r="D56" s="157"/>
      <c r="E56" s="157"/>
      <c r="F56" s="157"/>
      <c r="G56" s="157"/>
      <c r="H56" s="157"/>
      <c r="I56" s="157"/>
      <c r="J56" s="158"/>
      <c r="K56" s="158"/>
      <c r="L56" s="158"/>
      <c r="M56" s="158"/>
      <c r="N56" s="158"/>
      <c r="O56" s="158"/>
      <c r="P56" s="158"/>
      <c r="Q56" s="158"/>
      <c r="R56" s="159"/>
      <c r="S56" s="159"/>
      <c r="T56" s="159"/>
      <c r="U56" s="159"/>
      <c r="V56" s="159"/>
      <c r="W56" s="159"/>
    </row>
    <row r="57" spans="1:23">
      <c r="A57" s="156"/>
      <c r="B57" s="156"/>
      <c r="C57" s="157"/>
      <c r="D57" s="157"/>
      <c r="E57" s="157"/>
      <c r="F57" s="157"/>
      <c r="G57" s="157"/>
      <c r="H57" s="157"/>
      <c r="I57" s="157"/>
      <c r="J57" s="158"/>
      <c r="K57" s="158"/>
      <c r="L57" s="158"/>
      <c r="M57" s="158"/>
      <c r="N57" s="158"/>
      <c r="O57" s="158"/>
      <c r="P57" s="158"/>
      <c r="Q57" s="158"/>
      <c r="R57" s="159"/>
      <c r="S57" s="159"/>
      <c r="T57" s="159"/>
      <c r="U57" s="159"/>
      <c r="V57" s="159"/>
      <c r="W57" s="159"/>
    </row>
    <row r="58" spans="1:23">
      <c r="A58" s="156"/>
      <c r="B58" s="156"/>
      <c r="C58" s="157"/>
      <c r="D58" s="157"/>
      <c r="E58" s="157"/>
      <c r="F58" s="157"/>
      <c r="G58" s="157"/>
      <c r="H58" s="157"/>
      <c r="I58" s="157"/>
      <c r="J58" s="158"/>
      <c r="K58" s="158"/>
      <c r="L58" s="158"/>
      <c r="M58" s="158"/>
      <c r="N58" s="158"/>
      <c r="O58" s="158"/>
      <c r="P58" s="158"/>
      <c r="Q58" s="158"/>
      <c r="R58" s="159"/>
      <c r="S58" s="159"/>
      <c r="T58" s="159"/>
      <c r="U58" s="159"/>
      <c r="V58" s="159"/>
      <c r="W58" s="159"/>
    </row>
    <row r="59" spans="1:23">
      <c r="A59" s="156"/>
      <c r="B59" s="156"/>
      <c r="C59" s="157"/>
      <c r="D59" s="157"/>
      <c r="E59" s="157"/>
      <c r="F59" s="157"/>
      <c r="G59" s="157"/>
      <c r="H59" s="157"/>
      <c r="I59" s="157"/>
      <c r="J59" s="158"/>
      <c r="K59" s="158"/>
      <c r="L59" s="158"/>
      <c r="M59" s="158"/>
      <c r="N59" s="158"/>
      <c r="O59" s="158"/>
      <c r="P59" s="158"/>
      <c r="Q59" s="158"/>
      <c r="R59" s="159"/>
      <c r="S59" s="159"/>
      <c r="T59" s="159"/>
      <c r="U59" s="159"/>
      <c r="V59" s="159"/>
      <c r="W59" s="159"/>
    </row>
    <row r="60" spans="1:23">
      <c r="A60" s="156"/>
      <c r="B60" s="156"/>
      <c r="C60" s="157"/>
      <c r="D60" s="157"/>
      <c r="E60" s="157"/>
      <c r="F60" s="157"/>
      <c r="G60" s="157"/>
      <c r="H60" s="157"/>
      <c r="I60" s="157"/>
      <c r="J60" s="158"/>
      <c r="K60" s="158"/>
      <c r="L60" s="158"/>
      <c r="M60" s="158"/>
      <c r="N60" s="158"/>
      <c r="O60" s="158"/>
      <c r="P60" s="158"/>
      <c r="Q60" s="158"/>
      <c r="R60" s="159"/>
      <c r="S60" s="159"/>
      <c r="T60" s="159"/>
      <c r="U60" s="159"/>
      <c r="V60" s="159"/>
      <c r="W60" s="159"/>
    </row>
    <row r="61" spans="1:23">
      <c r="A61" s="156"/>
      <c r="B61" s="156"/>
      <c r="C61" s="157"/>
      <c r="D61" s="157"/>
      <c r="E61" s="157"/>
      <c r="F61" s="157"/>
      <c r="G61" s="157"/>
      <c r="H61" s="157"/>
      <c r="I61" s="157"/>
      <c r="J61" s="158"/>
      <c r="K61" s="158"/>
      <c r="L61" s="158"/>
      <c r="M61" s="158"/>
      <c r="N61" s="158"/>
      <c r="O61" s="158"/>
      <c r="P61" s="158"/>
      <c r="Q61" s="158"/>
      <c r="R61" s="159"/>
      <c r="S61" s="159"/>
      <c r="T61" s="159"/>
      <c r="U61" s="159"/>
      <c r="V61" s="159"/>
      <c r="W61" s="159"/>
    </row>
    <row r="62" spans="1:23">
      <c r="A62" s="156"/>
      <c r="B62" s="156"/>
      <c r="C62" s="157"/>
      <c r="D62" s="157"/>
      <c r="E62" s="157"/>
      <c r="F62" s="157"/>
      <c r="G62" s="157"/>
      <c r="H62" s="157"/>
      <c r="I62" s="157"/>
      <c r="J62" s="158"/>
      <c r="K62" s="158"/>
      <c r="L62" s="158"/>
      <c r="M62" s="158"/>
      <c r="N62" s="158"/>
      <c r="O62" s="158"/>
      <c r="P62" s="158"/>
      <c r="Q62" s="158"/>
      <c r="R62" s="159"/>
      <c r="S62" s="159"/>
      <c r="T62" s="159"/>
      <c r="U62" s="159"/>
      <c r="V62" s="159"/>
      <c r="W62" s="159"/>
    </row>
    <row r="63" spans="1:23">
      <c r="A63" s="156"/>
      <c r="B63" s="156"/>
      <c r="C63" s="157"/>
      <c r="D63" s="157"/>
      <c r="E63" s="157"/>
      <c r="F63" s="157"/>
      <c r="G63" s="157"/>
      <c r="H63" s="157"/>
      <c r="I63" s="157"/>
      <c r="J63" s="158"/>
      <c r="K63" s="158"/>
      <c r="L63" s="158"/>
      <c r="M63" s="158"/>
      <c r="N63" s="158"/>
      <c r="O63" s="158"/>
      <c r="P63" s="158"/>
      <c r="Q63" s="158"/>
      <c r="R63" s="159"/>
      <c r="S63" s="159"/>
      <c r="T63" s="159"/>
      <c r="U63" s="159"/>
      <c r="V63" s="159"/>
      <c r="W63" s="159"/>
    </row>
    <row r="64" spans="1:23">
      <c r="A64" s="156"/>
      <c r="B64" s="156"/>
      <c r="C64" s="157"/>
      <c r="D64" s="157"/>
      <c r="E64" s="157"/>
      <c r="F64" s="157"/>
      <c r="G64" s="157"/>
      <c r="H64" s="157"/>
      <c r="I64" s="157"/>
      <c r="J64" s="158"/>
      <c r="K64" s="158"/>
      <c r="L64" s="158"/>
      <c r="M64" s="158"/>
      <c r="N64" s="158"/>
      <c r="O64" s="158"/>
      <c r="P64" s="158"/>
      <c r="Q64" s="158"/>
      <c r="R64" s="159"/>
      <c r="S64" s="159"/>
      <c r="T64" s="159"/>
      <c r="U64" s="159"/>
      <c r="V64" s="159"/>
      <c r="W64" s="159"/>
    </row>
    <row r="65" spans="1:23">
      <c r="A65" s="156"/>
      <c r="B65" s="156"/>
      <c r="C65" s="157"/>
      <c r="D65" s="157"/>
      <c r="E65" s="157"/>
      <c r="F65" s="157"/>
      <c r="G65" s="157"/>
      <c r="H65" s="157"/>
      <c r="I65" s="157"/>
      <c r="J65" s="158"/>
      <c r="K65" s="158"/>
      <c r="L65" s="158"/>
      <c r="M65" s="158"/>
      <c r="N65" s="158"/>
      <c r="O65" s="158"/>
      <c r="P65" s="158"/>
      <c r="Q65" s="158"/>
      <c r="R65" s="159"/>
      <c r="S65" s="159"/>
      <c r="T65" s="159"/>
      <c r="U65" s="159"/>
      <c r="V65" s="159"/>
      <c r="W65" s="159"/>
    </row>
    <row r="66" spans="1:23">
      <c r="A66" s="156"/>
      <c r="B66" s="156"/>
      <c r="C66" s="157"/>
      <c r="D66" s="157"/>
      <c r="E66" s="157"/>
      <c r="F66" s="157"/>
      <c r="G66" s="157"/>
      <c r="H66" s="157"/>
      <c r="I66" s="157"/>
      <c r="J66" s="158"/>
      <c r="K66" s="158"/>
      <c r="L66" s="158"/>
      <c r="M66" s="158"/>
      <c r="N66" s="158"/>
      <c r="O66" s="158"/>
      <c r="P66" s="158"/>
      <c r="Q66" s="158"/>
      <c r="R66" s="159"/>
      <c r="S66" s="159"/>
      <c r="T66" s="159"/>
      <c r="U66" s="159"/>
      <c r="V66" s="159"/>
      <c r="W66" s="159"/>
    </row>
    <row r="67" spans="1:23">
      <c r="A67" s="156"/>
      <c r="B67" s="156"/>
      <c r="C67" s="157"/>
      <c r="D67" s="157"/>
      <c r="E67" s="157"/>
      <c r="F67" s="157"/>
      <c r="G67" s="157"/>
      <c r="H67" s="157"/>
      <c r="I67" s="157"/>
      <c r="J67" s="158"/>
      <c r="K67" s="158"/>
      <c r="L67" s="158"/>
      <c r="M67" s="158"/>
      <c r="N67" s="158"/>
      <c r="O67" s="158"/>
      <c r="P67" s="158"/>
      <c r="Q67" s="158"/>
      <c r="R67" s="159"/>
      <c r="S67" s="159"/>
      <c r="T67" s="159"/>
      <c r="U67" s="159"/>
      <c r="V67" s="159"/>
      <c r="W67" s="159"/>
    </row>
    <row r="68" spans="1:23">
      <c r="A68" s="156"/>
      <c r="B68" s="156"/>
      <c r="C68" s="157"/>
      <c r="D68" s="157"/>
      <c r="E68" s="157"/>
      <c r="F68" s="157"/>
      <c r="G68" s="157"/>
      <c r="H68" s="157"/>
      <c r="I68" s="157"/>
      <c r="J68" s="158"/>
      <c r="K68" s="158"/>
      <c r="L68" s="158"/>
      <c r="M68" s="158"/>
      <c r="N68" s="158"/>
      <c r="O68" s="158"/>
      <c r="P68" s="158"/>
      <c r="Q68" s="158"/>
      <c r="R68" s="159"/>
      <c r="S68" s="159"/>
      <c r="T68" s="159"/>
      <c r="U68" s="159"/>
      <c r="V68" s="159"/>
      <c r="W68" s="159"/>
    </row>
    <row r="69" spans="1:23">
      <c r="A69" s="156"/>
      <c r="B69" s="156"/>
      <c r="C69" s="157"/>
      <c r="D69" s="157"/>
      <c r="E69" s="157"/>
      <c r="F69" s="157"/>
      <c r="G69" s="157"/>
      <c r="H69" s="157"/>
      <c r="I69" s="157"/>
      <c r="J69" s="158"/>
      <c r="K69" s="158"/>
      <c r="L69" s="158"/>
      <c r="M69" s="158"/>
      <c r="N69" s="158"/>
      <c r="O69" s="158"/>
      <c r="P69" s="158"/>
      <c r="Q69" s="158"/>
      <c r="R69" s="159"/>
      <c r="S69" s="159"/>
      <c r="T69" s="159"/>
      <c r="U69" s="159"/>
      <c r="V69" s="159"/>
      <c r="W69" s="159"/>
    </row>
    <row r="70" spans="1:23">
      <c r="A70" s="156"/>
      <c r="B70" s="156"/>
      <c r="C70" s="157"/>
      <c r="D70" s="157"/>
      <c r="E70" s="157"/>
      <c r="F70" s="157"/>
      <c r="G70" s="157"/>
      <c r="H70" s="157"/>
      <c r="I70" s="157"/>
      <c r="J70" s="158"/>
      <c r="K70" s="158"/>
      <c r="L70" s="158"/>
      <c r="M70" s="158"/>
      <c r="N70" s="158"/>
      <c r="O70" s="158"/>
      <c r="P70" s="158"/>
      <c r="Q70" s="158"/>
      <c r="R70" s="159"/>
      <c r="S70" s="159"/>
      <c r="T70" s="159"/>
      <c r="U70" s="159"/>
      <c r="V70" s="159"/>
      <c r="W70" s="159"/>
    </row>
    <row r="71" spans="1:23">
      <c r="A71" s="156"/>
      <c r="B71" s="156"/>
      <c r="C71" s="157"/>
      <c r="D71" s="157"/>
      <c r="E71" s="157"/>
      <c r="F71" s="157"/>
      <c r="G71" s="157"/>
      <c r="H71" s="157"/>
      <c r="I71" s="157"/>
      <c r="J71" s="158"/>
      <c r="K71" s="158"/>
      <c r="L71" s="158"/>
      <c r="M71" s="158"/>
      <c r="N71" s="158"/>
      <c r="O71" s="158"/>
      <c r="P71" s="158"/>
      <c r="Q71" s="158"/>
      <c r="R71" s="159"/>
      <c r="S71" s="159"/>
      <c r="T71" s="159"/>
      <c r="U71" s="159"/>
      <c r="V71" s="159"/>
      <c r="W71" s="159"/>
    </row>
    <row r="72" spans="1:23">
      <c r="A72" s="156"/>
      <c r="B72" s="156"/>
      <c r="C72" s="157"/>
      <c r="D72" s="157"/>
      <c r="E72" s="157"/>
      <c r="F72" s="157"/>
      <c r="G72" s="157"/>
      <c r="H72" s="157"/>
      <c r="I72" s="157"/>
      <c r="J72" s="158"/>
      <c r="K72" s="158"/>
      <c r="L72" s="158"/>
      <c r="M72" s="158"/>
      <c r="N72" s="158"/>
      <c r="O72" s="158"/>
      <c r="P72" s="158"/>
      <c r="Q72" s="158"/>
      <c r="R72" s="159"/>
      <c r="S72" s="159"/>
      <c r="T72" s="159"/>
      <c r="U72" s="159"/>
      <c r="V72" s="159"/>
      <c r="W72" s="159"/>
    </row>
    <row r="73" spans="1:23">
      <c r="A73" s="156"/>
      <c r="B73" s="156"/>
      <c r="C73" s="157"/>
      <c r="D73" s="157"/>
      <c r="E73" s="157"/>
      <c r="F73" s="157"/>
      <c r="G73" s="157"/>
      <c r="H73" s="157"/>
      <c r="I73" s="157"/>
      <c r="J73" s="158"/>
      <c r="K73" s="158"/>
      <c r="L73" s="158"/>
      <c r="M73" s="158"/>
      <c r="N73" s="158"/>
      <c r="O73" s="158"/>
      <c r="P73" s="158"/>
      <c r="Q73" s="158"/>
      <c r="R73" s="159"/>
      <c r="S73" s="159"/>
      <c r="T73" s="159"/>
      <c r="U73" s="159"/>
      <c r="V73" s="159"/>
      <c r="W73" s="159"/>
    </row>
    <row r="74" spans="1:23">
      <c r="A74" s="156"/>
      <c r="B74" s="156"/>
      <c r="C74" s="157"/>
      <c r="D74" s="157"/>
      <c r="E74" s="157"/>
      <c r="F74" s="157"/>
      <c r="G74" s="157"/>
      <c r="H74" s="157"/>
      <c r="I74" s="157"/>
      <c r="J74" s="158"/>
      <c r="K74" s="158"/>
      <c r="L74" s="158"/>
      <c r="M74" s="158"/>
      <c r="N74" s="158"/>
      <c r="O74" s="158"/>
      <c r="P74" s="158"/>
      <c r="Q74" s="158"/>
      <c r="R74" s="159"/>
      <c r="S74" s="159"/>
      <c r="T74" s="159"/>
      <c r="U74" s="159"/>
      <c r="V74" s="159"/>
      <c r="W74" s="159"/>
    </row>
    <row r="75" spans="1:23">
      <c r="A75" s="156"/>
      <c r="B75" s="156"/>
      <c r="C75" s="157"/>
      <c r="D75" s="157"/>
      <c r="E75" s="157"/>
      <c r="F75" s="157"/>
      <c r="G75" s="157"/>
      <c r="H75" s="157"/>
      <c r="I75" s="157"/>
      <c r="J75" s="158"/>
      <c r="K75" s="158"/>
      <c r="L75" s="158"/>
      <c r="M75" s="158"/>
      <c r="N75" s="158"/>
      <c r="O75" s="158"/>
      <c r="P75" s="158"/>
      <c r="Q75" s="158"/>
      <c r="R75" s="159"/>
      <c r="S75" s="159"/>
      <c r="T75" s="159"/>
      <c r="U75" s="159"/>
      <c r="V75" s="159"/>
      <c r="W75" s="159"/>
    </row>
    <row r="76" spans="1:23">
      <c r="A76" s="156"/>
      <c r="B76" s="156"/>
      <c r="C76" s="157"/>
      <c r="D76" s="157"/>
      <c r="E76" s="157"/>
      <c r="F76" s="157"/>
      <c r="G76" s="157"/>
      <c r="H76" s="157"/>
      <c r="I76" s="157"/>
      <c r="J76" s="158"/>
      <c r="K76" s="158"/>
      <c r="L76" s="158"/>
      <c r="M76" s="158"/>
      <c r="N76" s="158"/>
      <c r="O76" s="158"/>
      <c r="P76" s="158"/>
      <c r="Q76" s="158"/>
      <c r="R76" s="159"/>
      <c r="S76" s="159"/>
      <c r="T76" s="159"/>
      <c r="U76" s="159"/>
      <c r="V76" s="159"/>
      <c r="W76" s="159"/>
    </row>
    <row r="77" spans="1:23">
      <c r="A77" s="156"/>
      <c r="B77" s="156"/>
      <c r="C77" s="157"/>
      <c r="D77" s="157"/>
      <c r="E77" s="157"/>
      <c r="F77" s="157"/>
      <c r="G77" s="157"/>
      <c r="H77" s="157"/>
      <c r="I77" s="157"/>
      <c r="J77" s="158"/>
      <c r="K77" s="158"/>
      <c r="L77" s="158"/>
      <c r="M77" s="158"/>
      <c r="N77" s="158"/>
      <c r="O77" s="158"/>
      <c r="P77" s="158"/>
      <c r="Q77" s="158"/>
      <c r="R77" s="159"/>
      <c r="S77" s="159"/>
      <c r="T77" s="159"/>
      <c r="U77" s="159"/>
      <c r="V77" s="159"/>
      <c r="W77" s="159"/>
    </row>
    <row r="78" spans="1:23">
      <c r="A78" s="156"/>
      <c r="B78" s="156"/>
      <c r="C78" s="157"/>
      <c r="D78" s="157"/>
      <c r="E78" s="157"/>
      <c r="F78" s="157"/>
      <c r="G78" s="157"/>
      <c r="H78" s="157"/>
      <c r="I78" s="157"/>
      <c r="J78" s="158"/>
      <c r="K78" s="158"/>
      <c r="L78" s="158"/>
      <c r="M78" s="158"/>
      <c r="N78" s="158"/>
      <c r="O78" s="158"/>
      <c r="P78" s="158"/>
      <c r="Q78" s="158"/>
      <c r="R78" s="159"/>
      <c r="S78" s="159"/>
      <c r="T78" s="159"/>
      <c r="U78" s="159"/>
      <c r="V78" s="159"/>
      <c r="W78" s="159"/>
    </row>
    <row r="79" spans="1:23">
      <c r="A79" s="156"/>
      <c r="B79" s="156"/>
      <c r="C79" s="157"/>
      <c r="D79" s="157"/>
      <c r="E79" s="157"/>
      <c r="F79" s="157"/>
      <c r="G79" s="157"/>
      <c r="H79" s="157"/>
      <c r="I79" s="157"/>
      <c r="J79" s="158"/>
      <c r="K79" s="158"/>
      <c r="L79" s="158"/>
      <c r="M79" s="158"/>
      <c r="N79" s="158"/>
      <c r="O79" s="158"/>
      <c r="P79" s="158"/>
      <c r="Q79" s="158"/>
      <c r="R79" s="159"/>
      <c r="S79" s="159"/>
      <c r="T79" s="159"/>
      <c r="U79" s="159"/>
      <c r="V79" s="159"/>
      <c r="W79" s="159"/>
    </row>
    <row r="80" spans="1:23">
      <c r="A80" s="156"/>
      <c r="B80" s="156"/>
      <c r="C80" s="157"/>
      <c r="D80" s="157"/>
      <c r="E80" s="157"/>
      <c r="F80" s="157"/>
      <c r="G80" s="157"/>
      <c r="H80" s="157"/>
      <c r="I80" s="157"/>
      <c r="J80" s="158"/>
      <c r="K80" s="158"/>
      <c r="L80" s="158"/>
      <c r="M80" s="158"/>
      <c r="N80" s="158"/>
      <c r="O80" s="158"/>
      <c r="P80" s="158"/>
      <c r="Q80" s="158"/>
      <c r="R80" s="159"/>
      <c r="S80" s="159"/>
      <c r="T80" s="159"/>
      <c r="U80" s="159"/>
      <c r="V80" s="159"/>
      <c r="W80" s="159"/>
    </row>
    <row r="81" spans="1:23">
      <c r="A81" s="156"/>
      <c r="B81" s="156"/>
      <c r="C81" s="157"/>
      <c r="D81" s="157"/>
      <c r="E81" s="157"/>
      <c r="F81" s="157"/>
      <c r="G81" s="157"/>
      <c r="H81" s="157"/>
      <c r="I81" s="157"/>
      <c r="J81" s="158"/>
      <c r="K81" s="158"/>
      <c r="L81" s="158"/>
      <c r="M81" s="158"/>
      <c r="N81" s="158"/>
      <c r="O81" s="158"/>
      <c r="P81" s="158"/>
      <c r="Q81" s="158"/>
      <c r="R81" s="159"/>
      <c r="S81" s="159"/>
      <c r="T81" s="159"/>
      <c r="U81" s="159"/>
      <c r="V81" s="159"/>
      <c r="W81" s="159"/>
    </row>
    <row r="82" spans="1:23">
      <c r="A82" s="156"/>
      <c r="B82" s="156"/>
      <c r="C82" s="157"/>
      <c r="D82" s="157"/>
      <c r="E82" s="157"/>
      <c r="F82" s="157"/>
      <c r="G82" s="157"/>
      <c r="H82" s="157"/>
      <c r="I82" s="157"/>
      <c r="J82" s="158"/>
      <c r="K82" s="158"/>
      <c r="L82" s="158"/>
      <c r="M82" s="158"/>
      <c r="N82" s="158"/>
      <c r="O82" s="158"/>
      <c r="P82" s="158"/>
      <c r="Q82" s="158"/>
      <c r="R82" s="159"/>
      <c r="S82" s="159"/>
      <c r="T82" s="159"/>
      <c r="U82" s="159"/>
      <c r="V82" s="159"/>
      <c r="W82" s="159"/>
    </row>
    <row r="83" spans="1:23">
      <c r="A83" s="156"/>
      <c r="B83" s="156"/>
      <c r="C83" s="157"/>
      <c r="D83" s="157"/>
      <c r="E83" s="157"/>
      <c r="F83" s="157"/>
      <c r="G83" s="157"/>
      <c r="H83" s="157"/>
      <c r="I83" s="157"/>
      <c r="J83" s="158"/>
      <c r="K83" s="158"/>
      <c r="L83" s="158"/>
      <c r="M83" s="158"/>
      <c r="N83" s="158"/>
      <c r="O83" s="158"/>
      <c r="P83" s="158"/>
      <c r="Q83" s="158"/>
      <c r="R83" s="159"/>
      <c r="S83" s="159"/>
      <c r="T83" s="159"/>
      <c r="U83" s="159"/>
      <c r="V83" s="159"/>
      <c r="W83" s="159"/>
    </row>
    <row r="84" spans="1:23">
      <c r="A84" s="156"/>
      <c r="B84" s="156"/>
      <c r="C84" s="157"/>
      <c r="D84" s="157"/>
      <c r="E84" s="157"/>
      <c r="F84" s="157"/>
      <c r="G84" s="157"/>
      <c r="H84" s="157"/>
      <c r="I84" s="157"/>
      <c r="J84" s="158"/>
      <c r="K84" s="158"/>
      <c r="L84" s="158"/>
      <c r="M84" s="158"/>
      <c r="N84" s="158"/>
      <c r="O84" s="158"/>
      <c r="P84" s="158"/>
      <c r="Q84" s="158"/>
      <c r="R84" s="159"/>
      <c r="S84" s="159"/>
      <c r="T84" s="159"/>
      <c r="U84" s="159"/>
      <c r="V84" s="159"/>
      <c r="W84" s="159"/>
    </row>
    <row r="85" spans="1:23">
      <c r="A85" s="156"/>
      <c r="B85" s="156"/>
      <c r="C85" s="157"/>
      <c r="D85" s="157"/>
      <c r="E85" s="157"/>
      <c r="F85" s="157"/>
      <c r="G85" s="157"/>
      <c r="H85" s="157"/>
      <c r="I85" s="157"/>
      <c r="J85" s="158"/>
      <c r="K85" s="158"/>
      <c r="L85" s="158"/>
      <c r="M85" s="158"/>
      <c r="N85" s="158"/>
      <c r="O85" s="158"/>
      <c r="P85" s="158"/>
      <c r="Q85" s="158"/>
      <c r="R85" s="159"/>
      <c r="S85" s="159"/>
      <c r="T85" s="159"/>
      <c r="U85" s="159"/>
      <c r="V85" s="159"/>
      <c r="W85" s="159"/>
    </row>
    <row r="86" spans="1:23">
      <c r="A86" s="156"/>
      <c r="B86" s="156"/>
      <c r="C86" s="157"/>
      <c r="D86" s="157"/>
      <c r="E86" s="157"/>
      <c r="F86" s="157"/>
      <c r="G86" s="157"/>
      <c r="H86" s="157"/>
      <c r="I86" s="157"/>
      <c r="J86" s="158"/>
      <c r="K86" s="158"/>
      <c r="L86" s="158"/>
      <c r="M86" s="158"/>
      <c r="N86" s="158"/>
      <c r="O86" s="158"/>
      <c r="P86" s="158"/>
      <c r="Q86" s="158"/>
      <c r="R86" s="159"/>
      <c r="S86" s="159"/>
      <c r="T86" s="159"/>
      <c r="U86" s="159"/>
      <c r="V86" s="159"/>
      <c r="W86" s="159"/>
    </row>
    <row r="87" spans="1:23">
      <c r="A87" s="156"/>
      <c r="B87" s="156"/>
      <c r="C87" s="157"/>
      <c r="D87" s="157"/>
      <c r="E87" s="157"/>
      <c r="F87" s="157"/>
      <c r="G87" s="157"/>
      <c r="H87" s="157"/>
      <c r="I87" s="157"/>
      <c r="J87" s="158"/>
      <c r="K87" s="158"/>
      <c r="L87" s="158"/>
      <c r="M87" s="158"/>
      <c r="N87" s="158"/>
      <c r="O87" s="158"/>
      <c r="P87" s="158"/>
      <c r="Q87" s="158"/>
      <c r="R87" s="159"/>
      <c r="S87" s="159"/>
      <c r="T87" s="159"/>
      <c r="U87" s="159"/>
      <c r="V87" s="159"/>
      <c r="W87" s="159"/>
    </row>
    <row r="88" spans="1:23">
      <c r="A88" s="156"/>
      <c r="B88" s="156"/>
      <c r="C88" s="157"/>
      <c r="D88" s="157"/>
      <c r="E88" s="157"/>
      <c r="F88" s="157"/>
      <c r="G88" s="157"/>
      <c r="H88" s="157"/>
      <c r="I88" s="157"/>
      <c r="J88" s="158"/>
      <c r="K88" s="158"/>
      <c r="L88" s="158"/>
      <c r="M88" s="158"/>
      <c r="N88" s="158"/>
      <c r="O88" s="158"/>
      <c r="P88" s="158"/>
      <c r="Q88" s="158"/>
      <c r="R88" s="159"/>
      <c r="S88" s="159"/>
      <c r="T88" s="159"/>
      <c r="U88" s="159"/>
      <c r="V88" s="159"/>
      <c r="W88" s="159"/>
    </row>
    <row r="89" spans="1:23">
      <c r="A89" s="156"/>
      <c r="B89" s="156"/>
      <c r="C89" s="157"/>
      <c r="D89" s="157"/>
      <c r="E89" s="157"/>
      <c r="F89" s="157"/>
      <c r="G89" s="157"/>
      <c r="H89" s="157"/>
      <c r="I89" s="157"/>
      <c r="J89" s="158"/>
      <c r="K89" s="158"/>
      <c r="L89" s="158"/>
      <c r="M89" s="158"/>
      <c r="N89" s="158"/>
      <c r="O89" s="158"/>
      <c r="P89" s="158"/>
      <c r="Q89" s="158"/>
      <c r="R89" s="159"/>
      <c r="S89" s="159"/>
      <c r="T89" s="159"/>
      <c r="U89" s="159"/>
      <c r="V89" s="159"/>
      <c r="W89" s="159"/>
    </row>
    <row r="90" spans="1:23">
      <c r="A90" s="156"/>
      <c r="B90" s="156"/>
      <c r="C90" s="157"/>
      <c r="D90" s="157"/>
      <c r="E90" s="157"/>
      <c r="F90" s="157"/>
      <c r="G90" s="157"/>
      <c r="H90" s="157"/>
      <c r="I90" s="157"/>
      <c r="J90" s="158"/>
      <c r="K90" s="158"/>
      <c r="L90" s="158"/>
      <c r="M90" s="158"/>
      <c r="N90" s="158"/>
      <c r="O90" s="158"/>
      <c r="P90" s="158"/>
      <c r="Q90" s="158"/>
      <c r="R90" s="159"/>
      <c r="S90" s="159"/>
      <c r="T90" s="159"/>
      <c r="U90" s="159"/>
      <c r="V90" s="159"/>
      <c r="W90" s="159"/>
    </row>
    <row r="91" spans="1:23">
      <c r="A91" s="156"/>
      <c r="B91" s="156"/>
      <c r="C91" s="157"/>
      <c r="D91" s="157"/>
      <c r="E91" s="157"/>
      <c r="F91" s="157"/>
      <c r="G91" s="157"/>
      <c r="H91" s="157"/>
      <c r="I91" s="157"/>
      <c r="J91" s="158"/>
      <c r="K91" s="158"/>
      <c r="L91" s="158"/>
      <c r="M91" s="158"/>
      <c r="N91" s="158"/>
      <c r="O91" s="158"/>
      <c r="P91" s="158"/>
      <c r="Q91" s="158"/>
      <c r="R91" s="159"/>
      <c r="S91" s="159"/>
      <c r="T91" s="159"/>
      <c r="U91" s="159"/>
      <c r="V91" s="159"/>
      <c r="W91" s="159"/>
    </row>
    <row r="92" spans="1:23">
      <c r="A92" s="156"/>
      <c r="B92" s="156"/>
      <c r="C92" s="157"/>
      <c r="D92" s="157"/>
      <c r="E92" s="157"/>
      <c r="F92" s="157"/>
      <c r="G92" s="157"/>
      <c r="H92" s="157"/>
      <c r="I92" s="157"/>
      <c r="J92" s="158"/>
      <c r="K92" s="158"/>
      <c r="L92" s="158"/>
      <c r="M92" s="158"/>
      <c r="N92" s="158"/>
      <c r="O92" s="158"/>
      <c r="P92" s="158"/>
      <c r="Q92" s="158"/>
      <c r="R92" s="159"/>
      <c r="S92" s="159"/>
      <c r="T92" s="159"/>
      <c r="U92" s="159"/>
      <c r="V92" s="159"/>
      <c r="W92" s="159"/>
    </row>
    <row r="93" spans="1:23">
      <c r="A93" s="156"/>
      <c r="B93" s="156"/>
      <c r="C93" s="157"/>
      <c r="D93" s="157"/>
      <c r="E93" s="157"/>
      <c r="F93" s="157"/>
      <c r="G93" s="157"/>
      <c r="H93" s="157"/>
      <c r="I93" s="157"/>
      <c r="J93" s="158"/>
      <c r="K93" s="158"/>
      <c r="L93" s="158"/>
      <c r="M93" s="158"/>
      <c r="N93" s="158"/>
      <c r="O93" s="158"/>
      <c r="P93" s="158"/>
      <c r="Q93" s="158"/>
      <c r="R93" s="159"/>
      <c r="S93" s="159"/>
      <c r="T93" s="159"/>
      <c r="U93" s="159"/>
      <c r="V93" s="159"/>
      <c r="W93" s="159"/>
    </row>
    <row r="94" spans="1:23">
      <c r="A94" s="156"/>
      <c r="B94" s="156"/>
      <c r="C94" s="157"/>
      <c r="D94" s="157"/>
      <c r="E94" s="157"/>
      <c r="F94" s="157"/>
      <c r="G94" s="157"/>
      <c r="H94" s="157"/>
      <c r="I94" s="157"/>
      <c r="J94" s="158"/>
      <c r="K94" s="158"/>
      <c r="L94" s="158"/>
      <c r="M94" s="158"/>
      <c r="N94" s="158"/>
      <c r="O94" s="158"/>
      <c r="P94" s="158"/>
      <c r="Q94" s="158"/>
      <c r="R94" s="159"/>
      <c r="S94" s="159"/>
      <c r="T94" s="159"/>
      <c r="U94" s="159"/>
      <c r="V94" s="159"/>
      <c r="W94" s="159"/>
    </row>
    <row r="95" spans="1:23">
      <c r="A95" s="156"/>
      <c r="B95" s="156"/>
      <c r="C95" s="157"/>
      <c r="D95" s="157"/>
      <c r="E95" s="157"/>
      <c r="F95" s="157"/>
      <c r="G95" s="157"/>
      <c r="H95" s="157"/>
      <c r="I95" s="157"/>
      <c r="J95" s="158"/>
      <c r="K95" s="158"/>
      <c r="L95" s="158"/>
      <c r="M95" s="158"/>
      <c r="N95" s="158"/>
      <c r="O95" s="158"/>
      <c r="P95" s="158"/>
      <c r="Q95" s="158"/>
      <c r="R95" s="159"/>
      <c r="S95" s="159"/>
      <c r="T95" s="159"/>
      <c r="U95" s="159"/>
      <c r="V95" s="159"/>
      <c r="W95" s="159"/>
    </row>
    <row r="96" spans="1:23">
      <c r="A96" s="156"/>
      <c r="B96" s="156"/>
      <c r="C96" s="157"/>
      <c r="D96" s="157"/>
      <c r="E96" s="157"/>
      <c r="F96" s="157"/>
      <c r="G96" s="157"/>
      <c r="H96" s="157"/>
      <c r="I96" s="157"/>
      <c r="J96" s="158"/>
      <c r="K96" s="158"/>
      <c r="L96" s="158"/>
      <c r="M96" s="158"/>
      <c r="N96" s="158"/>
      <c r="O96" s="158"/>
      <c r="P96" s="158"/>
      <c r="Q96" s="158"/>
      <c r="R96" s="159"/>
      <c r="S96" s="159"/>
      <c r="T96" s="159"/>
      <c r="U96" s="159"/>
      <c r="V96" s="159"/>
      <c r="W96" s="159"/>
    </row>
    <row r="97" spans="1:23">
      <c r="A97" s="156"/>
      <c r="B97" s="156"/>
      <c r="C97" s="157"/>
      <c r="D97" s="157"/>
      <c r="E97" s="157"/>
      <c r="F97" s="157"/>
      <c r="G97" s="157"/>
      <c r="H97" s="157"/>
      <c r="I97" s="157"/>
      <c r="J97" s="158"/>
      <c r="K97" s="158"/>
      <c r="L97" s="158"/>
      <c r="M97" s="158"/>
      <c r="N97" s="158"/>
      <c r="O97" s="158"/>
      <c r="P97" s="158"/>
      <c r="Q97" s="158"/>
      <c r="R97" s="159"/>
      <c r="S97" s="159"/>
      <c r="T97" s="159"/>
      <c r="U97" s="159"/>
      <c r="V97" s="159"/>
      <c r="W97" s="159"/>
    </row>
    <row r="98" spans="1:23">
      <c r="A98" s="156"/>
      <c r="B98" s="156"/>
      <c r="C98" s="157"/>
      <c r="D98" s="157"/>
      <c r="E98" s="157"/>
      <c r="F98" s="157"/>
      <c r="G98" s="157"/>
      <c r="H98" s="157"/>
      <c r="I98" s="157"/>
      <c r="J98" s="158"/>
      <c r="K98" s="158"/>
      <c r="L98" s="158"/>
      <c r="M98" s="158"/>
      <c r="N98" s="158"/>
      <c r="O98" s="158"/>
      <c r="P98" s="158"/>
      <c r="Q98" s="158"/>
      <c r="R98" s="159"/>
      <c r="S98" s="159"/>
      <c r="T98" s="159"/>
      <c r="U98" s="159"/>
      <c r="V98" s="159"/>
      <c r="W98" s="159"/>
    </row>
    <row r="99" spans="1:23">
      <c r="A99" s="156"/>
      <c r="B99" s="156"/>
      <c r="C99" s="157"/>
      <c r="D99" s="157"/>
      <c r="E99" s="157"/>
      <c r="F99" s="157"/>
      <c r="G99" s="157"/>
      <c r="H99" s="157"/>
      <c r="I99" s="157"/>
      <c r="J99" s="158"/>
      <c r="K99" s="158"/>
      <c r="L99" s="158"/>
      <c r="M99" s="158"/>
      <c r="N99" s="158"/>
      <c r="O99" s="158"/>
      <c r="P99" s="158"/>
      <c r="Q99" s="158"/>
      <c r="R99" s="159"/>
      <c r="S99" s="159"/>
      <c r="T99" s="159"/>
      <c r="U99" s="159"/>
      <c r="V99" s="159"/>
      <c r="W99" s="159"/>
    </row>
    <row r="100" spans="1:23">
      <c r="A100" s="156"/>
      <c r="B100" s="156"/>
      <c r="C100" s="157"/>
      <c r="D100" s="157"/>
      <c r="E100" s="157"/>
      <c r="F100" s="157"/>
      <c r="G100" s="157"/>
      <c r="H100" s="157"/>
      <c r="I100" s="157"/>
      <c r="J100" s="158"/>
      <c r="K100" s="158"/>
      <c r="L100" s="158"/>
      <c r="M100" s="158"/>
      <c r="N100" s="158"/>
      <c r="O100" s="158"/>
      <c r="P100" s="158"/>
      <c r="Q100" s="158"/>
      <c r="R100" s="159"/>
      <c r="S100" s="159"/>
      <c r="T100" s="159"/>
      <c r="U100" s="159"/>
      <c r="V100" s="159"/>
      <c r="W100" s="159"/>
    </row>
    <row r="101" spans="1:23">
      <c r="A101" s="156"/>
      <c r="B101" s="156"/>
      <c r="C101" s="157"/>
      <c r="D101" s="157"/>
      <c r="E101" s="157"/>
      <c r="F101" s="157"/>
      <c r="G101" s="157"/>
      <c r="H101" s="157"/>
      <c r="I101" s="157"/>
      <c r="J101" s="158"/>
      <c r="K101" s="158"/>
      <c r="L101" s="158"/>
      <c r="M101" s="158"/>
      <c r="N101" s="158"/>
      <c r="O101" s="158"/>
      <c r="P101" s="158"/>
      <c r="Q101" s="158"/>
      <c r="R101" s="159"/>
      <c r="S101" s="159"/>
      <c r="T101" s="159"/>
      <c r="U101" s="159"/>
      <c r="V101" s="159"/>
      <c r="W101" s="159"/>
    </row>
    <row r="102" spans="1:23">
      <c r="A102" s="156"/>
      <c r="B102" s="156"/>
      <c r="C102" s="157"/>
      <c r="D102" s="157"/>
      <c r="E102" s="157"/>
      <c r="F102" s="157"/>
      <c r="G102" s="157"/>
      <c r="H102" s="157"/>
      <c r="I102" s="157"/>
      <c r="J102" s="158"/>
      <c r="K102" s="158"/>
      <c r="L102" s="158"/>
      <c r="M102" s="158"/>
      <c r="N102" s="158"/>
      <c r="O102" s="158"/>
      <c r="P102" s="158"/>
      <c r="Q102" s="158"/>
      <c r="R102" s="159"/>
      <c r="S102" s="159"/>
      <c r="T102" s="159"/>
      <c r="U102" s="159"/>
      <c r="V102" s="159"/>
      <c r="W102" s="159"/>
    </row>
    <row r="103" spans="1:23">
      <c r="A103" s="156"/>
      <c r="B103" s="156"/>
      <c r="C103" s="157"/>
      <c r="D103" s="157"/>
      <c r="E103" s="157"/>
      <c r="F103" s="157"/>
      <c r="G103" s="157"/>
      <c r="H103" s="157"/>
      <c r="I103" s="157"/>
      <c r="J103" s="158"/>
      <c r="K103" s="158"/>
      <c r="L103" s="158"/>
      <c r="M103" s="158"/>
      <c r="N103" s="158"/>
      <c r="O103" s="158"/>
      <c r="P103" s="158"/>
      <c r="Q103" s="158"/>
      <c r="R103" s="159"/>
      <c r="S103" s="159"/>
      <c r="T103" s="159"/>
      <c r="U103" s="159"/>
      <c r="V103" s="159"/>
      <c r="W103" s="159"/>
    </row>
    <row r="104" spans="1:23">
      <c r="A104" s="156"/>
      <c r="B104" s="156"/>
      <c r="C104" s="157"/>
      <c r="D104" s="157"/>
      <c r="E104" s="157"/>
      <c r="F104" s="157"/>
      <c r="G104" s="157"/>
      <c r="H104" s="157"/>
      <c r="I104" s="157"/>
      <c r="J104" s="158"/>
      <c r="K104" s="158"/>
      <c r="L104" s="158"/>
      <c r="M104" s="158"/>
      <c r="N104" s="158"/>
      <c r="O104" s="158"/>
      <c r="P104" s="158"/>
      <c r="Q104" s="158"/>
      <c r="R104" s="159"/>
      <c r="S104" s="159"/>
      <c r="T104" s="159"/>
      <c r="U104" s="159"/>
      <c r="V104" s="159"/>
      <c r="W104" s="159"/>
    </row>
    <row r="105" spans="1:23">
      <c r="A105" s="156"/>
      <c r="B105" s="156"/>
      <c r="C105" s="157"/>
      <c r="D105" s="157"/>
      <c r="E105" s="157"/>
      <c r="F105" s="157"/>
      <c r="G105" s="157"/>
      <c r="H105" s="157"/>
      <c r="I105" s="157"/>
      <c r="J105" s="158"/>
      <c r="K105" s="158"/>
      <c r="L105" s="158"/>
      <c r="M105" s="158"/>
      <c r="N105" s="158"/>
      <c r="O105" s="158"/>
      <c r="P105" s="158"/>
      <c r="Q105" s="158"/>
      <c r="R105" s="159"/>
      <c r="S105" s="159"/>
      <c r="T105" s="159"/>
      <c r="U105" s="159"/>
      <c r="V105" s="159"/>
      <c r="W105" s="159"/>
    </row>
    <row r="106" spans="1:23">
      <c r="A106" s="156"/>
      <c r="B106" s="156"/>
      <c r="C106" s="157"/>
      <c r="D106" s="157"/>
      <c r="E106" s="157"/>
      <c r="F106" s="157"/>
      <c r="G106" s="157"/>
      <c r="H106" s="157"/>
      <c r="I106" s="157"/>
      <c r="J106" s="158"/>
      <c r="K106" s="158"/>
      <c r="L106" s="158"/>
      <c r="M106" s="158"/>
      <c r="N106" s="158"/>
      <c r="O106" s="158"/>
      <c r="P106" s="158"/>
      <c r="Q106" s="158"/>
      <c r="R106" s="159"/>
      <c r="S106" s="159"/>
      <c r="T106" s="159"/>
      <c r="U106" s="159"/>
      <c r="V106" s="159"/>
      <c r="W106" s="159"/>
    </row>
    <row r="107" spans="1:23">
      <c r="A107" s="156"/>
      <c r="B107" s="156"/>
      <c r="C107" s="157"/>
      <c r="D107" s="157"/>
      <c r="E107" s="157"/>
      <c r="F107" s="157"/>
      <c r="G107" s="157"/>
      <c r="H107" s="157"/>
      <c r="I107" s="157"/>
      <c r="J107" s="158"/>
      <c r="K107" s="158"/>
      <c r="L107" s="158"/>
      <c r="M107" s="158"/>
      <c r="N107" s="158"/>
      <c r="O107" s="158"/>
      <c r="P107" s="158"/>
      <c r="Q107" s="158"/>
      <c r="R107" s="159"/>
      <c r="S107" s="159"/>
      <c r="T107" s="159"/>
      <c r="U107" s="159"/>
      <c r="V107" s="159"/>
      <c r="W107" s="159"/>
    </row>
    <row r="108" spans="1:23">
      <c r="A108" s="156"/>
      <c r="B108" s="156"/>
      <c r="C108" s="157"/>
      <c r="D108" s="157"/>
      <c r="E108" s="157"/>
      <c r="F108" s="157"/>
      <c r="G108" s="157"/>
      <c r="H108" s="157"/>
      <c r="I108" s="157"/>
      <c r="J108" s="158"/>
      <c r="K108" s="158"/>
      <c r="L108" s="158"/>
      <c r="M108" s="158"/>
      <c r="N108" s="158"/>
      <c r="O108" s="158"/>
      <c r="P108" s="158"/>
      <c r="Q108" s="158"/>
      <c r="R108" s="159"/>
      <c r="S108" s="159"/>
      <c r="T108" s="159"/>
      <c r="U108" s="159"/>
      <c r="V108" s="159"/>
      <c r="W108" s="159"/>
    </row>
    <row r="109" spans="1:23">
      <c r="A109" s="156"/>
      <c r="B109" s="156"/>
      <c r="C109" s="157"/>
      <c r="D109" s="157"/>
      <c r="E109" s="157"/>
      <c r="F109" s="157"/>
      <c r="G109" s="157"/>
      <c r="H109" s="157"/>
      <c r="I109" s="157"/>
      <c r="J109" s="158"/>
      <c r="K109" s="158"/>
      <c r="L109" s="158"/>
      <c r="M109" s="158"/>
      <c r="N109" s="158"/>
      <c r="O109" s="158"/>
      <c r="P109" s="158"/>
      <c r="Q109" s="158"/>
      <c r="R109" s="159"/>
      <c r="S109" s="159"/>
      <c r="T109" s="159"/>
      <c r="U109" s="159"/>
      <c r="V109" s="159"/>
      <c r="W109" s="159"/>
    </row>
    <row r="110" spans="1:23">
      <c r="A110" s="156"/>
      <c r="B110" s="156"/>
      <c r="C110" s="157"/>
      <c r="D110" s="157"/>
      <c r="E110" s="157"/>
      <c r="F110" s="157"/>
      <c r="G110" s="157"/>
      <c r="H110" s="157"/>
      <c r="I110" s="157"/>
      <c r="J110" s="158"/>
      <c r="K110" s="158"/>
      <c r="L110" s="158"/>
      <c r="M110" s="158"/>
      <c r="N110" s="158"/>
      <c r="O110" s="158"/>
      <c r="P110" s="158"/>
      <c r="Q110" s="158"/>
      <c r="R110" s="159"/>
      <c r="S110" s="159"/>
      <c r="T110" s="159"/>
      <c r="U110" s="159"/>
      <c r="V110" s="159"/>
      <c r="W110" s="159"/>
    </row>
    <row r="111" spans="1:23">
      <c r="A111" s="156"/>
      <c r="B111" s="156"/>
      <c r="C111" s="157"/>
      <c r="D111" s="157"/>
      <c r="E111" s="157"/>
      <c r="F111" s="157"/>
      <c r="G111" s="157"/>
      <c r="H111" s="157"/>
      <c r="I111" s="157"/>
      <c r="J111" s="158"/>
      <c r="K111" s="158"/>
      <c r="L111" s="158"/>
      <c r="M111" s="158"/>
      <c r="N111" s="158"/>
      <c r="O111" s="158"/>
      <c r="P111" s="158"/>
      <c r="Q111" s="158"/>
      <c r="R111" s="159"/>
      <c r="S111" s="159"/>
      <c r="T111" s="159"/>
      <c r="U111" s="159"/>
      <c r="V111" s="159"/>
      <c r="W111" s="159"/>
    </row>
    <row r="112" spans="1:23">
      <c r="A112" s="156"/>
      <c r="B112" s="156"/>
      <c r="C112" s="157"/>
      <c r="D112" s="157"/>
      <c r="E112" s="157"/>
      <c r="F112" s="157"/>
      <c r="G112" s="157"/>
      <c r="H112" s="157"/>
      <c r="I112" s="157"/>
      <c r="J112" s="158"/>
      <c r="K112" s="158"/>
      <c r="L112" s="158"/>
      <c r="M112" s="158"/>
      <c r="N112" s="158"/>
      <c r="O112" s="158"/>
      <c r="P112" s="158"/>
      <c r="Q112" s="158"/>
      <c r="R112" s="159"/>
      <c r="S112" s="159"/>
      <c r="T112" s="159"/>
      <c r="U112" s="159"/>
      <c r="V112" s="159"/>
      <c r="W112" s="159"/>
    </row>
    <row r="113" spans="1:23">
      <c r="A113" s="156"/>
      <c r="B113" s="156"/>
      <c r="C113" s="157"/>
      <c r="D113" s="157"/>
      <c r="E113" s="157"/>
      <c r="F113" s="157"/>
      <c r="G113" s="157"/>
      <c r="H113" s="157"/>
      <c r="I113" s="157"/>
      <c r="J113" s="158"/>
      <c r="K113" s="158"/>
      <c r="L113" s="158"/>
      <c r="M113" s="158"/>
      <c r="N113" s="158"/>
      <c r="O113" s="158"/>
      <c r="P113" s="158"/>
      <c r="Q113" s="158"/>
      <c r="R113" s="159"/>
      <c r="S113" s="159"/>
      <c r="T113" s="159"/>
      <c r="U113" s="159"/>
      <c r="V113" s="159"/>
      <c r="W113" s="159"/>
    </row>
    <row r="114" spans="1:23">
      <c r="A114" s="156"/>
      <c r="B114" s="156"/>
      <c r="C114" s="157"/>
      <c r="D114" s="157"/>
      <c r="E114" s="157"/>
      <c r="F114" s="157"/>
      <c r="G114" s="157"/>
      <c r="H114" s="157"/>
      <c r="I114" s="157"/>
      <c r="J114" s="158"/>
      <c r="K114" s="158"/>
      <c r="L114" s="158"/>
      <c r="M114" s="158"/>
      <c r="N114" s="158"/>
      <c r="O114" s="158"/>
      <c r="P114" s="158"/>
      <c r="Q114" s="158"/>
      <c r="R114" s="159"/>
      <c r="S114" s="159"/>
      <c r="T114" s="159"/>
      <c r="U114" s="159"/>
      <c r="V114" s="159"/>
      <c r="W114" s="159"/>
    </row>
    <row r="115" spans="1:23">
      <c r="A115" s="156"/>
      <c r="B115" s="156"/>
      <c r="C115" s="157"/>
      <c r="D115" s="157"/>
      <c r="E115" s="157"/>
      <c r="F115" s="157"/>
      <c r="G115" s="157"/>
      <c r="H115" s="157"/>
      <c r="I115" s="157"/>
      <c r="J115" s="158"/>
      <c r="K115" s="158"/>
      <c r="L115" s="158"/>
      <c r="M115" s="158"/>
      <c r="N115" s="158"/>
      <c r="O115" s="158"/>
      <c r="P115" s="158"/>
      <c r="Q115" s="158"/>
      <c r="R115" s="159"/>
      <c r="S115" s="159"/>
      <c r="T115" s="159"/>
      <c r="U115" s="159"/>
      <c r="V115" s="159"/>
      <c r="W115" s="159"/>
    </row>
    <row r="116" spans="1:23">
      <c r="A116" s="156"/>
      <c r="B116" s="156"/>
      <c r="C116" s="157"/>
      <c r="D116" s="157"/>
      <c r="E116" s="157"/>
      <c r="F116" s="157"/>
      <c r="G116" s="157"/>
      <c r="H116" s="157"/>
      <c r="I116" s="157"/>
      <c r="J116" s="158"/>
      <c r="K116" s="158"/>
      <c r="L116" s="158"/>
      <c r="M116" s="158"/>
      <c r="N116" s="158"/>
      <c r="O116" s="158"/>
      <c r="P116" s="158"/>
      <c r="Q116" s="158"/>
      <c r="R116" s="159"/>
      <c r="S116" s="159"/>
      <c r="T116" s="159"/>
      <c r="U116" s="159"/>
      <c r="V116" s="159"/>
      <c r="W116" s="159"/>
    </row>
    <row r="117" spans="1:23">
      <c r="A117" s="156"/>
      <c r="B117" s="156"/>
      <c r="C117" s="157"/>
      <c r="D117" s="157"/>
      <c r="E117" s="157"/>
      <c r="F117" s="157"/>
      <c r="G117" s="157"/>
      <c r="H117" s="157"/>
      <c r="I117" s="157"/>
      <c r="J117" s="158"/>
      <c r="K117" s="158"/>
      <c r="L117" s="158"/>
      <c r="M117" s="158"/>
      <c r="N117" s="158"/>
      <c r="O117" s="158"/>
      <c r="P117" s="158"/>
      <c r="Q117" s="158"/>
      <c r="R117" s="159"/>
      <c r="S117" s="159"/>
      <c r="T117" s="159"/>
      <c r="U117" s="159"/>
      <c r="V117" s="159"/>
      <c r="W117" s="159"/>
    </row>
    <row r="118" spans="1:23">
      <c r="A118" s="156"/>
      <c r="B118" s="156"/>
      <c r="C118" s="157"/>
      <c r="D118" s="157"/>
      <c r="E118" s="157"/>
      <c r="F118" s="157"/>
      <c r="G118" s="157"/>
      <c r="H118" s="157"/>
      <c r="I118" s="157"/>
      <c r="J118" s="158"/>
      <c r="K118" s="158"/>
      <c r="L118" s="158"/>
      <c r="M118" s="158"/>
      <c r="N118" s="158"/>
      <c r="O118" s="158"/>
      <c r="P118" s="158"/>
      <c r="Q118" s="158"/>
      <c r="R118" s="159"/>
      <c r="S118" s="159"/>
      <c r="T118" s="159"/>
      <c r="U118" s="159"/>
      <c r="V118" s="159"/>
      <c r="W118" s="159"/>
    </row>
    <row r="119" spans="1:23">
      <c r="A119" s="156"/>
      <c r="B119" s="156"/>
      <c r="C119" s="157"/>
      <c r="D119" s="157"/>
      <c r="E119" s="157"/>
      <c r="F119" s="157"/>
      <c r="G119" s="157"/>
      <c r="H119" s="157"/>
      <c r="I119" s="157"/>
      <c r="J119" s="158"/>
      <c r="K119" s="158"/>
      <c r="L119" s="158"/>
      <c r="M119" s="158"/>
      <c r="N119" s="158"/>
      <c r="O119" s="158"/>
      <c r="P119" s="158"/>
      <c r="Q119" s="158"/>
      <c r="R119" s="159"/>
      <c r="S119" s="159"/>
      <c r="T119" s="159"/>
      <c r="U119" s="159"/>
      <c r="V119" s="159"/>
      <c r="W119" s="159"/>
    </row>
    <row r="120" spans="1:23">
      <c r="A120" s="156"/>
      <c r="B120" s="156"/>
      <c r="C120" s="157"/>
      <c r="D120" s="157"/>
      <c r="E120" s="157"/>
      <c r="F120" s="157"/>
      <c r="G120" s="157"/>
      <c r="H120" s="157"/>
      <c r="I120" s="157"/>
      <c r="J120" s="158"/>
      <c r="K120" s="158"/>
      <c r="L120" s="158"/>
      <c r="M120" s="158"/>
      <c r="N120" s="158"/>
      <c r="O120" s="158"/>
      <c r="P120" s="158"/>
      <c r="Q120" s="158"/>
      <c r="R120" s="159"/>
      <c r="S120" s="159"/>
      <c r="T120" s="159"/>
      <c r="U120" s="159"/>
      <c r="V120" s="159"/>
      <c r="W120" s="159"/>
    </row>
    <row r="121" spans="1:23">
      <c r="A121" s="156"/>
      <c r="B121" s="156"/>
      <c r="C121" s="157"/>
      <c r="D121" s="157"/>
      <c r="E121" s="157"/>
      <c r="F121" s="157"/>
      <c r="G121" s="157"/>
      <c r="H121" s="157"/>
      <c r="I121" s="157"/>
      <c r="J121" s="158"/>
      <c r="K121" s="158"/>
      <c r="L121" s="158"/>
      <c r="M121" s="158"/>
      <c r="N121" s="158"/>
      <c r="O121" s="158"/>
      <c r="P121" s="158"/>
      <c r="Q121" s="158"/>
      <c r="R121" s="159"/>
      <c r="S121" s="159"/>
      <c r="T121" s="159"/>
      <c r="U121" s="159"/>
      <c r="V121" s="159"/>
      <c r="W121" s="159"/>
    </row>
    <row r="122" spans="1:23">
      <c r="A122" s="156"/>
      <c r="B122" s="156"/>
      <c r="C122" s="157"/>
      <c r="D122" s="157"/>
      <c r="E122" s="157"/>
      <c r="F122" s="157"/>
      <c r="G122" s="157"/>
      <c r="H122" s="157"/>
      <c r="I122" s="157"/>
      <c r="J122" s="158"/>
      <c r="K122" s="158"/>
      <c r="L122" s="158"/>
      <c r="M122" s="158"/>
      <c r="N122" s="158"/>
      <c r="O122" s="158"/>
      <c r="P122" s="158"/>
      <c r="Q122" s="158"/>
      <c r="R122" s="159"/>
      <c r="S122" s="159"/>
      <c r="T122" s="159"/>
      <c r="U122" s="159"/>
      <c r="V122" s="159"/>
      <c r="W122" s="159"/>
    </row>
    <row r="123" spans="1:23">
      <c r="A123" s="156"/>
      <c r="B123" s="156"/>
      <c r="C123" s="157"/>
      <c r="D123" s="157"/>
      <c r="E123" s="157"/>
      <c r="F123" s="157"/>
      <c r="G123" s="157"/>
      <c r="H123" s="157"/>
      <c r="I123" s="157"/>
      <c r="J123" s="158"/>
      <c r="K123" s="158"/>
      <c r="L123" s="158"/>
      <c r="M123" s="158"/>
      <c r="N123" s="158"/>
      <c r="O123" s="158"/>
      <c r="P123" s="158"/>
      <c r="Q123" s="158"/>
      <c r="R123" s="159"/>
      <c r="S123" s="159"/>
      <c r="T123" s="159"/>
      <c r="U123" s="159"/>
      <c r="V123" s="159"/>
      <c r="W123" s="159"/>
    </row>
    <row r="124" spans="1:23">
      <c r="A124" s="156"/>
      <c r="B124" s="156"/>
      <c r="C124" s="157"/>
      <c r="D124" s="157"/>
      <c r="E124" s="157"/>
      <c r="F124" s="157"/>
      <c r="G124" s="157"/>
      <c r="H124" s="157"/>
      <c r="I124" s="157"/>
      <c r="J124" s="158"/>
      <c r="K124" s="158"/>
      <c r="L124" s="158"/>
      <c r="M124" s="158"/>
      <c r="N124" s="158"/>
      <c r="O124" s="158"/>
      <c r="P124" s="158"/>
      <c r="Q124" s="158"/>
      <c r="R124" s="159"/>
      <c r="S124" s="159"/>
      <c r="T124" s="159"/>
      <c r="U124" s="159"/>
      <c r="V124" s="159"/>
      <c r="W124" s="159"/>
    </row>
    <row r="125" spans="1:23">
      <c r="A125" s="156"/>
      <c r="B125" s="156"/>
      <c r="C125" s="157"/>
      <c r="D125" s="157"/>
      <c r="E125" s="157"/>
      <c r="F125" s="157"/>
      <c r="G125" s="157"/>
      <c r="H125" s="157"/>
      <c r="I125" s="157"/>
      <c r="J125" s="158"/>
      <c r="K125" s="158"/>
      <c r="L125" s="158"/>
      <c r="M125" s="158"/>
      <c r="N125" s="158"/>
      <c r="O125" s="158"/>
      <c r="P125" s="158"/>
      <c r="Q125" s="158"/>
      <c r="R125" s="159"/>
      <c r="S125" s="159"/>
      <c r="T125" s="159"/>
      <c r="U125" s="159"/>
      <c r="V125" s="159"/>
      <c r="W125" s="159"/>
    </row>
    <row r="126" spans="1:23">
      <c r="A126" s="156"/>
      <c r="B126" s="156"/>
      <c r="C126" s="157"/>
      <c r="D126" s="157"/>
      <c r="E126" s="157"/>
      <c r="F126" s="157"/>
      <c r="G126" s="157"/>
      <c r="H126" s="157"/>
      <c r="I126" s="157"/>
      <c r="J126" s="158"/>
      <c r="K126" s="158"/>
      <c r="L126" s="158"/>
      <c r="M126" s="158"/>
      <c r="N126" s="158"/>
      <c r="O126" s="158"/>
      <c r="P126" s="158"/>
      <c r="Q126" s="158"/>
      <c r="R126" s="159"/>
      <c r="S126" s="159"/>
      <c r="T126" s="159"/>
      <c r="U126" s="159"/>
      <c r="V126" s="159"/>
      <c r="W126" s="159"/>
    </row>
    <row r="127" spans="1:23">
      <c r="A127" s="156"/>
      <c r="B127" s="156"/>
      <c r="C127" s="157"/>
      <c r="D127" s="157"/>
      <c r="E127" s="157"/>
      <c r="F127" s="157"/>
      <c r="G127" s="157"/>
      <c r="H127" s="157"/>
      <c r="I127" s="157"/>
      <c r="J127" s="158"/>
      <c r="K127" s="158"/>
      <c r="L127" s="158"/>
      <c r="M127" s="158"/>
      <c r="N127" s="158"/>
      <c r="O127" s="158"/>
      <c r="P127" s="158"/>
      <c r="Q127" s="158"/>
      <c r="R127" s="159"/>
      <c r="S127" s="159"/>
      <c r="T127" s="159"/>
      <c r="U127" s="159"/>
      <c r="V127" s="159"/>
      <c r="W127" s="159"/>
    </row>
    <row r="128" spans="1:23">
      <c r="A128" s="156"/>
      <c r="B128" s="156"/>
      <c r="C128" s="157"/>
      <c r="D128" s="157"/>
      <c r="E128" s="157"/>
      <c r="F128" s="157"/>
      <c r="G128" s="157"/>
      <c r="H128" s="157"/>
      <c r="I128" s="157"/>
      <c r="J128" s="158"/>
      <c r="K128" s="158"/>
      <c r="L128" s="158"/>
      <c r="M128" s="158"/>
      <c r="N128" s="158"/>
      <c r="O128" s="158"/>
      <c r="P128" s="158"/>
      <c r="Q128" s="158"/>
      <c r="R128" s="159"/>
      <c r="S128" s="159"/>
      <c r="T128" s="159"/>
      <c r="U128" s="159"/>
      <c r="V128" s="159"/>
      <c r="W128" s="159"/>
    </row>
    <row r="129" spans="1:23">
      <c r="A129" s="156"/>
      <c r="B129" s="156"/>
      <c r="C129" s="157"/>
      <c r="D129" s="157"/>
      <c r="E129" s="157"/>
      <c r="F129" s="157"/>
      <c r="G129" s="157"/>
      <c r="H129" s="157"/>
      <c r="I129" s="157"/>
      <c r="J129" s="158"/>
      <c r="K129" s="158"/>
      <c r="L129" s="158"/>
      <c r="M129" s="158"/>
      <c r="N129" s="158"/>
      <c r="O129" s="158"/>
      <c r="P129" s="158"/>
      <c r="Q129" s="158"/>
      <c r="R129" s="159"/>
      <c r="S129" s="159"/>
      <c r="T129" s="159"/>
      <c r="U129" s="159"/>
      <c r="V129" s="159"/>
      <c r="W129" s="159"/>
    </row>
    <row r="130" spans="1:23">
      <c r="A130" s="156"/>
      <c r="B130" s="156"/>
      <c r="C130" s="157"/>
      <c r="D130" s="157"/>
      <c r="E130" s="157"/>
      <c r="F130" s="157"/>
      <c r="G130" s="157"/>
      <c r="H130" s="157"/>
      <c r="I130" s="157"/>
      <c r="J130" s="158"/>
      <c r="K130" s="158"/>
      <c r="L130" s="158"/>
      <c r="M130" s="158"/>
      <c r="N130" s="158"/>
      <c r="O130" s="158"/>
      <c r="P130" s="158"/>
      <c r="Q130" s="158"/>
      <c r="R130" s="159"/>
      <c r="S130" s="159"/>
      <c r="T130" s="159"/>
      <c r="U130" s="159"/>
      <c r="V130" s="159"/>
      <c r="W130" s="159"/>
    </row>
    <row r="131" spans="1:23">
      <c r="A131" s="156"/>
      <c r="B131" s="156"/>
      <c r="C131" s="157"/>
      <c r="D131" s="157"/>
      <c r="E131" s="157"/>
      <c r="F131" s="157"/>
      <c r="G131" s="157"/>
      <c r="H131" s="157"/>
      <c r="I131" s="157"/>
      <c r="J131" s="158"/>
      <c r="K131" s="158"/>
      <c r="L131" s="158"/>
      <c r="M131" s="158"/>
      <c r="N131" s="158"/>
      <c r="O131" s="158"/>
      <c r="P131" s="158"/>
      <c r="Q131" s="158"/>
      <c r="R131" s="159"/>
      <c r="S131" s="159"/>
      <c r="T131" s="159"/>
      <c r="U131" s="159"/>
      <c r="V131" s="159"/>
      <c r="W131" s="159"/>
    </row>
    <row r="132" spans="1:23">
      <c r="A132" s="156"/>
      <c r="B132" s="156"/>
      <c r="C132" s="157"/>
      <c r="D132" s="157"/>
      <c r="E132" s="157"/>
      <c r="F132" s="157"/>
      <c r="G132" s="157"/>
      <c r="H132" s="157"/>
      <c r="I132" s="157"/>
      <c r="J132" s="158"/>
      <c r="K132" s="158"/>
      <c r="L132" s="158"/>
      <c r="M132" s="158"/>
      <c r="N132" s="158"/>
      <c r="O132" s="158"/>
      <c r="P132" s="158"/>
      <c r="Q132" s="158"/>
      <c r="R132" s="159"/>
      <c r="S132" s="159"/>
      <c r="T132" s="159"/>
      <c r="U132" s="159"/>
      <c r="V132" s="159"/>
      <c r="W132" s="159"/>
    </row>
    <row r="133" spans="1:23">
      <c r="A133" s="156"/>
      <c r="B133" s="156"/>
      <c r="C133" s="157"/>
      <c r="D133" s="157"/>
      <c r="E133" s="157"/>
      <c r="F133" s="157"/>
      <c r="G133" s="157"/>
      <c r="H133" s="157"/>
      <c r="I133" s="157"/>
      <c r="J133" s="158"/>
      <c r="K133" s="158"/>
      <c r="L133" s="158"/>
      <c r="M133" s="158"/>
      <c r="N133" s="158"/>
      <c r="O133" s="158"/>
      <c r="P133" s="158"/>
      <c r="Q133" s="158"/>
      <c r="R133" s="159"/>
      <c r="S133" s="159"/>
      <c r="T133" s="159"/>
      <c r="U133" s="159"/>
      <c r="V133" s="159"/>
      <c r="W133" s="159"/>
    </row>
    <row r="134" spans="1:23">
      <c r="A134" s="156"/>
      <c r="B134" s="156"/>
      <c r="C134" s="157"/>
      <c r="D134" s="157"/>
      <c r="E134" s="157"/>
      <c r="F134" s="157"/>
      <c r="G134" s="157"/>
      <c r="H134" s="157"/>
      <c r="I134" s="157"/>
      <c r="J134" s="158"/>
      <c r="K134" s="158"/>
      <c r="L134" s="158"/>
      <c r="M134" s="158"/>
      <c r="N134" s="158"/>
      <c r="O134" s="158"/>
      <c r="P134" s="158"/>
      <c r="Q134" s="158"/>
      <c r="R134" s="159"/>
      <c r="S134" s="159"/>
      <c r="T134" s="159"/>
      <c r="U134" s="159"/>
      <c r="V134" s="159"/>
      <c r="W134" s="159"/>
    </row>
    <row r="135" spans="1:23">
      <c r="A135" s="156"/>
      <c r="B135" s="156"/>
      <c r="C135" s="157"/>
      <c r="D135" s="157"/>
      <c r="E135" s="157"/>
      <c r="F135" s="157"/>
      <c r="G135" s="157"/>
      <c r="H135" s="157"/>
      <c r="I135" s="157"/>
      <c r="J135" s="158"/>
      <c r="K135" s="158"/>
      <c r="L135" s="158"/>
      <c r="M135" s="158"/>
      <c r="N135" s="158"/>
      <c r="O135" s="158"/>
      <c r="P135" s="158"/>
      <c r="Q135" s="158"/>
      <c r="R135" s="159"/>
      <c r="S135" s="159"/>
      <c r="T135" s="159"/>
      <c r="U135" s="159"/>
      <c r="V135" s="159"/>
      <c r="W135" s="159"/>
    </row>
    <row r="136" spans="1:23">
      <c r="A136" s="156"/>
      <c r="B136" s="156"/>
      <c r="C136" s="157"/>
      <c r="D136" s="157"/>
      <c r="E136" s="157"/>
      <c r="F136" s="157"/>
      <c r="G136" s="157"/>
      <c r="H136" s="157"/>
      <c r="I136" s="157"/>
      <c r="J136" s="158"/>
      <c r="K136" s="158"/>
      <c r="L136" s="158"/>
      <c r="M136" s="158"/>
      <c r="N136" s="158"/>
      <c r="O136" s="158"/>
      <c r="P136" s="158"/>
      <c r="Q136" s="158"/>
      <c r="R136" s="159"/>
      <c r="S136" s="159"/>
      <c r="T136" s="159"/>
      <c r="U136" s="159"/>
      <c r="V136" s="159"/>
      <c r="W136" s="159"/>
    </row>
    <row r="137" spans="1:23">
      <c r="A137" s="156"/>
      <c r="B137" s="156"/>
      <c r="C137" s="157"/>
      <c r="D137" s="157"/>
      <c r="E137" s="157"/>
      <c r="F137" s="157"/>
      <c r="G137" s="157"/>
      <c r="H137" s="157"/>
      <c r="I137" s="157"/>
      <c r="J137" s="158"/>
      <c r="K137" s="158"/>
      <c r="L137" s="158"/>
      <c r="M137" s="158"/>
      <c r="N137" s="158"/>
      <c r="O137" s="158"/>
      <c r="P137" s="158"/>
      <c r="Q137" s="158"/>
      <c r="R137" s="159"/>
      <c r="S137" s="159"/>
      <c r="T137" s="159"/>
      <c r="U137" s="159"/>
      <c r="V137" s="159"/>
      <c r="W137" s="159"/>
    </row>
    <row r="138" spans="1:23">
      <c r="A138" s="156"/>
      <c r="B138" s="156"/>
      <c r="C138" s="157"/>
      <c r="D138" s="157"/>
      <c r="E138" s="157"/>
      <c r="F138" s="157"/>
      <c r="G138" s="157"/>
      <c r="H138" s="157"/>
      <c r="I138" s="157"/>
      <c r="J138" s="158"/>
      <c r="K138" s="158"/>
      <c r="L138" s="158"/>
      <c r="M138" s="158"/>
      <c r="N138" s="158"/>
      <c r="O138" s="158"/>
      <c r="P138" s="158"/>
      <c r="Q138" s="158"/>
      <c r="R138" s="159"/>
      <c r="S138" s="159"/>
      <c r="T138" s="159"/>
      <c r="U138" s="159"/>
      <c r="V138" s="159"/>
      <c r="W138" s="159"/>
    </row>
    <row r="139" spans="1:23">
      <c r="A139" s="156"/>
      <c r="B139" s="156"/>
      <c r="C139" s="157"/>
      <c r="D139" s="157"/>
      <c r="E139" s="157"/>
      <c r="F139" s="157"/>
      <c r="G139" s="157"/>
      <c r="H139" s="157"/>
      <c r="I139" s="157"/>
      <c r="J139" s="158"/>
      <c r="K139" s="158"/>
      <c r="L139" s="158"/>
      <c r="M139" s="158"/>
      <c r="N139" s="158"/>
      <c r="O139" s="158"/>
      <c r="P139" s="158"/>
      <c r="Q139" s="158"/>
      <c r="R139" s="159"/>
      <c r="S139" s="159"/>
      <c r="T139" s="159"/>
      <c r="U139" s="159"/>
      <c r="V139" s="159"/>
      <c r="W139" s="159"/>
    </row>
    <row r="140" spans="1:23">
      <c r="A140" s="156"/>
      <c r="B140" s="156"/>
      <c r="C140" s="157"/>
      <c r="D140" s="157"/>
      <c r="E140" s="157"/>
      <c r="F140" s="157"/>
      <c r="G140" s="157"/>
      <c r="H140" s="157"/>
      <c r="I140" s="157"/>
      <c r="J140" s="158"/>
      <c r="K140" s="158"/>
      <c r="L140" s="158"/>
      <c r="M140" s="158"/>
      <c r="N140" s="158"/>
      <c r="O140" s="158"/>
      <c r="P140" s="158"/>
      <c r="Q140" s="158"/>
      <c r="R140" s="159"/>
      <c r="S140" s="159"/>
      <c r="T140" s="159"/>
      <c r="U140" s="159"/>
      <c r="V140" s="159"/>
      <c r="W140" s="159"/>
    </row>
  </sheetData>
  <phoneticPr fontId="6" type="noConversion"/>
  <pageMargins left="0.2734375" right="0.7" top="0.49583333333333302" bottom="0.44479166666666697" header="0.3" footer="0.3"/>
  <pageSetup scale="35" orientation="landscape" r:id="rId1"/>
  <headerFooter>
    <oddHeader xml:space="preserve">&amp;C&amp;14CYP2D6 Phenotype Prediction from Genotype Data </oddHeader>
    <oddFooter>&amp;CGaedigk et 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pheno freqs</vt:lpstr>
      <vt:lpstr>Summary</vt:lpstr>
      <vt:lpstr>'pheno freqs'!Print_Area</vt:lpstr>
      <vt:lpstr>Summary!Print_Area</vt:lpstr>
      <vt:lpstr>'pheno freqs'!Print_Titles</vt:lpstr>
    </vt:vector>
  </TitlesOfParts>
  <Company>CMH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agaedigk</dc:creator>
  <cp:lastModifiedBy>pgnanakannu</cp:lastModifiedBy>
  <cp:lastPrinted>2016-01-08T20:02:14Z</cp:lastPrinted>
  <dcterms:created xsi:type="dcterms:W3CDTF">2015-06-12T17:24:25Z</dcterms:created>
  <dcterms:modified xsi:type="dcterms:W3CDTF">2016-06-29T09:18:08Z</dcterms:modified>
</cp:coreProperties>
</file>