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2" l="1"/>
  <c r="E20" i="2"/>
  <c r="F20" i="2" s="1"/>
  <c r="H20" i="2" s="1"/>
  <c r="I20" i="2" s="1"/>
  <c r="D20" i="2"/>
  <c r="E19" i="2"/>
  <c r="D19" i="2"/>
  <c r="F18" i="2"/>
  <c r="H18" i="2" s="1"/>
  <c r="E18" i="2"/>
  <c r="D18" i="2"/>
  <c r="E17" i="2"/>
  <c r="F17" i="2" s="1"/>
  <c r="H17" i="2" s="1"/>
  <c r="I17" i="2" s="1"/>
  <c r="D17" i="2"/>
  <c r="E16" i="2"/>
  <c r="F16" i="2" s="1"/>
  <c r="H16" i="2" s="1"/>
  <c r="D16" i="2"/>
  <c r="E15" i="2"/>
  <c r="D15" i="2"/>
  <c r="F14" i="2"/>
  <c r="H14" i="2" s="1"/>
  <c r="E14" i="2"/>
  <c r="D14" i="2"/>
  <c r="E13" i="2"/>
  <c r="F13" i="2" s="1"/>
  <c r="H13" i="2" s="1"/>
  <c r="I13" i="2" s="1"/>
  <c r="D13" i="2"/>
  <c r="E12" i="2"/>
  <c r="F12" i="2" s="1"/>
  <c r="H12" i="2" s="1"/>
  <c r="I12" i="2" s="1"/>
  <c r="D12" i="2"/>
  <c r="E11" i="2"/>
  <c r="D11" i="2"/>
  <c r="F10" i="2"/>
  <c r="H10" i="2" s="1"/>
  <c r="E10" i="2"/>
  <c r="D10" i="2"/>
  <c r="E9" i="2"/>
  <c r="F9" i="2" s="1"/>
  <c r="H9" i="2" s="1"/>
  <c r="I9" i="2" s="1"/>
  <c r="D9" i="2"/>
  <c r="E8" i="2"/>
  <c r="F8" i="2" s="1"/>
  <c r="H8" i="2" s="1"/>
  <c r="I8" i="2" s="1"/>
  <c r="D8" i="2"/>
  <c r="D5" i="2"/>
  <c r="F21" i="2" s="1"/>
  <c r="E17" i="1"/>
  <c r="F17" i="1" s="1"/>
  <c r="G17" i="1" s="1"/>
  <c r="E18" i="1"/>
  <c r="D16" i="1"/>
  <c r="D17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D6" i="1"/>
  <c r="D7" i="1"/>
  <c r="D8" i="1"/>
  <c r="D9" i="1"/>
  <c r="D10" i="1"/>
  <c r="D11" i="1"/>
  <c r="D12" i="1"/>
  <c r="D13" i="1"/>
  <c r="D14" i="1"/>
  <c r="D15" i="1"/>
  <c r="D5" i="1"/>
  <c r="I16" i="2" l="1"/>
  <c r="I14" i="2"/>
  <c r="F11" i="2"/>
  <c r="H11" i="2" s="1"/>
  <c r="I11" i="2" s="1"/>
  <c r="F15" i="2"/>
  <c r="H15" i="2" s="1"/>
  <c r="I15" i="2" s="1"/>
  <c r="F19" i="2"/>
  <c r="H19" i="2" s="1"/>
  <c r="I19" i="2" s="1"/>
  <c r="G15" i="1"/>
  <c r="G11" i="1"/>
  <c r="G7" i="1"/>
  <c r="G8" i="2"/>
  <c r="G9" i="2"/>
  <c r="G12" i="2"/>
  <c r="G13" i="2"/>
  <c r="G14" i="2"/>
  <c r="G15" i="2"/>
  <c r="G16" i="2"/>
  <c r="G17" i="2"/>
  <c r="G18" i="2"/>
  <c r="G20" i="2"/>
  <c r="G13" i="1"/>
  <c r="G9" i="1"/>
  <c r="G5" i="1"/>
  <c r="G16" i="1"/>
  <c r="G12" i="1"/>
  <c r="G8" i="1"/>
  <c r="G14" i="1"/>
  <c r="G10" i="1"/>
  <c r="G6" i="1"/>
  <c r="G10" i="2" l="1"/>
  <c r="I10" i="2"/>
  <c r="G19" i="2"/>
  <c r="G11" i="2"/>
  <c r="I18" i="2"/>
</calcChain>
</file>

<file path=xl/sharedStrings.xml><?xml version="1.0" encoding="utf-8"?>
<sst xmlns="http://schemas.openxmlformats.org/spreadsheetml/2006/main" count="21" uniqueCount="14">
  <si>
    <t>VCC</t>
  </si>
  <si>
    <t>Ohm/Deg</t>
  </si>
  <si>
    <t>Ohm</t>
  </si>
  <si>
    <t>Deg</t>
  </si>
  <si>
    <t>VREF</t>
  </si>
  <si>
    <t>Vdiff</t>
  </si>
  <si>
    <t>Vtemp</t>
  </si>
  <si>
    <t>DR1</t>
  </si>
  <si>
    <t>DR2</t>
  </si>
  <si>
    <t>DR3</t>
  </si>
  <si>
    <t>V/Deg</t>
  </si>
  <si>
    <t>ADC</t>
  </si>
  <si>
    <t>Incr/Deg</t>
  </si>
  <si>
    <t>ADC(raw)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</si>
</sst>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Sheet1!$B$5:$B$18</c:f>
              <c:numCache>
                <c:formatCode>General</c:formatCode>
                <c:ptCount val="14"/>
                <c:pt idx="0">
                  <c:v>92.9</c:v>
                </c:pt>
                <c:pt idx="1">
                  <c:v>89.2</c:v>
                </c:pt>
                <c:pt idx="2">
                  <c:v>85.1</c:v>
                </c:pt>
                <c:pt idx="3">
                  <c:v>81.2</c:v>
                </c:pt>
                <c:pt idx="4">
                  <c:v>74.8</c:v>
                </c:pt>
                <c:pt idx="5">
                  <c:v>71.8</c:v>
                </c:pt>
                <c:pt idx="6">
                  <c:v>69.099999999999994</c:v>
                </c:pt>
                <c:pt idx="7">
                  <c:v>66.400000000000006</c:v>
                </c:pt>
                <c:pt idx="8">
                  <c:v>65.900000000000006</c:v>
                </c:pt>
                <c:pt idx="9">
                  <c:v>64.8</c:v>
                </c:pt>
                <c:pt idx="10">
                  <c:v>62.4</c:v>
                </c:pt>
                <c:pt idx="11">
                  <c:v>60.7</c:v>
                </c:pt>
                <c:pt idx="12">
                  <c:v>58.6</c:v>
                </c:pt>
                <c:pt idx="13">
                  <c:v>48.6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6720</c:v>
                </c:pt>
                <c:pt idx="1">
                  <c:v>7400</c:v>
                </c:pt>
                <c:pt idx="2">
                  <c:v>8150</c:v>
                </c:pt>
                <c:pt idx="3">
                  <c:v>8900</c:v>
                </c:pt>
                <c:pt idx="4">
                  <c:v>10400</c:v>
                </c:pt>
                <c:pt idx="5">
                  <c:v>11200</c:v>
                </c:pt>
                <c:pt idx="6">
                  <c:v>11900</c:v>
                </c:pt>
                <c:pt idx="7">
                  <c:v>12750</c:v>
                </c:pt>
                <c:pt idx="8">
                  <c:v>12910</c:v>
                </c:pt>
                <c:pt idx="9">
                  <c:v>13330</c:v>
                </c:pt>
                <c:pt idx="10">
                  <c:v>14090</c:v>
                </c:pt>
                <c:pt idx="11">
                  <c:v>14730</c:v>
                </c:pt>
                <c:pt idx="12">
                  <c:v>15550</c:v>
                </c:pt>
                <c:pt idx="13">
                  <c:v>20000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4192"/>
        <c:axId val="50182400"/>
      </c:scatterChart>
      <c:valAx>
        <c:axId val="501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82400"/>
        <c:crosses val="autoZero"/>
        <c:crossBetween val="midCat"/>
      </c:valAx>
      <c:valAx>
        <c:axId val="501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Sheet1!$B$5:$B$18</c:f>
              <c:numCache>
                <c:formatCode>General</c:formatCode>
                <c:ptCount val="14"/>
                <c:pt idx="0">
                  <c:v>92.9</c:v>
                </c:pt>
                <c:pt idx="1">
                  <c:v>89.2</c:v>
                </c:pt>
                <c:pt idx="2">
                  <c:v>85.1</c:v>
                </c:pt>
                <c:pt idx="3">
                  <c:v>81.2</c:v>
                </c:pt>
                <c:pt idx="4">
                  <c:v>74.8</c:v>
                </c:pt>
                <c:pt idx="5">
                  <c:v>71.8</c:v>
                </c:pt>
                <c:pt idx="6">
                  <c:v>69.099999999999994</c:v>
                </c:pt>
                <c:pt idx="7">
                  <c:v>66.400000000000006</c:v>
                </c:pt>
                <c:pt idx="8">
                  <c:v>65.900000000000006</c:v>
                </c:pt>
                <c:pt idx="9">
                  <c:v>64.8</c:v>
                </c:pt>
                <c:pt idx="10">
                  <c:v>62.4</c:v>
                </c:pt>
                <c:pt idx="11">
                  <c:v>60.7</c:v>
                </c:pt>
                <c:pt idx="12">
                  <c:v>58.6</c:v>
                </c:pt>
                <c:pt idx="13">
                  <c:v>48.6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6720</c:v>
                </c:pt>
                <c:pt idx="1">
                  <c:v>7400</c:v>
                </c:pt>
                <c:pt idx="2">
                  <c:v>8150</c:v>
                </c:pt>
                <c:pt idx="3">
                  <c:v>8900</c:v>
                </c:pt>
                <c:pt idx="4">
                  <c:v>10400</c:v>
                </c:pt>
                <c:pt idx="5">
                  <c:v>11200</c:v>
                </c:pt>
                <c:pt idx="6">
                  <c:v>11900</c:v>
                </c:pt>
                <c:pt idx="7">
                  <c:v>12750</c:v>
                </c:pt>
                <c:pt idx="8">
                  <c:v>12910</c:v>
                </c:pt>
                <c:pt idx="9">
                  <c:v>13330</c:v>
                </c:pt>
                <c:pt idx="10">
                  <c:v>14090</c:v>
                </c:pt>
                <c:pt idx="11">
                  <c:v>14730</c:v>
                </c:pt>
                <c:pt idx="12">
                  <c:v>15550</c:v>
                </c:pt>
                <c:pt idx="13">
                  <c:v>20000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7136"/>
        <c:axId val="50108672"/>
      </c:scatterChart>
      <c:valAx>
        <c:axId val="501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08672"/>
        <c:crosses val="autoZero"/>
        <c:crossBetween val="midCat"/>
      </c:valAx>
      <c:valAx>
        <c:axId val="501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68873</xdr:colOff>
      <xdr:row>3</xdr:row>
      <xdr:rowOff>44359</xdr:rowOff>
    </xdr:from>
    <xdr:to>
      <xdr:col>15</xdr:col>
      <xdr:colOff>358079</xdr:colOff>
      <xdr:row>17</xdr:row>
      <xdr:rowOff>57759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68873</xdr:colOff>
      <xdr:row>6</xdr:row>
      <xdr:rowOff>44359</xdr:rowOff>
    </xdr:from>
    <xdr:to>
      <xdr:col>17</xdr:col>
      <xdr:colOff>358079</xdr:colOff>
      <xdr:row>20</xdr:row>
      <xdr:rowOff>57759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zoomScaleNormal="100" workbookViewId="0">
      <selection activeCell="E5" sqref="E5"/>
    </sheetView>
  </sheetViews>
  <sheetFormatPr defaultRowHeight="15" x14ac:dyDescent="0.25"/>
  <sheetData>
    <row r="1" spans="2:7" x14ac:dyDescent="0.25">
      <c r="C1" t="s">
        <v>0</v>
      </c>
      <c r="D1">
        <v>5</v>
      </c>
    </row>
    <row r="2" spans="2:7" x14ac:dyDescent="0.25">
      <c r="C2" t="s">
        <v>7</v>
      </c>
      <c r="D2">
        <v>5100</v>
      </c>
    </row>
    <row r="4" spans="2:7" x14ac:dyDescent="0.25">
      <c r="B4" s="2" t="s">
        <v>3</v>
      </c>
      <c r="C4" s="2" t="s">
        <v>2</v>
      </c>
      <c r="D4" s="2" t="s">
        <v>1</v>
      </c>
      <c r="E4" s="2" t="s">
        <v>6</v>
      </c>
      <c r="F4" s="2" t="s">
        <v>13</v>
      </c>
      <c r="G4" s="2" t="s">
        <v>12</v>
      </c>
    </row>
    <row r="5" spans="2:7" x14ac:dyDescent="0.25">
      <c r="B5">
        <v>92.9</v>
      </c>
      <c r="C5">
        <v>6720</v>
      </c>
      <c r="D5">
        <f>(C5-C6)/(B5-B6)</f>
        <v>-183.78378378378363</v>
      </c>
      <c r="E5" s="1">
        <f>$D$2*$D$1/(C5+$D$2)</f>
        <v>2.1573604060913705</v>
      </c>
      <c r="F5" s="4">
        <f>(1024*E5)/2.2</f>
        <v>1004.1532071988923</v>
      </c>
      <c r="G5" s="4">
        <f>(F5-F6)/($B5-$B6)</f>
        <v>14.763766073410704</v>
      </c>
    </row>
    <row r="6" spans="2:7" x14ac:dyDescent="0.25">
      <c r="B6">
        <v>89.2</v>
      </c>
      <c r="C6">
        <v>7400</v>
      </c>
      <c r="D6">
        <f t="shared" ref="D6:D17" si="0">(C6-C7)/(B6-B7)</f>
        <v>-182.92682926829229</v>
      </c>
      <c r="E6" s="1">
        <f t="shared" ref="E6:E16" si="1">$D$2*5/(C6+$D$2)</f>
        <v>2.04</v>
      </c>
      <c r="F6" s="4">
        <f t="shared" ref="F6:F17" si="2">(1024*E6)/2.2</f>
        <v>949.5272727272727</v>
      </c>
      <c r="G6" s="4">
        <f>(F6-F7)/($B6-$B7)</f>
        <v>13.108982136133525</v>
      </c>
    </row>
    <row r="7" spans="2:7" x14ac:dyDescent="0.25">
      <c r="B7">
        <v>85.1</v>
      </c>
      <c r="C7">
        <v>8150</v>
      </c>
      <c r="D7">
        <f t="shared" si="0"/>
        <v>-192.30769230769272</v>
      </c>
      <c r="E7" s="1">
        <f t="shared" si="1"/>
        <v>1.9245283018867925</v>
      </c>
      <c r="F7" s="4">
        <f t="shared" si="2"/>
        <v>895.78044596912514</v>
      </c>
      <c r="G7" s="4">
        <f>(F7-F8)/($B7-$B8)</f>
        <v>12.304676455619882</v>
      </c>
    </row>
    <row r="8" spans="2:7" x14ac:dyDescent="0.25">
      <c r="B8">
        <v>81.2</v>
      </c>
      <c r="C8">
        <v>8900</v>
      </c>
      <c r="D8">
        <f t="shared" si="0"/>
        <v>-234.3749999999998</v>
      </c>
      <c r="E8" s="1">
        <f t="shared" si="1"/>
        <v>1.8214285714285714</v>
      </c>
      <c r="F8" s="4">
        <f t="shared" si="2"/>
        <v>847.79220779220771</v>
      </c>
      <c r="G8" s="4">
        <f>(F8-F9)/($B8-$B9)</f>
        <v>12.819438625890214</v>
      </c>
    </row>
    <row r="9" spans="2:7" x14ac:dyDescent="0.25">
      <c r="B9">
        <v>74.8</v>
      </c>
      <c r="C9">
        <v>10400</v>
      </c>
      <c r="D9">
        <f t="shared" si="0"/>
        <v>-266.66666666666669</v>
      </c>
      <c r="E9" s="1">
        <f t="shared" si="1"/>
        <v>1.6451612903225807</v>
      </c>
      <c r="F9" s="4">
        <f t="shared" si="2"/>
        <v>765.74780058651027</v>
      </c>
      <c r="G9" s="4">
        <f>(F9-F10)/($B9-$B10)</f>
        <v>12.52757137973841</v>
      </c>
    </row>
    <row r="10" spans="2:7" x14ac:dyDescent="0.25">
      <c r="B10">
        <v>71.8</v>
      </c>
      <c r="C10">
        <v>11200</v>
      </c>
      <c r="D10">
        <f t="shared" si="0"/>
        <v>-259.25925925925901</v>
      </c>
      <c r="E10" s="1">
        <f t="shared" si="1"/>
        <v>1.5644171779141105</v>
      </c>
      <c r="F10" s="4">
        <f t="shared" si="2"/>
        <v>728.16508644729504</v>
      </c>
      <c r="G10" s="4">
        <f>(F10-F11)/($B10-$B11)</f>
        <v>11.104914172398843</v>
      </c>
    </row>
    <row r="11" spans="2:7" x14ac:dyDescent="0.25">
      <c r="B11">
        <v>69.099999999999994</v>
      </c>
      <c r="C11">
        <v>11900</v>
      </c>
      <c r="D11">
        <f t="shared" si="0"/>
        <v>-314.81481481481615</v>
      </c>
      <c r="E11" s="1">
        <f t="shared" si="1"/>
        <v>1.5</v>
      </c>
      <c r="F11" s="4">
        <f t="shared" si="2"/>
        <v>698.18181818181813</v>
      </c>
      <c r="G11" s="4">
        <f>(F11-F12)/($B11-$B12)</f>
        <v>12.313612313612348</v>
      </c>
    </row>
    <row r="12" spans="2:7" x14ac:dyDescent="0.25">
      <c r="B12">
        <v>66.400000000000006</v>
      </c>
      <c r="C12">
        <v>12750</v>
      </c>
      <c r="D12">
        <f t="shared" si="0"/>
        <v>-320</v>
      </c>
      <c r="E12" s="1">
        <f t="shared" si="1"/>
        <v>1.4285714285714286</v>
      </c>
      <c r="F12" s="4">
        <f t="shared" si="2"/>
        <v>664.93506493506493</v>
      </c>
      <c r="G12" s="4">
        <f>(F12-F13)/($B12-$B13)</f>
        <v>11.814504207619166</v>
      </c>
    </row>
    <row r="13" spans="2:7" x14ac:dyDescent="0.25">
      <c r="B13">
        <v>65.900000000000006</v>
      </c>
      <c r="C13">
        <v>12910</v>
      </c>
      <c r="D13">
        <f t="shared" si="0"/>
        <v>-381.81818181817886</v>
      </c>
      <c r="E13" s="1">
        <f t="shared" si="1"/>
        <v>1.4158800666296503</v>
      </c>
      <c r="F13" s="4">
        <f t="shared" si="2"/>
        <v>659.02781283125535</v>
      </c>
      <c r="G13" s="4">
        <f>(F13-F14)/($B13-$B14)</f>
        <v>13.653217648553557</v>
      </c>
    </row>
    <row r="14" spans="2:7" x14ac:dyDescent="0.25">
      <c r="B14">
        <v>64.8</v>
      </c>
      <c r="C14">
        <v>13330</v>
      </c>
      <c r="D14">
        <f t="shared" si="0"/>
        <v>-316.66666666666686</v>
      </c>
      <c r="E14" s="1">
        <f t="shared" si="1"/>
        <v>1.3836136733586544</v>
      </c>
      <c r="F14" s="4">
        <f t="shared" si="2"/>
        <v>644.00927341784632</v>
      </c>
      <c r="G14" s="4">
        <f>(F14-F15)/($B14-$B15)</f>
        <v>10.627215732967752</v>
      </c>
    </row>
    <row r="15" spans="2:7" x14ac:dyDescent="0.25">
      <c r="B15">
        <v>62.4</v>
      </c>
      <c r="C15">
        <v>14090</v>
      </c>
      <c r="D15">
        <f t="shared" si="0"/>
        <v>-376.47058823529505</v>
      </c>
      <c r="E15" s="1">
        <f t="shared" si="1"/>
        <v>1.3288170922355393</v>
      </c>
      <c r="F15" s="4">
        <f t="shared" si="2"/>
        <v>618.50395565872373</v>
      </c>
      <c r="G15" s="4">
        <f>(F15-F16)/($B15-$B16)</f>
        <v>11.742236410120864</v>
      </c>
    </row>
    <row r="16" spans="2:7" x14ac:dyDescent="0.25">
      <c r="B16">
        <v>60.7</v>
      </c>
      <c r="C16">
        <v>14730</v>
      </c>
      <c r="D16">
        <f t="shared" si="0"/>
        <v>-390.4761904761902</v>
      </c>
      <c r="E16" s="1">
        <f t="shared" si="1"/>
        <v>1.285930408472012</v>
      </c>
      <c r="F16" s="4">
        <f t="shared" si="2"/>
        <v>598.54215376151831</v>
      </c>
      <c r="G16" s="4">
        <f>(F16-F17)/($B16-$B17)</f>
        <v>11.317988379671254</v>
      </c>
    </row>
    <row r="17" spans="2:7" x14ac:dyDescent="0.25">
      <c r="B17">
        <v>58.6</v>
      </c>
      <c r="C17">
        <v>15550</v>
      </c>
      <c r="D17">
        <f t="shared" si="0"/>
        <v>-445</v>
      </c>
      <c r="E17" s="1">
        <f t="shared" ref="E17:E18" si="3">$D$2*5/(C17+$D$2)</f>
        <v>1.2348668280871671</v>
      </c>
      <c r="F17" s="4">
        <f t="shared" si="2"/>
        <v>574.77437816420866</v>
      </c>
      <c r="G17" s="4">
        <f>(F17-F18)/($B17-$B18)</f>
        <v>57.477437816420867</v>
      </c>
    </row>
    <row r="18" spans="2:7" x14ac:dyDescent="0.25">
      <c r="B18">
        <v>48.6</v>
      </c>
      <c r="C18">
        <v>20000</v>
      </c>
      <c r="E18" s="1">
        <f t="shared" si="3"/>
        <v>1.0159362549800797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G3" sqref="G3"/>
    </sheetView>
  </sheetViews>
  <sheetFormatPr defaultRowHeight="15" x14ac:dyDescent="0.25"/>
  <sheetData>
    <row r="1" spans="2:9" x14ac:dyDescent="0.25">
      <c r="C1" t="s">
        <v>0</v>
      </c>
      <c r="D1">
        <v>5</v>
      </c>
    </row>
    <row r="2" spans="2:9" x14ac:dyDescent="0.25">
      <c r="C2" t="s">
        <v>7</v>
      </c>
      <c r="D2">
        <v>10000</v>
      </c>
    </row>
    <row r="3" spans="2:9" x14ac:dyDescent="0.25">
      <c r="C3" t="s">
        <v>8</v>
      </c>
      <c r="D3">
        <v>20000</v>
      </c>
    </row>
    <row r="4" spans="2:9" x14ac:dyDescent="0.25">
      <c r="C4" t="s">
        <v>9</v>
      </c>
      <c r="D4">
        <v>12000</v>
      </c>
    </row>
    <row r="5" spans="2:9" x14ac:dyDescent="0.25">
      <c r="C5" t="s">
        <v>4</v>
      </c>
      <c r="D5">
        <f>$D$4*$D$1/($D$3+$D$4)</f>
        <v>1.875</v>
      </c>
    </row>
    <row r="7" spans="2:9" x14ac:dyDescent="0.25">
      <c r="B7" s="2" t="s">
        <v>3</v>
      </c>
      <c r="C7" s="2" t="s">
        <v>2</v>
      </c>
      <c r="D7" s="2" t="s">
        <v>1</v>
      </c>
      <c r="E7" s="2" t="s">
        <v>6</v>
      </c>
      <c r="F7" s="2" t="s">
        <v>5</v>
      </c>
      <c r="G7" s="2" t="s">
        <v>10</v>
      </c>
      <c r="H7" s="2" t="s">
        <v>11</v>
      </c>
      <c r="I7" s="2" t="s">
        <v>12</v>
      </c>
    </row>
    <row r="8" spans="2:9" x14ac:dyDescent="0.25">
      <c r="B8">
        <v>92.9</v>
      </c>
      <c r="C8">
        <v>6720</v>
      </c>
      <c r="D8">
        <f>(C8-C9)/(B8-B9)</f>
        <v>-183.78378378378363</v>
      </c>
      <c r="E8" s="1">
        <f>$D$2*$D$1/(C8+$D$2)</f>
        <v>2.9904306220095696</v>
      </c>
      <c r="F8" s="1">
        <f>E8-$D$5</f>
        <v>1.1154306220095696</v>
      </c>
      <c r="G8" s="3">
        <f>(F8-F9)/(B8-B9)</f>
        <v>3.1585784761828391E-2</v>
      </c>
      <c r="H8" s="4">
        <f>(1024*F8)/1.1</f>
        <v>1038.3645063070901</v>
      </c>
      <c r="I8" s="4">
        <f>(H8-H9)/($B8-$B9)</f>
        <v>29.403494178283868</v>
      </c>
    </row>
    <row r="9" spans="2:9" x14ac:dyDescent="0.25">
      <c r="B9">
        <v>89.2</v>
      </c>
      <c r="C9">
        <v>7400</v>
      </c>
      <c r="D9">
        <f t="shared" ref="D9:D20" si="0">(C9-C10)/(B9-B10)</f>
        <v>-182.92682926829229</v>
      </c>
      <c r="E9" s="1">
        <f t="shared" ref="E9:E21" si="1">$D$2*5/(C9+$D$2)</f>
        <v>2.8735632183908044</v>
      </c>
      <c r="F9" s="1">
        <f t="shared" ref="F9:F21" si="2">E9-$D$5</f>
        <v>0.99856321839080442</v>
      </c>
      <c r="G9" s="3">
        <f t="shared" ref="G9:G20" si="3">(F9-F10)/(B9-B10)</f>
        <v>2.8961532134557526E-2</v>
      </c>
      <c r="H9" s="4">
        <f t="shared" ref="H9:H20" si="4">(1024*F9)/1.1</f>
        <v>929.5715778474397</v>
      </c>
      <c r="I9" s="4">
        <f t="shared" ref="I9:I20" si="5">(H9-H10)/(B9-B10)</f>
        <v>26.960553550715382</v>
      </c>
    </row>
    <row r="10" spans="2:9" x14ac:dyDescent="0.25">
      <c r="B10">
        <v>85.1</v>
      </c>
      <c r="C10">
        <v>8150</v>
      </c>
      <c r="D10">
        <f t="shared" si="0"/>
        <v>-192.30769230769272</v>
      </c>
      <c r="E10" s="1">
        <f t="shared" si="1"/>
        <v>2.7548209366391183</v>
      </c>
      <c r="F10" s="1">
        <f t="shared" si="2"/>
        <v>0.87982093663911831</v>
      </c>
      <c r="G10" s="3">
        <f t="shared" si="3"/>
        <v>2.8030331060634097E-2</v>
      </c>
      <c r="H10" s="4">
        <f t="shared" si="4"/>
        <v>819.03330828950641</v>
      </c>
      <c r="I10" s="4">
        <f t="shared" si="5"/>
        <v>26.093690005535738</v>
      </c>
    </row>
    <row r="11" spans="2:9" x14ac:dyDescent="0.25">
      <c r="B11">
        <v>81.2</v>
      </c>
      <c r="C11">
        <v>8900</v>
      </c>
      <c r="D11">
        <f t="shared" si="0"/>
        <v>-234.3749999999998</v>
      </c>
      <c r="E11" s="1">
        <f t="shared" si="1"/>
        <v>2.6455026455026456</v>
      </c>
      <c r="F11" s="1">
        <f t="shared" si="2"/>
        <v>0.77050264550264558</v>
      </c>
      <c r="G11" s="3">
        <f t="shared" si="3"/>
        <v>3.0394102085278513E-2</v>
      </c>
      <c r="H11" s="4">
        <f t="shared" si="4"/>
        <v>717.26791726791726</v>
      </c>
      <c r="I11" s="4">
        <f t="shared" si="5"/>
        <v>28.294145941204711</v>
      </c>
    </row>
    <row r="12" spans="2:9" x14ac:dyDescent="0.25">
      <c r="B12">
        <v>74.8</v>
      </c>
      <c r="C12">
        <v>10400</v>
      </c>
      <c r="D12">
        <f t="shared" si="0"/>
        <v>-266.66666666666669</v>
      </c>
      <c r="E12" s="1">
        <f t="shared" si="1"/>
        <v>2.4509803921568629</v>
      </c>
      <c r="F12" s="1">
        <f t="shared" si="2"/>
        <v>0.57598039215686292</v>
      </c>
      <c r="G12" s="3">
        <f t="shared" si="3"/>
        <v>3.0829942039708975E-2</v>
      </c>
      <c r="H12" s="4">
        <f t="shared" si="4"/>
        <v>536.18538324420695</v>
      </c>
      <c r="I12" s="4">
        <f t="shared" si="5"/>
        <v>28.699873316965466</v>
      </c>
    </row>
    <row r="13" spans="2:9" x14ac:dyDescent="0.25">
      <c r="B13">
        <v>71.8</v>
      </c>
      <c r="C13">
        <v>11200</v>
      </c>
      <c r="D13">
        <f t="shared" si="0"/>
        <v>-259.25925925925901</v>
      </c>
      <c r="E13" s="1">
        <f t="shared" si="1"/>
        <v>2.358490566037736</v>
      </c>
      <c r="F13" s="1">
        <f t="shared" si="2"/>
        <v>0.48349056603773599</v>
      </c>
      <c r="G13" s="3">
        <f t="shared" si="3"/>
        <v>2.7920571558031699E-2</v>
      </c>
      <c r="H13" s="4">
        <f t="shared" si="4"/>
        <v>450.08576329331055</v>
      </c>
      <c r="I13" s="4">
        <f t="shared" si="5"/>
        <v>25.991513886749495</v>
      </c>
    </row>
    <row r="14" spans="2:9" x14ac:dyDescent="0.25">
      <c r="B14">
        <v>69.099999999999994</v>
      </c>
      <c r="C14">
        <v>11900</v>
      </c>
      <c r="D14">
        <f t="shared" si="0"/>
        <v>-314.81481481481615</v>
      </c>
      <c r="E14" s="1">
        <f t="shared" si="1"/>
        <v>2.2831050228310503</v>
      </c>
      <c r="F14" s="1">
        <f t="shared" si="2"/>
        <v>0.40810502283105032</v>
      </c>
      <c r="G14" s="3">
        <f t="shared" si="3"/>
        <v>3.1593638899575074E-2</v>
      </c>
      <c r="H14" s="4">
        <f t="shared" si="4"/>
        <v>379.90867579908684</v>
      </c>
      <c r="I14" s="4">
        <f t="shared" si="5"/>
        <v>29.410805666513529</v>
      </c>
    </row>
    <row r="15" spans="2:9" x14ac:dyDescent="0.25">
      <c r="B15">
        <v>66.400000000000006</v>
      </c>
      <c r="C15">
        <v>12750</v>
      </c>
      <c r="D15">
        <f t="shared" si="0"/>
        <v>-320</v>
      </c>
      <c r="E15" s="1">
        <f t="shared" si="1"/>
        <v>2.197802197802198</v>
      </c>
      <c r="F15" s="1">
        <f t="shared" si="2"/>
        <v>0.32280219780219799</v>
      </c>
      <c r="G15" s="3">
        <f t="shared" si="3"/>
        <v>3.0698241086717815E-2</v>
      </c>
      <c r="H15" s="4">
        <f t="shared" si="4"/>
        <v>300.49950049950064</v>
      </c>
      <c r="I15" s="4">
        <f t="shared" si="5"/>
        <v>28.577271702544522</v>
      </c>
    </row>
    <row r="16" spans="2:9" x14ac:dyDescent="0.25">
      <c r="B16">
        <v>65.900000000000006</v>
      </c>
      <c r="C16">
        <v>12910</v>
      </c>
      <c r="D16">
        <f t="shared" si="0"/>
        <v>-381.81818181817886</v>
      </c>
      <c r="E16" s="1">
        <f t="shared" si="1"/>
        <v>2.1824530772588391</v>
      </c>
      <c r="F16" s="1">
        <f t="shared" si="2"/>
        <v>0.30745307725883908</v>
      </c>
      <c r="G16" s="3">
        <f t="shared" si="3"/>
        <v>3.5717971104263148E-2</v>
      </c>
      <c r="H16" s="4">
        <f t="shared" si="4"/>
        <v>286.21086464822838</v>
      </c>
      <c r="I16" s="4">
        <f t="shared" si="5"/>
        <v>33.250184009786807</v>
      </c>
    </row>
    <row r="17" spans="2:9" x14ac:dyDescent="0.25">
      <c r="B17">
        <v>64.8</v>
      </c>
      <c r="C17">
        <v>13330</v>
      </c>
      <c r="D17">
        <f t="shared" si="0"/>
        <v>-316.66666666666686</v>
      </c>
      <c r="E17" s="1">
        <f t="shared" si="1"/>
        <v>2.1431633090441493</v>
      </c>
      <c r="F17" s="1">
        <f t="shared" si="2"/>
        <v>0.26816330904414931</v>
      </c>
      <c r="G17" s="3">
        <f t="shared" si="3"/>
        <v>2.8172203453603807E-2</v>
      </c>
      <c r="H17" s="4">
        <f t="shared" si="4"/>
        <v>249.63566223746261</v>
      </c>
      <c r="I17" s="4">
        <f t="shared" si="5"/>
        <v>26.225760305900266</v>
      </c>
    </row>
    <row r="18" spans="2:9" x14ac:dyDescent="0.25">
      <c r="B18">
        <v>62.4</v>
      </c>
      <c r="C18">
        <v>14090</v>
      </c>
      <c r="D18">
        <f t="shared" si="0"/>
        <v>-376.47058823529505</v>
      </c>
      <c r="E18" s="1">
        <f t="shared" si="1"/>
        <v>2.0755500207555002</v>
      </c>
      <c r="F18" s="1">
        <f t="shared" si="2"/>
        <v>0.20055002075550021</v>
      </c>
      <c r="G18" s="3">
        <f t="shared" si="3"/>
        <v>3.1596584602733499E-2</v>
      </c>
      <c r="H18" s="4">
        <f t="shared" si="4"/>
        <v>186.69383750330201</v>
      </c>
      <c r="I18" s="4">
        <f t="shared" si="5"/>
        <v>29.413547848362821</v>
      </c>
    </row>
    <row r="19" spans="2:9" x14ac:dyDescent="0.25">
      <c r="B19">
        <v>60.7</v>
      </c>
      <c r="C19">
        <v>14730</v>
      </c>
      <c r="D19">
        <f t="shared" si="0"/>
        <v>-390.4761904761902</v>
      </c>
      <c r="E19" s="1">
        <f t="shared" si="1"/>
        <v>2.0218358269308534</v>
      </c>
      <c r="F19" s="1">
        <f t="shared" si="2"/>
        <v>0.1468358269308534</v>
      </c>
      <c r="G19" s="3">
        <f t="shared" si="3"/>
        <v>3.0899364049637609E-2</v>
      </c>
      <c r="H19" s="4">
        <f t="shared" si="4"/>
        <v>136.69080616108533</v>
      </c>
      <c r="I19" s="4">
        <f t="shared" si="5"/>
        <v>28.764498897117189</v>
      </c>
    </row>
    <row r="20" spans="2:9" x14ac:dyDescent="0.25">
      <c r="B20">
        <v>58.6</v>
      </c>
      <c r="C20">
        <v>15550</v>
      </c>
      <c r="D20">
        <f t="shared" si="0"/>
        <v>-445</v>
      </c>
      <c r="E20" s="1">
        <f t="shared" si="1"/>
        <v>1.9569471624266144</v>
      </c>
      <c r="F20" s="1">
        <f t="shared" si="2"/>
        <v>8.1947162426614373E-2</v>
      </c>
      <c r="G20" s="3">
        <f t="shared" si="3"/>
        <v>2.9028049575994763E-2</v>
      </c>
      <c r="H20" s="4">
        <f t="shared" si="4"/>
        <v>76.285358477139198</v>
      </c>
      <c r="I20" s="4">
        <f t="shared" si="5"/>
        <v>7.6285358477139198</v>
      </c>
    </row>
    <row r="21" spans="2:9" x14ac:dyDescent="0.25">
      <c r="B21">
        <v>48.6</v>
      </c>
      <c r="C21">
        <v>20000</v>
      </c>
      <c r="E21" s="1">
        <f t="shared" si="1"/>
        <v>1.6666666666666667</v>
      </c>
      <c r="F21" s="1">
        <f t="shared" si="2"/>
        <v>-0.20833333333333326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</dc:creator>
  <cp:lastModifiedBy>sbs</cp:lastModifiedBy>
  <dcterms:created xsi:type="dcterms:W3CDTF">2017-07-04T23:35:33Z</dcterms:created>
  <dcterms:modified xsi:type="dcterms:W3CDTF">2017-07-10T01:01:53Z</dcterms:modified>
</cp:coreProperties>
</file>