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OneDrive\Documents\UPC-DESKTOP-1S4F8E7\Tesis\tfm-repo\alphaApp\"/>
    </mc:Choice>
  </mc:AlternateContent>
  <xr:revisionPtr revIDLastSave="33" documentId="107_{43A6708D-77D1-45C5-9D20-A59AED31C9E8}" xr6:coauthVersionLast="40" xr6:coauthVersionMax="40" xr10:uidLastSave="{7D6FA2AA-EB9F-4EBF-A8D5-97C6A73ABE83}"/>
  <bookViews>
    <workbookView xWindow="0" yWindow="0" windowWidth="23040" windowHeight="12360" activeTab="2" xr2:uid="{6639CBF0-1A6E-437C-903B-D5B18B74404F}"/>
  </bookViews>
  <sheets>
    <sheet name="machines" sheetId="1" r:id="rId1"/>
    <sheet name="orders" sheetId="2" r:id="rId2"/>
    <sheet name="jobs" sheetId="3" r:id="rId3"/>
    <sheet name="tasks" sheetId="4" r:id="rId4"/>
    <sheet name="Sheet1" sheetId="5" r:id="rId5"/>
  </sheets>
  <definedNames>
    <definedName name="duration" localSheetId="4">Sheet1!$A$1:$C$51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3" i="4"/>
  <c r="J14" i="4"/>
  <c r="J15" i="4"/>
  <c r="J16" i="4"/>
  <c r="J18" i="4"/>
  <c r="J19" i="4"/>
  <c r="J20" i="4"/>
  <c r="J21" i="4"/>
  <c r="J22" i="4"/>
  <c r="J24" i="4"/>
  <c r="J25" i="4"/>
  <c r="J26" i="4"/>
  <c r="J27" i="4"/>
  <c r="J28" i="4"/>
  <c r="J30" i="4"/>
  <c r="J31" i="4"/>
  <c r="J32" i="4"/>
  <c r="J33" i="4"/>
  <c r="J34" i="4"/>
  <c r="J36" i="4"/>
  <c r="J37" i="4"/>
  <c r="J38" i="4"/>
  <c r="J39" i="4"/>
  <c r="J41" i="4"/>
  <c r="J42" i="4"/>
  <c r="J43" i="4"/>
  <c r="J44" i="4"/>
  <c r="J46" i="4"/>
  <c r="J47" i="4"/>
  <c r="J48" i="4"/>
  <c r="J50" i="4"/>
  <c r="J5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2" i="4"/>
  <c r="J2" i="4"/>
  <c r="I3" i="4" l="1"/>
  <c r="H3" i="4" s="1"/>
  <c r="I4" i="4"/>
  <c r="H4" i="4" s="1"/>
  <c r="I5" i="4"/>
  <c r="H5" i="4" s="1"/>
  <c r="I6" i="4"/>
  <c r="H6" i="4" s="1"/>
  <c r="I7" i="4"/>
  <c r="H7" i="4" s="1"/>
  <c r="I8" i="4"/>
  <c r="H8" i="4" s="1"/>
  <c r="I9" i="4"/>
  <c r="H9" i="4" s="1"/>
  <c r="I10" i="4"/>
  <c r="H10" i="4" s="1"/>
  <c r="I11" i="4"/>
  <c r="H11" i="4" s="1"/>
  <c r="I12" i="4"/>
  <c r="H12" i="4" s="1"/>
  <c r="I13" i="4"/>
  <c r="H13" i="4" s="1"/>
  <c r="I14" i="4"/>
  <c r="H14" i="4" s="1"/>
  <c r="I15" i="4"/>
  <c r="H15" i="4" s="1"/>
  <c r="I16" i="4"/>
  <c r="H16" i="4" s="1"/>
  <c r="I17" i="4"/>
  <c r="H17" i="4" s="1"/>
  <c r="I18" i="4"/>
  <c r="H18" i="4" s="1"/>
  <c r="I19" i="4"/>
  <c r="H19" i="4" s="1"/>
  <c r="I20" i="4"/>
  <c r="H20" i="4" s="1"/>
  <c r="I21" i="4"/>
  <c r="H21" i="4" s="1"/>
  <c r="I22" i="4"/>
  <c r="H22" i="4" s="1"/>
  <c r="I23" i="4"/>
  <c r="H23" i="4" s="1"/>
  <c r="I24" i="4"/>
  <c r="H24" i="4" s="1"/>
  <c r="I25" i="4"/>
  <c r="H25" i="4" s="1"/>
  <c r="I26" i="4"/>
  <c r="H26" i="4" s="1"/>
  <c r="I27" i="4"/>
  <c r="H27" i="4" s="1"/>
  <c r="I28" i="4"/>
  <c r="H28" i="4" s="1"/>
  <c r="I29" i="4"/>
  <c r="H29" i="4" s="1"/>
  <c r="I30" i="4"/>
  <c r="H30" i="4" s="1"/>
  <c r="I31" i="4"/>
  <c r="H31" i="4" s="1"/>
  <c r="I32" i="4"/>
  <c r="H32" i="4" s="1"/>
  <c r="I33" i="4"/>
  <c r="H33" i="4" s="1"/>
  <c r="I34" i="4"/>
  <c r="H34" i="4" s="1"/>
  <c r="I35" i="4"/>
  <c r="H35" i="4" s="1"/>
  <c r="I36" i="4"/>
  <c r="H36" i="4" s="1"/>
  <c r="I37" i="4"/>
  <c r="H37" i="4" s="1"/>
  <c r="I38" i="4"/>
  <c r="H38" i="4" s="1"/>
  <c r="I39" i="4"/>
  <c r="H39" i="4" s="1"/>
  <c r="I40" i="4"/>
  <c r="H40" i="4" s="1"/>
  <c r="I41" i="4"/>
  <c r="H41" i="4" s="1"/>
  <c r="I42" i="4"/>
  <c r="H42" i="4" s="1"/>
  <c r="I43" i="4"/>
  <c r="H43" i="4" s="1"/>
  <c r="I44" i="4"/>
  <c r="H44" i="4" s="1"/>
  <c r="I45" i="4"/>
  <c r="H45" i="4" s="1"/>
  <c r="I46" i="4"/>
  <c r="H46" i="4" s="1"/>
  <c r="I47" i="4"/>
  <c r="H47" i="4" s="1"/>
  <c r="I48" i="4"/>
  <c r="H48" i="4" s="1"/>
  <c r="I49" i="4"/>
  <c r="H49" i="4" s="1"/>
  <c r="I50" i="4"/>
  <c r="H50" i="4" s="1"/>
  <c r="I51" i="4"/>
  <c r="H51" i="4" s="1"/>
  <c r="I2" i="4"/>
  <c r="H2" i="4" s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2" i="4"/>
  <c r="F8" i="3" l="1"/>
  <c r="F11" i="3"/>
  <c r="F6" i="3"/>
  <c r="F3" i="3"/>
  <c r="F9" i="3"/>
  <c r="F4" i="3"/>
  <c r="F2" i="3"/>
  <c r="F7" i="3"/>
  <c r="F5" i="3"/>
  <c r="F1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A6ACCF-F7C5-49AC-80D9-BE98986EC42C}" name="duration" type="6" refreshedVersion="6" background="1" saveData="1">
    <textPr codePage="437" sourceFile="C:\Users\samue\OneDrive\Documents\UPC-DESKTOP-1S4F8E7\Tesis\R\duration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<sst xmlns="http://schemas.openxmlformats.org/spreadsheetml/2006/main" count="119" uniqueCount="98">
  <si>
    <t>TW-01</t>
  </si>
  <si>
    <t>TW-02</t>
  </si>
  <si>
    <t>CNC-01</t>
  </si>
  <si>
    <t>CNC-02</t>
  </si>
  <si>
    <t>LC-01</t>
  </si>
  <si>
    <t>Tig welding machine 1</t>
  </si>
  <si>
    <t>Tig welding machine 2</t>
  </si>
  <si>
    <t>CNC machine 1</t>
  </si>
  <si>
    <t>CNC machine 2</t>
  </si>
  <si>
    <t>Laser cutter 1</t>
  </si>
  <si>
    <t>TW</t>
  </si>
  <si>
    <t>CNC</t>
  </si>
  <si>
    <t>LC</t>
  </si>
  <si>
    <t>Job name</t>
  </si>
  <si>
    <t>Comments</t>
  </si>
  <si>
    <t>Order ID</t>
  </si>
  <si>
    <t>Order Name</t>
  </si>
  <si>
    <t>Machine ID</t>
  </si>
  <si>
    <t>Machine Name</t>
  </si>
  <si>
    <t>Machine Description</t>
  </si>
  <si>
    <t>Machine Family</t>
  </si>
  <si>
    <t>Customer ID</t>
  </si>
  <si>
    <t>Job Release Date</t>
  </si>
  <si>
    <t>Job Due Date</t>
  </si>
  <si>
    <t>Job Status</t>
  </si>
  <si>
    <t>Job Comments</t>
  </si>
  <si>
    <t>Job ID</t>
  </si>
  <si>
    <t>Task ID</t>
  </si>
  <si>
    <t>Task Name</t>
  </si>
  <si>
    <t>Task Runtime</t>
  </si>
  <si>
    <t>Predecessors Task ID</t>
  </si>
  <si>
    <t>Airbus AOG bearings</t>
  </si>
  <si>
    <t>Transmission Gears</t>
  </si>
  <si>
    <t>Rear shaft</t>
  </si>
  <si>
    <t>Main gear</t>
  </si>
  <si>
    <t>Secondary gear</t>
  </si>
  <si>
    <t>3F-757 Housing</t>
  </si>
  <si>
    <t>8H-1247 Seal support</t>
  </si>
  <si>
    <t>Accepted</t>
  </si>
  <si>
    <t>Job Priority</t>
  </si>
  <si>
    <t>Job</t>
  </si>
  <si>
    <t>Machine</t>
  </si>
  <si>
    <t>Duration</t>
  </si>
  <si>
    <t>J1 Task 1</t>
  </si>
  <si>
    <t>J1 Task 2</t>
  </si>
  <si>
    <t>J1 Task 3</t>
  </si>
  <si>
    <t>J1 Task 4</t>
  </si>
  <si>
    <t>J1 Task 5</t>
  </si>
  <si>
    <t>J2 Task 1</t>
  </si>
  <si>
    <t>J2 Task 2</t>
  </si>
  <si>
    <t>J2 Task 3</t>
  </si>
  <si>
    <t>J2 Task 4</t>
  </si>
  <si>
    <t>J2 Task 5</t>
  </si>
  <si>
    <t>J3 Task 1</t>
  </si>
  <si>
    <t>J3 Task 2</t>
  </si>
  <si>
    <t>J3 Task 3</t>
  </si>
  <si>
    <t>J3 Task 4</t>
  </si>
  <si>
    <t>J3 Task 5</t>
  </si>
  <si>
    <t>J4 Task 1</t>
  </si>
  <si>
    <t>J4 Task 2</t>
  </si>
  <si>
    <t>J4 Task 3</t>
  </si>
  <si>
    <t>J4 Task 4</t>
  </si>
  <si>
    <t>J4 Task 5</t>
  </si>
  <si>
    <t>J5 Task 1</t>
  </si>
  <si>
    <t>J5 Task 2</t>
  </si>
  <si>
    <t>J5 Task 3</t>
  </si>
  <si>
    <t>J5 Task 4</t>
  </si>
  <si>
    <t>J5 Task 5</t>
  </si>
  <si>
    <t>J6 Task 1</t>
  </si>
  <si>
    <t>J6 Task 2</t>
  </si>
  <si>
    <t>J6 Task 3</t>
  </si>
  <si>
    <t>J6 Task 4</t>
  </si>
  <si>
    <t>J6 Task 5</t>
  </si>
  <si>
    <t>J7 Task 1</t>
  </si>
  <si>
    <t>J7 Task 2</t>
  </si>
  <si>
    <t>J7 Task 3</t>
  </si>
  <si>
    <t>J7 Task 4</t>
  </si>
  <si>
    <t>J7 Task 5</t>
  </si>
  <si>
    <t>J8 Task 1</t>
  </si>
  <si>
    <t>J8 Task 2</t>
  </si>
  <si>
    <t>J8 Task 3</t>
  </si>
  <si>
    <t>J8 Task 4</t>
  </si>
  <si>
    <t>J8 Task 5</t>
  </si>
  <si>
    <t>J9 Task 1</t>
  </si>
  <si>
    <t>J9 Task 2</t>
  </si>
  <si>
    <t>J9 Task 3</t>
  </si>
  <si>
    <t>J9 Task 4</t>
  </si>
  <si>
    <t>J9 Task 5</t>
  </si>
  <si>
    <t>J10 Task 1</t>
  </si>
  <si>
    <t>J10 Task 2</t>
  </si>
  <si>
    <t>J10 Task 3</t>
  </si>
  <si>
    <t>J10 Task 4</t>
  </si>
  <si>
    <t>J10 Task 5</t>
  </si>
  <si>
    <t>Tasks ID</t>
  </si>
  <si>
    <t>Predecessors</t>
  </si>
  <si>
    <t>Task Cycle Time</t>
  </si>
  <si>
    <t>Task Setup Time</t>
  </si>
  <si>
    <t>Job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</si>
</sst>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ration" connectionId="1" xr16:uid="{471B9CE2-D509-475C-8AC8-93C860DEDC5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9ABDA-8F5D-4FAD-87D9-353996B99213}">
  <dimension ref="A1:D6"/>
  <sheetViews>
    <sheetView workbookViewId="0">
      <selection activeCell="B23" sqref="B23"/>
    </sheetView>
  </sheetViews>
  <sheetFormatPr defaultRowHeight="14.4" x14ac:dyDescent="0.3"/>
  <cols>
    <col min="1" max="1" width="13.109375" customWidth="1"/>
    <col min="2" max="2" width="21.109375" customWidth="1"/>
    <col min="3" max="3" width="28" customWidth="1"/>
    <col min="4" max="4" width="14.77734375" customWidth="1"/>
  </cols>
  <sheetData>
    <row r="1" spans="1:4" x14ac:dyDescent="0.3">
      <c r="A1" t="s">
        <v>17</v>
      </c>
      <c r="B1" t="s">
        <v>18</v>
      </c>
      <c r="C1" t="s">
        <v>19</v>
      </c>
      <c r="D1" t="s">
        <v>20</v>
      </c>
    </row>
    <row r="2" spans="1:4" x14ac:dyDescent="0.3">
      <c r="A2">
        <v>0</v>
      </c>
      <c r="B2" t="s">
        <v>0</v>
      </c>
      <c r="C2" t="s">
        <v>5</v>
      </c>
      <c r="D2" t="s">
        <v>10</v>
      </c>
    </row>
    <row r="3" spans="1:4" x14ac:dyDescent="0.3">
      <c r="A3">
        <v>1</v>
      </c>
      <c r="B3" t="s">
        <v>1</v>
      </c>
      <c r="C3" t="s">
        <v>6</v>
      </c>
      <c r="D3" t="s">
        <v>10</v>
      </c>
    </row>
    <row r="4" spans="1:4" x14ac:dyDescent="0.3">
      <c r="A4">
        <v>2</v>
      </c>
      <c r="B4" t="s">
        <v>2</v>
      </c>
      <c r="C4" t="s">
        <v>7</v>
      </c>
      <c r="D4" t="s">
        <v>11</v>
      </c>
    </row>
    <row r="5" spans="1:4" x14ac:dyDescent="0.3">
      <c r="A5">
        <v>3</v>
      </c>
      <c r="B5" t="s">
        <v>3</v>
      </c>
      <c r="C5" t="s">
        <v>8</v>
      </c>
      <c r="D5" t="s">
        <v>11</v>
      </c>
    </row>
    <row r="6" spans="1:4" x14ac:dyDescent="0.3">
      <c r="A6">
        <v>4</v>
      </c>
      <c r="B6" t="s">
        <v>4</v>
      </c>
      <c r="C6" t="s">
        <v>9</v>
      </c>
      <c r="D6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B50DD-253B-4599-839F-DB4D03AE9AD6}">
  <dimension ref="A1:C3"/>
  <sheetViews>
    <sheetView workbookViewId="0">
      <selection activeCell="A4" sqref="A4"/>
    </sheetView>
  </sheetViews>
  <sheetFormatPr defaultRowHeight="14.4" x14ac:dyDescent="0.3"/>
  <cols>
    <col min="2" max="2" width="21.109375" customWidth="1"/>
    <col min="3" max="3" width="14.21875" customWidth="1"/>
    <col min="4" max="4" width="16" customWidth="1"/>
  </cols>
  <sheetData>
    <row r="1" spans="1:3" x14ac:dyDescent="0.3">
      <c r="A1" t="s">
        <v>15</v>
      </c>
      <c r="B1" t="s">
        <v>16</v>
      </c>
      <c r="C1" t="s">
        <v>21</v>
      </c>
    </row>
    <row r="2" spans="1:3" x14ac:dyDescent="0.3">
      <c r="A2">
        <v>1</v>
      </c>
      <c r="B2" t="s">
        <v>32</v>
      </c>
      <c r="C2">
        <v>30150</v>
      </c>
    </row>
    <row r="3" spans="1:3" x14ac:dyDescent="0.3">
      <c r="A3">
        <v>2</v>
      </c>
      <c r="B3" t="s">
        <v>31</v>
      </c>
      <c r="C3">
        <v>28014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56C77-D033-44C5-8405-8BE16B8FF683}">
  <dimension ref="A1:I11"/>
  <sheetViews>
    <sheetView tabSelected="1" workbookViewId="0">
      <selection activeCell="D7" sqref="D7"/>
    </sheetView>
  </sheetViews>
  <sheetFormatPr defaultRowHeight="14.4" x14ac:dyDescent="0.3"/>
  <cols>
    <col min="3" max="4" width="23.77734375" customWidth="1"/>
    <col min="5" max="5" width="15.77734375" customWidth="1"/>
    <col min="6" max="6" width="13.6640625" customWidth="1"/>
    <col min="7" max="8" width="12.33203125" customWidth="1"/>
    <col min="9" max="9" width="12.77734375" customWidth="1"/>
  </cols>
  <sheetData>
    <row r="1" spans="1:9" x14ac:dyDescent="0.3">
      <c r="A1" t="s">
        <v>26</v>
      </c>
      <c r="B1" t="s">
        <v>15</v>
      </c>
      <c r="C1" t="s">
        <v>13</v>
      </c>
      <c r="D1" t="s">
        <v>97</v>
      </c>
      <c r="E1" t="s">
        <v>22</v>
      </c>
      <c r="F1" t="s">
        <v>23</v>
      </c>
      <c r="G1" t="s">
        <v>24</v>
      </c>
      <c r="H1" t="s">
        <v>39</v>
      </c>
      <c r="I1" t="s">
        <v>25</v>
      </c>
    </row>
    <row r="2" spans="1:9" x14ac:dyDescent="0.3">
      <c r="A2">
        <v>1</v>
      </c>
      <c r="B2">
        <v>1</v>
      </c>
      <c r="C2" t="s">
        <v>33</v>
      </c>
      <c r="E2">
        <v>0</v>
      </c>
      <c r="F2">
        <f>ROUND(E2+1.3*SUMIF(tasks!B$2:B$51,"= 1",tasks!G$2:G$51),0)</f>
        <v>335</v>
      </c>
      <c r="G2" t="s">
        <v>38</v>
      </c>
      <c r="H2">
        <v>4</v>
      </c>
    </row>
    <row r="3" spans="1:9" x14ac:dyDescent="0.3">
      <c r="A3">
        <v>2</v>
      </c>
      <c r="B3">
        <v>1</v>
      </c>
      <c r="C3" t="s">
        <v>34</v>
      </c>
      <c r="E3">
        <v>0</v>
      </c>
      <c r="F3">
        <f>ROUND(E3+1.3*SUMIF(tasks!B$2:B$51,"=2",tasks!G$2:G$51),0)</f>
        <v>242</v>
      </c>
      <c r="G3" t="s">
        <v>38</v>
      </c>
      <c r="H3">
        <v>4</v>
      </c>
    </row>
    <row r="4" spans="1:9" x14ac:dyDescent="0.3">
      <c r="A4">
        <v>3</v>
      </c>
      <c r="B4">
        <v>1</v>
      </c>
      <c r="C4" t="s">
        <v>35</v>
      </c>
      <c r="E4">
        <v>0</v>
      </c>
      <c r="F4">
        <f>ROUND(E4+1.3*SUMIF(tasks!B$2:B$51,"=3",tasks!G$2:G$51),0)</f>
        <v>289</v>
      </c>
      <c r="G4" t="s">
        <v>38</v>
      </c>
      <c r="H4">
        <v>2</v>
      </c>
    </row>
    <row r="5" spans="1:9" x14ac:dyDescent="0.3">
      <c r="A5">
        <v>4</v>
      </c>
      <c r="B5">
        <v>1</v>
      </c>
      <c r="C5" t="s">
        <v>36</v>
      </c>
      <c r="E5">
        <v>0</v>
      </c>
      <c r="F5">
        <f>ROUND(E5+1.3*SUMIF(tasks!B$2:B$51,"=4",tasks!G$2:G$51),0)</f>
        <v>460</v>
      </c>
      <c r="G5" t="s">
        <v>38</v>
      </c>
      <c r="H5">
        <v>2</v>
      </c>
    </row>
    <row r="6" spans="1:9" x14ac:dyDescent="0.3">
      <c r="A6">
        <v>5</v>
      </c>
      <c r="B6">
        <v>1</v>
      </c>
      <c r="C6" t="s">
        <v>37</v>
      </c>
      <c r="E6">
        <v>0</v>
      </c>
      <c r="F6">
        <f>ROUND(E6+1.3*SUMIF(tasks!B$2:B$51,"=5",tasks!G$2:G$51),0)</f>
        <v>308</v>
      </c>
      <c r="G6" t="s">
        <v>38</v>
      </c>
      <c r="H6">
        <v>2</v>
      </c>
    </row>
    <row r="7" spans="1:9" x14ac:dyDescent="0.3">
      <c r="A7">
        <v>6</v>
      </c>
      <c r="B7">
        <v>1</v>
      </c>
      <c r="C7" t="s">
        <v>33</v>
      </c>
      <c r="E7">
        <v>0</v>
      </c>
      <c r="F7">
        <f>ROUND(E7+1.3*SUMIF(tasks!B$2:B$51,"=6",tasks!G$2:G$51),0)</f>
        <v>429</v>
      </c>
      <c r="G7" t="s">
        <v>38</v>
      </c>
      <c r="H7">
        <v>2</v>
      </c>
    </row>
    <row r="8" spans="1:9" x14ac:dyDescent="0.3">
      <c r="A8">
        <v>7</v>
      </c>
      <c r="B8">
        <v>2</v>
      </c>
      <c r="C8" t="s">
        <v>34</v>
      </c>
      <c r="E8">
        <v>0</v>
      </c>
      <c r="F8">
        <f>ROUND(E8+1.3*SUMIF(tasks!B$2:B$51,"=7",tasks!G$2:G$51),0)</f>
        <v>537</v>
      </c>
      <c r="G8" t="s">
        <v>38</v>
      </c>
      <c r="H8">
        <v>2</v>
      </c>
    </row>
    <row r="9" spans="1:9" x14ac:dyDescent="0.3">
      <c r="A9">
        <v>8</v>
      </c>
      <c r="B9">
        <v>2</v>
      </c>
      <c r="C9" t="s">
        <v>35</v>
      </c>
      <c r="E9">
        <v>0</v>
      </c>
      <c r="F9">
        <f>ROUND(E9+1.3*SUMIF(tasks!B$2:B$51,"=8",tasks!G$2:G$51),0)</f>
        <v>320</v>
      </c>
      <c r="G9" t="s">
        <v>38</v>
      </c>
      <c r="H9">
        <v>2</v>
      </c>
    </row>
    <row r="10" spans="1:9" x14ac:dyDescent="0.3">
      <c r="A10">
        <v>9</v>
      </c>
      <c r="B10">
        <v>2</v>
      </c>
      <c r="C10" t="s">
        <v>36</v>
      </c>
      <c r="E10">
        <v>0</v>
      </c>
      <c r="F10">
        <f>ROUND(E10+1.3*SUMIF(tasks!B$2:B$51,"=9",tasks!G$2:G$51),0)</f>
        <v>303</v>
      </c>
      <c r="G10" t="s">
        <v>38</v>
      </c>
      <c r="H10">
        <v>1</v>
      </c>
    </row>
    <row r="11" spans="1:9" x14ac:dyDescent="0.3">
      <c r="A11">
        <v>10</v>
      </c>
      <c r="B11">
        <v>2</v>
      </c>
      <c r="C11" t="s">
        <v>37</v>
      </c>
      <c r="E11">
        <v>0</v>
      </c>
      <c r="F11">
        <f>ROUND(E11+1.3*SUMIF(tasks!B$2:B$51,"=10",tasks!G$2:G$51),0)</f>
        <v>506</v>
      </c>
      <c r="G11" t="s">
        <v>38</v>
      </c>
      <c r="H11">
        <v>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560049A-0C23-4326-A46D-111157680750}">
          <x14:formula1>
            <xm:f>orders!$A$2:$A$3</xm:f>
          </x14:formula1>
          <xm:sqref>B417:B1048576</xm:sqref>
        </x14:dataValidation>
        <x14:dataValidation type="list" allowBlank="1" showInputMessage="1" showErrorMessage="1" xr:uid="{176CC821-1F05-48EB-9493-485681D31453}">
          <x14:formula1>
            <xm:f>OFFSET(orders!$A$2,0,0,COUNTA(orders!A:A)-1)</xm:f>
          </x14:formula1>
          <xm:sqref>B2:B416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4EBF3-B95F-4317-AA04-8FAA7B9C9F8E}">
  <dimension ref="A1:K51"/>
  <sheetViews>
    <sheetView workbookViewId="0">
      <selection activeCell="F5" sqref="F5"/>
    </sheetView>
  </sheetViews>
  <sheetFormatPr defaultRowHeight="14.4" x14ac:dyDescent="0.3"/>
  <cols>
    <col min="1" max="1" width="10" bestFit="1" customWidth="1"/>
    <col min="3" max="6" width="14.44140625" customWidth="1"/>
    <col min="7" max="7" width="12.88671875" customWidth="1"/>
    <col min="8" max="8" width="16.21875" customWidth="1"/>
    <col min="9" max="9" width="10.88671875" customWidth="1"/>
    <col min="10" max="10" width="12.5546875" customWidth="1"/>
    <col min="11" max="11" width="16.109375" customWidth="1"/>
  </cols>
  <sheetData>
    <row r="1" spans="1:11" ht="28.8" x14ac:dyDescent="0.3">
      <c r="A1" t="s">
        <v>27</v>
      </c>
      <c r="B1" t="s">
        <v>26</v>
      </c>
      <c r="C1" t="s">
        <v>28</v>
      </c>
      <c r="D1" t="s">
        <v>96</v>
      </c>
      <c r="E1" t="s">
        <v>95</v>
      </c>
      <c r="F1" t="s">
        <v>97</v>
      </c>
      <c r="G1" t="s">
        <v>29</v>
      </c>
      <c r="H1" t="s">
        <v>20</v>
      </c>
      <c r="I1" t="s">
        <v>17</v>
      </c>
      <c r="J1" s="1" t="s">
        <v>30</v>
      </c>
      <c r="K1" t="s">
        <v>14</v>
      </c>
    </row>
    <row r="2" spans="1:11" x14ac:dyDescent="0.3">
      <c r="A2">
        <f>Sheet1!D2</f>
        <v>3</v>
      </c>
      <c r="B2">
        <v>1</v>
      </c>
      <c r="C2" t="s">
        <v>43</v>
      </c>
      <c r="G2">
        <f>Sheet1!C2</f>
        <v>53</v>
      </c>
      <c r="H2" t="str">
        <f>VLOOKUP(I2,machines!A$2:D$6,4)</f>
        <v>TW</v>
      </c>
      <c r="I2">
        <f>Sheet1!B2</f>
        <v>0</v>
      </c>
      <c r="J2">
        <f>Sheet1!E2</f>
        <v>2</v>
      </c>
    </row>
    <row r="3" spans="1:11" x14ac:dyDescent="0.3">
      <c r="A3">
        <f>Sheet1!D3</f>
        <v>1</v>
      </c>
      <c r="B3">
        <v>1</v>
      </c>
      <c r="C3" t="s">
        <v>44</v>
      </c>
      <c r="G3">
        <f>Sheet1!C3</f>
        <v>21</v>
      </c>
      <c r="H3" t="str">
        <f>VLOOKUP(I3,machines!A$2:D$6,4)</f>
        <v>TW</v>
      </c>
      <c r="I3">
        <f>Sheet1!B3</f>
        <v>1</v>
      </c>
    </row>
    <row r="4" spans="1:11" x14ac:dyDescent="0.3">
      <c r="A4">
        <f>Sheet1!D4</f>
        <v>2</v>
      </c>
      <c r="B4">
        <v>1</v>
      </c>
      <c r="C4" t="s">
        <v>45</v>
      </c>
      <c r="G4">
        <f>Sheet1!C4</f>
        <v>34</v>
      </c>
      <c r="H4" t="str">
        <f>VLOOKUP(I4,machines!A$2:D$6,4)</f>
        <v>CNC</v>
      </c>
      <c r="I4">
        <f>Sheet1!B4</f>
        <v>2</v>
      </c>
      <c r="J4">
        <f>Sheet1!E4</f>
        <v>1</v>
      </c>
    </row>
    <row r="5" spans="1:11" x14ac:dyDescent="0.3">
      <c r="A5">
        <f>Sheet1!D5</f>
        <v>4</v>
      </c>
      <c r="B5">
        <v>1</v>
      </c>
      <c r="C5" t="s">
        <v>46</v>
      </c>
      <c r="G5">
        <f>Sheet1!C5</f>
        <v>55</v>
      </c>
      <c r="H5" t="str">
        <f>VLOOKUP(I5,machines!A$2:D$6,4)</f>
        <v>CNC</v>
      </c>
      <c r="I5">
        <f>Sheet1!B5</f>
        <v>3</v>
      </c>
      <c r="J5">
        <f>Sheet1!E5</f>
        <v>3</v>
      </c>
    </row>
    <row r="6" spans="1:11" x14ac:dyDescent="0.3">
      <c r="A6">
        <f>Sheet1!D6</f>
        <v>5</v>
      </c>
      <c r="B6">
        <v>1</v>
      </c>
      <c r="C6" t="s">
        <v>47</v>
      </c>
      <c r="G6">
        <f>Sheet1!C6</f>
        <v>95</v>
      </c>
      <c r="H6" t="str">
        <f>VLOOKUP(I6,machines!A$2:D$6,4)</f>
        <v>LC</v>
      </c>
      <c r="I6">
        <f>Sheet1!B6</f>
        <v>4</v>
      </c>
      <c r="J6">
        <f>Sheet1!E6</f>
        <v>4</v>
      </c>
    </row>
    <row r="7" spans="1:11" x14ac:dyDescent="0.3">
      <c r="A7">
        <f>Sheet1!D7</f>
        <v>7</v>
      </c>
      <c r="B7">
        <v>2</v>
      </c>
      <c r="C7" t="s">
        <v>48</v>
      </c>
      <c r="G7">
        <f>Sheet1!C7</f>
        <v>21</v>
      </c>
      <c r="H7" t="str">
        <f>VLOOKUP(I7,machines!A$2:D$6,4)</f>
        <v>TW</v>
      </c>
      <c r="I7">
        <f>Sheet1!B7</f>
        <v>0</v>
      </c>
      <c r="J7">
        <f>Sheet1!E7</f>
        <v>6</v>
      </c>
    </row>
    <row r="8" spans="1:11" x14ac:dyDescent="0.3">
      <c r="A8">
        <f>Sheet1!D8</f>
        <v>10</v>
      </c>
      <c r="B8">
        <v>2</v>
      </c>
      <c r="C8" t="s">
        <v>49</v>
      </c>
      <c r="G8">
        <f>Sheet1!C8</f>
        <v>71</v>
      </c>
      <c r="H8" t="str">
        <f>VLOOKUP(I8,machines!A$2:D$6,4)</f>
        <v>TW</v>
      </c>
      <c r="I8">
        <f>Sheet1!B8</f>
        <v>1</v>
      </c>
      <c r="J8">
        <f>Sheet1!E8</f>
        <v>9</v>
      </c>
    </row>
    <row r="9" spans="1:11" x14ac:dyDescent="0.3">
      <c r="A9">
        <f>Sheet1!D9</f>
        <v>8</v>
      </c>
      <c r="B9">
        <v>2</v>
      </c>
      <c r="C9" t="s">
        <v>50</v>
      </c>
      <c r="G9">
        <f>Sheet1!C9</f>
        <v>26</v>
      </c>
      <c r="H9" t="str">
        <f>VLOOKUP(I9,machines!A$2:D$6,4)</f>
        <v>CNC</v>
      </c>
      <c r="I9">
        <f>Sheet1!B9</f>
        <v>2</v>
      </c>
      <c r="J9">
        <f>Sheet1!E9</f>
        <v>7</v>
      </c>
    </row>
    <row r="10" spans="1:11" x14ac:dyDescent="0.3">
      <c r="A10">
        <f>Sheet1!D10</f>
        <v>9</v>
      </c>
      <c r="B10">
        <v>2</v>
      </c>
      <c r="C10" t="s">
        <v>51</v>
      </c>
      <c r="G10">
        <f>Sheet1!C10</f>
        <v>52</v>
      </c>
      <c r="H10" t="str">
        <f>VLOOKUP(I10,machines!A$2:D$6,4)</f>
        <v>CNC</v>
      </c>
      <c r="I10">
        <f>Sheet1!B10</f>
        <v>3</v>
      </c>
      <c r="J10">
        <f>Sheet1!E10</f>
        <v>8</v>
      </c>
    </row>
    <row r="11" spans="1:11" x14ac:dyDescent="0.3">
      <c r="A11">
        <f>Sheet1!D11</f>
        <v>6</v>
      </c>
      <c r="B11">
        <v>2</v>
      </c>
      <c r="C11" t="s">
        <v>52</v>
      </c>
      <c r="G11">
        <f>Sheet1!C11</f>
        <v>16</v>
      </c>
      <c r="H11" t="str">
        <f>VLOOKUP(I11,machines!A$2:D$6,4)</f>
        <v>LC</v>
      </c>
      <c r="I11">
        <f>Sheet1!B11</f>
        <v>4</v>
      </c>
    </row>
    <row r="12" spans="1:11" x14ac:dyDescent="0.3">
      <c r="A12">
        <f>Sheet1!D12</f>
        <v>11</v>
      </c>
      <c r="B12">
        <v>3</v>
      </c>
      <c r="C12" t="s">
        <v>53</v>
      </c>
      <c r="G12">
        <f>Sheet1!C12</f>
        <v>12</v>
      </c>
      <c r="H12" t="str">
        <f>VLOOKUP(I12,machines!A$2:D$6,4)</f>
        <v>TW</v>
      </c>
      <c r="I12">
        <f>Sheet1!B12</f>
        <v>0</v>
      </c>
    </row>
    <row r="13" spans="1:11" x14ac:dyDescent="0.3">
      <c r="A13">
        <f>Sheet1!D13</f>
        <v>14</v>
      </c>
      <c r="B13">
        <v>3</v>
      </c>
      <c r="C13" t="s">
        <v>54</v>
      </c>
      <c r="G13">
        <f>Sheet1!C13</f>
        <v>42</v>
      </c>
      <c r="H13" t="str">
        <f>VLOOKUP(I13,machines!A$2:D$6,4)</f>
        <v>TW</v>
      </c>
      <c r="I13">
        <f>Sheet1!B13</f>
        <v>1</v>
      </c>
      <c r="J13">
        <f>Sheet1!E13</f>
        <v>13</v>
      </c>
    </row>
    <row r="14" spans="1:11" x14ac:dyDescent="0.3">
      <c r="A14">
        <f>Sheet1!D14</f>
        <v>12</v>
      </c>
      <c r="B14">
        <v>3</v>
      </c>
      <c r="C14" t="s">
        <v>55</v>
      </c>
      <c r="G14">
        <f>Sheet1!C14</f>
        <v>31</v>
      </c>
      <c r="H14" t="str">
        <f>VLOOKUP(I14,machines!A$2:D$6,4)</f>
        <v>CNC</v>
      </c>
      <c r="I14">
        <f>Sheet1!B14</f>
        <v>2</v>
      </c>
      <c r="J14">
        <f>Sheet1!E14</f>
        <v>11</v>
      </c>
    </row>
    <row r="15" spans="1:11" x14ac:dyDescent="0.3">
      <c r="A15">
        <f>Sheet1!D15</f>
        <v>13</v>
      </c>
      <c r="B15">
        <v>3</v>
      </c>
      <c r="C15" t="s">
        <v>56</v>
      </c>
      <c r="G15">
        <f>Sheet1!C15</f>
        <v>39</v>
      </c>
      <c r="H15" t="str">
        <f>VLOOKUP(I15,machines!A$2:D$6,4)</f>
        <v>CNC</v>
      </c>
      <c r="I15">
        <f>Sheet1!B15</f>
        <v>3</v>
      </c>
      <c r="J15">
        <f>Sheet1!E15</f>
        <v>12</v>
      </c>
    </row>
    <row r="16" spans="1:11" x14ac:dyDescent="0.3">
      <c r="A16">
        <f>Sheet1!D16</f>
        <v>15</v>
      </c>
      <c r="B16">
        <v>3</v>
      </c>
      <c r="C16" t="s">
        <v>57</v>
      </c>
      <c r="G16">
        <f>Sheet1!C16</f>
        <v>98</v>
      </c>
      <c r="H16" t="str">
        <f>VLOOKUP(I16,machines!A$2:D$6,4)</f>
        <v>LC</v>
      </c>
      <c r="I16">
        <f>Sheet1!B16</f>
        <v>4</v>
      </c>
      <c r="J16">
        <f>Sheet1!E16</f>
        <v>14</v>
      </c>
    </row>
    <row r="17" spans="1:10" x14ac:dyDescent="0.3">
      <c r="A17">
        <f>Sheet1!D17</f>
        <v>16</v>
      </c>
      <c r="B17">
        <v>4</v>
      </c>
      <c r="C17" t="s">
        <v>58</v>
      </c>
      <c r="G17">
        <f>Sheet1!C17</f>
        <v>55</v>
      </c>
      <c r="H17" t="str">
        <f>VLOOKUP(I17,machines!A$2:D$6,4)</f>
        <v>TW</v>
      </c>
      <c r="I17">
        <f>Sheet1!B17</f>
        <v>0</v>
      </c>
    </row>
    <row r="18" spans="1:10" x14ac:dyDescent="0.3">
      <c r="A18">
        <f>Sheet1!D18</f>
        <v>18</v>
      </c>
      <c r="B18">
        <v>4</v>
      </c>
      <c r="C18" t="s">
        <v>59</v>
      </c>
      <c r="G18">
        <f>Sheet1!C18</f>
        <v>77</v>
      </c>
      <c r="H18" t="str">
        <f>VLOOKUP(I18,machines!A$2:D$6,4)</f>
        <v>TW</v>
      </c>
      <c r="I18">
        <f>Sheet1!B18</f>
        <v>1</v>
      </c>
      <c r="J18">
        <f>Sheet1!E18</f>
        <v>17</v>
      </c>
    </row>
    <row r="19" spans="1:10" x14ac:dyDescent="0.3">
      <c r="A19">
        <f>Sheet1!D19</f>
        <v>17</v>
      </c>
      <c r="B19">
        <v>4</v>
      </c>
      <c r="C19" t="s">
        <v>60</v>
      </c>
      <c r="G19">
        <f>Sheet1!C19</f>
        <v>66</v>
      </c>
      <c r="H19" t="str">
        <f>VLOOKUP(I19,machines!A$2:D$6,4)</f>
        <v>CNC</v>
      </c>
      <c r="I19">
        <f>Sheet1!B19</f>
        <v>2</v>
      </c>
      <c r="J19">
        <f>Sheet1!E19</f>
        <v>16</v>
      </c>
    </row>
    <row r="20" spans="1:10" x14ac:dyDescent="0.3">
      <c r="A20">
        <f>Sheet1!D20</f>
        <v>19</v>
      </c>
      <c r="B20">
        <v>4</v>
      </c>
      <c r="C20" t="s">
        <v>61</v>
      </c>
      <c r="G20">
        <f>Sheet1!C20</f>
        <v>77</v>
      </c>
      <c r="H20" t="str">
        <f>VLOOKUP(I20,machines!A$2:D$6,4)</f>
        <v>CNC</v>
      </c>
      <c r="I20">
        <f>Sheet1!B20</f>
        <v>3</v>
      </c>
      <c r="J20">
        <f>Sheet1!E20</f>
        <v>18</v>
      </c>
    </row>
    <row r="21" spans="1:10" x14ac:dyDescent="0.3">
      <c r="A21">
        <f>Sheet1!D21</f>
        <v>20</v>
      </c>
      <c r="B21">
        <v>4</v>
      </c>
      <c r="C21" t="s">
        <v>62</v>
      </c>
      <c r="G21">
        <f>Sheet1!C21</f>
        <v>79</v>
      </c>
      <c r="H21" t="str">
        <f>VLOOKUP(I21,machines!A$2:D$6,4)</f>
        <v>LC</v>
      </c>
      <c r="I21">
        <f>Sheet1!B21</f>
        <v>4</v>
      </c>
      <c r="J21">
        <f>Sheet1!E21</f>
        <v>19</v>
      </c>
    </row>
    <row r="22" spans="1:10" x14ac:dyDescent="0.3">
      <c r="A22">
        <f>Sheet1!D22</f>
        <v>25</v>
      </c>
      <c r="B22">
        <v>5</v>
      </c>
      <c r="C22" t="s">
        <v>63</v>
      </c>
      <c r="G22">
        <f>Sheet1!C22</f>
        <v>83</v>
      </c>
      <c r="H22" t="str">
        <f>VLOOKUP(I22,machines!A$2:D$6,4)</f>
        <v>TW</v>
      </c>
      <c r="I22">
        <f>Sheet1!B22</f>
        <v>0</v>
      </c>
      <c r="J22">
        <f>Sheet1!E22</f>
        <v>24</v>
      </c>
    </row>
    <row r="23" spans="1:10" x14ac:dyDescent="0.3">
      <c r="A23">
        <f>Sheet1!D23</f>
        <v>21</v>
      </c>
      <c r="B23">
        <v>5</v>
      </c>
      <c r="C23" t="s">
        <v>64</v>
      </c>
      <c r="G23">
        <f>Sheet1!C23</f>
        <v>19</v>
      </c>
      <c r="H23" t="str">
        <f>VLOOKUP(I23,machines!A$2:D$6,4)</f>
        <v>TW</v>
      </c>
      <c r="I23">
        <f>Sheet1!B23</f>
        <v>1</v>
      </c>
    </row>
    <row r="24" spans="1:10" x14ac:dyDescent="0.3">
      <c r="A24">
        <f>Sheet1!D24</f>
        <v>24</v>
      </c>
      <c r="B24">
        <v>5</v>
      </c>
      <c r="C24" t="s">
        <v>65</v>
      </c>
      <c r="G24">
        <f>Sheet1!C24</f>
        <v>64</v>
      </c>
      <c r="H24" t="str">
        <f>VLOOKUP(I24,machines!A$2:D$6,4)</f>
        <v>CNC</v>
      </c>
      <c r="I24">
        <f>Sheet1!B24</f>
        <v>2</v>
      </c>
      <c r="J24">
        <f>Sheet1!E24</f>
        <v>23</v>
      </c>
    </row>
    <row r="25" spans="1:10" x14ac:dyDescent="0.3">
      <c r="A25">
        <f>Sheet1!D25</f>
        <v>22</v>
      </c>
      <c r="B25">
        <v>5</v>
      </c>
      <c r="C25" t="s">
        <v>66</v>
      </c>
      <c r="G25">
        <f>Sheet1!C25</f>
        <v>34</v>
      </c>
      <c r="H25" t="str">
        <f>VLOOKUP(I25,machines!A$2:D$6,4)</f>
        <v>CNC</v>
      </c>
      <c r="I25">
        <f>Sheet1!B25</f>
        <v>3</v>
      </c>
      <c r="J25">
        <f>Sheet1!E25</f>
        <v>21</v>
      </c>
    </row>
    <row r="26" spans="1:10" x14ac:dyDescent="0.3">
      <c r="A26">
        <f>Sheet1!D26</f>
        <v>23</v>
      </c>
      <c r="B26">
        <v>5</v>
      </c>
      <c r="C26" t="s">
        <v>67</v>
      </c>
      <c r="G26">
        <f>Sheet1!C26</f>
        <v>37</v>
      </c>
      <c r="H26" t="str">
        <f>VLOOKUP(I26,machines!A$2:D$6,4)</f>
        <v>LC</v>
      </c>
      <c r="I26">
        <f>Sheet1!B26</f>
        <v>4</v>
      </c>
      <c r="J26">
        <f>Sheet1!E26</f>
        <v>22</v>
      </c>
    </row>
    <row r="27" spans="1:10" x14ac:dyDescent="0.3">
      <c r="A27">
        <f>Sheet1!D27</f>
        <v>30</v>
      </c>
      <c r="B27">
        <v>6</v>
      </c>
      <c r="C27" t="s">
        <v>68</v>
      </c>
      <c r="G27">
        <f>Sheet1!C27</f>
        <v>92</v>
      </c>
      <c r="H27" t="str">
        <f>VLOOKUP(I27,machines!A$2:D$6,4)</f>
        <v>TW</v>
      </c>
      <c r="I27">
        <f>Sheet1!B27</f>
        <v>0</v>
      </c>
      <c r="J27">
        <f>Sheet1!E27</f>
        <v>29</v>
      </c>
    </row>
    <row r="28" spans="1:10" x14ac:dyDescent="0.3">
      <c r="A28">
        <f>Sheet1!D28</f>
        <v>27</v>
      </c>
      <c r="B28">
        <v>6</v>
      </c>
      <c r="C28" t="s">
        <v>69</v>
      </c>
      <c r="G28">
        <f>Sheet1!C28</f>
        <v>54</v>
      </c>
      <c r="H28" t="str">
        <f>VLOOKUP(I28,machines!A$2:D$6,4)</f>
        <v>TW</v>
      </c>
      <c r="I28">
        <f>Sheet1!B28</f>
        <v>1</v>
      </c>
      <c r="J28">
        <f>Sheet1!E28</f>
        <v>26</v>
      </c>
    </row>
    <row r="29" spans="1:10" x14ac:dyDescent="0.3">
      <c r="A29">
        <f>Sheet1!D29</f>
        <v>26</v>
      </c>
      <c r="B29">
        <v>6</v>
      </c>
      <c r="C29" t="s">
        <v>70</v>
      </c>
      <c r="G29">
        <f>Sheet1!C29</f>
        <v>43</v>
      </c>
      <c r="H29" t="str">
        <f>VLOOKUP(I29,machines!A$2:D$6,4)</f>
        <v>CNC</v>
      </c>
      <c r="I29">
        <f>Sheet1!B29</f>
        <v>2</v>
      </c>
    </row>
    <row r="30" spans="1:10" x14ac:dyDescent="0.3">
      <c r="A30">
        <f>Sheet1!D30</f>
        <v>28</v>
      </c>
      <c r="B30">
        <v>6</v>
      </c>
      <c r="C30" t="s">
        <v>71</v>
      </c>
      <c r="G30">
        <f>Sheet1!C30</f>
        <v>62</v>
      </c>
      <c r="H30" t="str">
        <f>VLOOKUP(I30,machines!A$2:D$6,4)</f>
        <v>CNC</v>
      </c>
      <c r="I30">
        <f>Sheet1!B30</f>
        <v>3</v>
      </c>
      <c r="J30">
        <f>Sheet1!E30</f>
        <v>27</v>
      </c>
    </row>
    <row r="31" spans="1:10" x14ac:dyDescent="0.3">
      <c r="A31">
        <f>Sheet1!D31</f>
        <v>29</v>
      </c>
      <c r="B31">
        <v>6</v>
      </c>
      <c r="C31" t="s">
        <v>72</v>
      </c>
      <c r="G31">
        <f>Sheet1!C31</f>
        <v>79</v>
      </c>
      <c r="H31" t="str">
        <f>VLOOKUP(I31,machines!A$2:D$6,4)</f>
        <v>LC</v>
      </c>
      <c r="I31">
        <f>Sheet1!B31</f>
        <v>4</v>
      </c>
      <c r="J31">
        <f>Sheet1!E31</f>
        <v>28</v>
      </c>
    </row>
    <row r="32" spans="1:10" x14ac:dyDescent="0.3">
      <c r="A32">
        <f>Sheet1!D32</f>
        <v>35</v>
      </c>
      <c r="B32">
        <v>7</v>
      </c>
      <c r="C32" t="s">
        <v>73</v>
      </c>
      <c r="G32">
        <f>Sheet1!C32</f>
        <v>93</v>
      </c>
      <c r="H32" t="str">
        <f>VLOOKUP(I32,machines!A$2:D$6,4)</f>
        <v>TW</v>
      </c>
      <c r="I32">
        <f>Sheet1!B32</f>
        <v>0</v>
      </c>
      <c r="J32">
        <f>Sheet1!E32</f>
        <v>34</v>
      </c>
    </row>
    <row r="33" spans="1:10" x14ac:dyDescent="0.3">
      <c r="A33">
        <f>Sheet1!D33</f>
        <v>33</v>
      </c>
      <c r="B33">
        <v>7</v>
      </c>
      <c r="C33" t="s">
        <v>74</v>
      </c>
      <c r="G33">
        <f>Sheet1!C33</f>
        <v>87</v>
      </c>
      <c r="H33" t="str">
        <f>VLOOKUP(I33,machines!A$2:D$6,4)</f>
        <v>TW</v>
      </c>
      <c r="I33">
        <f>Sheet1!B33</f>
        <v>1</v>
      </c>
      <c r="J33">
        <f>Sheet1!E33</f>
        <v>32</v>
      </c>
    </row>
    <row r="34" spans="1:10" x14ac:dyDescent="0.3">
      <c r="A34">
        <f>Sheet1!D34</f>
        <v>34</v>
      </c>
      <c r="B34">
        <v>7</v>
      </c>
      <c r="C34" t="s">
        <v>75</v>
      </c>
      <c r="G34">
        <f>Sheet1!C34</f>
        <v>87</v>
      </c>
      <c r="H34" t="str">
        <f>VLOOKUP(I34,machines!A$2:D$6,4)</f>
        <v>CNC</v>
      </c>
      <c r="I34">
        <f>Sheet1!B34</f>
        <v>2</v>
      </c>
      <c r="J34">
        <f>Sheet1!E34</f>
        <v>33</v>
      </c>
    </row>
    <row r="35" spans="1:10" x14ac:dyDescent="0.3">
      <c r="A35">
        <f>Sheet1!D35</f>
        <v>31</v>
      </c>
      <c r="B35">
        <v>7</v>
      </c>
      <c r="C35" t="s">
        <v>76</v>
      </c>
      <c r="G35">
        <f>Sheet1!C35</f>
        <v>69</v>
      </c>
      <c r="H35" t="str">
        <f>VLOOKUP(I35,machines!A$2:D$6,4)</f>
        <v>CNC</v>
      </c>
      <c r="I35">
        <f>Sheet1!B35</f>
        <v>3</v>
      </c>
    </row>
    <row r="36" spans="1:10" x14ac:dyDescent="0.3">
      <c r="A36">
        <f>Sheet1!D36</f>
        <v>32</v>
      </c>
      <c r="B36">
        <v>7</v>
      </c>
      <c r="C36" t="s">
        <v>77</v>
      </c>
      <c r="G36">
        <f>Sheet1!C36</f>
        <v>77</v>
      </c>
      <c r="H36" t="str">
        <f>VLOOKUP(I36,machines!A$2:D$6,4)</f>
        <v>LC</v>
      </c>
      <c r="I36">
        <f>Sheet1!B36</f>
        <v>4</v>
      </c>
      <c r="J36">
        <f>Sheet1!E36</f>
        <v>31</v>
      </c>
    </row>
    <row r="37" spans="1:10" x14ac:dyDescent="0.3">
      <c r="A37">
        <f>Sheet1!D37</f>
        <v>39</v>
      </c>
      <c r="B37">
        <v>8</v>
      </c>
      <c r="C37" t="s">
        <v>78</v>
      </c>
      <c r="G37">
        <f>Sheet1!C37</f>
        <v>60</v>
      </c>
      <c r="H37" t="str">
        <f>VLOOKUP(I37,machines!A$2:D$6,4)</f>
        <v>TW</v>
      </c>
      <c r="I37">
        <f>Sheet1!B37</f>
        <v>0</v>
      </c>
      <c r="J37">
        <f>Sheet1!E37</f>
        <v>38</v>
      </c>
    </row>
    <row r="38" spans="1:10" x14ac:dyDescent="0.3">
      <c r="A38">
        <f>Sheet1!D38</f>
        <v>38</v>
      </c>
      <c r="B38">
        <v>8</v>
      </c>
      <c r="C38" t="s">
        <v>79</v>
      </c>
      <c r="G38">
        <f>Sheet1!C38</f>
        <v>41</v>
      </c>
      <c r="H38" t="str">
        <f>VLOOKUP(I38,machines!A$2:D$6,4)</f>
        <v>TW</v>
      </c>
      <c r="I38">
        <f>Sheet1!B38</f>
        <v>1</v>
      </c>
      <c r="J38">
        <f>Sheet1!E38</f>
        <v>37</v>
      </c>
    </row>
    <row r="39" spans="1:10" x14ac:dyDescent="0.3">
      <c r="A39">
        <f>Sheet1!D39</f>
        <v>37</v>
      </c>
      <c r="B39">
        <v>8</v>
      </c>
      <c r="C39" t="s">
        <v>80</v>
      </c>
      <c r="G39">
        <f>Sheet1!C39</f>
        <v>38</v>
      </c>
      <c r="H39" t="str">
        <f>VLOOKUP(I39,machines!A$2:D$6,4)</f>
        <v>CNC</v>
      </c>
      <c r="I39">
        <f>Sheet1!B39</f>
        <v>2</v>
      </c>
      <c r="J39">
        <f>Sheet1!E39</f>
        <v>36</v>
      </c>
    </row>
    <row r="40" spans="1:10" x14ac:dyDescent="0.3">
      <c r="A40">
        <f>Sheet1!D40</f>
        <v>36</v>
      </c>
      <c r="B40">
        <v>8</v>
      </c>
      <c r="C40" t="s">
        <v>81</v>
      </c>
      <c r="G40">
        <f>Sheet1!C40</f>
        <v>24</v>
      </c>
      <c r="H40" t="str">
        <f>VLOOKUP(I40,machines!A$2:D$6,4)</f>
        <v>CNC</v>
      </c>
      <c r="I40">
        <f>Sheet1!B40</f>
        <v>3</v>
      </c>
    </row>
    <row r="41" spans="1:10" x14ac:dyDescent="0.3">
      <c r="A41">
        <f>Sheet1!D41</f>
        <v>40</v>
      </c>
      <c r="B41">
        <v>8</v>
      </c>
      <c r="C41" t="s">
        <v>82</v>
      </c>
      <c r="G41">
        <f>Sheet1!C41</f>
        <v>83</v>
      </c>
      <c r="H41" t="str">
        <f>VLOOKUP(I41,machines!A$2:D$6,4)</f>
        <v>LC</v>
      </c>
      <c r="I41">
        <f>Sheet1!B41</f>
        <v>4</v>
      </c>
      <c r="J41">
        <f>Sheet1!E41</f>
        <v>39</v>
      </c>
    </row>
    <row r="42" spans="1:10" x14ac:dyDescent="0.3">
      <c r="A42">
        <f>Sheet1!D42</f>
        <v>43</v>
      </c>
      <c r="B42">
        <v>9</v>
      </c>
      <c r="C42" t="s">
        <v>83</v>
      </c>
      <c r="G42">
        <f>Sheet1!C42</f>
        <v>44</v>
      </c>
      <c r="H42" t="str">
        <f>VLOOKUP(I42,machines!A$2:D$6,4)</f>
        <v>TW</v>
      </c>
      <c r="I42">
        <f>Sheet1!B42</f>
        <v>0</v>
      </c>
      <c r="J42">
        <f>Sheet1!E42</f>
        <v>42</v>
      </c>
    </row>
    <row r="43" spans="1:10" x14ac:dyDescent="0.3">
      <c r="A43">
        <f>Sheet1!D43</f>
        <v>44</v>
      </c>
      <c r="B43">
        <v>9</v>
      </c>
      <c r="C43" t="s">
        <v>84</v>
      </c>
      <c r="G43">
        <f>Sheet1!C43</f>
        <v>49</v>
      </c>
      <c r="H43" t="str">
        <f>VLOOKUP(I43,machines!A$2:D$6,4)</f>
        <v>TW</v>
      </c>
      <c r="I43">
        <f>Sheet1!B43</f>
        <v>1</v>
      </c>
      <c r="J43">
        <f>Sheet1!E43</f>
        <v>43</v>
      </c>
    </row>
    <row r="44" spans="1:10" x14ac:dyDescent="0.3">
      <c r="A44">
        <f>Sheet1!D44</f>
        <v>45</v>
      </c>
      <c r="B44">
        <v>9</v>
      </c>
      <c r="C44" t="s">
        <v>85</v>
      </c>
      <c r="G44">
        <f>Sheet1!C44</f>
        <v>98</v>
      </c>
      <c r="H44" t="str">
        <f>VLOOKUP(I44,machines!A$2:D$6,4)</f>
        <v>CNC</v>
      </c>
      <c r="I44">
        <f>Sheet1!B44</f>
        <v>2</v>
      </c>
      <c r="J44">
        <f>Sheet1!E44</f>
        <v>44</v>
      </c>
    </row>
    <row r="45" spans="1:10" x14ac:dyDescent="0.3">
      <c r="A45">
        <f>Sheet1!D45</f>
        <v>41</v>
      </c>
      <c r="B45">
        <v>9</v>
      </c>
      <c r="C45" t="s">
        <v>86</v>
      </c>
      <c r="G45">
        <f>Sheet1!C45</f>
        <v>17</v>
      </c>
      <c r="H45" t="str">
        <f>VLOOKUP(I45,machines!A$2:D$6,4)</f>
        <v>CNC</v>
      </c>
      <c r="I45">
        <f>Sheet1!B45</f>
        <v>3</v>
      </c>
    </row>
    <row r="46" spans="1:10" x14ac:dyDescent="0.3">
      <c r="A46">
        <f>Sheet1!D46</f>
        <v>42</v>
      </c>
      <c r="B46">
        <v>9</v>
      </c>
      <c r="C46" t="s">
        <v>87</v>
      </c>
      <c r="G46">
        <f>Sheet1!C46</f>
        <v>25</v>
      </c>
      <c r="H46" t="str">
        <f>VLOOKUP(I46,machines!A$2:D$6,4)</f>
        <v>LC</v>
      </c>
      <c r="I46">
        <f>Sheet1!B46</f>
        <v>4</v>
      </c>
      <c r="J46">
        <f>Sheet1!E46</f>
        <v>41</v>
      </c>
    </row>
    <row r="47" spans="1:10" x14ac:dyDescent="0.3">
      <c r="A47">
        <f>Sheet1!D47</f>
        <v>50</v>
      </c>
      <c r="B47">
        <v>10</v>
      </c>
      <c r="C47" t="s">
        <v>88</v>
      </c>
      <c r="G47">
        <f>Sheet1!C47</f>
        <v>96</v>
      </c>
      <c r="H47" t="str">
        <f>VLOOKUP(I47,machines!A$2:D$6,4)</f>
        <v>TW</v>
      </c>
      <c r="I47">
        <f>Sheet1!B47</f>
        <v>0</v>
      </c>
      <c r="J47">
        <f>Sheet1!E47</f>
        <v>49</v>
      </c>
    </row>
    <row r="48" spans="1:10" x14ac:dyDescent="0.3">
      <c r="A48">
        <f>Sheet1!D48</f>
        <v>47</v>
      </c>
      <c r="B48">
        <v>10</v>
      </c>
      <c r="C48" t="s">
        <v>89</v>
      </c>
      <c r="G48">
        <f>Sheet1!C48</f>
        <v>75</v>
      </c>
      <c r="H48" t="str">
        <f>VLOOKUP(I48,machines!A$2:D$6,4)</f>
        <v>TW</v>
      </c>
      <c r="I48">
        <f>Sheet1!B48</f>
        <v>1</v>
      </c>
      <c r="J48">
        <f>Sheet1!E48</f>
        <v>46</v>
      </c>
    </row>
    <row r="49" spans="1:10" x14ac:dyDescent="0.3">
      <c r="A49">
        <f>Sheet1!D49</f>
        <v>46</v>
      </c>
      <c r="B49">
        <v>10</v>
      </c>
      <c r="C49" t="s">
        <v>90</v>
      </c>
      <c r="G49">
        <f>Sheet1!C49</f>
        <v>43</v>
      </c>
      <c r="H49" t="str">
        <f>VLOOKUP(I49,machines!A$2:D$6,4)</f>
        <v>CNC</v>
      </c>
      <c r="I49">
        <f>Sheet1!B49</f>
        <v>2</v>
      </c>
    </row>
    <row r="50" spans="1:10" x14ac:dyDescent="0.3">
      <c r="A50">
        <f>Sheet1!D50</f>
        <v>49</v>
      </c>
      <c r="B50">
        <v>10</v>
      </c>
      <c r="C50" t="s">
        <v>91</v>
      </c>
      <c r="G50">
        <f>Sheet1!C50</f>
        <v>79</v>
      </c>
      <c r="H50" t="str">
        <f>VLOOKUP(I50,machines!A$2:D$6,4)</f>
        <v>CNC</v>
      </c>
      <c r="I50">
        <f>Sheet1!B50</f>
        <v>3</v>
      </c>
      <c r="J50">
        <f>Sheet1!E50</f>
        <v>48</v>
      </c>
    </row>
    <row r="51" spans="1:10" x14ac:dyDescent="0.3">
      <c r="A51">
        <f>Sheet1!D51</f>
        <v>48</v>
      </c>
      <c r="B51">
        <v>10</v>
      </c>
      <c r="C51" t="s">
        <v>92</v>
      </c>
      <c r="G51">
        <v>96</v>
      </c>
      <c r="H51" t="str">
        <f>VLOOKUP(I51,machines!A$2:D$6,4)</f>
        <v>LC</v>
      </c>
      <c r="I51">
        <f>Sheet1!B51</f>
        <v>4</v>
      </c>
      <c r="J51">
        <f>Sheet1!E51</f>
        <v>47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A126458-A7B5-4863-9199-FA1BD4D97BDE}">
          <x14:formula1>
            <xm:f>machines!$A$2:$A$6</xm:f>
          </x14:formula1>
          <xm:sqref>I2:I51</xm:sqref>
        </x14:dataValidation>
        <x14:dataValidation type="list" allowBlank="1" showInputMessage="1" showErrorMessage="1" xr:uid="{B06DC037-BB93-4972-9EA3-B930CC649231}">
          <x14:formula1>
            <xm:f>OFFSET(jobs!$A$2,0,0,COUNTA(jobs!A:A)-1)</xm:f>
          </x14:formula1>
          <xm:sqref>B2:B69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822E5-CEBD-4040-805C-BEFEBD2AFACE}">
  <dimension ref="A1:E51"/>
  <sheetViews>
    <sheetView workbookViewId="0">
      <selection sqref="A1:E1048576"/>
    </sheetView>
  </sheetViews>
  <sheetFormatPr defaultRowHeight="14.4" x14ac:dyDescent="0.3"/>
  <cols>
    <col min="1" max="1" width="3.77734375" bestFit="1" customWidth="1"/>
    <col min="2" max="2" width="8" bestFit="1" customWidth="1"/>
    <col min="3" max="3" width="8.109375" bestFit="1" customWidth="1"/>
  </cols>
  <sheetData>
    <row r="1" spans="1:5" x14ac:dyDescent="0.3">
      <c r="A1" t="s">
        <v>40</v>
      </c>
      <c r="B1" t="s">
        <v>41</v>
      </c>
      <c r="C1" t="s">
        <v>42</v>
      </c>
      <c r="D1" t="s">
        <v>93</v>
      </c>
      <c r="E1" t="s">
        <v>94</v>
      </c>
    </row>
    <row r="2" spans="1:5" x14ac:dyDescent="0.3">
      <c r="A2">
        <v>1</v>
      </c>
      <c r="B2">
        <v>0</v>
      </c>
      <c r="C2">
        <v>53</v>
      </c>
      <c r="D2">
        <v>3</v>
      </c>
      <c r="E2">
        <v>2</v>
      </c>
    </row>
    <row r="3" spans="1:5" x14ac:dyDescent="0.3">
      <c r="A3">
        <v>1</v>
      </c>
      <c r="B3">
        <v>1</v>
      </c>
      <c r="C3">
        <v>21</v>
      </c>
      <c r="D3">
        <v>1</v>
      </c>
    </row>
    <row r="4" spans="1:5" x14ac:dyDescent="0.3">
      <c r="A4">
        <v>1</v>
      </c>
      <c r="B4">
        <v>2</v>
      </c>
      <c r="C4">
        <v>34</v>
      </c>
      <c r="D4">
        <v>2</v>
      </c>
      <c r="E4">
        <v>1</v>
      </c>
    </row>
    <row r="5" spans="1:5" x14ac:dyDescent="0.3">
      <c r="A5">
        <v>1</v>
      </c>
      <c r="B5">
        <v>3</v>
      </c>
      <c r="C5">
        <v>55</v>
      </c>
      <c r="D5">
        <v>4</v>
      </c>
      <c r="E5">
        <v>3</v>
      </c>
    </row>
    <row r="6" spans="1:5" x14ac:dyDescent="0.3">
      <c r="A6">
        <v>1</v>
      </c>
      <c r="B6">
        <v>4</v>
      </c>
      <c r="C6">
        <v>95</v>
      </c>
      <c r="D6">
        <v>5</v>
      </c>
      <c r="E6">
        <v>4</v>
      </c>
    </row>
    <row r="7" spans="1:5" x14ac:dyDescent="0.3">
      <c r="A7">
        <v>2</v>
      </c>
      <c r="B7">
        <v>0</v>
      </c>
      <c r="C7">
        <v>21</v>
      </c>
      <c r="D7">
        <v>7</v>
      </c>
      <c r="E7">
        <v>6</v>
      </c>
    </row>
    <row r="8" spans="1:5" x14ac:dyDescent="0.3">
      <c r="A8">
        <v>2</v>
      </c>
      <c r="B8">
        <v>1</v>
      </c>
      <c r="C8">
        <v>71</v>
      </c>
      <c r="D8">
        <v>10</v>
      </c>
      <c r="E8">
        <v>9</v>
      </c>
    </row>
    <row r="9" spans="1:5" x14ac:dyDescent="0.3">
      <c r="A9">
        <v>2</v>
      </c>
      <c r="B9">
        <v>2</v>
      </c>
      <c r="C9">
        <v>26</v>
      </c>
      <c r="D9">
        <v>8</v>
      </c>
      <c r="E9">
        <v>7</v>
      </c>
    </row>
    <row r="10" spans="1:5" x14ac:dyDescent="0.3">
      <c r="A10">
        <v>2</v>
      </c>
      <c r="B10">
        <v>3</v>
      </c>
      <c r="C10">
        <v>52</v>
      </c>
      <c r="D10">
        <v>9</v>
      </c>
      <c r="E10">
        <v>8</v>
      </c>
    </row>
    <row r="11" spans="1:5" x14ac:dyDescent="0.3">
      <c r="A11">
        <v>2</v>
      </c>
      <c r="B11">
        <v>4</v>
      </c>
      <c r="C11">
        <v>16</v>
      </c>
      <c r="D11">
        <v>6</v>
      </c>
    </row>
    <row r="12" spans="1:5" x14ac:dyDescent="0.3">
      <c r="A12">
        <v>3</v>
      </c>
      <c r="B12">
        <v>0</v>
      </c>
      <c r="C12">
        <v>12</v>
      </c>
      <c r="D12">
        <v>11</v>
      </c>
    </row>
    <row r="13" spans="1:5" x14ac:dyDescent="0.3">
      <c r="A13">
        <v>3</v>
      </c>
      <c r="B13">
        <v>1</v>
      </c>
      <c r="C13">
        <v>42</v>
      </c>
      <c r="D13">
        <v>14</v>
      </c>
      <c r="E13">
        <v>13</v>
      </c>
    </row>
    <row r="14" spans="1:5" x14ac:dyDescent="0.3">
      <c r="A14">
        <v>3</v>
      </c>
      <c r="B14">
        <v>2</v>
      </c>
      <c r="C14">
        <v>31</v>
      </c>
      <c r="D14">
        <v>12</v>
      </c>
      <c r="E14">
        <v>11</v>
      </c>
    </row>
    <row r="15" spans="1:5" x14ac:dyDescent="0.3">
      <c r="A15">
        <v>3</v>
      </c>
      <c r="B15">
        <v>3</v>
      </c>
      <c r="C15">
        <v>39</v>
      </c>
      <c r="D15">
        <v>13</v>
      </c>
      <c r="E15">
        <v>12</v>
      </c>
    </row>
    <row r="16" spans="1:5" x14ac:dyDescent="0.3">
      <c r="A16">
        <v>3</v>
      </c>
      <c r="B16">
        <v>4</v>
      </c>
      <c r="C16">
        <v>98</v>
      </c>
      <c r="D16">
        <v>15</v>
      </c>
      <c r="E16">
        <v>14</v>
      </c>
    </row>
    <row r="17" spans="1:5" x14ac:dyDescent="0.3">
      <c r="A17">
        <v>4</v>
      </c>
      <c r="B17">
        <v>0</v>
      </c>
      <c r="C17">
        <v>55</v>
      </c>
      <c r="D17">
        <v>16</v>
      </c>
    </row>
    <row r="18" spans="1:5" x14ac:dyDescent="0.3">
      <c r="A18">
        <v>4</v>
      </c>
      <c r="B18">
        <v>1</v>
      </c>
      <c r="C18">
        <v>77</v>
      </c>
      <c r="D18">
        <v>18</v>
      </c>
      <c r="E18">
        <v>17</v>
      </c>
    </row>
    <row r="19" spans="1:5" x14ac:dyDescent="0.3">
      <c r="A19">
        <v>4</v>
      </c>
      <c r="B19">
        <v>2</v>
      </c>
      <c r="C19">
        <v>66</v>
      </c>
      <c r="D19">
        <v>17</v>
      </c>
      <c r="E19">
        <v>16</v>
      </c>
    </row>
    <row r="20" spans="1:5" x14ac:dyDescent="0.3">
      <c r="A20">
        <v>4</v>
      </c>
      <c r="B20">
        <v>3</v>
      </c>
      <c r="C20">
        <v>77</v>
      </c>
      <c r="D20">
        <v>19</v>
      </c>
      <c r="E20">
        <v>18</v>
      </c>
    </row>
    <row r="21" spans="1:5" x14ac:dyDescent="0.3">
      <c r="A21">
        <v>4</v>
      </c>
      <c r="B21">
        <v>4</v>
      </c>
      <c r="C21">
        <v>79</v>
      </c>
      <c r="D21">
        <v>20</v>
      </c>
      <c r="E21">
        <v>19</v>
      </c>
    </row>
    <row r="22" spans="1:5" x14ac:dyDescent="0.3">
      <c r="A22">
        <v>5</v>
      </c>
      <c r="B22">
        <v>0</v>
      </c>
      <c r="C22">
        <v>83</v>
      </c>
      <c r="D22">
        <v>25</v>
      </c>
      <c r="E22">
        <v>24</v>
      </c>
    </row>
    <row r="23" spans="1:5" x14ac:dyDescent="0.3">
      <c r="A23">
        <v>5</v>
      </c>
      <c r="B23">
        <v>1</v>
      </c>
      <c r="C23">
        <v>19</v>
      </c>
      <c r="D23">
        <v>21</v>
      </c>
    </row>
    <row r="24" spans="1:5" x14ac:dyDescent="0.3">
      <c r="A24">
        <v>5</v>
      </c>
      <c r="B24">
        <v>2</v>
      </c>
      <c r="C24">
        <v>64</v>
      </c>
      <c r="D24">
        <v>24</v>
      </c>
      <c r="E24">
        <v>23</v>
      </c>
    </row>
    <row r="25" spans="1:5" x14ac:dyDescent="0.3">
      <c r="A25">
        <v>5</v>
      </c>
      <c r="B25">
        <v>3</v>
      </c>
      <c r="C25">
        <v>34</v>
      </c>
      <c r="D25">
        <v>22</v>
      </c>
      <c r="E25">
        <v>21</v>
      </c>
    </row>
    <row r="26" spans="1:5" x14ac:dyDescent="0.3">
      <c r="A26">
        <v>5</v>
      </c>
      <c r="B26">
        <v>4</v>
      </c>
      <c r="C26">
        <v>37</v>
      </c>
      <c r="D26">
        <v>23</v>
      </c>
      <c r="E26">
        <v>22</v>
      </c>
    </row>
    <row r="27" spans="1:5" x14ac:dyDescent="0.3">
      <c r="A27">
        <v>6</v>
      </c>
      <c r="B27">
        <v>0</v>
      </c>
      <c r="C27">
        <v>92</v>
      </c>
      <c r="D27">
        <v>30</v>
      </c>
      <c r="E27">
        <v>29</v>
      </c>
    </row>
    <row r="28" spans="1:5" x14ac:dyDescent="0.3">
      <c r="A28">
        <v>6</v>
      </c>
      <c r="B28">
        <v>1</v>
      </c>
      <c r="C28">
        <v>54</v>
      </c>
      <c r="D28">
        <v>27</v>
      </c>
      <c r="E28">
        <v>26</v>
      </c>
    </row>
    <row r="29" spans="1:5" x14ac:dyDescent="0.3">
      <c r="A29">
        <v>6</v>
      </c>
      <c r="B29">
        <v>2</v>
      </c>
      <c r="C29">
        <v>43</v>
      </c>
      <c r="D29">
        <v>26</v>
      </c>
    </row>
    <row r="30" spans="1:5" x14ac:dyDescent="0.3">
      <c r="A30">
        <v>6</v>
      </c>
      <c r="B30">
        <v>3</v>
      </c>
      <c r="C30">
        <v>62</v>
      </c>
      <c r="D30">
        <v>28</v>
      </c>
      <c r="E30">
        <v>27</v>
      </c>
    </row>
    <row r="31" spans="1:5" x14ac:dyDescent="0.3">
      <c r="A31">
        <v>6</v>
      </c>
      <c r="B31">
        <v>4</v>
      </c>
      <c r="C31">
        <v>79</v>
      </c>
      <c r="D31">
        <v>29</v>
      </c>
      <c r="E31">
        <v>28</v>
      </c>
    </row>
    <row r="32" spans="1:5" x14ac:dyDescent="0.3">
      <c r="A32">
        <v>7</v>
      </c>
      <c r="B32">
        <v>0</v>
      </c>
      <c r="C32">
        <v>93</v>
      </c>
      <c r="D32">
        <v>35</v>
      </c>
      <c r="E32">
        <v>34</v>
      </c>
    </row>
    <row r="33" spans="1:5" x14ac:dyDescent="0.3">
      <c r="A33">
        <v>7</v>
      </c>
      <c r="B33">
        <v>1</v>
      </c>
      <c r="C33">
        <v>87</v>
      </c>
      <c r="D33">
        <v>33</v>
      </c>
      <c r="E33">
        <v>32</v>
      </c>
    </row>
    <row r="34" spans="1:5" x14ac:dyDescent="0.3">
      <c r="A34">
        <v>7</v>
      </c>
      <c r="B34">
        <v>2</v>
      </c>
      <c r="C34">
        <v>87</v>
      </c>
      <c r="D34">
        <v>34</v>
      </c>
      <c r="E34">
        <v>33</v>
      </c>
    </row>
    <row r="35" spans="1:5" x14ac:dyDescent="0.3">
      <c r="A35">
        <v>7</v>
      </c>
      <c r="B35">
        <v>3</v>
      </c>
      <c r="C35">
        <v>69</v>
      </c>
      <c r="D35">
        <v>31</v>
      </c>
    </row>
    <row r="36" spans="1:5" x14ac:dyDescent="0.3">
      <c r="A36">
        <v>7</v>
      </c>
      <c r="B36">
        <v>4</v>
      </c>
      <c r="C36">
        <v>77</v>
      </c>
      <c r="D36">
        <v>32</v>
      </c>
      <c r="E36">
        <v>31</v>
      </c>
    </row>
    <row r="37" spans="1:5" x14ac:dyDescent="0.3">
      <c r="A37">
        <v>8</v>
      </c>
      <c r="B37">
        <v>0</v>
      </c>
      <c r="C37">
        <v>60</v>
      </c>
      <c r="D37">
        <v>39</v>
      </c>
      <c r="E37">
        <v>38</v>
      </c>
    </row>
    <row r="38" spans="1:5" x14ac:dyDescent="0.3">
      <c r="A38">
        <v>8</v>
      </c>
      <c r="B38">
        <v>1</v>
      </c>
      <c r="C38">
        <v>41</v>
      </c>
      <c r="D38">
        <v>38</v>
      </c>
      <c r="E38">
        <v>37</v>
      </c>
    </row>
    <row r="39" spans="1:5" x14ac:dyDescent="0.3">
      <c r="A39">
        <v>8</v>
      </c>
      <c r="B39">
        <v>2</v>
      </c>
      <c r="C39">
        <v>38</v>
      </c>
      <c r="D39">
        <v>37</v>
      </c>
      <c r="E39">
        <v>36</v>
      </c>
    </row>
    <row r="40" spans="1:5" x14ac:dyDescent="0.3">
      <c r="A40">
        <v>8</v>
      </c>
      <c r="B40">
        <v>3</v>
      </c>
      <c r="C40">
        <v>24</v>
      </c>
      <c r="D40">
        <v>36</v>
      </c>
    </row>
    <row r="41" spans="1:5" x14ac:dyDescent="0.3">
      <c r="A41">
        <v>8</v>
      </c>
      <c r="B41">
        <v>4</v>
      </c>
      <c r="C41">
        <v>83</v>
      </c>
      <c r="D41">
        <v>40</v>
      </c>
      <c r="E41">
        <v>39</v>
      </c>
    </row>
    <row r="42" spans="1:5" x14ac:dyDescent="0.3">
      <c r="A42">
        <v>9</v>
      </c>
      <c r="B42">
        <v>0</v>
      </c>
      <c r="C42">
        <v>44</v>
      </c>
      <c r="D42">
        <v>43</v>
      </c>
      <c r="E42">
        <v>42</v>
      </c>
    </row>
    <row r="43" spans="1:5" x14ac:dyDescent="0.3">
      <c r="A43">
        <v>9</v>
      </c>
      <c r="B43">
        <v>1</v>
      </c>
      <c r="C43">
        <v>49</v>
      </c>
      <c r="D43">
        <v>44</v>
      </c>
      <c r="E43">
        <v>43</v>
      </c>
    </row>
    <row r="44" spans="1:5" x14ac:dyDescent="0.3">
      <c r="A44">
        <v>9</v>
      </c>
      <c r="B44">
        <v>2</v>
      </c>
      <c r="C44">
        <v>98</v>
      </c>
      <c r="D44">
        <v>45</v>
      </c>
      <c r="E44">
        <v>44</v>
      </c>
    </row>
    <row r="45" spans="1:5" x14ac:dyDescent="0.3">
      <c r="A45">
        <v>9</v>
      </c>
      <c r="B45">
        <v>3</v>
      </c>
      <c r="C45">
        <v>17</v>
      </c>
      <c r="D45">
        <v>41</v>
      </c>
    </row>
    <row r="46" spans="1:5" x14ac:dyDescent="0.3">
      <c r="A46">
        <v>9</v>
      </c>
      <c r="B46">
        <v>4</v>
      </c>
      <c r="C46">
        <v>25</v>
      </c>
      <c r="D46">
        <v>42</v>
      </c>
      <c r="E46">
        <v>41</v>
      </c>
    </row>
    <row r="47" spans="1:5" x14ac:dyDescent="0.3">
      <c r="A47">
        <v>10</v>
      </c>
      <c r="B47">
        <v>0</v>
      </c>
      <c r="C47">
        <v>96</v>
      </c>
      <c r="D47">
        <v>50</v>
      </c>
      <c r="E47">
        <v>49</v>
      </c>
    </row>
    <row r="48" spans="1:5" x14ac:dyDescent="0.3">
      <c r="A48">
        <v>10</v>
      </c>
      <c r="B48">
        <v>1</v>
      </c>
      <c r="C48">
        <v>75</v>
      </c>
      <c r="D48">
        <v>47</v>
      </c>
      <c r="E48">
        <v>46</v>
      </c>
    </row>
    <row r="49" spans="1:5" x14ac:dyDescent="0.3">
      <c r="A49">
        <v>10</v>
      </c>
      <c r="B49">
        <v>2</v>
      </c>
      <c r="C49">
        <v>43</v>
      </c>
      <c r="D49">
        <v>46</v>
      </c>
    </row>
    <row r="50" spans="1:5" x14ac:dyDescent="0.3">
      <c r="A50">
        <v>10</v>
      </c>
      <c r="B50">
        <v>3</v>
      </c>
      <c r="C50">
        <v>79</v>
      </c>
      <c r="D50">
        <v>49</v>
      </c>
      <c r="E50">
        <v>48</v>
      </c>
    </row>
    <row r="51" spans="1:5" x14ac:dyDescent="0.3">
      <c r="A51">
        <v>10</v>
      </c>
      <c r="B51">
        <v>4</v>
      </c>
      <c r="C51">
        <v>77</v>
      </c>
      <c r="D51">
        <v>48</v>
      </c>
      <c r="E51">
        <v>47</v>
      </c>
    </row>
  </sheetData>
  <sortState ref="A2:E51">
    <sortCondition ref="A2:A51"/>
    <sortCondition ref="B2:B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machines</vt:lpstr>
      <vt:lpstr>orders</vt:lpstr>
      <vt:lpstr>jobs</vt:lpstr>
      <vt:lpstr>tasks</vt:lpstr>
      <vt:lpstr>Sheet1</vt:lpstr>
      <vt:lpstr>Sheet1!duration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Udelman</dc:creator>
  <cp:lastModifiedBy>Samuel Udelman</cp:lastModifiedBy>
  <dcterms:created xsi:type="dcterms:W3CDTF">2019-02-18T12:01:16Z</dcterms:created>
  <dcterms:modified xsi:type="dcterms:W3CDTF">2019-03-04T10:25:25Z</dcterms:modified>
</cp:coreProperties>
</file>