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bupt-EE-Lab\Electromagnetic-Lab\2-2\"/>
    </mc:Choice>
  </mc:AlternateContent>
  <xr:revisionPtr revIDLastSave="0" documentId="13_ncr:1_{1ECDD2E7-36B3-406A-808B-B2A0D29B6375}" xr6:coauthVersionLast="36" xr6:coauthVersionMax="36" xr10:uidLastSave="{00000000-0000-0000-0000-000000000000}"/>
  <bookViews>
    <workbookView xWindow="936" yWindow="0" windowWidth="17256" windowHeight="5592" xr2:uid="{4319F07E-2BD0-4B81-9CB4-ADA4D05D84A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B10" i="1" s="1"/>
  <c r="B8" i="1"/>
  <c r="C7" i="1"/>
  <c r="D7" i="1"/>
  <c r="E7" i="1"/>
  <c r="F7" i="1"/>
  <c r="G7" i="1"/>
  <c r="H7" i="1"/>
  <c r="I7" i="1"/>
  <c r="J7" i="1"/>
  <c r="K7" i="1"/>
  <c r="L7" i="1"/>
  <c r="B7" i="1"/>
  <c r="B5" i="1"/>
  <c r="L2" i="1"/>
  <c r="L4" i="1" s="1"/>
  <c r="K3" i="1"/>
  <c r="K5" i="1" s="1"/>
  <c r="J3" i="1"/>
  <c r="J5" i="1" s="1"/>
  <c r="I3" i="1"/>
  <c r="I5" i="1" s="1"/>
  <c r="H3" i="1"/>
  <c r="H5" i="1" s="1"/>
  <c r="G3" i="1"/>
  <c r="G5" i="1" s="1"/>
  <c r="F3" i="1"/>
  <c r="F5" i="1" s="1"/>
  <c r="E3" i="1"/>
  <c r="E5" i="1" s="1"/>
  <c r="D3" i="1"/>
  <c r="D5" i="1" s="1"/>
  <c r="C3" i="1"/>
  <c r="C5" i="1" s="1"/>
  <c r="B11" i="1" l="1"/>
  <c r="D11" i="1"/>
  <c r="D10" i="1"/>
  <c r="F10" i="1" s="1"/>
</calcChain>
</file>

<file path=xl/sharedStrings.xml><?xml version="1.0" encoding="utf-8"?>
<sst xmlns="http://schemas.openxmlformats.org/spreadsheetml/2006/main" count="13" uniqueCount="13">
  <si>
    <t>相对电场强度</t>
    <phoneticPr fontId="1" type="noConversion"/>
  </si>
  <si>
    <t>U</t>
    <phoneticPr fontId="1" type="noConversion"/>
  </si>
  <si>
    <t>波节点l0的位置</t>
    <phoneticPr fontId="1" type="noConversion"/>
  </si>
  <si>
    <t>l（理论值）</t>
    <phoneticPr fontId="1" type="noConversion"/>
  </si>
  <si>
    <t>测量点实际位置l0+l</t>
    <phoneticPr fontId="1" type="noConversion"/>
  </si>
  <si>
    <t>所测量的波导波长λg(mm)</t>
    <phoneticPr fontId="1" type="noConversion"/>
  </si>
  <si>
    <t>logE</t>
    <phoneticPr fontId="1" type="noConversion"/>
  </si>
  <si>
    <t>logU</t>
    <phoneticPr fontId="1" type="noConversion"/>
  </si>
  <si>
    <t>logU后五项和</t>
    <phoneticPr fontId="1" type="noConversion"/>
  </si>
  <si>
    <t>logE后五项和</t>
    <phoneticPr fontId="1" type="noConversion"/>
  </si>
  <si>
    <t>logU前五项和</t>
    <phoneticPr fontId="1" type="noConversion"/>
  </si>
  <si>
    <t>logE前五项和</t>
    <phoneticPr fontId="1" type="noConversion"/>
  </si>
  <si>
    <t>逐差法求n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</si>
</sst>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晶体检波器校准曲线图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Sheet1!$C$7:$L$7</c:f>
              <c:numCache>
                <c:formatCode>General</c:formatCode>
                <c:ptCount val="9"/>
                <c:pt idx="0">
                  <c:v>-1</c:v>
                </c:pt>
                <c:pt idx="1">
                  <c:v>-0.69897000433601875</c:v>
                </c:pt>
                <c:pt idx="2">
                  <c:v>-0.52287874528033762</c:v>
                </c:pt>
                <c:pt idx="3">
                  <c:v>-0.3979400086720376</c:v>
                </c:pt>
                <c:pt idx="4">
                  <c:v>-0.3010299956639812</c:v>
                </c:pt>
                <c:pt idx="5">
                  <c:v>-0.22184874961635639</c:v>
                </c:pt>
                <c:pt idx="6">
                  <c:v>-0.15490195998574319</c:v>
                </c:pt>
                <c:pt idx="7">
                  <c:v>-9.6910013008056392E-2</c:v>
                </c:pt>
                <c:pt idx="8">
                  <c:v>-4.5757490560675115E-2</c:v>
                </c:pt>
              </c:numCache>
            </c:numRef>
          </c:xVal>
          <c:yVal>
            <c:numRef>
              <c:f>Sheet1!$C$8:$L$8</c:f>
              <c:numCache>
                <c:formatCode>General</c:formatCode>
                <c:ptCount val="9"/>
                <c:pt idx="0">
                  <c:v>0.76342799356293722</c:v>
                </c:pt>
                <c:pt idx="1">
                  <c:v>1.0530784434834197</c:v>
                </c:pt>
                <c:pt idx="2">
                  <c:v>1.2528530309798931</c:v>
                </c:pt>
                <c:pt idx="3">
                  <c:v>1.3765769570565121</c:v>
                </c:pt>
                <c:pt idx="4">
                  <c:v>1.4842998393467859</c:v>
                </c:pt>
                <c:pt idx="5">
                  <c:v>1.5809249756756194</c:v>
                </c:pt>
                <c:pt idx="6">
                  <c:v>1.6665179805548809</c:v>
                </c:pt>
                <c:pt idx="7">
                  <c:v>1.7323937598229686</c:v>
                </c:pt>
                <c:pt idx="8">
                  <c:v>1.7860412102425542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98-43B0-A9DC-BE352B9B8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866608"/>
        <c:axId val="1900323248"/>
      </c:scatterChart>
      <c:valAx>
        <c:axId val="18998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323248"/>
        <c:crosses val="autoZero"/>
        <c:crossBetween val="midCat"/>
      </c:valAx>
      <c:valAx>
        <c:axId val="1900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8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</xdr:colOff>
      <xdr:row>0</xdr:row>
      <xdr:rowOff>37465</xdr:rowOff>
    </xdr:from>
    <xdr:to>
      <xdr:col>19</xdr:col>
      <xdr:colOff>13970</xdr:colOff>
      <xdr:row>14</xdr:row>
      <xdr:rowOff>113665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2A5C0C-26BC-4EBC-B757-E811A25F1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143B-89F0-476F-9DB4-8B0163CF43FF}">
  <dimension ref="A1:L11"/>
  <sheetViews>
    <sheetView tabSelected="1" workbookViewId="0">
      <selection activeCell="A9" sqref="A9:D9"/>
    </sheetView>
  </sheetViews>
  <sheetFormatPr defaultRowHeight="13.8" x14ac:dyDescent="0.25"/>
  <cols>
    <col min="1" max="1" width="12.77734375" customWidth="1"/>
    <col min="2" max="11" width="8.109375" customWidth="1"/>
    <col min="12" max="12" width="11.77734375" hidden="1" customWidth="1"/>
  </cols>
  <sheetData>
    <row r="1" spans="1:12" x14ac:dyDescent="0.25">
      <c r="L1">
        <v>1</v>
      </c>
    </row>
    <row r="2" spans="1:12" x14ac:dyDescent="0.25">
      <c r="A2" t="s">
        <v>0</v>
      </c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 s="3">
        <f>B9/4</f>
        <v>12.202500000000001</v>
      </c>
    </row>
    <row r="3" spans="1:12" x14ac:dyDescent="0.25">
      <c r="A3" t="s">
        <v>3</v>
      </c>
      <c r="B3">
        <v>0</v>
      </c>
      <c r="C3" s="3">
        <f>B9/63</f>
        <v>0.77476190476190476</v>
      </c>
      <c r="D3" s="3">
        <f>B9/31.3</f>
        <v>1.5594249201277957</v>
      </c>
      <c r="E3" s="3">
        <f>B9/20.6</f>
        <v>2.3694174757281554</v>
      </c>
      <c r="F3" s="3">
        <f>B9/15.3</f>
        <v>3.1901960784313728</v>
      </c>
      <c r="G3" s="3">
        <f>B9/12</f>
        <v>4.0674999999999999</v>
      </c>
      <c r="H3" s="3">
        <f>B9/9.8</f>
        <v>4.9806122448979586</v>
      </c>
      <c r="I3" s="3">
        <f>B9/8.1</f>
        <v>6.0259259259259261</v>
      </c>
      <c r="J3" s="3">
        <f>B9/6.8</f>
        <v>7.1779411764705889</v>
      </c>
      <c r="K3" s="3">
        <f>B9/5.6</f>
        <v>8.7160714285714302</v>
      </c>
    </row>
    <row r="4" spans="1:12" x14ac:dyDescent="0.25">
      <c r="A4" s="1"/>
      <c r="L4" s="3">
        <f t="shared" ref="L4" si="0">L2+L6</f>
        <v>138.3125</v>
      </c>
    </row>
    <row r="5" spans="1:12" x14ac:dyDescent="0.25">
      <c r="A5" s="1" t="s">
        <v>4</v>
      </c>
      <c r="B5" s="3">
        <f>D9+B3</f>
        <v>126.11</v>
      </c>
      <c r="C5" s="3">
        <f>D9+C3</f>
        <v>126.8847619047619</v>
      </c>
      <c r="D5" s="3">
        <f>D3+D9</f>
        <v>127.6694249201278</v>
      </c>
      <c r="E5" s="3">
        <f>E3+E9</f>
        <v>128.47941747572816</v>
      </c>
      <c r="F5" s="3">
        <f>F3+F9</f>
        <v>129.30019607843138</v>
      </c>
      <c r="G5" s="3">
        <f>G3+G9</f>
        <v>130.17750000000001</v>
      </c>
      <c r="H5" s="3">
        <f>H3+H9</f>
        <v>131.09061224489795</v>
      </c>
      <c r="I5" s="3">
        <f>I3+I9</f>
        <v>132.13592592592593</v>
      </c>
      <c r="J5" s="3">
        <f>J3+J9</f>
        <v>133.28794117647058</v>
      </c>
      <c r="K5" s="3">
        <f>K3+K9</f>
        <v>134.82607142857142</v>
      </c>
      <c r="L5">
        <v>68</v>
      </c>
    </row>
    <row r="6" spans="1:12" x14ac:dyDescent="0.25">
      <c r="A6" s="1" t="s">
        <v>1</v>
      </c>
      <c r="B6">
        <v>0</v>
      </c>
      <c r="C6">
        <v>5.8</v>
      </c>
      <c r="D6">
        <v>11.3</v>
      </c>
      <c r="E6">
        <v>17.899999999999999</v>
      </c>
      <c r="F6">
        <v>23.8</v>
      </c>
      <c r="G6">
        <v>30.5</v>
      </c>
      <c r="H6">
        <v>38.1</v>
      </c>
      <c r="I6">
        <v>46.4</v>
      </c>
      <c r="J6">
        <v>54</v>
      </c>
      <c r="K6">
        <v>61.1</v>
      </c>
      <c r="L6">
        <v>126.11</v>
      </c>
    </row>
    <row r="7" spans="1:12" x14ac:dyDescent="0.25">
      <c r="A7" s="1" t="s">
        <v>6</v>
      </c>
      <c r="B7" t="e">
        <f>LOG10(B2)</f>
        <v>#NUM!</v>
      </c>
      <c r="C7">
        <f>LOG10(C2)</f>
        <v>-1</v>
      </c>
      <c r="D7">
        <f>LOG10(D2)</f>
        <v>-0.69897000433601875</v>
      </c>
      <c r="E7">
        <f>LOG10(E2)</f>
        <v>-0.52287874528033762</v>
      </c>
      <c r="F7">
        <f>LOG10(F2)</f>
        <v>-0.3979400086720376</v>
      </c>
      <c r="G7">
        <f>LOG10(G2)</f>
        <v>-0.3010299956639812</v>
      </c>
      <c r="H7">
        <f>LOG10(H2)</f>
        <v>-0.22184874961635639</v>
      </c>
      <c r="I7">
        <f>LOG10(I2)</f>
        <v>-0.15490195998574319</v>
      </c>
      <c r="J7">
        <f>LOG10(J2)</f>
        <v>-9.6910013008056392E-2</v>
      </c>
      <c r="K7">
        <f>LOG10(K2)</f>
        <v>-4.5757490560675115E-2</v>
      </c>
      <c r="L7">
        <f t="shared" ref="L7" si="1">LOG10(L1)</f>
        <v>0</v>
      </c>
    </row>
    <row r="8" spans="1:12" x14ac:dyDescent="0.25">
      <c r="A8" s="1" t="s">
        <v>7</v>
      </c>
      <c r="B8" t="e">
        <f>LOG10(B6)</f>
        <v>#NUM!</v>
      </c>
      <c r="C8">
        <f>LOG10(C6)</f>
        <v>0.76342799356293722</v>
      </c>
      <c r="D8">
        <f>LOG10(D6)</f>
        <v>1.0530784434834197</v>
      </c>
      <c r="E8">
        <f>LOG10(E6)</f>
        <v>1.2528530309798931</v>
      </c>
      <c r="F8">
        <f>LOG10(F6)</f>
        <v>1.3765769570565121</v>
      </c>
      <c r="G8">
        <f>LOG10(G6)</f>
        <v>1.4842998393467859</v>
      </c>
      <c r="H8">
        <f>LOG10(H6)</f>
        <v>1.5809249756756194</v>
      </c>
      <c r="I8">
        <f>LOG10(I6)</f>
        <v>1.6665179805548809</v>
      </c>
      <c r="J8">
        <f>LOG10(J6)</f>
        <v>1.7323937598229686</v>
      </c>
      <c r="K8">
        <f>LOG10(K6)</f>
        <v>1.7860412102425542</v>
      </c>
      <c r="L8">
        <f t="shared" ref="L8" si="2">LOG10(L5)</f>
        <v>1.8325089127062364</v>
      </c>
    </row>
    <row r="9" spans="1:12" ht="41.4" x14ac:dyDescent="0.25">
      <c r="A9" s="1" t="s">
        <v>5</v>
      </c>
      <c r="B9" s="3">
        <v>48.81</v>
      </c>
      <c r="C9" s="2" t="s">
        <v>2</v>
      </c>
      <c r="D9">
        <v>126.11</v>
      </c>
      <c r="E9">
        <v>126.11</v>
      </c>
      <c r="F9">
        <v>126.11</v>
      </c>
      <c r="G9">
        <v>126.11</v>
      </c>
      <c r="H9">
        <v>126.11</v>
      </c>
      <c r="I9">
        <v>126.11</v>
      </c>
      <c r="J9">
        <v>126.11</v>
      </c>
      <c r="K9">
        <v>126.11</v>
      </c>
    </row>
    <row r="10" spans="1:12" x14ac:dyDescent="0.25">
      <c r="A10" t="s">
        <v>8</v>
      </c>
      <c r="B10">
        <f>SUM(H8:L8)</f>
        <v>8.5983868390022593</v>
      </c>
      <c r="C10" t="s">
        <v>10</v>
      </c>
      <c r="D10">
        <f>SUM(C8:G8)</f>
        <v>5.9302362644295483</v>
      </c>
      <c r="E10" t="s">
        <v>12</v>
      </c>
      <c r="F10">
        <f>(B10-D10)/(B11-D11)</f>
        <v>1.1110810251189303</v>
      </c>
    </row>
    <row r="11" spans="1:12" x14ac:dyDescent="0.25">
      <c r="A11" t="s">
        <v>9</v>
      </c>
      <c r="B11">
        <f>SUM(H7:L7)</f>
        <v>-0.51941821317083103</v>
      </c>
      <c r="C11" t="s">
        <v>11</v>
      </c>
      <c r="D11">
        <f>SUM(C7:G7)</f>
        <v>-2.9208187539523749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wu</dc:creator>
  <cp:lastModifiedBy>rui wu</cp:lastModifiedBy>
  <dcterms:created xsi:type="dcterms:W3CDTF">2021-04-27T09:44:31Z</dcterms:created>
  <dcterms:modified xsi:type="dcterms:W3CDTF">2021-04-29T11:41:48Z</dcterms:modified>
</cp:coreProperties>
</file>