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c_enigma\MDProjects\MD_UIO66_TEMPO\system\__preparation\"/>
    </mc:Choice>
  </mc:AlternateContent>
  <xr:revisionPtr revIDLastSave="0" documentId="13_ncr:1_{7F4CAB45-7722-4A92-8917-1573816010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ss" sheetId="4" r:id="rId1"/>
    <sheet name="charge" sheetId="2" r:id="rId2"/>
    <sheet name="vdw" sheetId="3" r:id="rId3"/>
    <sheet name="bonds" sheetId="1" r:id="rId4"/>
    <sheet name="angles" sheetId="5" r:id="rId5"/>
    <sheet name="dihedr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0" i="6" l="1"/>
  <c r="L60" i="6"/>
  <c r="M60" i="6"/>
  <c r="L59" i="6"/>
  <c r="M59" i="6"/>
  <c r="K59" i="6"/>
  <c r="N60" i="6"/>
  <c r="N59" i="6"/>
  <c r="J56" i="6"/>
  <c r="I56" i="6"/>
  <c r="H56" i="6"/>
  <c r="J55" i="6"/>
  <c r="I55" i="6"/>
  <c r="H55" i="6"/>
  <c r="J54" i="6"/>
  <c r="I54" i="6"/>
  <c r="H54" i="6"/>
  <c r="J53" i="6"/>
  <c r="I53" i="6"/>
  <c r="H53" i="6"/>
  <c r="J52" i="6"/>
  <c r="I52" i="6"/>
  <c r="H52" i="6"/>
  <c r="J51" i="6"/>
  <c r="I51" i="6"/>
  <c r="H51" i="6"/>
  <c r="J50" i="6"/>
  <c r="I50" i="6"/>
  <c r="H50" i="6"/>
  <c r="J49" i="6"/>
  <c r="I49" i="6"/>
  <c r="H49" i="6"/>
  <c r="J48" i="6"/>
  <c r="I48" i="6"/>
  <c r="H48" i="6"/>
  <c r="J47" i="6"/>
  <c r="I47" i="6"/>
  <c r="H47" i="6"/>
  <c r="J46" i="6"/>
  <c r="I46" i="6"/>
  <c r="H46" i="6"/>
  <c r="J45" i="6"/>
  <c r="I45" i="6"/>
  <c r="H45" i="6"/>
  <c r="J44" i="6"/>
  <c r="I44" i="6"/>
  <c r="H44" i="6"/>
  <c r="J43" i="6"/>
  <c r="I43" i="6"/>
  <c r="H43" i="6"/>
  <c r="J42" i="6"/>
  <c r="I42" i="6"/>
  <c r="H42" i="6"/>
  <c r="J41" i="6"/>
  <c r="I41" i="6"/>
  <c r="H41" i="6"/>
  <c r="G24" i="5"/>
  <c r="F24" i="5"/>
  <c r="G23" i="5"/>
  <c r="F23" i="5"/>
  <c r="G22" i="5"/>
  <c r="F22" i="5"/>
  <c r="H14" i="1"/>
  <c r="G14" i="1"/>
  <c r="F14" i="1"/>
  <c r="L26" i="6"/>
  <c r="N26" i="6"/>
  <c r="M26" i="6"/>
  <c r="K26" i="6"/>
  <c r="L25" i="6"/>
  <c r="M25" i="6"/>
  <c r="N25" i="6"/>
  <c r="K25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3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3" i="5"/>
  <c r="E4" i="3"/>
  <c r="E8" i="3"/>
  <c r="E5" i="3"/>
  <c r="E6" i="3"/>
  <c r="E7" i="3"/>
  <c r="E9" i="3"/>
  <c r="E10" i="3"/>
  <c r="E11" i="3"/>
  <c r="E12" i="3"/>
  <c r="F5" i="3"/>
  <c r="F6" i="3"/>
  <c r="F7" i="3"/>
  <c r="F8" i="3"/>
  <c r="F9" i="3"/>
  <c r="F10" i="3"/>
  <c r="F11" i="3"/>
  <c r="F12" i="3"/>
  <c r="F4" i="3"/>
  <c r="G3" i="1"/>
  <c r="F3" i="1"/>
  <c r="F4" i="1"/>
  <c r="F5" i="1"/>
  <c r="F6" i="1"/>
  <c r="F7" i="1"/>
  <c r="F8" i="1"/>
  <c r="F9" i="1"/>
  <c r="F10" i="1"/>
  <c r="F11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<sst xmlns="http://schemas.openxmlformats.org/spreadsheetml/2006/main" count="378" uniqueCount="213">
  <si>
    <t>C1-H1</t>
  </si>
  <si>
    <t>C1-N</t>
  </si>
  <si>
    <t>C2-N</t>
  </si>
  <si>
    <t>C2-C2</t>
  </si>
  <si>
    <t>C2-C5</t>
  </si>
  <si>
    <t>C5-H5</t>
  </si>
  <si>
    <t>C5-C6</t>
  </si>
  <si>
    <t>C6-H6</t>
  </si>
  <si>
    <t>C6-C6</t>
  </si>
  <si>
    <t>Zn-N</t>
  </si>
  <si>
    <t>r0 [A]</t>
  </si>
  <si>
    <t>r0 [нм]</t>
  </si>
  <si>
    <t>kr [Ккал * моль^-1 * А^-2)]</t>
  </si>
  <si>
    <t>alpha [A^-1]</t>
  </si>
  <si>
    <t>kr [КДж * моль^-1 * нм^-2]</t>
  </si>
  <si>
    <t>func. Type</t>
  </si>
  <si>
    <t>b0 [nm]</t>
  </si>
  <si>
    <t>Dr [Ккал * моль^-1]</t>
  </si>
  <si>
    <t>D [КДж * моль^-1]</t>
  </si>
  <si>
    <t>betta [нм^-1]</t>
  </si>
  <si>
    <t>Zn</t>
  </si>
  <si>
    <t>N</t>
  </si>
  <si>
    <t>C1</t>
  </si>
  <si>
    <t>C2</t>
  </si>
  <si>
    <t>C5</t>
  </si>
  <si>
    <t>C6</t>
  </si>
  <si>
    <t>H1</t>
  </si>
  <si>
    <t>H5</t>
  </si>
  <si>
    <t>H6</t>
  </si>
  <si>
    <t>IntraFF</t>
  </si>
  <si>
    <t>GROMACS</t>
  </si>
  <si>
    <t>!!В IntraFF исключены взаимодействия 1-2, 1-3, 1-4</t>
  </si>
  <si>
    <t>Epsilon [Ккал * моль^-1]</t>
  </si>
  <si>
    <t>КАКОЙ COMB RULE??</t>
  </si>
  <si>
    <t>Epsilon [КДж * моль^-1]</t>
  </si>
  <si>
    <t>epsilon*(r0/ r)^12 - 2*epsilon*(r0/r)^6</t>
  </si>
  <si>
    <t>AMBER</t>
  </si>
  <si>
    <t>sigma [нм]</t>
  </si>
  <si>
    <t>N-C1-H1</t>
  </si>
  <si>
    <t>theta, degree</t>
  </si>
  <si>
    <t>kr [Ккал * моль^-1 * rad-2)]</t>
  </si>
  <si>
    <t>N-C1-N</t>
  </si>
  <si>
    <t>N-C2-C5</t>
  </si>
  <si>
    <t>N-C2-C2</t>
  </si>
  <si>
    <t>C1-N-C2</t>
  </si>
  <si>
    <t>C2-C5-H5</t>
  </si>
  <si>
    <t>C2-C5-C6</t>
  </si>
  <si>
    <t>C5-C6-C6</t>
  </si>
  <si>
    <t>C5-C6-H6</t>
  </si>
  <si>
    <t>C6-C6-H6</t>
  </si>
  <si>
    <t>C6-C5-H5</t>
  </si>
  <si>
    <t>C2-C2-C5</t>
  </si>
  <si>
    <t>N-Zn-N</t>
  </si>
  <si>
    <t>Zn-N-C2</t>
  </si>
  <si>
    <t>phi, degree</t>
  </si>
  <si>
    <t>m</t>
  </si>
  <si>
    <t>kr [Ккал * моль^-1]</t>
  </si>
  <si>
    <t>C1-N-Zn-N</t>
  </si>
  <si>
    <t>C2-N-Zn-N</t>
  </si>
  <si>
    <t>1,2,3</t>
  </si>
  <si>
    <t>N-C2-C5-C6</t>
  </si>
  <si>
    <t>H1-C1-N-C2</t>
  </si>
  <si>
    <t>C1-N-C2-C2</t>
  </si>
  <si>
    <t>H5-C5-C2-N</t>
  </si>
  <si>
    <t>C2-C2-C5-H5</t>
  </si>
  <si>
    <t>C5-C2-C2-C5</t>
  </si>
  <si>
    <t>H5-C5-C6-C6</t>
  </si>
  <si>
    <t>H6-C6-C6-C5</t>
  </si>
  <si>
    <t>C5-C6-C6-C5</t>
  </si>
  <si>
    <t>N-C2-C2-N</t>
  </si>
  <si>
    <t>N-C2-C2-C5</t>
  </si>
  <si>
    <t>C1-N-C2-C5</t>
  </si>
  <si>
    <t>C2-C5-C6-H6</t>
  </si>
  <si>
    <t>C6-C5-C2-C2</t>
  </si>
  <si>
    <t>C6-C6-C5-C2</t>
  </si>
  <si>
    <t>N-C1-N-C2</t>
  </si>
  <si>
    <t>funct</t>
  </si>
  <si>
    <t>4*epsilon*(05*sigma/ r)^12 - 4*epsilon*(0,5*sigma/r)^6</t>
  </si>
  <si>
    <t>Lorentz-Berthelot
mixing rules</t>
  </si>
  <si>
    <t>AmberFF</t>
  </si>
  <si>
    <t>https://github.com/choderalab/ambermini/blob/master/share/amber/dat/leap/parm/parm10.dat</t>
  </si>
  <si>
    <t>to convert to gmx:
                sigma = 1.4590 * 2^(-1/6) * 2 = 2 * 1.29982 Ang. = 2 * 0.129982 nm  = 1.4590 * 2^(5/6)/10 =  0.259964 nm</t>
  </si>
  <si>
    <t>phase</t>
  </si>
  <si>
    <t>Kd</t>
  </si>
  <si>
    <t>pn</t>
  </si>
  <si>
    <t>У ОСТАЛЬНЫХ УГЛОВ СИЛОВАЯ КОНСТАНТА 0,0</t>
  </si>
  <si>
    <t>kr1 [Ккал * моль^-1]</t>
  </si>
  <si>
    <t>kr2 [Ккал * моль^-1]</t>
  </si>
  <si>
    <t>kr3 [Ккал * моль^-1]</t>
  </si>
  <si>
    <t>phi1, degree</t>
  </si>
  <si>
    <t>phi2, degree</t>
  </si>
  <si>
    <t>phi3, degree</t>
  </si>
  <si>
    <t>C3</t>
  </si>
  <si>
    <t>C4</t>
  </si>
  <si>
    <t>LJ</t>
  </si>
  <si>
    <t>Morse potential</t>
  </si>
  <si>
    <t>Zn-N-C1</t>
  </si>
  <si>
    <t>RIGID</t>
  </si>
  <si>
    <t>Zr</t>
  </si>
  <si>
    <t>O1</t>
  </si>
  <si>
    <t>O3</t>
  </si>
  <si>
    <t>Atomic</t>
  </si>
  <si>
    <t>DREIDING</t>
  </si>
  <si>
    <t>UFF</t>
  </si>
  <si>
    <t>types</t>
  </si>
  <si>
    <t>σ</t>
  </si>
  <si>
    <t>(Å)</t>
  </si>
  <si>
    <t>ε</t>
  </si>
  <si>
    <t>(kJ/mol)</t>
  </si>
  <si>
    <t>2.783a</t>
  </si>
  <si>
    <t>0.2887a</t>
  </si>
  <si>
    <t>2.783</t>
  </si>
  <si>
    <t>0.2887</t>
  </si>
  <si>
    <t>3.473</t>
  </si>
  <si>
    <t>0.3979</t>
  </si>
  <si>
    <t>3.431</t>
  </si>
  <si>
    <t>0.4393</t>
  </si>
  <si>
    <t>3.033</t>
  </si>
  <si>
    <t>0.4004</t>
  </si>
  <si>
    <t>3.118</t>
  </si>
  <si>
    <t>0.2510</t>
  </si>
  <si>
    <t>2.846</t>
  </si>
  <si>
    <t>0.0636</t>
  </si>
  <si>
    <t>2.571</t>
  </si>
  <si>
    <t>0.1841</t>
  </si>
  <si>
    <t>k</t>
  </si>
  <si>
    <t>(kJ/(mol⋅Å2</t>
  </si>
  <si>
    <t>))</t>
  </si>
  <si>
    <t>0r</t>
  </si>
  <si>
    <t>Zr-O3</t>
  </si>
  <si>
    <t>1077.338</t>
  </si>
  <si>
    <t>2.098</t>
  </si>
  <si>
    <t>Zr-O1</t>
  </si>
  <si>
    <t>2872.902</t>
  </si>
  <si>
    <t>2.232</t>
  </si>
  <si>
    <t>C1-O1</t>
  </si>
  <si>
    <t>4518.720</t>
  </si>
  <si>
    <t>1.273</t>
  </si>
  <si>
    <t>C1-C2</t>
  </si>
  <si>
    <t>2939.283</t>
  </si>
  <si>
    <t>1.487</t>
  </si>
  <si>
    <t>C2-C3</t>
  </si>
  <si>
    <t>4016.640</t>
  </si>
  <si>
    <t>1.393</t>
  </si>
  <si>
    <t>C3-C3</t>
  </si>
  <si>
    <t>C3-H1</t>
  </si>
  <si>
    <t>3041.068</t>
  </si>
  <si>
    <t>1.080</t>
  </si>
  <si>
    <t>Bond</t>
  </si>
  <si>
    <t>bendings</t>
  </si>
  <si>
    <t>Interaction</t>
  </si>
  <si>
    <t>(i-j-k)</t>
  </si>
  <si>
    <t>ijk</t>
  </si>
  <si>
    <t>(kJ/(mol⋅rad2</t>
  </si>
  <si>
    <t>θ0</t>
  </si>
  <si>
    <t>(degree)</t>
  </si>
  <si>
    <t>O3-Zr-O3</t>
  </si>
  <si>
    <t>115.776</t>
  </si>
  <si>
    <t>71.1</t>
  </si>
  <si>
    <t>100.4</t>
  </si>
  <si>
    <t>O1-Zr-O1</t>
  </si>
  <si>
    <t>76.0</t>
  </si>
  <si>
    <t>81.9</t>
  </si>
  <si>
    <t>69.8</t>
  </si>
  <si>
    <t>74.4</t>
  </si>
  <si>
    <t>O1-Zr-O3</t>
  </si>
  <si>
    <t>85.7</t>
  </si>
  <si>
    <t>124.3</t>
  </si>
  <si>
    <t>127.6</t>
  </si>
  <si>
    <t>143.5</t>
  </si>
  <si>
    <t>150.5</t>
  </si>
  <si>
    <t>Zr-O1-C1</t>
  </si>
  <si>
    <t>231.637</t>
  </si>
  <si>
    <t>135.8</t>
  </si>
  <si>
    <t>O1-C1-O1</t>
  </si>
  <si>
    <t>1213.360</t>
  </si>
  <si>
    <t>125.0</t>
  </si>
  <si>
    <t>O1-C1-C2</t>
  </si>
  <si>
    <t>456.013</t>
  </si>
  <si>
    <t>117.3</t>
  </si>
  <si>
    <t>C1-C2-C3</t>
  </si>
  <si>
    <t>290.201</t>
  </si>
  <si>
    <t>120.0</t>
  </si>
  <si>
    <t>C3-C2-C3</t>
  </si>
  <si>
    <t>753.120</t>
  </si>
  <si>
    <t>C2-C3-C3</t>
  </si>
  <si>
    <t>C2-C3-H1</t>
  </si>
  <si>
    <t>309.616</t>
  </si>
  <si>
    <t>C3-C3-H1</t>
  </si>
  <si>
    <t>Torsions</t>
  </si>
  <si>
    <t>(i-j-k-l)</t>
  </si>
  <si>
    <t>ijkl</t>
  </si>
  <si>
    <t>n</t>
  </si>
  <si>
    <t>φ0</t>
  </si>
  <si>
    <t>Zr-O1-C1-C2</t>
  </si>
  <si>
    <t>86.837</t>
  </si>
  <si>
    <t>180.0</t>
  </si>
  <si>
    <t>O1-C1-C2-C3</t>
  </si>
  <si>
    <t>10.460</t>
  </si>
  <si>
    <t>C1-C2-C3-C3</t>
  </si>
  <si>
    <t>12.552</t>
  </si>
  <si>
    <t>C1-C2-C3-H1</t>
  </si>
  <si>
    <t>C2-C3-C3-C2</t>
  </si>
  <si>
    <t>C2-C3-C3-H1</t>
  </si>
  <si>
    <t>C3-C3-C2-C3</t>
  </si>
  <si>
    <t>H1-C3-C2-C3</t>
  </si>
  <si>
    <t>H1-C3-C3-H1</t>
  </si>
  <si>
    <t>Improper</t>
  </si>
  <si>
    <t>torsion</t>
  </si>
  <si>
    <t>(kJ/⋅mol)</t>
  </si>
  <si>
    <t>C2-C1-O1-O1</t>
  </si>
  <si>
    <t>41.840</t>
  </si>
  <si>
    <t>1.548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</si>
</sst>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164" fontId="0" fillId="2" borderId="0" xfId="0" applyNumberFormat="1" applyFill="1" applyAlignment="1">
      <alignment wrapText="1"/>
    </xf>
    <xf numFmtId="164" fontId="0" fillId="2" borderId="0" xfId="0" applyNumberFormat="1" applyFill="1"/>
    <xf numFmtId="164" fontId="2" fillId="0" borderId="0" xfId="1" applyNumberFormat="1"/>
    <xf numFmtId="165" fontId="0" fillId="0" borderId="0" xfId="0" applyNumberFormat="1"/>
    <xf numFmtId="165" fontId="0" fillId="0" borderId="0" xfId="0" applyNumberFormat="1" applyFill="1"/>
    <xf numFmtId="2" fontId="0" fillId="0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0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165" fontId="0" fillId="3" borderId="0" xfId="0" applyNumberFormat="1" applyFill="1"/>
    <xf numFmtId="2" fontId="0" fillId="4" borderId="0" xfId="0" applyNumberFormat="1" applyFill="1"/>
    <xf numFmtId="0" fontId="0" fillId="4" borderId="0" xfId="0" applyFill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175260</xdr:rowOff>
    </xdr:from>
    <xdr:to>
      <xdr:col>3</xdr:col>
      <xdr:colOff>940520</xdr:colOff>
      <xdr:row>30</xdr:row>
      <xdr:rowOff>26620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ADEED94B-6BB0-42D0-A2B5-E89E2F336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13020"/>
          <a:ext cx="4400000" cy="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8</xdr:col>
      <xdr:colOff>405766</xdr:colOff>
      <xdr:row>36</xdr:row>
      <xdr:rowOff>45720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508583D9-E4F4-4F5D-8754-73BF49811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52160"/>
          <a:ext cx="8452486" cy="777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hoderalab/ambermini/blob/master/share/amber/dat/leap/parm/parm10.da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8273-5A3A-4D5F-A4BC-3B6215A8BACD}">
  <dimension ref="A1:B7"/>
  <sheetViews>
    <sheetView tabSelected="1" workbookViewId="0">
      <selection activeCell="B4" sqref="B4"/>
    </sheetView>
  </sheetViews>
  <sheetFormatPr defaultRowHeight="14.4" x14ac:dyDescent="0.3"/>
  <sheetData>
    <row r="1" spans="1:2" x14ac:dyDescent="0.3">
      <c r="A1" t="s">
        <v>98</v>
      </c>
      <c r="B1">
        <v>91.224000000000004</v>
      </c>
    </row>
    <row r="2" spans="1:2" x14ac:dyDescent="0.3">
      <c r="A2" t="s">
        <v>22</v>
      </c>
      <c r="B2">
        <v>12.010999999999999</v>
      </c>
    </row>
    <row r="3" spans="1:2" x14ac:dyDescent="0.3">
      <c r="A3" t="s">
        <v>23</v>
      </c>
      <c r="B3">
        <v>12.010999999999999</v>
      </c>
    </row>
    <row r="4" spans="1:2" x14ac:dyDescent="0.3">
      <c r="A4" t="s">
        <v>92</v>
      </c>
      <c r="B4">
        <v>12.010999999999999</v>
      </c>
    </row>
    <row r="5" spans="1:2" x14ac:dyDescent="0.3">
      <c r="A5" t="s">
        <v>99</v>
      </c>
      <c r="B5">
        <v>16</v>
      </c>
    </row>
    <row r="6" spans="1:2" x14ac:dyDescent="0.3">
      <c r="A6" t="s">
        <v>100</v>
      </c>
      <c r="B6">
        <v>16</v>
      </c>
    </row>
    <row r="7" spans="1:2" x14ac:dyDescent="0.3">
      <c r="A7" t="s">
        <v>26</v>
      </c>
      <c r="B7">
        <v>1.008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AB52-F9E9-4FBB-AE83-7A85391B6F6B}">
  <dimension ref="A1:B7"/>
  <sheetViews>
    <sheetView workbookViewId="0">
      <selection activeCell="B12" sqref="A8:B12"/>
    </sheetView>
  </sheetViews>
  <sheetFormatPr defaultRowHeight="14.4" x14ac:dyDescent="0.3"/>
  <sheetData>
    <row r="1" spans="1:2" x14ac:dyDescent="0.3">
      <c r="A1" t="s">
        <v>98</v>
      </c>
      <c r="B1">
        <v>1.968</v>
      </c>
    </row>
    <row r="2" spans="1:2" x14ac:dyDescent="0.3">
      <c r="A2" t="s">
        <v>22</v>
      </c>
      <c r="B2">
        <v>0.63</v>
      </c>
    </row>
    <row r="3" spans="1:2" x14ac:dyDescent="0.3">
      <c r="A3" t="s">
        <v>23</v>
      </c>
      <c r="B3">
        <v>-8.2000000000000003E-2</v>
      </c>
    </row>
    <row r="4" spans="1:2" x14ac:dyDescent="0.3">
      <c r="A4" t="s">
        <v>92</v>
      </c>
      <c r="B4">
        <v>-6.5000000000000002E-2</v>
      </c>
    </row>
    <row r="5" spans="1:2" x14ac:dyDescent="0.3">
      <c r="A5" t="s">
        <v>99</v>
      </c>
      <c r="B5">
        <v>-0.58599999999999997</v>
      </c>
    </row>
    <row r="6" spans="1:2" x14ac:dyDescent="0.3">
      <c r="A6" t="s">
        <v>100</v>
      </c>
      <c r="B6">
        <v>-0.99199999999999999</v>
      </c>
    </row>
    <row r="7" spans="1:2" x14ac:dyDescent="0.3">
      <c r="A7" t="s">
        <v>26</v>
      </c>
      <c r="B7">
        <v>0.13300000000000001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0849-D9CB-4B2C-996F-66E1D6E76DE2}">
  <dimension ref="A1:O41"/>
  <sheetViews>
    <sheetView topLeftCell="A19" workbookViewId="0">
      <selection activeCell="J41" sqref="A28:J41"/>
    </sheetView>
  </sheetViews>
  <sheetFormatPr defaultRowHeight="14.4" x14ac:dyDescent="0.3"/>
  <cols>
    <col min="1" max="1" width="9.5546875" customWidth="1"/>
    <col min="2" max="2" width="22.5546875" customWidth="1"/>
    <col min="4" max="4" width="23.5546875" customWidth="1"/>
    <col min="5" max="5" width="21.6640625" customWidth="1"/>
    <col min="6" max="6" width="22.21875" customWidth="1"/>
  </cols>
  <sheetData>
    <row r="1" spans="1:15" x14ac:dyDescent="0.3">
      <c r="A1" s="5" t="s">
        <v>31</v>
      </c>
      <c r="B1" s="5"/>
      <c r="C1" s="5"/>
      <c r="D1" s="5"/>
      <c r="E1" s="18" t="s">
        <v>94</v>
      </c>
      <c r="F1" s="18"/>
      <c r="G1" s="2"/>
      <c r="H1" s="2"/>
      <c r="I1" s="2"/>
      <c r="J1" s="1"/>
      <c r="K1" s="1"/>
      <c r="L1" s="1"/>
      <c r="M1" s="1"/>
      <c r="N1" s="1"/>
      <c r="O1" s="1"/>
    </row>
    <row r="2" spans="1:15" x14ac:dyDescent="0.3">
      <c r="A2" s="18" t="s">
        <v>79</v>
      </c>
      <c r="B2" s="18"/>
      <c r="C2" s="18"/>
      <c r="D2" s="2"/>
      <c r="E2" s="18" t="s">
        <v>30</v>
      </c>
      <c r="F2" s="18"/>
      <c r="G2" s="2"/>
      <c r="J2" s="1"/>
      <c r="K2" s="1"/>
      <c r="L2" s="1"/>
      <c r="M2" s="1"/>
      <c r="N2" s="1"/>
      <c r="O2" s="1"/>
    </row>
    <row r="3" spans="1:15" x14ac:dyDescent="0.3">
      <c r="A3" s="2"/>
      <c r="B3" s="2" t="s">
        <v>10</v>
      </c>
      <c r="C3" s="2" t="s">
        <v>32</v>
      </c>
      <c r="E3" s="2" t="s">
        <v>37</v>
      </c>
      <c r="F3" s="2" t="s">
        <v>34</v>
      </c>
      <c r="G3" s="2"/>
      <c r="H3" s="2"/>
      <c r="I3" s="2"/>
      <c r="J3" s="1"/>
      <c r="K3" s="1"/>
      <c r="L3" s="1"/>
      <c r="M3" s="1"/>
      <c r="N3" s="1"/>
      <c r="O3" s="1"/>
    </row>
    <row r="4" spans="1:15" x14ac:dyDescent="0.3">
      <c r="A4" s="2" t="s">
        <v>20</v>
      </c>
      <c r="B4" s="2">
        <v>1.1000000000000001</v>
      </c>
      <c r="C4" s="2">
        <v>1.2500000000000001E-2</v>
      </c>
      <c r="E4" s="2">
        <f t="shared" ref="E4:E12" si="0">B4*0.1*POWER(2,5/6)</f>
        <v>0.19599771799087468</v>
      </c>
      <c r="F4" s="2">
        <f t="shared" ref="F4:F12" si="1">C4*4.184</f>
        <v>5.2300000000000006E-2</v>
      </c>
      <c r="I4" s="2"/>
      <c r="J4" s="2"/>
      <c r="K4" s="1"/>
      <c r="L4" s="1"/>
      <c r="M4" s="1"/>
      <c r="N4" s="1"/>
      <c r="O4" s="1"/>
    </row>
    <row r="5" spans="1:15" x14ac:dyDescent="0.3">
      <c r="A5" s="2" t="s">
        <v>21</v>
      </c>
      <c r="B5" s="2">
        <v>1.8240000000000001</v>
      </c>
      <c r="C5" s="2">
        <v>0.17</v>
      </c>
      <c r="E5" s="2">
        <f t="shared" si="0"/>
        <v>0.32499985237759577</v>
      </c>
      <c r="F5" s="2">
        <f t="shared" si="1"/>
        <v>0.71128000000000013</v>
      </c>
      <c r="I5" s="2"/>
      <c r="J5" s="2"/>
      <c r="K5" s="1"/>
      <c r="L5" s="1"/>
      <c r="M5" s="1"/>
      <c r="N5" s="1"/>
      <c r="O5" s="1"/>
    </row>
    <row r="6" spans="1:15" x14ac:dyDescent="0.3">
      <c r="A6" s="2" t="s">
        <v>22</v>
      </c>
      <c r="B6" s="2">
        <v>1.9079999999999999</v>
      </c>
      <c r="C6" s="2">
        <v>8.5999999999999993E-2</v>
      </c>
      <c r="E6" s="2">
        <f t="shared" si="0"/>
        <v>0.33996695084235345</v>
      </c>
      <c r="F6" s="2">
        <f t="shared" si="1"/>
        <v>0.35982399999999998</v>
      </c>
      <c r="I6" s="2"/>
      <c r="J6" s="2"/>
      <c r="K6" s="1"/>
      <c r="L6" s="1"/>
      <c r="M6" s="1"/>
      <c r="N6" s="1"/>
      <c r="O6" s="1"/>
    </row>
    <row r="7" spans="1:15" x14ac:dyDescent="0.3">
      <c r="A7" s="2" t="s">
        <v>23</v>
      </c>
      <c r="B7" s="2">
        <v>1.9079999999999999</v>
      </c>
      <c r="C7" s="2">
        <v>8.5999999999999993E-2</v>
      </c>
      <c r="E7" s="2">
        <f t="shared" si="0"/>
        <v>0.33996695084235345</v>
      </c>
      <c r="F7" s="2">
        <f t="shared" si="1"/>
        <v>0.35982399999999998</v>
      </c>
      <c r="I7" s="2"/>
      <c r="J7" s="2"/>
      <c r="K7" s="1"/>
      <c r="L7" s="1"/>
      <c r="M7" s="1"/>
      <c r="N7" s="1"/>
      <c r="O7" s="1"/>
    </row>
    <row r="8" spans="1:15" x14ac:dyDescent="0.3">
      <c r="A8" s="2" t="s">
        <v>24</v>
      </c>
      <c r="B8" s="2">
        <v>1.9079999999999999</v>
      </c>
      <c r="C8" s="2">
        <v>8.5999999999999993E-2</v>
      </c>
      <c r="E8" s="2">
        <f t="shared" si="0"/>
        <v>0.33996695084235345</v>
      </c>
      <c r="F8" s="2">
        <f t="shared" si="1"/>
        <v>0.35982399999999998</v>
      </c>
      <c r="G8" s="2"/>
      <c r="H8" s="2"/>
      <c r="I8" s="2"/>
      <c r="J8" s="1"/>
      <c r="K8" s="1"/>
      <c r="L8" s="1"/>
      <c r="M8" s="1"/>
      <c r="N8" s="1"/>
      <c r="O8" s="1"/>
    </row>
    <row r="9" spans="1:15" x14ac:dyDescent="0.3">
      <c r="A9" s="2" t="s">
        <v>25</v>
      </c>
      <c r="B9" s="2">
        <v>1.9079999999999999</v>
      </c>
      <c r="C9" s="2">
        <v>8.5999999999999993E-2</v>
      </c>
      <c r="E9" s="2">
        <f t="shared" si="0"/>
        <v>0.33996695084235345</v>
      </c>
      <c r="F9" s="2">
        <f t="shared" si="1"/>
        <v>0.35982399999999998</v>
      </c>
      <c r="G9" s="2"/>
      <c r="H9" s="2"/>
      <c r="I9" s="2"/>
      <c r="J9" s="1"/>
      <c r="K9" s="1"/>
      <c r="L9" s="1"/>
      <c r="M9" s="1"/>
      <c r="N9" s="1"/>
      <c r="O9" s="1"/>
    </row>
    <row r="10" spans="1:15" x14ac:dyDescent="0.3">
      <c r="A10" s="2" t="s">
        <v>26</v>
      </c>
      <c r="B10" s="2">
        <v>1.409</v>
      </c>
      <c r="C10" s="2">
        <v>1.4999999999999999E-2</v>
      </c>
      <c r="E10" s="2">
        <f t="shared" si="0"/>
        <v>0.25105525877194762</v>
      </c>
      <c r="F10" s="2">
        <f t="shared" si="1"/>
        <v>6.2759999999999996E-2</v>
      </c>
      <c r="G10" s="2"/>
      <c r="H10" s="2"/>
      <c r="I10" s="2"/>
      <c r="J10" s="1"/>
      <c r="K10" s="1"/>
      <c r="L10" s="1"/>
      <c r="M10" s="1"/>
      <c r="N10" s="1"/>
      <c r="O10" s="1"/>
    </row>
    <row r="11" spans="1:15" x14ac:dyDescent="0.3">
      <c r="A11" s="2" t="s">
        <v>27</v>
      </c>
      <c r="B11" s="2">
        <v>1.409</v>
      </c>
      <c r="C11" s="2">
        <v>1.4999999999999999E-2</v>
      </c>
      <c r="E11" s="2">
        <f t="shared" si="0"/>
        <v>0.25105525877194762</v>
      </c>
      <c r="F11" s="2">
        <f t="shared" si="1"/>
        <v>6.2759999999999996E-2</v>
      </c>
      <c r="G11" s="2"/>
      <c r="H11" s="2"/>
      <c r="I11" s="2"/>
      <c r="J11" s="1"/>
      <c r="K11" s="1"/>
      <c r="L11" s="1"/>
      <c r="M11" s="1"/>
      <c r="N11" s="1"/>
      <c r="O11" s="1"/>
    </row>
    <row r="12" spans="1:15" x14ac:dyDescent="0.3">
      <c r="A12" s="2" t="s">
        <v>28</v>
      </c>
      <c r="B12" s="2">
        <v>1.409</v>
      </c>
      <c r="C12" s="2">
        <v>1.4999999999999999E-2</v>
      </c>
      <c r="E12" s="2">
        <f t="shared" si="0"/>
        <v>0.25105525877194762</v>
      </c>
      <c r="F12" s="2">
        <f t="shared" si="1"/>
        <v>6.2759999999999996E-2</v>
      </c>
      <c r="G12" s="2"/>
      <c r="H12" s="2"/>
      <c r="I12" s="2"/>
      <c r="J12" s="1"/>
      <c r="K12" s="1"/>
      <c r="L12" s="1"/>
      <c r="M12" s="1"/>
      <c r="N12" s="1"/>
      <c r="O12" s="1"/>
    </row>
    <row r="13" spans="1:15" x14ac:dyDescent="0.3">
      <c r="A13" s="2"/>
      <c r="B13" s="2"/>
      <c r="C13" s="2"/>
      <c r="E13" s="2"/>
      <c r="F13" s="2"/>
      <c r="G13" s="2"/>
      <c r="H13" s="2"/>
      <c r="I13" s="2"/>
      <c r="J13" s="1"/>
      <c r="K13" s="1"/>
      <c r="L13" s="1"/>
      <c r="M13" s="1"/>
      <c r="N13" s="1"/>
      <c r="O13" s="1"/>
    </row>
    <row r="14" spans="1:15" ht="28.8" x14ac:dyDescent="0.3">
      <c r="A14" s="5" t="s">
        <v>33</v>
      </c>
      <c r="B14" s="5"/>
      <c r="C14" s="5"/>
      <c r="D14" s="4" t="s">
        <v>78</v>
      </c>
      <c r="E14" s="2"/>
      <c r="F14" s="2"/>
      <c r="G14" s="2"/>
      <c r="H14" s="2"/>
      <c r="I14" s="2"/>
      <c r="J14" s="1"/>
      <c r="K14" s="1"/>
      <c r="L14" s="1"/>
      <c r="M14" s="1"/>
      <c r="N14" s="1"/>
      <c r="O14" s="1"/>
    </row>
    <row r="15" spans="1:15" x14ac:dyDescent="0.3">
      <c r="A15" s="2" t="s">
        <v>36</v>
      </c>
      <c r="B15" s="2"/>
      <c r="C15" s="2"/>
      <c r="D15" s="2"/>
      <c r="E15" s="2"/>
      <c r="F15" s="2"/>
      <c r="G15" s="2"/>
      <c r="H15" s="2"/>
      <c r="I15" s="2"/>
      <c r="J15" s="1"/>
      <c r="K15" s="1"/>
      <c r="L15" s="1"/>
      <c r="M15" s="1"/>
      <c r="N15" s="1"/>
      <c r="O15" s="1"/>
    </row>
    <row r="16" spans="1:15" x14ac:dyDescent="0.3">
      <c r="A16" s="2" t="s">
        <v>35</v>
      </c>
      <c r="B16" s="2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</row>
    <row r="17" spans="1:15" x14ac:dyDescent="0.3">
      <c r="A17" s="2" t="s">
        <v>30</v>
      </c>
      <c r="B17" s="2"/>
      <c r="C17" s="2"/>
      <c r="D17" s="2"/>
      <c r="F17" s="2"/>
      <c r="G17" s="2"/>
      <c r="H17" s="2"/>
      <c r="I17" s="2"/>
      <c r="J17" s="1"/>
      <c r="K17" s="1"/>
      <c r="L17" s="1"/>
      <c r="M17" s="1"/>
      <c r="N17" s="1"/>
      <c r="O17" s="1"/>
    </row>
    <row r="18" spans="1:15" x14ac:dyDescent="0.3">
      <c r="A18" s="2" t="s">
        <v>77</v>
      </c>
      <c r="B18" s="2"/>
      <c r="C18" s="2"/>
      <c r="D18" s="2"/>
      <c r="F18" s="2"/>
      <c r="G18" s="2"/>
      <c r="H18" s="2"/>
      <c r="I18" s="2"/>
      <c r="J18" s="1"/>
      <c r="K18" s="1"/>
      <c r="L18" s="1"/>
      <c r="M18" s="1"/>
      <c r="N18" s="1"/>
      <c r="O18" s="1"/>
    </row>
    <row r="19" spans="1:15" x14ac:dyDescent="0.3">
      <c r="A19" s="2"/>
      <c r="B19" s="2"/>
      <c r="C19" s="2"/>
      <c r="D19" s="2"/>
      <c r="F19" s="2"/>
      <c r="G19" s="2"/>
      <c r="H19" s="2"/>
      <c r="I19" s="2"/>
      <c r="J19" s="1"/>
      <c r="K19" s="1"/>
      <c r="L19" s="1"/>
      <c r="M19" s="1"/>
      <c r="N19" s="1"/>
      <c r="O19" s="1"/>
    </row>
    <row r="20" spans="1:15" x14ac:dyDescent="0.3">
      <c r="A20" s="6" t="s">
        <v>80</v>
      </c>
      <c r="B20" s="2"/>
      <c r="C20" s="2"/>
      <c r="D20" s="2"/>
      <c r="F20" s="2"/>
      <c r="G20" s="2"/>
      <c r="H20" s="2"/>
      <c r="I20" s="2"/>
      <c r="J20" s="1"/>
      <c r="K20" s="1"/>
      <c r="L20" s="1"/>
      <c r="M20" s="1"/>
      <c r="N20" s="1"/>
      <c r="O20" s="1"/>
    </row>
    <row r="21" spans="1:15" x14ac:dyDescent="0.3">
      <c r="A21" s="2"/>
      <c r="B21" s="2"/>
      <c r="C21" s="2"/>
      <c r="D21" s="2"/>
      <c r="F21" s="2"/>
      <c r="G21" s="2"/>
      <c r="H21" s="2"/>
      <c r="I21" s="2"/>
      <c r="J21" s="1"/>
      <c r="K21" s="1"/>
      <c r="L21" s="1"/>
      <c r="M21" s="1"/>
      <c r="N21" s="1"/>
      <c r="O21" s="1"/>
    </row>
    <row r="22" spans="1:15" ht="40.200000000000003" customHeight="1" x14ac:dyDescent="0.3">
      <c r="A22" s="19" t="s">
        <v>81</v>
      </c>
      <c r="B22" s="19"/>
      <c r="C22" s="19"/>
      <c r="D22" s="19"/>
      <c r="E22" s="19"/>
      <c r="F22" s="19"/>
      <c r="H22" s="2"/>
      <c r="I22" s="2"/>
      <c r="J22" s="1"/>
      <c r="K22" s="1"/>
      <c r="L22" s="1"/>
      <c r="M22" s="1"/>
      <c r="N22" s="1"/>
      <c r="O22" s="1"/>
    </row>
    <row r="23" spans="1:15" x14ac:dyDescent="0.3">
      <c r="A23" s="2"/>
      <c r="B23" s="2"/>
      <c r="C23" s="2"/>
      <c r="D23" s="2"/>
      <c r="F23" s="2"/>
      <c r="G23" s="2"/>
      <c r="H23" s="2"/>
      <c r="I23" s="2"/>
      <c r="J23" s="1"/>
      <c r="K23" s="1"/>
      <c r="L23" s="1"/>
      <c r="M23" s="1"/>
      <c r="N23" s="1"/>
      <c r="O23" s="1"/>
    </row>
    <row r="24" spans="1:15" x14ac:dyDescent="0.3">
      <c r="A24" s="2"/>
      <c r="B24" s="2"/>
      <c r="C24" s="2"/>
      <c r="D24" s="2"/>
      <c r="F24" s="2"/>
      <c r="G24" s="2"/>
      <c r="H24" s="2"/>
      <c r="I24" s="2"/>
      <c r="J24" s="1"/>
      <c r="K24" s="1"/>
      <c r="L24" s="1"/>
      <c r="M24" s="1"/>
      <c r="N24" s="1"/>
      <c r="O24" s="1"/>
    </row>
    <row r="25" spans="1:15" x14ac:dyDescent="0.3">
      <c r="A25" s="2"/>
      <c r="B25" s="2"/>
      <c r="C25" s="2"/>
      <c r="D25" s="2"/>
      <c r="F25" s="2"/>
      <c r="G25" s="2"/>
      <c r="H25" s="2"/>
      <c r="I25" s="2"/>
      <c r="J25" s="1"/>
      <c r="K25" s="1"/>
      <c r="L25" s="1"/>
      <c r="M25" s="1"/>
      <c r="N25" s="1"/>
      <c r="O25" s="1"/>
    </row>
    <row r="26" spans="1:15" x14ac:dyDescent="0.3">
      <c r="A26" s="1"/>
      <c r="B26" s="1"/>
      <c r="C26" s="1"/>
      <c r="D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"/>
      <c r="L28" s="1"/>
      <c r="M28" s="1"/>
      <c r="N28" s="1"/>
      <c r="O28" s="1"/>
    </row>
    <row r="29" spans="1:15" x14ac:dyDescent="0.3">
      <c r="A29" s="16" t="s">
        <v>101</v>
      </c>
      <c r="B29" s="16" t="s">
        <v>102</v>
      </c>
      <c r="C29" s="16" t="s">
        <v>103</v>
      </c>
      <c r="D29" s="16"/>
      <c r="E29" s="16"/>
      <c r="F29" s="16"/>
      <c r="G29" s="16"/>
      <c r="H29" s="16"/>
      <c r="I29" s="16"/>
      <c r="J29" s="16"/>
      <c r="K29" s="1"/>
      <c r="L29" s="1"/>
      <c r="M29" s="1"/>
      <c r="N29" s="1"/>
      <c r="O29" s="1"/>
    </row>
    <row r="30" spans="1:15" x14ac:dyDescent="0.3">
      <c r="A30" s="16" t="s">
        <v>104</v>
      </c>
      <c r="B30" s="16" t="s">
        <v>105</v>
      </c>
      <c r="C30" s="16" t="s">
        <v>106</v>
      </c>
      <c r="D30" s="16" t="s">
        <v>107</v>
      </c>
      <c r="E30" s="16" t="s">
        <v>108</v>
      </c>
      <c r="F30" s="16" t="s">
        <v>105</v>
      </c>
      <c r="G30" s="16" t="s">
        <v>106</v>
      </c>
      <c r="H30" s="16" t="s">
        <v>107</v>
      </c>
      <c r="I30" s="16" t="s">
        <v>108</v>
      </c>
      <c r="J30" s="16"/>
      <c r="K30" s="1"/>
      <c r="L30" s="1"/>
      <c r="M30" s="1"/>
      <c r="N30" s="1"/>
      <c r="O30" s="1"/>
    </row>
    <row r="31" spans="1:15" x14ac:dyDescent="0.3">
      <c r="A31" s="16" t="s">
        <v>98</v>
      </c>
      <c r="B31" s="16" t="s">
        <v>109</v>
      </c>
      <c r="C31" s="16" t="s">
        <v>110</v>
      </c>
      <c r="D31" s="16" t="s">
        <v>111</v>
      </c>
      <c r="E31" s="16" t="s">
        <v>112</v>
      </c>
      <c r="F31" s="16"/>
      <c r="G31" s="16"/>
      <c r="H31" s="16"/>
      <c r="I31" s="16"/>
      <c r="J31" s="16"/>
      <c r="K31" s="1"/>
      <c r="L31" s="1"/>
      <c r="M31" s="1"/>
      <c r="N31" s="1"/>
      <c r="O31" s="1"/>
    </row>
    <row r="32" spans="1:15" x14ac:dyDescent="0.3">
      <c r="A32" s="16" t="s">
        <v>22</v>
      </c>
      <c r="B32" s="16" t="s">
        <v>113</v>
      </c>
      <c r="C32" s="16" t="s">
        <v>114</v>
      </c>
      <c r="D32" s="16" t="s">
        <v>115</v>
      </c>
      <c r="E32" s="16" t="s">
        <v>116</v>
      </c>
      <c r="F32" s="16"/>
      <c r="G32" s="16"/>
      <c r="H32" s="16"/>
      <c r="I32" s="16"/>
      <c r="J32" s="16"/>
      <c r="K32" s="1"/>
      <c r="L32" s="1"/>
      <c r="M32" s="1"/>
      <c r="N32" s="1"/>
      <c r="O32" s="1"/>
    </row>
    <row r="33" spans="1:15" x14ac:dyDescent="0.3">
      <c r="A33" s="16" t="s">
        <v>23</v>
      </c>
      <c r="B33" s="16" t="s">
        <v>113</v>
      </c>
      <c r="C33" s="16" t="s">
        <v>114</v>
      </c>
      <c r="D33" s="16" t="s">
        <v>115</v>
      </c>
      <c r="E33" s="16" t="s">
        <v>116</v>
      </c>
      <c r="F33" s="16"/>
      <c r="G33" s="16"/>
      <c r="H33" s="16"/>
      <c r="I33" s="16"/>
      <c r="J33" s="16"/>
      <c r="K33" s="1"/>
      <c r="L33" s="1"/>
      <c r="M33" s="1"/>
      <c r="N33" s="1"/>
      <c r="O33" s="1"/>
    </row>
    <row r="34" spans="1:15" x14ac:dyDescent="0.3">
      <c r="A34" s="16" t="s">
        <v>92</v>
      </c>
      <c r="B34" s="16" t="s">
        <v>113</v>
      </c>
      <c r="C34" s="16" t="s">
        <v>114</v>
      </c>
      <c r="D34" s="16" t="s">
        <v>115</v>
      </c>
      <c r="E34" s="16" t="s">
        <v>116</v>
      </c>
      <c r="F34" s="16"/>
      <c r="G34" s="16"/>
      <c r="H34" s="16"/>
      <c r="I34" s="16"/>
      <c r="J34" s="16"/>
      <c r="K34" s="1"/>
      <c r="L34" s="1"/>
      <c r="M34" s="1"/>
      <c r="N34" s="1"/>
      <c r="O34" s="1"/>
    </row>
    <row r="35" spans="1:15" x14ac:dyDescent="0.3">
      <c r="A35" s="17" t="s">
        <v>99</v>
      </c>
      <c r="B35" s="17" t="s">
        <v>117</v>
      </c>
      <c r="C35" s="17" t="s">
        <v>118</v>
      </c>
      <c r="D35" s="17" t="s">
        <v>119</v>
      </c>
      <c r="E35" s="17" t="s">
        <v>120</v>
      </c>
      <c r="F35" s="17"/>
      <c r="G35" s="17"/>
      <c r="H35" s="17"/>
      <c r="I35" s="17"/>
      <c r="J35" s="17"/>
    </row>
    <row r="36" spans="1:15" x14ac:dyDescent="0.3">
      <c r="A36" s="17" t="s">
        <v>100</v>
      </c>
      <c r="B36" s="17" t="s">
        <v>117</v>
      </c>
      <c r="C36" s="17" t="s">
        <v>118</v>
      </c>
      <c r="D36" s="17" t="s">
        <v>119</v>
      </c>
      <c r="E36" s="17" t="s">
        <v>120</v>
      </c>
      <c r="F36" s="17"/>
      <c r="G36" s="17"/>
      <c r="H36" s="17"/>
      <c r="I36" s="17"/>
      <c r="J36" s="17"/>
    </row>
    <row r="37" spans="1:15" x14ac:dyDescent="0.3">
      <c r="A37" s="17" t="s">
        <v>26</v>
      </c>
      <c r="B37" s="17" t="s">
        <v>121</v>
      </c>
      <c r="C37" s="17" t="s">
        <v>122</v>
      </c>
      <c r="D37" s="17" t="s">
        <v>123</v>
      </c>
      <c r="E37" s="17" t="s">
        <v>124</v>
      </c>
      <c r="F37" s="17"/>
      <c r="G37" s="17"/>
      <c r="H37" s="17"/>
      <c r="I37" s="17"/>
      <c r="J37" s="17"/>
    </row>
    <row r="38" spans="1:15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 spans="1:15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0" spans="1:15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</row>
    <row r="41" spans="1:15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</row>
  </sheetData>
  <mergeCells count="4">
    <mergeCell ref="A2:C2"/>
    <mergeCell ref="E2:F2"/>
    <mergeCell ref="A22:F22"/>
    <mergeCell ref="E1:F1"/>
  </mergeCells>
  <hyperlinks>
    <hyperlink ref="A20" r:id="rId1" xr:uid="{21957BCE-90FD-405F-BD09-C393838BE94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2"/>
  <sheetViews>
    <sheetView workbookViewId="0">
      <selection activeCell="A22" sqref="A22:C31"/>
    </sheetView>
  </sheetViews>
  <sheetFormatPr defaultRowHeight="14.4" x14ac:dyDescent="0.3"/>
  <cols>
    <col min="2" max="2" width="23.88671875" customWidth="1"/>
    <col min="3" max="3" width="11.44140625" customWidth="1"/>
    <col min="4" max="4" width="12.44140625" customWidth="1"/>
    <col min="5" max="5" width="24.77734375" customWidth="1"/>
    <col min="6" max="6" width="16.6640625" customWidth="1"/>
    <col min="7" max="7" width="11.77734375" customWidth="1"/>
  </cols>
  <sheetData>
    <row r="1" spans="1:19" x14ac:dyDescent="0.3">
      <c r="A1" s="20" t="s">
        <v>29</v>
      </c>
      <c r="B1" s="20"/>
      <c r="C1" s="20"/>
      <c r="D1" s="20"/>
      <c r="E1" s="20" t="s">
        <v>30</v>
      </c>
      <c r="F1" s="20"/>
      <c r="G1" s="20"/>
      <c r="H1" s="20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 s="1"/>
      <c r="B2" s="1" t="s">
        <v>12</v>
      </c>
      <c r="C2" s="1" t="s">
        <v>10</v>
      </c>
      <c r="D2" s="1"/>
      <c r="E2" s="1" t="s">
        <v>15</v>
      </c>
      <c r="F2" s="1" t="s">
        <v>11</v>
      </c>
      <c r="G2" s="1" t="s">
        <v>14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A3" s="1" t="s">
        <v>0</v>
      </c>
      <c r="B3" s="1">
        <v>369.37</v>
      </c>
      <c r="C3" s="1">
        <v>1.0900000000000001</v>
      </c>
      <c r="D3" s="1"/>
      <c r="E3" s="1">
        <v>1</v>
      </c>
      <c r="F3" s="2">
        <f>C3*0.1</f>
        <v>0.10900000000000001</v>
      </c>
      <c r="G3" s="7">
        <f t="shared" ref="G3:G11" si="0">B3*4.184*100</f>
        <v>154544.408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 t="s">
        <v>1</v>
      </c>
      <c r="B4" s="1">
        <v>351.24</v>
      </c>
      <c r="C4" s="1">
        <v>1.34</v>
      </c>
      <c r="D4" s="1"/>
      <c r="E4" s="1">
        <v>1</v>
      </c>
      <c r="F4" s="2">
        <f t="shared" ref="F4:F11" si="1">C4*0.1</f>
        <v>0.13400000000000001</v>
      </c>
      <c r="G4" s="7">
        <f t="shared" si="0"/>
        <v>146958.81599999999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2</v>
      </c>
      <c r="B5" s="1">
        <v>274.22000000000003</v>
      </c>
      <c r="C5" s="1">
        <v>1.39</v>
      </c>
      <c r="D5" s="1"/>
      <c r="E5" s="1">
        <v>1</v>
      </c>
      <c r="F5" s="2">
        <f t="shared" si="1"/>
        <v>0.13899999999999998</v>
      </c>
      <c r="G5" s="7">
        <f t="shared" si="0"/>
        <v>114733.64800000002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 t="s">
        <v>3</v>
      </c>
      <c r="B6" s="1">
        <v>288.33</v>
      </c>
      <c r="C6" s="1">
        <v>1.42</v>
      </c>
      <c r="D6" s="1"/>
      <c r="E6" s="1">
        <v>1</v>
      </c>
      <c r="F6" s="2">
        <f t="shared" si="1"/>
        <v>0.14199999999999999</v>
      </c>
      <c r="G6" s="7">
        <f t="shared" si="0"/>
        <v>120637.27200000001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 t="s">
        <v>4</v>
      </c>
      <c r="B7" s="1">
        <v>350.29</v>
      </c>
      <c r="C7" s="1">
        <v>1.4</v>
      </c>
      <c r="D7" s="1"/>
      <c r="E7" s="1">
        <v>1</v>
      </c>
      <c r="F7" s="2">
        <f t="shared" si="1"/>
        <v>0.13999999999999999</v>
      </c>
      <c r="G7" s="7">
        <f t="shared" si="0"/>
        <v>146561.33600000001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1" t="s">
        <v>5</v>
      </c>
      <c r="B8" s="1">
        <v>361.76</v>
      </c>
      <c r="C8" s="1">
        <v>1.0900000000000001</v>
      </c>
      <c r="D8" s="1"/>
      <c r="E8" s="1">
        <v>1</v>
      </c>
      <c r="F8" s="2">
        <f t="shared" si="1"/>
        <v>0.10900000000000001</v>
      </c>
      <c r="G8" s="7">
        <f t="shared" si="0"/>
        <v>151360.38399999999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1" t="s">
        <v>6</v>
      </c>
      <c r="B9" s="1">
        <v>366.93</v>
      </c>
      <c r="C9" s="1">
        <v>1.39</v>
      </c>
      <c r="D9" s="1"/>
      <c r="E9" s="1">
        <v>1</v>
      </c>
      <c r="F9" s="2">
        <f t="shared" si="1"/>
        <v>0.13899999999999998</v>
      </c>
      <c r="G9" s="7">
        <f t="shared" si="0"/>
        <v>153523.51200000002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1" t="s">
        <v>7</v>
      </c>
      <c r="B10" s="1">
        <v>360.81</v>
      </c>
      <c r="C10" s="1">
        <v>1.0900000000000001</v>
      </c>
      <c r="D10" s="1"/>
      <c r="E10" s="1">
        <v>1</v>
      </c>
      <c r="F10" s="2">
        <f t="shared" si="1"/>
        <v>0.10900000000000001</v>
      </c>
      <c r="G10" s="7">
        <f t="shared" si="0"/>
        <v>150962.90400000001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1" t="s">
        <v>8</v>
      </c>
      <c r="B11" s="1">
        <v>339.98</v>
      </c>
      <c r="C11" s="1">
        <v>1.41</v>
      </c>
      <c r="D11" s="1"/>
      <c r="E11" s="1">
        <v>1</v>
      </c>
      <c r="F11" s="2">
        <f t="shared" si="1"/>
        <v>0.14099999999999999</v>
      </c>
      <c r="G11" s="7">
        <f t="shared" si="0"/>
        <v>142247.63200000001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9"/>
      <c r="B12" s="9"/>
      <c r="C12" s="9"/>
      <c r="D12" s="9"/>
      <c r="E12" s="9"/>
      <c r="F12" s="9"/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 t="s">
        <v>17</v>
      </c>
      <c r="C13" s="1" t="s">
        <v>13</v>
      </c>
      <c r="D13" s="1" t="s">
        <v>10</v>
      </c>
      <c r="E13" s="1" t="s">
        <v>15</v>
      </c>
      <c r="F13" s="1" t="s">
        <v>16</v>
      </c>
      <c r="G13" s="1" t="s">
        <v>18</v>
      </c>
      <c r="H13" s="1" t="s">
        <v>19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 t="s">
        <v>9</v>
      </c>
      <c r="B14" s="1">
        <v>26.06</v>
      </c>
      <c r="C14" s="1">
        <v>1.98</v>
      </c>
      <c r="D14" s="1">
        <v>1.99</v>
      </c>
      <c r="E14" s="10">
        <v>3</v>
      </c>
      <c r="F14" s="2">
        <f>D14*0.1</f>
        <v>0.19900000000000001</v>
      </c>
      <c r="G14" s="2">
        <f>B14*4.184</f>
        <v>109.03504</v>
      </c>
      <c r="H14" s="2">
        <f>C14*10</f>
        <v>19.8</v>
      </c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E15" s="1" t="s">
        <v>95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"/>
      <c r="C20" s="1"/>
      <c r="D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6"/>
      <c r="B22" s="16"/>
      <c r="C22" s="17"/>
      <c r="D22" s="1"/>
      <c r="E22" s="12"/>
      <c r="F22" s="2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6" t="s">
        <v>125</v>
      </c>
      <c r="B23" s="16" t="s">
        <v>126</v>
      </c>
      <c r="C23" s="17"/>
      <c r="D23" s="1"/>
      <c r="F23" s="2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6" t="s">
        <v>127</v>
      </c>
      <c r="B24" s="16" t="s">
        <v>128</v>
      </c>
      <c r="C24" s="17" t="s">
        <v>106</v>
      </c>
      <c r="D24" s="1"/>
      <c r="F24" s="2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6" t="s">
        <v>129</v>
      </c>
      <c r="B25" s="16" t="s">
        <v>130</v>
      </c>
      <c r="C25" s="17" t="s">
        <v>131</v>
      </c>
      <c r="D25" s="1"/>
      <c r="F25" s="2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6" t="s">
        <v>132</v>
      </c>
      <c r="B26" s="16" t="s">
        <v>133</v>
      </c>
      <c r="C26" s="17" t="s">
        <v>134</v>
      </c>
      <c r="D26" s="1"/>
      <c r="F26" s="2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6" t="s">
        <v>135</v>
      </c>
      <c r="B27" s="16" t="s">
        <v>136</v>
      </c>
      <c r="C27" s="17" t="s">
        <v>137</v>
      </c>
      <c r="D27" s="1"/>
      <c r="F27" s="2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6" t="s">
        <v>138</v>
      </c>
      <c r="B28" s="16" t="s">
        <v>139</v>
      </c>
      <c r="C28" s="17" t="s">
        <v>140</v>
      </c>
      <c r="D28" s="1"/>
      <c r="F28" s="2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6" t="s">
        <v>141</v>
      </c>
      <c r="B29" s="16" t="s">
        <v>142</v>
      </c>
      <c r="C29" s="17" t="s">
        <v>143</v>
      </c>
      <c r="D29" s="1"/>
      <c r="F29" s="2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6" t="s">
        <v>144</v>
      </c>
      <c r="B30" s="16" t="s">
        <v>142</v>
      </c>
      <c r="C30" s="17" t="s">
        <v>143</v>
      </c>
      <c r="D30" s="1"/>
      <c r="F30" s="2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3">
      <c r="A31" s="16" t="s">
        <v>145</v>
      </c>
      <c r="B31" s="16" t="s">
        <v>146</v>
      </c>
      <c r="C31" s="16" t="s">
        <v>147</v>
      </c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3">
      <c r="A32" s="1"/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</sheetData>
  <mergeCells count="2">
    <mergeCell ref="A1:D1"/>
    <mergeCell ref="E1:H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1325-F869-41AB-ACDE-AF02B1CC74B2}">
  <dimension ref="A1:O51"/>
  <sheetViews>
    <sheetView topLeftCell="A16" workbookViewId="0">
      <selection activeCell="A29" sqref="A29:E51"/>
    </sheetView>
  </sheetViews>
  <sheetFormatPr defaultRowHeight="14.4" x14ac:dyDescent="0.3"/>
  <cols>
    <col min="2" max="2" width="23.5546875" customWidth="1"/>
    <col min="3" max="3" width="13.109375" customWidth="1"/>
    <col min="5" max="5" width="6.88671875" customWidth="1"/>
    <col min="6" max="6" width="13.33203125" customWidth="1"/>
    <col min="7" max="7" width="25.5546875" customWidth="1"/>
    <col min="12" max="12" width="12.109375" customWidth="1"/>
  </cols>
  <sheetData>
    <row r="1" spans="1:15" x14ac:dyDescent="0.3">
      <c r="B1" s="20" t="s">
        <v>29</v>
      </c>
      <c r="C1" s="20"/>
      <c r="E1" s="21" t="s">
        <v>30</v>
      </c>
      <c r="F1" s="21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s="3"/>
      <c r="B2" s="1" t="s">
        <v>40</v>
      </c>
      <c r="C2" s="3" t="s">
        <v>39</v>
      </c>
      <c r="D2" s="3"/>
      <c r="E2" t="s">
        <v>76</v>
      </c>
      <c r="F2" s="3" t="s">
        <v>39</v>
      </c>
      <c r="G2" s="1" t="s">
        <v>40</v>
      </c>
      <c r="H2" s="3"/>
      <c r="I2" s="3"/>
      <c r="J2" s="3"/>
      <c r="K2" s="3"/>
      <c r="L2" s="3"/>
      <c r="M2" s="3"/>
      <c r="N2" s="3"/>
      <c r="O2" s="3"/>
    </row>
    <row r="3" spans="1:15" x14ac:dyDescent="0.3">
      <c r="A3" t="s">
        <v>38</v>
      </c>
      <c r="B3">
        <v>54.4</v>
      </c>
      <c r="C3" s="3">
        <v>122.77</v>
      </c>
      <c r="D3" s="3"/>
      <c r="E3" s="3">
        <v>1</v>
      </c>
      <c r="F3" s="8">
        <f>C3</f>
        <v>122.77</v>
      </c>
      <c r="G3" s="8">
        <f>B3*4.184</f>
        <v>227.6096</v>
      </c>
      <c r="H3" s="3"/>
      <c r="I3" s="3"/>
      <c r="J3" s="3"/>
      <c r="K3" s="3"/>
      <c r="L3" s="3"/>
      <c r="M3" s="3"/>
      <c r="N3" s="3"/>
      <c r="O3" s="3"/>
    </row>
    <row r="4" spans="1:15" x14ac:dyDescent="0.3">
      <c r="A4" t="s">
        <v>41</v>
      </c>
      <c r="B4">
        <v>113.26</v>
      </c>
      <c r="C4" s="3">
        <v>114.47</v>
      </c>
      <c r="D4" s="3"/>
      <c r="E4" s="3">
        <v>1</v>
      </c>
      <c r="F4" s="8">
        <f t="shared" ref="F4:F17" si="0">C4</f>
        <v>114.47</v>
      </c>
      <c r="G4" s="8">
        <f t="shared" ref="G4:G17" si="1">B4*4.184</f>
        <v>473.87984000000006</v>
      </c>
      <c r="H4" s="3"/>
      <c r="I4" s="3"/>
      <c r="J4" s="3"/>
      <c r="K4" s="3"/>
      <c r="L4" s="3"/>
      <c r="M4" s="3"/>
      <c r="N4" s="3"/>
      <c r="O4" s="3"/>
    </row>
    <row r="5" spans="1:15" x14ac:dyDescent="0.3">
      <c r="A5" t="s">
        <v>42</v>
      </c>
      <c r="B5">
        <v>150.32</v>
      </c>
      <c r="C5" s="3">
        <v>131.01</v>
      </c>
      <c r="D5" s="3"/>
      <c r="E5" s="3">
        <v>1</v>
      </c>
      <c r="F5" s="8">
        <f t="shared" si="0"/>
        <v>131.01</v>
      </c>
      <c r="G5" s="8">
        <f t="shared" si="1"/>
        <v>628.93888000000004</v>
      </c>
      <c r="H5" s="3"/>
      <c r="I5" s="3"/>
      <c r="J5" s="3"/>
      <c r="K5" s="3"/>
      <c r="L5" s="3"/>
      <c r="M5" s="3"/>
      <c r="N5" s="3"/>
      <c r="O5" s="3"/>
    </row>
    <row r="6" spans="1:15" x14ac:dyDescent="0.3">
      <c r="A6" t="s">
        <v>43</v>
      </c>
      <c r="B6" s="3">
        <v>121.99</v>
      </c>
      <c r="C6" s="3">
        <v>107.68</v>
      </c>
      <c r="D6" s="3"/>
      <c r="E6" s="3">
        <v>1</v>
      </c>
      <c r="F6" s="8">
        <f t="shared" si="0"/>
        <v>107.68</v>
      </c>
      <c r="G6" s="8">
        <f t="shared" si="1"/>
        <v>510.40616</v>
      </c>
      <c r="H6" s="3"/>
      <c r="I6" s="3"/>
      <c r="J6" s="3"/>
      <c r="K6" s="3"/>
      <c r="L6" s="3"/>
      <c r="M6" s="3"/>
      <c r="N6" s="3"/>
      <c r="O6" s="3"/>
    </row>
    <row r="7" spans="1:15" x14ac:dyDescent="0.3">
      <c r="A7" t="s">
        <v>44</v>
      </c>
      <c r="B7" s="3">
        <v>143.04</v>
      </c>
      <c r="C7" s="3">
        <v>105.09</v>
      </c>
      <c r="D7" s="3"/>
      <c r="E7" s="3">
        <v>1</v>
      </c>
      <c r="F7" s="8">
        <f t="shared" si="0"/>
        <v>105.09</v>
      </c>
      <c r="G7" s="8">
        <f t="shared" si="1"/>
        <v>598.47936000000004</v>
      </c>
      <c r="H7" s="3"/>
      <c r="I7" s="3"/>
      <c r="J7" s="3"/>
      <c r="K7" s="3"/>
      <c r="L7" s="3"/>
      <c r="M7" s="3"/>
      <c r="N7" s="3"/>
      <c r="O7" s="3"/>
    </row>
    <row r="8" spans="1:15" x14ac:dyDescent="0.3">
      <c r="A8" t="s">
        <v>45</v>
      </c>
      <c r="B8" s="3">
        <v>60.12</v>
      </c>
      <c r="C8" s="3">
        <v>121.52</v>
      </c>
      <c r="D8" s="3"/>
      <c r="E8" s="3">
        <v>1</v>
      </c>
      <c r="F8" s="8">
        <f t="shared" si="0"/>
        <v>121.52</v>
      </c>
      <c r="G8" s="8">
        <f t="shared" si="1"/>
        <v>251.54208</v>
      </c>
      <c r="H8" s="3"/>
      <c r="I8" s="3"/>
      <c r="J8" s="3"/>
      <c r="K8" s="3"/>
      <c r="L8" s="3"/>
      <c r="M8" s="3"/>
      <c r="N8" s="3"/>
      <c r="O8" s="3"/>
    </row>
    <row r="9" spans="1:15" x14ac:dyDescent="0.3">
      <c r="A9" t="s">
        <v>46</v>
      </c>
      <c r="B9" s="3">
        <v>157.37</v>
      </c>
      <c r="C9" s="3">
        <v>117.01</v>
      </c>
      <c r="D9" s="3"/>
      <c r="E9" s="3">
        <v>1</v>
      </c>
      <c r="F9" s="8">
        <f t="shared" si="0"/>
        <v>117.01</v>
      </c>
      <c r="G9" s="8">
        <f t="shared" si="1"/>
        <v>658.43608000000006</v>
      </c>
      <c r="H9" s="3"/>
      <c r="I9" s="3"/>
      <c r="J9" s="3"/>
      <c r="K9" s="3"/>
      <c r="L9" s="3"/>
      <c r="M9" s="3"/>
      <c r="N9" s="3"/>
      <c r="O9" s="3"/>
    </row>
    <row r="10" spans="1:15" x14ac:dyDescent="0.3">
      <c r="A10" t="s">
        <v>47</v>
      </c>
      <c r="B10" s="3">
        <v>190.48</v>
      </c>
      <c r="C10" s="3">
        <v>121.67</v>
      </c>
      <c r="D10" s="3"/>
      <c r="E10" s="3">
        <v>1</v>
      </c>
      <c r="F10" s="8">
        <f t="shared" si="0"/>
        <v>121.67</v>
      </c>
      <c r="G10" s="8">
        <f t="shared" si="1"/>
        <v>796.96831999999995</v>
      </c>
      <c r="H10" s="3"/>
      <c r="I10" s="3"/>
      <c r="J10" s="3"/>
      <c r="K10" s="3"/>
      <c r="L10" s="3"/>
      <c r="M10" s="3"/>
      <c r="N10" s="3"/>
      <c r="O10" s="3"/>
    </row>
    <row r="11" spans="1:15" x14ac:dyDescent="0.3">
      <c r="A11" t="s">
        <v>48</v>
      </c>
      <c r="B11" s="3">
        <v>60.1</v>
      </c>
      <c r="C11" s="3">
        <v>119.17</v>
      </c>
      <c r="D11" s="3"/>
      <c r="E11" s="3">
        <v>1</v>
      </c>
      <c r="F11" s="8">
        <f t="shared" si="0"/>
        <v>119.17</v>
      </c>
      <c r="G11" s="8">
        <f t="shared" si="1"/>
        <v>251.45840000000001</v>
      </c>
      <c r="H11" s="3"/>
      <c r="I11" s="3"/>
      <c r="J11" s="3"/>
      <c r="K11" s="3"/>
      <c r="L11" s="3"/>
      <c r="M11" s="3"/>
      <c r="N11" s="3"/>
      <c r="O11" s="3"/>
    </row>
    <row r="12" spans="1:15" x14ac:dyDescent="0.3">
      <c r="A12" t="s">
        <v>49</v>
      </c>
      <c r="B12" s="3">
        <v>60.55</v>
      </c>
      <c r="C12" s="3">
        <v>119.15</v>
      </c>
      <c r="D12" s="3"/>
      <c r="E12" s="3">
        <v>1</v>
      </c>
      <c r="F12" s="8">
        <f t="shared" si="0"/>
        <v>119.15</v>
      </c>
      <c r="G12" s="8">
        <f t="shared" si="1"/>
        <v>253.34119999999999</v>
      </c>
      <c r="H12" s="3"/>
      <c r="I12" s="3"/>
      <c r="J12" s="3"/>
      <c r="K12" s="3"/>
      <c r="L12" s="3"/>
      <c r="M12" s="3"/>
      <c r="N12" s="3"/>
      <c r="O12" s="3"/>
    </row>
    <row r="13" spans="1:15" x14ac:dyDescent="0.3">
      <c r="A13" t="s">
        <v>50</v>
      </c>
      <c r="B13" s="3">
        <v>63.88</v>
      </c>
      <c r="C13" s="3">
        <v>121.48</v>
      </c>
      <c r="D13" s="3"/>
      <c r="E13" s="3">
        <v>1</v>
      </c>
      <c r="F13" s="8">
        <f t="shared" si="0"/>
        <v>121.48</v>
      </c>
      <c r="G13" s="8">
        <f t="shared" si="1"/>
        <v>267.27392000000003</v>
      </c>
      <c r="H13" s="3"/>
      <c r="I13" s="3"/>
      <c r="J13" s="3"/>
      <c r="K13" s="3"/>
      <c r="L13" s="3"/>
      <c r="M13" s="3"/>
      <c r="N13" s="3"/>
      <c r="O13" s="3"/>
    </row>
    <row r="14" spans="1:15" x14ac:dyDescent="0.3">
      <c r="A14" t="s">
        <v>51</v>
      </c>
      <c r="B14" s="3">
        <v>145.80000000000001</v>
      </c>
      <c r="C14" s="3">
        <v>120.93</v>
      </c>
      <c r="D14" s="3"/>
      <c r="E14" s="3">
        <v>1</v>
      </c>
      <c r="F14" s="8">
        <f t="shared" si="0"/>
        <v>120.93</v>
      </c>
      <c r="G14" s="8">
        <f t="shared" si="1"/>
        <v>610.02720000000011</v>
      </c>
      <c r="H14" s="3"/>
      <c r="I14" s="3"/>
      <c r="J14" s="3"/>
      <c r="K14" s="3"/>
      <c r="L14" s="3"/>
      <c r="M14" s="3"/>
      <c r="N14" s="3"/>
      <c r="O14" s="3"/>
    </row>
    <row r="15" spans="1:15" x14ac:dyDescent="0.3">
      <c r="A15" s="3" t="s">
        <v>52</v>
      </c>
      <c r="B15" s="3">
        <v>18.2</v>
      </c>
      <c r="C15" s="3">
        <v>109.42</v>
      </c>
      <c r="D15" s="3"/>
      <c r="E15" s="3">
        <v>1</v>
      </c>
      <c r="F15" s="8">
        <f t="shared" si="0"/>
        <v>109.42</v>
      </c>
      <c r="G15" s="8">
        <f t="shared" si="1"/>
        <v>76.148799999999994</v>
      </c>
      <c r="H15" s="3"/>
      <c r="I15" s="3"/>
      <c r="J15" s="3"/>
      <c r="K15" s="3"/>
      <c r="L15" s="3"/>
      <c r="M15" s="3"/>
      <c r="N15" s="3"/>
      <c r="O15" s="3"/>
    </row>
    <row r="16" spans="1:15" x14ac:dyDescent="0.3">
      <c r="A16" s="3" t="s">
        <v>96</v>
      </c>
      <c r="B16" s="3">
        <v>18.28</v>
      </c>
      <c r="C16" s="3">
        <v>126.76</v>
      </c>
      <c r="D16" s="3"/>
      <c r="E16" s="3">
        <v>1</v>
      </c>
      <c r="F16" s="8">
        <f t="shared" si="0"/>
        <v>126.76</v>
      </c>
      <c r="G16" s="8">
        <f t="shared" si="1"/>
        <v>76.483520000000013</v>
      </c>
      <c r="H16" s="3"/>
      <c r="I16" s="3"/>
      <c r="J16" s="3"/>
      <c r="K16" s="3"/>
      <c r="L16" s="3"/>
      <c r="M16" s="3"/>
      <c r="N16" s="3"/>
      <c r="O16" s="3"/>
    </row>
    <row r="17" spans="1:15" x14ac:dyDescent="0.3">
      <c r="A17" s="3" t="s">
        <v>53</v>
      </c>
      <c r="B17" s="3">
        <v>18.84</v>
      </c>
      <c r="C17" s="3">
        <v>127.94</v>
      </c>
      <c r="D17" s="3"/>
      <c r="E17" s="3">
        <v>1</v>
      </c>
      <c r="F17" s="8">
        <f t="shared" si="0"/>
        <v>127.94</v>
      </c>
      <c r="G17" s="8">
        <f t="shared" si="1"/>
        <v>78.826560000000001</v>
      </c>
      <c r="H17" s="3"/>
      <c r="I17" s="3"/>
      <c r="J17" s="3"/>
      <c r="K17" s="3"/>
      <c r="L17" s="3"/>
      <c r="M17" s="3"/>
      <c r="N17" s="3"/>
      <c r="O17" s="3"/>
    </row>
    <row r="18" spans="1:15" x14ac:dyDescent="0.3">
      <c r="A18" s="3"/>
      <c r="B18" s="3"/>
      <c r="C18" s="3"/>
      <c r="D18" s="3"/>
      <c r="E18" s="3"/>
      <c r="F18" s="3"/>
      <c r="I18" s="3"/>
      <c r="J18" s="3"/>
      <c r="K18" s="3"/>
      <c r="L18" s="3"/>
      <c r="M18" s="3"/>
      <c r="N18" s="3"/>
      <c r="O18" s="3"/>
    </row>
    <row r="19" spans="1:15" x14ac:dyDescent="0.3">
      <c r="A19" s="15" t="s">
        <v>97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3"/>
    </row>
    <row r="20" spans="1:15" x14ac:dyDescent="0.3">
      <c r="B20" s="20" t="s">
        <v>29</v>
      </c>
      <c r="C20" s="20"/>
      <c r="E20" s="21" t="s">
        <v>30</v>
      </c>
      <c r="F20" s="21"/>
      <c r="G20" s="3"/>
      <c r="I20" s="3"/>
      <c r="J20" s="3"/>
      <c r="K20" s="3"/>
      <c r="L20" s="3"/>
      <c r="M20" s="3"/>
      <c r="N20" s="3"/>
      <c r="O20" s="3"/>
    </row>
    <row r="21" spans="1:15" x14ac:dyDescent="0.3">
      <c r="A21" s="3"/>
      <c r="B21" s="1" t="s">
        <v>40</v>
      </c>
      <c r="C21" s="3" t="s">
        <v>39</v>
      </c>
      <c r="D21" s="3"/>
      <c r="E21" t="s">
        <v>76</v>
      </c>
      <c r="F21" s="3" t="s">
        <v>39</v>
      </c>
      <c r="G21" s="1" t="s">
        <v>40</v>
      </c>
      <c r="I21" s="3"/>
      <c r="J21" s="3"/>
      <c r="K21" s="3"/>
      <c r="L21" s="3"/>
      <c r="M21" s="3"/>
      <c r="N21" s="3"/>
      <c r="O21" s="3"/>
    </row>
    <row r="22" spans="1:15" x14ac:dyDescent="0.3">
      <c r="A22" s="3" t="s">
        <v>52</v>
      </c>
      <c r="B22" s="3">
        <v>32.04</v>
      </c>
      <c r="C22" s="3">
        <v>109.42</v>
      </c>
      <c r="D22" s="3"/>
      <c r="E22" s="3">
        <v>1</v>
      </c>
      <c r="F22" s="8">
        <f t="shared" ref="F22:F24" si="2">C22</f>
        <v>109.42</v>
      </c>
      <c r="G22" s="8">
        <f t="shared" ref="G22:G24" si="3">B22*4.184</f>
        <v>134.05536000000001</v>
      </c>
      <c r="I22" s="3"/>
      <c r="J22" s="3"/>
      <c r="K22" s="3"/>
      <c r="L22" s="3"/>
      <c r="M22" s="3"/>
      <c r="N22" s="3"/>
      <c r="O22" s="3"/>
    </row>
    <row r="23" spans="1:15" x14ac:dyDescent="0.3">
      <c r="A23" s="3" t="s">
        <v>96</v>
      </c>
      <c r="B23" s="3">
        <v>49.24</v>
      </c>
      <c r="C23" s="3">
        <v>126.76</v>
      </c>
      <c r="D23" s="3"/>
      <c r="E23" s="3">
        <v>1</v>
      </c>
      <c r="F23" s="8">
        <f t="shared" si="2"/>
        <v>126.76</v>
      </c>
      <c r="G23" s="8">
        <f t="shared" si="3"/>
        <v>206.02016</v>
      </c>
      <c r="I23" s="3"/>
      <c r="J23" s="3"/>
      <c r="K23" s="3"/>
      <c r="L23" s="3"/>
      <c r="M23" s="3"/>
      <c r="N23" s="3"/>
      <c r="O23" s="3"/>
    </row>
    <row r="24" spans="1:15" x14ac:dyDescent="0.3">
      <c r="A24" s="3" t="s">
        <v>53</v>
      </c>
      <c r="B24" s="3">
        <v>51.17</v>
      </c>
      <c r="C24" s="3">
        <v>127.94</v>
      </c>
      <c r="D24" s="3"/>
      <c r="E24" s="3">
        <v>1</v>
      </c>
      <c r="F24" s="8">
        <f t="shared" si="2"/>
        <v>127.94</v>
      </c>
      <c r="G24" s="8">
        <f t="shared" si="3"/>
        <v>214.09528</v>
      </c>
      <c r="I24" s="3"/>
      <c r="J24" s="3"/>
      <c r="K24" s="3"/>
      <c r="L24" s="3"/>
      <c r="M24" s="3"/>
      <c r="N24" s="3"/>
      <c r="O24" s="3"/>
    </row>
    <row r="25" spans="1:15" x14ac:dyDescent="0.3">
      <c r="A25" s="3"/>
      <c r="C25" s="3"/>
      <c r="D25" s="3"/>
      <c r="E25" s="3"/>
      <c r="F25" s="3"/>
      <c r="I25" s="3"/>
      <c r="J25" s="3"/>
      <c r="K25" s="3"/>
      <c r="L25" s="3"/>
      <c r="M25" s="3"/>
      <c r="N25" s="3"/>
      <c r="O25" s="3"/>
    </row>
    <row r="26" spans="1:15" x14ac:dyDescent="0.3">
      <c r="A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3">
      <c r="A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3">
      <c r="A28" s="3"/>
      <c r="C28" s="3"/>
      <c r="D28" s="3"/>
      <c r="E28" s="3"/>
      <c r="F28" s="3"/>
    </row>
    <row r="29" spans="1:15" x14ac:dyDescent="0.3">
      <c r="A29" s="17"/>
      <c r="B29" s="17"/>
      <c r="C29" s="17"/>
      <c r="D29" s="17"/>
      <c r="E29" s="17"/>
    </row>
    <row r="30" spans="1:15" x14ac:dyDescent="0.3">
      <c r="A30" s="17" t="s">
        <v>148</v>
      </c>
      <c r="B30" s="17" t="s">
        <v>149</v>
      </c>
      <c r="C30" s="17" t="s">
        <v>150</v>
      </c>
      <c r="D30" s="17" t="s">
        <v>104</v>
      </c>
      <c r="E30" s="17" t="s">
        <v>151</v>
      </c>
    </row>
    <row r="31" spans="1:15" x14ac:dyDescent="0.3">
      <c r="A31" s="17" t="s">
        <v>152</v>
      </c>
      <c r="B31" s="17" t="s">
        <v>125</v>
      </c>
      <c r="C31" s="17" t="s">
        <v>153</v>
      </c>
      <c r="D31" s="17"/>
      <c r="E31" s="17"/>
    </row>
    <row r="32" spans="1:15" x14ac:dyDescent="0.3">
      <c r="A32" s="17" t="s">
        <v>127</v>
      </c>
      <c r="B32" s="17" t="s">
        <v>154</v>
      </c>
      <c r="C32" s="17" t="s">
        <v>155</v>
      </c>
      <c r="D32" s="17"/>
      <c r="E32" s="17"/>
    </row>
    <row r="33" spans="1:5" x14ac:dyDescent="0.3">
      <c r="A33" s="17" t="s">
        <v>156</v>
      </c>
      <c r="B33" s="17" t="s">
        <v>157</v>
      </c>
      <c r="C33" s="17" t="s">
        <v>158</v>
      </c>
      <c r="D33" s="17"/>
      <c r="E33" s="17"/>
    </row>
    <row r="34" spans="1:5" x14ac:dyDescent="0.3">
      <c r="A34" s="17" t="s">
        <v>156</v>
      </c>
      <c r="B34" s="17" t="s">
        <v>157</v>
      </c>
      <c r="C34" s="17" t="s">
        <v>159</v>
      </c>
      <c r="D34" s="17"/>
      <c r="E34" s="17"/>
    </row>
    <row r="35" spans="1:5" x14ac:dyDescent="0.3">
      <c r="A35" s="17" t="s">
        <v>160</v>
      </c>
      <c r="B35" s="17" t="s">
        <v>157</v>
      </c>
      <c r="C35" s="17" t="s">
        <v>161</v>
      </c>
      <c r="D35" s="17"/>
      <c r="E35" s="17"/>
    </row>
    <row r="36" spans="1:5" x14ac:dyDescent="0.3">
      <c r="A36" s="17" t="s">
        <v>160</v>
      </c>
      <c r="B36" s="17" t="s">
        <v>157</v>
      </c>
      <c r="C36" s="17" t="s">
        <v>162</v>
      </c>
      <c r="D36" s="17"/>
      <c r="E36" s="17"/>
    </row>
    <row r="37" spans="1:5" x14ac:dyDescent="0.3">
      <c r="A37" s="17" t="s">
        <v>160</v>
      </c>
      <c r="B37" s="17" t="s">
        <v>157</v>
      </c>
      <c r="C37" s="17" t="s">
        <v>163</v>
      </c>
      <c r="D37" s="17"/>
      <c r="E37" s="17"/>
    </row>
    <row r="38" spans="1:5" x14ac:dyDescent="0.3">
      <c r="A38" s="17" t="s">
        <v>160</v>
      </c>
      <c r="B38" s="17" t="s">
        <v>157</v>
      </c>
      <c r="C38" s="17" t="s">
        <v>164</v>
      </c>
      <c r="D38" s="17"/>
      <c r="E38" s="17"/>
    </row>
    <row r="39" spans="1:5" x14ac:dyDescent="0.3">
      <c r="A39" s="17" t="s">
        <v>165</v>
      </c>
      <c r="B39" s="17" t="s">
        <v>157</v>
      </c>
      <c r="C39" s="17" t="s">
        <v>166</v>
      </c>
      <c r="D39" s="17"/>
      <c r="E39" s="17"/>
    </row>
    <row r="40" spans="1:5" x14ac:dyDescent="0.3">
      <c r="A40" s="17" t="s">
        <v>165</v>
      </c>
      <c r="B40" s="17" t="s">
        <v>157</v>
      </c>
      <c r="C40" s="17" t="s">
        <v>167</v>
      </c>
      <c r="D40" s="17"/>
      <c r="E40" s="17"/>
    </row>
    <row r="41" spans="1:5" x14ac:dyDescent="0.3">
      <c r="A41" s="17" t="s">
        <v>165</v>
      </c>
      <c r="B41" s="17" t="s">
        <v>157</v>
      </c>
      <c r="C41" s="17" t="s">
        <v>168</v>
      </c>
      <c r="D41" s="17"/>
      <c r="E41" s="17"/>
    </row>
    <row r="42" spans="1:5" x14ac:dyDescent="0.3">
      <c r="A42" s="17" t="s">
        <v>165</v>
      </c>
      <c r="B42" s="17" t="s">
        <v>157</v>
      </c>
      <c r="C42" s="17" t="s">
        <v>169</v>
      </c>
      <c r="D42" s="17"/>
      <c r="E42" s="17"/>
    </row>
    <row r="43" spans="1:5" x14ac:dyDescent="0.3">
      <c r="A43" s="17" t="s">
        <v>165</v>
      </c>
      <c r="B43" s="17" t="s">
        <v>157</v>
      </c>
      <c r="C43" s="17" t="s">
        <v>170</v>
      </c>
      <c r="D43" s="17"/>
      <c r="E43" s="17"/>
    </row>
    <row r="44" spans="1:5" x14ac:dyDescent="0.3">
      <c r="A44" s="17" t="s">
        <v>171</v>
      </c>
      <c r="B44" s="17" t="s">
        <v>172</v>
      </c>
      <c r="C44" s="17" t="s">
        <v>173</v>
      </c>
      <c r="D44" s="17"/>
      <c r="E44" s="17"/>
    </row>
    <row r="45" spans="1:5" x14ac:dyDescent="0.3">
      <c r="A45" s="17" t="s">
        <v>174</v>
      </c>
      <c r="B45" s="17" t="s">
        <v>175</v>
      </c>
      <c r="C45" s="17" t="s">
        <v>176</v>
      </c>
      <c r="D45" s="17"/>
      <c r="E45" s="17"/>
    </row>
    <row r="46" spans="1:5" x14ac:dyDescent="0.3">
      <c r="A46" s="17" t="s">
        <v>177</v>
      </c>
      <c r="B46" s="17" t="s">
        <v>178</v>
      </c>
      <c r="C46" s="17" t="s">
        <v>179</v>
      </c>
      <c r="D46" s="17"/>
      <c r="E46" s="17"/>
    </row>
    <row r="47" spans="1:5" x14ac:dyDescent="0.3">
      <c r="A47" s="17" t="s">
        <v>180</v>
      </c>
      <c r="B47" s="17" t="s">
        <v>181</v>
      </c>
      <c r="C47" s="17" t="s">
        <v>182</v>
      </c>
      <c r="D47" s="17"/>
      <c r="E47" s="17"/>
    </row>
    <row r="48" spans="1:5" x14ac:dyDescent="0.3">
      <c r="A48" s="17" t="s">
        <v>183</v>
      </c>
      <c r="B48" s="17" t="s">
        <v>184</v>
      </c>
      <c r="C48" s="17" t="s">
        <v>182</v>
      </c>
      <c r="D48" s="17"/>
      <c r="E48" s="17"/>
    </row>
    <row r="49" spans="1:5" x14ac:dyDescent="0.3">
      <c r="A49" s="17" t="s">
        <v>185</v>
      </c>
      <c r="B49" s="17" t="s">
        <v>184</v>
      </c>
      <c r="C49" s="17" t="s">
        <v>182</v>
      </c>
      <c r="D49" s="17"/>
      <c r="E49" s="17"/>
    </row>
    <row r="50" spans="1:5" x14ac:dyDescent="0.3">
      <c r="A50" s="17" t="s">
        <v>186</v>
      </c>
      <c r="B50" s="17" t="s">
        <v>187</v>
      </c>
      <c r="C50" s="17" t="s">
        <v>182</v>
      </c>
      <c r="D50" s="17"/>
      <c r="E50" s="17"/>
    </row>
    <row r="51" spans="1:5" x14ac:dyDescent="0.3">
      <c r="A51" s="17" t="s">
        <v>188</v>
      </c>
      <c r="B51" s="17" t="s">
        <v>187</v>
      </c>
      <c r="C51" s="17" t="s">
        <v>182</v>
      </c>
      <c r="D51" s="17"/>
      <c r="E51" s="17"/>
    </row>
  </sheetData>
  <mergeCells count="4">
    <mergeCell ref="B1:C1"/>
    <mergeCell ref="E1:F1"/>
    <mergeCell ref="B20:C20"/>
    <mergeCell ref="E20:F20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522C-7766-40AD-89DD-33BB6363CC46}">
  <dimension ref="A1:S82"/>
  <sheetViews>
    <sheetView topLeftCell="A40" workbookViewId="0">
      <selection activeCell="A65" sqref="A65:F82"/>
    </sheetView>
  </sheetViews>
  <sheetFormatPr defaultRowHeight="14.4" x14ac:dyDescent="0.3"/>
  <cols>
    <col min="1" max="1" width="12.44140625" customWidth="1"/>
    <col min="2" max="3" width="19" customWidth="1"/>
    <col min="4" max="4" width="19.21875" customWidth="1"/>
    <col min="5" max="5" width="12.21875" customWidth="1"/>
    <col min="6" max="6" width="13.5546875" customWidth="1"/>
    <col min="7" max="7" width="13" customWidth="1"/>
    <col min="11" max="11" width="15.21875" customWidth="1"/>
  </cols>
  <sheetData>
    <row r="1" spans="1:19" x14ac:dyDescent="0.3">
      <c r="A1" s="7"/>
      <c r="B1" s="22" t="s">
        <v>29</v>
      </c>
      <c r="C1" s="22"/>
      <c r="D1" s="22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3">
      <c r="A2" s="7"/>
      <c r="B2" s="7" t="s">
        <v>56</v>
      </c>
      <c r="C2" s="7" t="s">
        <v>54</v>
      </c>
      <c r="D2" s="7" t="s">
        <v>55</v>
      </c>
      <c r="E2" s="7"/>
      <c r="F2" s="7"/>
      <c r="G2" s="7" t="s">
        <v>76</v>
      </c>
      <c r="H2" s="7" t="s">
        <v>82</v>
      </c>
      <c r="I2" s="7" t="s">
        <v>83</v>
      </c>
      <c r="J2" s="7" t="s">
        <v>84</v>
      </c>
      <c r="K2" s="7"/>
      <c r="L2" s="7"/>
      <c r="M2" s="7"/>
      <c r="N2" s="7"/>
      <c r="O2" s="7"/>
      <c r="P2" s="7"/>
      <c r="Q2" s="7"/>
      <c r="R2" s="7"/>
      <c r="S2" s="7"/>
    </row>
    <row r="3" spans="1:19" x14ac:dyDescent="0.3">
      <c r="A3" s="7" t="s">
        <v>60</v>
      </c>
      <c r="B3" s="7">
        <v>0.38</v>
      </c>
      <c r="C3" s="7">
        <v>180</v>
      </c>
      <c r="D3" s="7">
        <v>2</v>
      </c>
      <c r="E3" s="7"/>
      <c r="F3" s="7"/>
      <c r="G3" s="7">
        <v>9</v>
      </c>
      <c r="H3" s="7">
        <f>C3</f>
        <v>180</v>
      </c>
      <c r="I3" s="13">
        <f>B3*4.184</f>
        <v>1.58992</v>
      </c>
      <c r="J3" s="7">
        <f>D3</f>
        <v>2</v>
      </c>
      <c r="K3" s="7"/>
      <c r="L3" s="7"/>
      <c r="M3" s="7"/>
      <c r="N3" s="7"/>
      <c r="O3" s="7"/>
      <c r="P3" s="7"/>
      <c r="Q3" s="7"/>
      <c r="R3" s="7"/>
      <c r="S3" s="7"/>
    </row>
    <row r="4" spans="1:19" x14ac:dyDescent="0.3">
      <c r="A4" s="7" t="s">
        <v>61</v>
      </c>
      <c r="B4" s="7">
        <v>2.37</v>
      </c>
      <c r="C4" s="7">
        <v>180</v>
      </c>
      <c r="D4" s="7">
        <v>2</v>
      </c>
      <c r="E4" s="7"/>
      <c r="F4" s="7"/>
      <c r="G4" s="7">
        <v>9</v>
      </c>
      <c r="H4" s="7">
        <f t="shared" ref="H4:H18" si="0">C4</f>
        <v>180</v>
      </c>
      <c r="I4" s="13">
        <f t="shared" ref="I4:I18" si="1">B4*4.184</f>
        <v>9.9160800000000009</v>
      </c>
      <c r="J4" s="7">
        <f t="shared" ref="J4:J18" si="2">D4</f>
        <v>2</v>
      </c>
      <c r="K4" s="7"/>
      <c r="L4" s="7"/>
      <c r="M4" s="7"/>
      <c r="N4" s="7"/>
      <c r="O4" s="7"/>
      <c r="P4" s="7"/>
      <c r="Q4" s="7"/>
      <c r="R4" s="7"/>
      <c r="S4" s="7"/>
    </row>
    <row r="5" spans="1:19" x14ac:dyDescent="0.3">
      <c r="A5" s="7" t="s">
        <v>62</v>
      </c>
      <c r="B5" s="7">
        <v>0.69</v>
      </c>
      <c r="C5" s="7">
        <v>180</v>
      </c>
      <c r="D5" s="7">
        <v>2</v>
      </c>
      <c r="E5" s="7"/>
      <c r="F5" s="7"/>
      <c r="G5" s="7">
        <v>9</v>
      </c>
      <c r="H5" s="7">
        <f t="shared" si="0"/>
        <v>180</v>
      </c>
      <c r="I5" s="13">
        <f t="shared" si="1"/>
        <v>2.8869599999999997</v>
      </c>
      <c r="J5" s="7">
        <f t="shared" si="2"/>
        <v>2</v>
      </c>
      <c r="K5" s="7"/>
      <c r="L5" s="7"/>
      <c r="M5" s="7"/>
      <c r="N5" s="7"/>
      <c r="O5" s="7"/>
      <c r="P5" s="7"/>
      <c r="Q5" s="7"/>
      <c r="R5" s="7"/>
      <c r="S5" s="7"/>
    </row>
    <row r="6" spans="1:19" x14ac:dyDescent="0.3">
      <c r="A6" s="7" t="s">
        <v>63</v>
      </c>
      <c r="B6" s="7">
        <v>0.22</v>
      </c>
      <c r="C6" s="7">
        <v>180</v>
      </c>
      <c r="D6" s="7">
        <v>2</v>
      </c>
      <c r="E6" s="7"/>
      <c r="F6" s="7"/>
      <c r="G6" s="7">
        <v>9</v>
      </c>
      <c r="H6" s="7">
        <f t="shared" si="0"/>
        <v>180</v>
      </c>
      <c r="I6" s="13">
        <f t="shared" si="1"/>
        <v>0.92048000000000008</v>
      </c>
      <c r="J6" s="7">
        <f t="shared" si="2"/>
        <v>2</v>
      </c>
      <c r="K6" s="7"/>
      <c r="L6" s="7"/>
      <c r="M6" s="7"/>
      <c r="N6" s="7"/>
      <c r="O6" s="7"/>
      <c r="P6" s="7"/>
      <c r="Q6" s="7"/>
      <c r="R6" s="7"/>
      <c r="S6" s="7"/>
    </row>
    <row r="7" spans="1:19" x14ac:dyDescent="0.3">
      <c r="A7" s="7" t="s">
        <v>64</v>
      </c>
      <c r="B7" s="7">
        <v>0.26</v>
      </c>
      <c r="C7" s="7">
        <v>180</v>
      </c>
      <c r="D7" s="7">
        <v>2</v>
      </c>
      <c r="E7" s="7"/>
      <c r="F7" s="7"/>
      <c r="G7" s="7">
        <v>9</v>
      </c>
      <c r="H7" s="7">
        <f t="shared" si="0"/>
        <v>180</v>
      </c>
      <c r="I7" s="13">
        <f t="shared" si="1"/>
        <v>1.0878400000000001</v>
      </c>
      <c r="J7" s="7">
        <f t="shared" si="2"/>
        <v>2</v>
      </c>
      <c r="K7" s="7"/>
      <c r="L7" s="7"/>
      <c r="M7" s="7"/>
      <c r="N7" s="7"/>
      <c r="O7" s="7"/>
      <c r="P7" s="7"/>
      <c r="Q7" s="7"/>
      <c r="R7" s="7"/>
      <c r="S7" s="7"/>
    </row>
    <row r="8" spans="1:19" x14ac:dyDescent="0.3">
      <c r="A8" s="7" t="s">
        <v>65</v>
      </c>
      <c r="B8" s="7">
        <v>0.62</v>
      </c>
      <c r="C8" s="7">
        <v>180</v>
      </c>
      <c r="D8" s="7">
        <v>2</v>
      </c>
      <c r="E8" s="7"/>
      <c r="F8" s="7"/>
      <c r="G8" s="7">
        <v>9</v>
      </c>
      <c r="H8" s="7">
        <f t="shared" si="0"/>
        <v>180</v>
      </c>
      <c r="I8" s="13">
        <f t="shared" si="1"/>
        <v>2.5940799999999999</v>
      </c>
      <c r="J8" s="7">
        <f t="shared" si="2"/>
        <v>2</v>
      </c>
      <c r="K8" s="7"/>
      <c r="L8" s="7"/>
      <c r="M8" s="7"/>
      <c r="N8" s="7"/>
      <c r="O8" s="7"/>
      <c r="P8" s="7"/>
      <c r="Q8" s="7"/>
      <c r="R8" s="7"/>
      <c r="S8" s="7"/>
    </row>
    <row r="9" spans="1:19" x14ac:dyDescent="0.3">
      <c r="A9" s="7" t="s">
        <v>66</v>
      </c>
      <c r="B9" s="7">
        <v>0.22</v>
      </c>
      <c r="C9" s="7">
        <v>180</v>
      </c>
      <c r="D9" s="7">
        <v>2</v>
      </c>
      <c r="E9" s="7"/>
      <c r="F9" s="7"/>
      <c r="G9" s="7">
        <v>9</v>
      </c>
      <c r="H9" s="7">
        <f t="shared" si="0"/>
        <v>180</v>
      </c>
      <c r="I9" s="13">
        <f t="shared" si="1"/>
        <v>0.92048000000000008</v>
      </c>
      <c r="J9" s="7">
        <f t="shared" si="2"/>
        <v>2</v>
      </c>
      <c r="K9" s="7"/>
      <c r="L9" s="7"/>
      <c r="M9" s="7"/>
      <c r="N9" s="7"/>
      <c r="O9" s="7"/>
      <c r="P9" s="7"/>
      <c r="Q9" s="7"/>
      <c r="R9" s="7"/>
      <c r="S9" s="7"/>
    </row>
    <row r="10" spans="1:19" x14ac:dyDescent="0.3">
      <c r="A10" s="7" t="s">
        <v>67</v>
      </c>
      <c r="B10" s="7">
        <v>0.56000000000000005</v>
      </c>
      <c r="C10" s="7">
        <v>180</v>
      </c>
      <c r="D10" s="7">
        <v>2</v>
      </c>
      <c r="E10" s="7"/>
      <c r="F10" s="7"/>
      <c r="G10" s="7">
        <v>9</v>
      </c>
      <c r="H10" s="7">
        <f t="shared" si="0"/>
        <v>180</v>
      </c>
      <c r="I10" s="13">
        <f t="shared" si="1"/>
        <v>2.3430400000000002</v>
      </c>
      <c r="J10" s="7">
        <f t="shared" si="2"/>
        <v>2</v>
      </c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3">
      <c r="A11" s="7" t="s">
        <v>68</v>
      </c>
      <c r="B11" s="7">
        <v>1.06</v>
      </c>
      <c r="C11" s="7">
        <v>180</v>
      </c>
      <c r="D11" s="7">
        <v>2</v>
      </c>
      <c r="E11" s="7"/>
      <c r="F11" s="7"/>
      <c r="G11" s="7">
        <v>9</v>
      </c>
      <c r="H11" s="7">
        <f t="shared" si="0"/>
        <v>180</v>
      </c>
      <c r="I11" s="13">
        <f t="shared" si="1"/>
        <v>4.4350400000000008</v>
      </c>
      <c r="J11" s="7">
        <f t="shared" si="2"/>
        <v>2</v>
      </c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3">
      <c r="A12" s="7" t="s">
        <v>69</v>
      </c>
      <c r="B12" s="7">
        <v>1.1000000000000001</v>
      </c>
      <c r="C12" s="7">
        <v>180</v>
      </c>
      <c r="D12" s="7">
        <v>2</v>
      </c>
      <c r="E12" s="7"/>
      <c r="F12" s="7"/>
      <c r="G12" s="7">
        <v>9</v>
      </c>
      <c r="H12" s="7">
        <f t="shared" si="0"/>
        <v>180</v>
      </c>
      <c r="I12" s="13">
        <f t="shared" si="1"/>
        <v>4.6024000000000003</v>
      </c>
      <c r="J12" s="7">
        <f t="shared" si="2"/>
        <v>2</v>
      </c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3">
      <c r="A13" s="7" t="s">
        <v>70</v>
      </c>
      <c r="B13" s="7">
        <v>0.49</v>
      </c>
      <c r="C13" s="7">
        <v>180</v>
      </c>
      <c r="D13" s="7">
        <v>2</v>
      </c>
      <c r="E13" s="7"/>
      <c r="F13" s="7"/>
      <c r="G13" s="7">
        <v>9</v>
      </c>
      <c r="H13" s="7">
        <f t="shared" si="0"/>
        <v>180</v>
      </c>
      <c r="I13" s="13">
        <f t="shared" si="1"/>
        <v>2.05016</v>
      </c>
      <c r="J13" s="7">
        <f t="shared" si="2"/>
        <v>2</v>
      </c>
      <c r="K13" s="7"/>
      <c r="L13" s="7"/>
      <c r="M13" s="7"/>
      <c r="N13" s="7"/>
      <c r="O13" s="7"/>
      <c r="P13" s="7"/>
      <c r="Q13" s="7"/>
      <c r="R13" s="7"/>
      <c r="S13" s="7"/>
    </row>
    <row r="14" spans="1:19" x14ac:dyDescent="0.3">
      <c r="A14" s="7" t="s">
        <v>71</v>
      </c>
      <c r="B14" s="7">
        <v>0.59</v>
      </c>
      <c r="C14" s="7">
        <v>180</v>
      </c>
      <c r="D14" s="7">
        <v>2</v>
      </c>
      <c r="E14" s="7"/>
      <c r="F14" s="7"/>
      <c r="G14" s="7">
        <v>9</v>
      </c>
      <c r="H14" s="7">
        <f t="shared" si="0"/>
        <v>180</v>
      </c>
      <c r="I14" s="13">
        <f t="shared" si="1"/>
        <v>2.4685600000000001</v>
      </c>
      <c r="J14" s="7">
        <f t="shared" si="2"/>
        <v>2</v>
      </c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3">
      <c r="A15" s="7" t="s">
        <v>72</v>
      </c>
      <c r="B15" s="7">
        <v>1.24</v>
      </c>
      <c r="C15" s="7">
        <v>180</v>
      </c>
      <c r="D15" s="7">
        <v>2</v>
      </c>
      <c r="E15" s="7"/>
      <c r="F15" s="7"/>
      <c r="G15" s="7">
        <v>9</v>
      </c>
      <c r="H15" s="7">
        <f t="shared" si="0"/>
        <v>180</v>
      </c>
      <c r="I15" s="13">
        <f t="shared" si="1"/>
        <v>5.1881599999999999</v>
      </c>
      <c r="J15" s="7">
        <f t="shared" si="2"/>
        <v>2</v>
      </c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3">
      <c r="A16" s="7" t="s">
        <v>73</v>
      </c>
      <c r="B16" s="7">
        <v>0.22</v>
      </c>
      <c r="C16" s="7">
        <v>180</v>
      </c>
      <c r="D16" s="7">
        <v>2</v>
      </c>
      <c r="E16" s="7"/>
      <c r="F16" s="7"/>
      <c r="G16" s="7">
        <v>9</v>
      </c>
      <c r="H16" s="7">
        <f t="shared" si="0"/>
        <v>180</v>
      </c>
      <c r="I16" s="13">
        <f t="shared" si="1"/>
        <v>0.92048000000000008</v>
      </c>
      <c r="J16" s="7">
        <f t="shared" si="2"/>
        <v>2</v>
      </c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3">
      <c r="A17" s="7" t="s">
        <v>74</v>
      </c>
      <c r="B17" s="7">
        <v>0.57999999999999996</v>
      </c>
      <c r="C17" s="7">
        <v>180</v>
      </c>
      <c r="D17" s="7">
        <v>2</v>
      </c>
      <c r="E17" s="7"/>
      <c r="F17" s="7"/>
      <c r="G17" s="7">
        <v>9</v>
      </c>
      <c r="H17" s="7">
        <f t="shared" si="0"/>
        <v>180</v>
      </c>
      <c r="I17" s="13">
        <f t="shared" si="1"/>
        <v>2.42672</v>
      </c>
      <c r="J17" s="7">
        <f t="shared" si="2"/>
        <v>2</v>
      </c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3">
      <c r="A18" s="7" t="s">
        <v>75</v>
      </c>
      <c r="B18" s="7">
        <v>2.2999999999999998</v>
      </c>
      <c r="C18" s="7">
        <v>180</v>
      </c>
      <c r="D18" s="7">
        <v>2</v>
      </c>
      <c r="E18" s="7"/>
      <c r="F18" s="7"/>
      <c r="G18" s="7">
        <v>9</v>
      </c>
      <c r="H18" s="7">
        <f t="shared" si="0"/>
        <v>180</v>
      </c>
      <c r="I18" s="13">
        <f t="shared" si="1"/>
        <v>9.6231999999999989</v>
      </c>
      <c r="J18" s="7">
        <f t="shared" si="2"/>
        <v>2</v>
      </c>
      <c r="K18" s="7"/>
      <c r="L18" s="7"/>
      <c r="M18" s="7"/>
      <c r="N18" s="7"/>
      <c r="O18" s="7"/>
      <c r="P18" s="7"/>
      <c r="Q18" s="7"/>
      <c r="R18" s="7"/>
      <c r="S18" s="7"/>
    </row>
    <row r="19" spans="1:19" x14ac:dyDescent="0.3">
      <c r="A19" s="8"/>
      <c r="B19" s="8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x14ac:dyDescent="0.3">
      <c r="A20" s="8"/>
      <c r="B20" s="8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3">
      <c r="A21" s="11" t="s">
        <v>85</v>
      </c>
      <c r="B21" s="11"/>
      <c r="C21" s="11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3">
      <c r="A22" s="8"/>
      <c r="B22" s="8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3">
      <c r="A23" s="3"/>
      <c r="B23" s="3"/>
      <c r="C23" s="3"/>
      <c r="D23" s="3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x14ac:dyDescent="0.3">
      <c r="A24" s="3"/>
      <c r="B24" s="7" t="s">
        <v>86</v>
      </c>
      <c r="C24" s="7" t="s">
        <v>87</v>
      </c>
      <c r="D24" s="7" t="s">
        <v>88</v>
      </c>
      <c r="E24" s="7" t="s">
        <v>89</v>
      </c>
      <c r="F24" s="7" t="s">
        <v>90</v>
      </c>
      <c r="G24" s="7" t="s">
        <v>91</v>
      </c>
      <c r="H24" s="7" t="s">
        <v>55</v>
      </c>
      <c r="I24" s="7"/>
      <c r="J24" s="7" t="s">
        <v>76</v>
      </c>
      <c r="K24" s="7" t="s">
        <v>22</v>
      </c>
      <c r="L24" s="7" t="s">
        <v>23</v>
      </c>
      <c r="M24" s="7" t="s">
        <v>92</v>
      </c>
      <c r="N24" s="7" t="s">
        <v>93</v>
      </c>
      <c r="O24" s="7"/>
      <c r="P24" s="7"/>
      <c r="Q24" s="7"/>
      <c r="R24" s="7"/>
      <c r="S24" s="7"/>
    </row>
    <row r="25" spans="1:19" x14ac:dyDescent="0.3">
      <c r="A25" s="8" t="s">
        <v>57</v>
      </c>
      <c r="B25" s="8">
        <v>3.02</v>
      </c>
      <c r="C25">
        <v>2.2599999999999998</v>
      </c>
      <c r="D25">
        <v>0.08</v>
      </c>
      <c r="E25" s="8">
        <v>0</v>
      </c>
      <c r="F25" s="8">
        <v>180</v>
      </c>
      <c r="G25" s="7">
        <v>0</v>
      </c>
      <c r="H25" s="8" t="s">
        <v>59</v>
      </c>
      <c r="J25" s="11">
        <v>5</v>
      </c>
      <c r="K25" s="13">
        <f>B25*4.184</f>
        <v>12.635680000000001</v>
      </c>
      <c r="L25" s="13">
        <f t="shared" ref="L25:N26" si="3">C25*4.184</f>
        <v>9.4558400000000002</v>
      </c>
      <c r="M25" s="13">
        <f t="shared" si="3"/>
        <v>0.33472000000000002</v>
      </c>
      <c r="N25" s="13">
        <f t="shared" si="3"/>
        <v>0</v>
      </c>
      <c r="O25" s="7"/>
      <c r="P25" s="7"/>
      <c r="Q25" s="7"/>
      <c r="R25" s="7"/>
      <c r="S25" s="7"/>
    </row>
    <row r="26" spans="1:19" x14ac:dyDescent="0.3">
      <c r="A26" s="8" t="s">
        <v>58</v>
      </c>
      <c r="B26" s="8">
        <v>3.39</v>
      </c>
      <c r="C26">
        <v>1.92</v>
      </c>
      <c r="D26">
        <v>0.02</v>
      </c>
      <c r="E26" s="8">
        <v>0</v>
      </c>
      <c r="F26" s="8">
        <v>0</v>
      </c>
      <c r="G26" s="7">
        <v>0</v>
      </c>
      <c r="H26" s="8" t="s">
        <v>59</v>
      </c>
      <c r="J26" s="11">
        <v>5</v>
      </c>
      <c r="K26" s="13">
        <f>B26*4.184</f>
        <v>14.183760000000001</v>
      </c>
      <c r="L26" s="13">
        <f>-C26*4.184</f>
        <v>-8.0332799999999995</v>
      </c>
      <c r="M26" s="13">
        <f t="shared" si="3"/>
        <v>8.3680000000000004E-2</v>
      </c>
      <c r="N26" s="13">
        <f t="shared" si="3"/>
        <v>0</v>
      </c>
      <c r="O26" s="7"/>
      <c r="P26" s="7"/>
      <c r="Q26" s="7"/>
      <c r="R26" s="7"/>
      <c r="S26" s="7"/>
    </row>
    <row r="27" spans="1:19" x14ac:dyDescent="0.3">
      <c r="A27" s="8"/>
      <c r="B27" s="8"/>
      <c r="C27" s="8"/>
      <c r="D27" s="8"/>
      <c r="E27" s="8"/>
      <c r="F27" s="8"/>
      <c r="G27" s="8"/>
      <c r="H27" s="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x14ac:dyDescent="0.3">
      <c r="A28" s="8" t="s">
        <v>36</v>
      </c>
      <c r="B28" s="8"/>
      <c r="C28" s="8"/>
      <c r="D28" s="8"/>
      <c r="E28" s="8"/>
      <c r="F28" s="8"/>
      <c r="G28" s="8"/>
      <c r="H28" s="8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3">
      <c r="A29" s="8"/>
      <c r="B29" s="8"/>
      <c r="C29" s="8"/>
      <c r="D29" s="8"/>
      <c r="E29" s="8"/>
      <c r="F29" s="8"/>
      <c r="G29" s="8"/>
      <c r="H29" s="8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3">
      <c r="A30" s="8"/>
      <c r="B30" s="8"/>
      <c r="C30" s="8"/>
      <c r="D30" s="8"/>
      <c r="E30" s="8"/>
      <c r="F30" s="8"/>
      <c r="G30" s="8"/>
      <c r="H30" s="8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x14ac:dyDescent="0.3">
      <c r="A31" s="8"/>
      <c r="B31" s="8"/>
      <c r="C31" s="8"/>
      <c r="D31" s="8"/>
      <c r="E31" s="8"/>
      <c r="F31" s="8"/>
      <c r="G31" s="8"/>
      <c r="H31" s="8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x14ac:dyDescent="0.3">
      <c r="A32" s="8" t="s">
        <v>30</v>
      </c>
      <c r="B32" s="8"/>
      <c r="C32" s="8"/>
      <c r="D32" s="8"/>
      <c r="E32" s="8"/>
      <c r="F32" s="8"/>
      <c r="G32" s="8"/>
      <c r="H32" s="8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3">
      <c r="A33" s="8"/>
      <c r="B33" s="8"/>
      <c r="C33" s="8"/>
      <c r="D33" s="8"/>
      <c r="E33" s="8"/>
      <c r="F33" s="8"/>
      <c r="G33" s="8"/>
      <c r="H33" s="8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x14ac:dyDescent="0.3">
      <c r="A34" s="8"/>
      <c r="B34" s="8"/>
      <c r="C34" s="8"/>
      <c r="D34" s="8"/>
      <c r="E34" s="8"/>
      <c r="F34" s="8"/>
      <c r="G34" s="8"/>
      <c r="H34" s="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x14ac:dyDescent="0.3">
      <c r="A37" s="7"/>
      <c r="B37" s="8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x14ac:dyDescent="0.3">
      <c r="A38" s="7"/>
      <c r="B38" s="8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x14ac:dyDescent="0.3">
      <c r="A39" s="15" t="s">
        <v>97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7"/>
      <c r="P39" s="7"/>
      <c r="Q39" s="7"/>
      <c r="R39" s="7"/>
      <c r="S39" s="7"/>
    </row>
    <row r="40" spans="1:19" x14ac:dyDescent="0.3">
      <c r="A40" s="3"/>
      <c r="B40" s="7" t="s">
        <v>56</v>
      </c>
      <c r="C40" s="7" t="s">
        <v>54</v>
      </c>
      <c r="D40" s="7" t="s">
        <v>55</v>
      </c>
      <c r="E40" s="7"/>
      <c r="F40" s="7"/>
      <c r="G40" s="7" t="s">
        <v>76</v>
      </c>
      <c r="H40" s="7" t="s">
        <v>82</v>
      </c>
      <c r="I40" s="7" t="s">
        <v>83</v>
      </c>
      <c r="J40" s="7" t="s">
        <v>84</v>
      </c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3">
      <c r="A41" s="7" t="s">
        <v>60</v>
      </c>
      <c r="B41" s="7">
        <v>0.74</v>
      </c>
      <c r="C41" s="7">
        <v>180</v>
      </c>
      <c r="D41" s="7">
        <v>2</v>
      </c>
      <c r="E41" s="7"/>
      <c r="F41" s="7"/>
      <c r="G41" s="7">
        <v>9</v>
      </c>
      <c r="H41" s="7">
        <f>C41</f>
        <v>180</v>
      </c>
      <c r="I41" s="13">
        <f>B41*4.184</f>
        <v>3.0961600000000002</v>
      </c>
      <c r="J41" s="7">
        <f>D41</f>
        <v>2</v>
      </c>
      <c r="K41" s="13"/>
      <c r="L41" s="13"/>
      <c r="M41" s="13"/>
      <c r="N41" s="13"/>
    </row>
    <row r="42" spans="1:19" x14ac:dyDescent="0.3">
      <c r="A42" s="7" t="s">
        <v>61</v>
      </c>
      <c r="B42" s="7">
        <v>3.66</v>
      </c>
      <c r="C42" s="7">
        <v>180</v>
      </c>
      <c r="D42" s="7">
        <v>2</v>
      </c>
      <c r="E42" s="7"/>
      <c r="F42" s="7"/>
      <c r="G42" s="7">
        <v>9</v>
      </c>
      <c r="H42" s="7">
        <f t="shared" ref="H42:H56" si="4">C42</f>
        <v>180</v>
      </c>
      <c r="I42" s="13">
        <f t="shared" ref="I42:I56" si="5">B42*4.184</f>
        <v>15.313440000000002</v>
      </c>
      <c r="J42" s="7">
        <f t="shared" ref="J42:J56" si="6">D42</f>
        <v>2</v>
      </c>
      <c r="K42" s="13"/>
      <c r="L42" s="13"/>
      <c r="M42" s="13"/>
      <c r="N42" s="13"/>
    </row>
    <row r="43" spans="1:19" x14ac:dyDescent="0.3">
      <c r="A43" s="7" t="s">
        <v>62</v>
      </c>
      <c r="B43" s="7">
        <v>1.26</v>
      </c>
      <c r="C43" s="7">
        <v>180</v>
      </c>
      <c r="D43" s="7">
        <v>2</v>
      </c>
      <c r="E43" s="7"/>
      <c r="F43" s="7"/>
      <c r="G43" s="7">
        <v>9</v>
      </c>
      <c r="H43" s="7">
        <f t="shared" si="4"/>
        <v>180</v>
      </c>
      <c r="I43" s="13">
        <f t="shared" si="5"/>
        <v>5.2718400000000001</v>
      </c>
      <c r="J43" s="7">
        <f t="shared" si="6"/>
        <v>2</v>
      </c>
    </row>
    <row r="44" spans="1:19" x14ac:dyDescent="0.3">
      <c r="A44" s="7" t="s">
        <v>63</v>
      </c>
      <c r="B44" s="7">
        <v>0.33</v>
      </c>
      <c r="C44" s="7">
        <v>180</v>
      </c>
      <c r="D44" s="7">
        <v>2</v>
      </c>
      <c r="E44" s="7"/>
      <c r="F44" s="7"/>
      <c r="G44" s="7">
        <v>9</v>
      </c>
      <c r="H44" s="7">
        <f t="shared" si="4"/>
        <v>180</v>
      </c>
      <c r="I44" s="13">
        <f t="shared" si="5"/>
        <v>1.3807200000000002</v>
      </c>
      <c r="J44" s="7">
        <f t="shared" si="6"/>
        <v>2</v>
      </c>
    </row>
    <row r="45" spans="1:19" x14ac:dyDescent="0.3">
      <c r="A45" s="7" t="s">
        <v>64</v>
      </c>
      <c r="B45" s="7">
        <v>0.45</v>
      </c>
      <c r="C45" s="7">
        <v>180</v>
      </c>
      <c r="D45" s="7">
        <v>2</v>
      </c>
      <c r="E45" s="7"/>
      <c r="F45" s="7"/>
      <c r="G45" s="7">
        <v>9</v>
      </c>
      <c r="H45" s="7">
        <f t="shared" si="4"/>
        <v>180</v>
      </c>
      <c r="I45" s="13">
        <f t="shared" si="5"/>
        <v>1.8828</v>
      </c>
      <c r="J45" s="7">
        <f t="shared" si="6"/>
        <v>2</v>
      </c>
    </row>
    <row r="46" spans="1:19" x14ac:dyDescent="0.3">
      <c r="A46" s="7" t="s">
        <v>65</v>
      </c>
      <c r="B46" s="7">
        <v>0.94</v>
      </c>
      <c r="C46" s="7">
        <v>180</v>
      </c>
      <c r="D46" s="7">
        <v>2</v>
      </c>
      <c r="E46" s="7"/>
      <c r="F46" s="7"/>
      <c r="G46" s="7">
        <v>9</v>
      </c>
      <c r="H46" s="7">
        <f t="shared" si="4"/>
        <v>180</v>
      </c>
      <c r="I46" s="13">
        <f t="shared" si="5"/>
        <v>3.93296</v>
      </c>
      <c r="J46" s="7">
        <f t="shared" si="6"/>
        <v>2</v>
      </c>
    </row>
    <row r="47" spans="1:19" x14ac:dyDescent="0.3">
      <c r="A47" s="7" t="s">
        <v>66</v>
      </c>
      <c r="B47" s="7">
        <v>0.43</v>
      </c>
      <c r="C47" s="7">
        <v>180</v>
      </c>
      <c r="D47" s="7">
        <v>2</v>
      </c>
      <c r="E47" s="7"/>
      <c r="F47" s="7"/>
      <c r="G47" s="7">
        <v>9</v>
      </c>
      <c r="H47" s="7">
        <f t="shared" si="4"/>
        <v>180</v>
      </c>
      <c r="I47" s="13">
        <f t="shared" si="5"/>
        <v>1.7991200000000001</v>
      </c>
      <c r="J47" s="7">
        <f t="shared" si="6"/>
        <v>2</v>
      </c>
    </row>
    <row r="48" spans="1:19" x14ac:dyDescent="0.3">
      <c r="A48" s="7" t="s">
        <v>67</v>
      </c>
      <c r="B48" s="7">
        <v>0.86</v>
      </c>
      <c r="C48" s="7">
        <v>180</v>
      </c>
      <c r="D48" s="7">
        <v>2</v>
      </c>
      <c r="E48" s="7"/>
      <c r="F48" s="7"/>
      <c r="G48" s="7">
        <v>9</v>
      </c>
      <c r="H48" s="7">
        <f t="shared" si="4"/>
        <v>180</v>
      </c>
      <c r="I48" s="13">
        <f t="shared" si="5"/>
        <v>3.5982400000000001</v>
      </c>
      <c r="J48" s="7">
        <f t="shared" si="6"/>
        <v>2</v>
      </c>
    </row>
    <row r="49" spans="1:14" x14ac:dyDescent="0.3">
      <c r="A49" s="7" t="s">
        <v>68</v>
      </c>
      <c r="B49" s="7">
        <v>2.16</v>
      </c>
      <c r="C49" s="7">
        <v>180</v>
      </c>
      <c r="D49" s="7">
        <v>2</v>
      </c>
      <c r="E49" s="7"/>
      <c r="F49" s="7"/>
      <c r="G49" s="7">
        <v>9</v>
      </c>
      <c r="H49" s="7">
        <f t="shared" si="4"/>
        <v>180</v>
      </c>
      <c r="I49" s="13">
        <f t="shared" si="5"/>
        <v>9.0374400000000001</v>
      </c>
      <c r="J49" s="7">
        <f t="shared" si="6"/>
        <v>2</v>
      </c>
    </row>
    <row r="50" spans="1:14" x14ac:dyDescent="0.3">
      <c r="A50" s="7" t="s">
        <v>69</v>
      </c>
      <c r="B50" s="7">
        <v>2.2400000000000002</v>
      </c>
      <c r="C50" s="7">
        <v>180</v>
      </c>
      <c r="D50" s="7">
        <v>2</v>
      </c>
      <c r="E50" s="7"/>
      <c r="F50" s="7"/>
      <c r="G50" s="7">
        <v>9</v>
      </c>
      <c r="H50" s="7">
        <f t="shared" si="4"/>
        <v>180</v>
      </c>
      <c r="I50" s="13">
        <f t="shared" si="5"/>
        <v>9.3721600000000009</v>
      </c>
      <c r="J50" s="7">
        <f t="shared" si="6"/>
        <v>2</v>
      </c>
    </row>
    <row r="51" spans="1:14" x14ac:dyDescent="0.3">
      <c r="A51" s="7" t="s">
        <v>70</v>
      </c>
      <c r="B51" s="7">
        <v>0.9</v>
      </c>
      <c r="C51" s="7">
        <v>180</v>
      </c>
      <c r="D51" s="7">
        <v>2</v>
      </c>
      <c r="E51" s="7"/>
      <c r="F51" s="7"/>
      <c r="G51" s="7">
        <v>9</v>
      </c>
      <c r="H51" s="7">
        <f t="shared" si="4"/>
        <v>180</v>
      </c>
      <c r="I51" s="13">
        <f t="shared" si="5"/>
        <v>3.7656000000000001</v>
      </c>
      <c r="J51" s="7">
        <f t="shared" si="6"/>
        <v>2</v>
      </c>
    </row>
    <row r="52" spans="1:14" x14ac:dyDescent="0.3">
      <c r="A52" s="7" t="s">
        <v>71</v>
      </c>
      <c r="B52" s="7">
        <v>1.05</v>
      </c>
      <c r="C52" s="7">
        <v>180</v>
      </c>
      <c r="D52" s="7">
        <v>2</v>
      </c>
      <c r="E52" s="7"/>
      <c r="F52" s="7"/>
      <c r="G52" s="7">
        <v>9</v>
      </c>
      <c r="H52" s="7">
        <f t="shared" si="4"/>
        <v>180</v>
      </c>
      <c r="I52" s="13">
        <f t="shared" si="5"/>
        <v>4.3932000000000002</v>
      </c>
      <c r="J52" s="7">
        <f t="shared" si="6"/>
        <v>2</v>
      </c>
    </row>
    <row r="53" spans="1:14" x14ac:dyDescent="0.3">
      <c r="A53" s="7" t="s">
        <v>72</v>
      </c>
      <c r="B53" s="7">
        <v>2.57</v>
      </c>
      <c r="C53" s="7">
        <v>180</v>
      </c>
      <c r="D53" s="7">
        <v>2</v>
      </c>
      <c r="E53" s="7"/>
      <c r="F53" s="7"/>
      <c r="G53" s="7">
        <v>9</v>
      </c>
      <c r="H53" s="7">
        <f t="shared" si="4"/>
        <v>180</v>
      </c>
      <c r="I53" s="13">
        <f t="shared" si="5"/>
        <v>10.752879999999999</v>
      </c>
      <c r="J53" s="7">
        <f t="shared" si="6"/>
        <v>2</v>
      </c>
    </row>
    <row r="54" spans="1:14" x14ac:dyDescent="0.3">
      <c r="A54" s="7" t="s">
        <v>73</v>
      </c>
      <c r="B54" s="7">
        <v>0.54</v>
      </c>
      <c r="C54" s="7">
        <v>180</v>
      </c>
      <c r="D54" s="7">
        <v>2</v>
      </c>
      <c r="E54" s="7"/>
      <c r="F54" s="7"/>
      <c r="G54" s="7">
        <v>9</v>
      </c>
      <c r="H54" s="7">
        <f t="shared" si="4"/>
        <v>180</v>
      </c>
      <c r="I54" s="13">
        <f t="shared" si="5"/>
        <v>2.25936</v>
      </c>
      <c r="J54" s="7">
        <f t="shared" si="6"/>
        <v>2</v>
      </c>
    </row>
    <row r="55" spans="1:14" x14ac:dyDescent="0.3">
      <c r="A55" s="7" t="s">
        <v>74</v>
      </c>
      <c r="B55" s="7">
        <v>1.02</v>
      </c>
      <c r="C55" s="7">
        <v>180</v>
      </c>
      <c r="D55" s="7">
        <v>2</v>
      </c>
      <c r="E55" s="7"/>
      <c r="F55" s="7"/>
      <c r="G55" s="7">
        <v>9</v>
      </c>
      <c r="H55" s="7">
        <f t="shared" si="4"/>
        <v>180</v>
      </c>
      <c r="I55" s="13">
        <f t="shared" si="5"/>
        <v>4.2676800000000004</v>
      </c>
      <c r="J55" s="7">
        <f t="shared" si="6"/>
        <v>2</v>
      </c>
    </row>
    <row r="56" spans="1:14" x14ac:dyDescent="0.3">
      <c r="A56" s="7" t="s">
        <v>75</v>
      </c>
      <c r="B56" s="7">
        <v>3.55</v>
      </c>
      <c r="C56" s="7">
        <v>180</v>
      </c>
      <c r="D56" s="7">
        <v>2</v>
      </c>
      <c r="E56" s="7"/>
      <c r="F56" s="7"/>
      <c r="G56" s="7">
        <v>9</v>
      </c>
      <c r="H56" s="7">
        <f t="shared" si="4"/>
        <v>180</v>
      </c>
      <c r="I56" s="13">
        <f t="shared" si="5"/>
        <v>14.853199999999999</v>
      </c>
      <c r="J56" s="7">
        <f t="shared" si="6"/>
        <v>2</v>
      </c>
    </row>
    <row r="57" spans="1:14" x14ac:dyDescent="0.3">
      <c r="B57" s="8"/>
      <c r="C57" s="7"/>
      <c r="D57" s="7"/>
      <c r="E57" s="9"/>
      <c r="F57" s="14"/>
      <c r="G57" s="7"/>
      <c r="H57" s="7"/>
      <c r="I57" s="13"/>
      <c r="J57" s="7"/>
    </row>
    <row r="58" spans="1:14" x14ac:dyDescent="0.3">
      <c r="A58" s="3"/>
      <c r="B58" s="7" t="s">
        <v>86</v>
      </c>
      <c r="C58" s="7" t="s">
        <v>87</v>
      </c>
      <c r="D58" s="7" t="s">
        <v>88</v>
      </c>
      <c r="E58" s="7" t="s">
        <v>89</v>
      </c>
      <c r="F58" s="7" t="s">
        <v>90</v>
      </c>
      <c r="G58" s="7" t="s">
        <v>91</v>
      </c>
      <c r="H58" s="7" t="s">
        <v>55</v>
      </c>
      <c r="I58" s="7"/>
      <c r="J58" s="7" t="s">
        <v>76</v>
      </c>
      <c r="K58" s="7" t="s">
        <v>22</v>
      </c>
      <c r="L58" s="7" t="s">
        <v>23</v>
      </c>
      <c r="M58" s="7" t="s">
        <v>92</v>
      </c>
      <c r="N58" s="7" t="s">
        <v>93</v>
      </c>
    </row>
    <row r="59" spans="1:14" x14ac:dyDescent="0.3">
      <c r="A59" s="8" t="s">
        <v>57</v>
      </c>
      <c r="B59" s="3">
        <v>4.5</v>
      </c>
      <c r="C59" s="3">
        <v>3.68</v>
      </c>
      <c r="D59" s="3">
        <v>0.13</v>
      </c>
      <c r="E59" s="8">
        <v>0</v>
      </c>
      <c r="F59" s="8">
        <v>180</v>
      </c>
      <c r="G59" s="7">
        <v>0</v>
      </c>
      <c r="H59" s="8" t="s">
        <v>59</v>
      </c>
      <c r="J59" s="11">
        <v>5</v>
      </c>
      <c r="K59" s="13">
        <f>B59*4.184</f>
        <v>18.827999999999999</v>
      </c>
      <c r="L59" s="13">
        <f t="shared" ref="L59:M59" si="7">C59*4.184</f>
        <v>15.397120000000001</v>
      </c>
      <c r="M59" s="13">
        <f t="shared" si="7"/>
        <v>0.54392000000000007</v>
      </c>
      <c r="N59" s="13">
        <f t="shared" ref="N59:N60" si="8">E59*4.184</f>
        <v>0</v>
      </c>
    </row>
    <row r="60" spans="1:14" x14ac:dyDescent="0.3">
      <c r="A60" s="8" t="s">
        <v>58</v>
      </c>
      <c r="B60">
        <v>4.13</v>
      </c>
      <c r="C60" s="3">
        <v>2.71</v>
      </c>
      <c r="D60" s="3">
        <v>0.04</v>
      </c>
      <c r="E60" s="8">
        <v>0</v>
      </c>
      <c r="F60" s="8">
        <v>0</v>
      </c>
      <c r="G60" s="7">
        <v>0</v>
      </c>
      <c r="H60" s="8" t="s">
        <v>59</v>
      </c>
      <c r="J60" s="11">
        <v>5</v>
      </c>
      <c r="K60" s="13">
        <f>B60*4.184</f>
        <v>17.279920000000001</v>
      </c>
      <c r="L60" s="13">
        <f t="shared" ref="L60" si="9">C60*4.184</f>
        <v>11.33864</v>
      </c>
      <c r="M60" s="13">
        <f t="shared" ref="M60" si="10">D60*4.184</f>
        <v>0.16736000000000001</v>
      </c>
      <c r="N60" s="13">
        <f t="shared" si="8"/>
        <v>0</v>
      </c>
    </row>
    <row r="61" spans="1:14" x14ac:dyDescent="0.3">
      <c r="A61" s="3"/>
      <c r="B61" s="3"/>
      <c r="C61" s="8"/>
      <c r="D61" s="3"/>
      <c r="E61" s="14"/>
      <c r="F61" s="14"/>
      <c r="G61" s="14"/>
      <c r="H61" s="14"/>
      <c r="I61" s="14"/>
    </row>
    <row r="62" spans="1:14" x14ac:dyDescent="0.3">
      <c r="A62" s="3"/>
      <c r="G62" s="14"/>
      <c r="H62" s="14"/>
      <c r="I62" s="14"/>
    </row>
    <row r="63" spans="1:14" x14ac:dyDescent="0.3">
      <c r="A63" s="3"/>
      <c r="G63" s="3"/>
      <c r="H63" s="3"/>
      <c r="I63" s="3"/>
    </row>
    <row r="64" spans="1:14" x14ac:dyDescent="0.3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3">
      <c r="A65" s="17"/>
      <c r="B65" s="17"/>
      <c r="C65" s="17"/>
      <c r="D65" s="17"/>
      <c r="E65" s="17"/>
      <c r="F65" s="17"/>
      <c r="G65" s="3"/>
      <c r="H65" s="3"/>
      <c r="I65" s="3"/>
    </row>
    <row r="66" spans="1:9" x14ac:dyDescent="0.3">
      <c r="A66" s="17" t="s">
        <v>189</v>
      </c>
      <c r="B66" s="17"/>
      <c r="C66" s="17"/>
      <c r="D66" s="17"/>
      <c r="E66" s="17"/>
      <c r="F66" s="17"/>
      <c r="G66" s="3"/>
      <c r="H66" s="3"/>
      <c r="I66" s="3"/>
    </row>
    <row r="67" spans="1:9" x14ac:dyDescent="0.3">
      <c r="A67" s="17" t="s">
        <v>150</v>
      </c>
      <c r="B67" s="17" t="s">
        <v>104</v>
      </c>
      <c r="C67" s="17" t="s">
        <v>190</v>
      </c>
      <c r="D67" s="17"/>
      <c r="E67" s="17"/>
      <c r="F67" s="17"/>
      <c r="G67" s="3"/>
      <c r="H67" s="3"/>
      <c r="I67" s="3"/>
    </row>
    <row r="68" spans="1:9" x14ac:dyDescent="0.3">
      <c r="A68" s="17" t="s">
        <v>191</v>
      </c>
      <c r="B68" s="17" t="s">
        <v>125</v>
      </c>
      <c r="C68" s="17" t="s">
        <v>108</v>
      </c>
      <c r="D68" s="17" t="s">
        <v>192</v>
      </c>
      <c r="E68" s="17" t="s">
        <v>193</v>
      </c>
      <c r="F68" s="17" t="s">
        <v>155</v>
      </c>
      <c r="G68" s="3"/>
      <c r="H68" s="3"/>
      <c r="I68" s="3"/>
    </row>
    <row r="69" spans="1:9" x14ac:dyDescent="0.3">
      <c r="A69" s="17" t="s">
        <v>194</v>
      </c>
      <c r="B69" s="17" t="s">
        <v>195</v>
      </c>
      <c r="C69" s="17">
        <v>2</v>
      </c>
      <c r="D69" s="17" t="s">
        <v>196</v>
      </c>
      <c r="E69" s="17"/>
      <c r="F69" s="17"/>
      <c r="G69" s="3"/>
      <c r="H69" s="3"/>
      <c r="I69" s="3"/>
    </row>
    <row r="70" spans="1:9" x14ac:dyDescent="0.3">
      <c r="A70" s="17" t="s">
        <v>197</v>
      </c>
      <c r="B70" s="17" t="s">
        <v>198</v>
      </c>
      <c r="C70" s="17">
        <v>2</v>
      </c>
      <c r="D70" s="17" t="s">
        <v>196</v>
      </c>
      <c r="E70" s="17"/>
      <c r="F70" s="17"/>
    </row>
    <row r="71" spans="1:9" x14ac:dyDescent="0.3">
      <c r="A71" s="17" t="s">
        <v>199</v>
      </c>
      <c r="B71" s="17" t="s">
        <v>200</v>
      </c>
      <c r="C71" s="17">
        <v>2</v>
      </c>
      <c r="D71" s="17" t="s">
        <v>196</v>
      </c>
      <c r="E71" s="17"/>
      <c r="F71" s="17"/>
    </row>
    <row r="72" spans="1:9" x14ac:dyDescent="0.3">
      <c r="A72" s="17" t="s">
        <v>201</v>
      </c>
      <c r="B72" s="17" t="s">
        <v>200</v>
      </c>
      <c r="C72" s="17">
        <v>2</v>
      </c>
      <c r="D72" s="17" t="s">
        <v>196</v>
      </c>
      <c r="E72" s="17"/>
      <c r="F72" s="17"/>
    </row>
    <row r="73" spans="1:9" x14ac:dyDescent="0.3">
      <c r="A73" s="17" t="s">
        <v>202</v>
      </c>
      <c r="B73" s="17" t="s">
        <v>200</v>
      </c>
      <c r="C73" s="17">
        <v>2</v>
      </c>
      <c r="D73" s="17" t="s">
        <v>196</v>
      </c>
      <c r="E73" s="17"/>
      <c r="F73" s="17"/>
    </row>
    <row r="74" spans="1:9" x14ac:dyDescent="0.3">
      <c r="A74" s="17" t="s">
        <v>203</v>
      </c>
      <c r="B74" s="17" t="s">
        <v>200</v>
      </c>
      <c r="C74" s="17">
        <v>2</v>
      </c>
      <c r="D74" s="17" t="s">
        <v>196</v>
      </c>
      <c r="E74" s="17"/>
      <c r="F74" s="17"/>
    </row>
    <row r="75" spans="1:9" x14ac:dyDescent="0.3">
      <c r="A75" s="17" t="s">
        <v>204</v>
      </c>
      <c r="B75" s="17" t="s">
        <v>200</v>
      </c>
      <c r="C75" s="17">
        <v>2</v>
      </c>
      <c r="D75" s="17" t="s">
        <v>196</v>
      </c>
      <c r="E75" s="17"/>
      <c r="F75" s="17"/>
    </row>
    <row r="76" spans="1:9" x14ac:dyDescent="0.3">
      <c r="A76" s="17" t="s">
        <v>205</v>
      </c>
      <c r="B76" s="17" t="s">
        <v>200</v>
      </c>
      <c r="C76" s="17">
        <v>2</v>
      </c>
      <c r="D76" s="17" t="s">
        <v>196</v>
      </c>
      <c r="E76" s="17"/>
      <c r="F76" s="17"/>
    </row>
    <row r="77" spans="1:9" x14ac:dyDescent="0.3">
      <c r="A77" s="17" t="s">
        <v>206</v>
      </c>
      <c r="B77" s="17" t="s">
        <v>200</v>
      </c>
      <c r="C77" s="17">
        <v>2</v>
      </c>
      <c r="D77" s="17" t="s">
        <v>196</v>
      </c>
      <c r="E77" s="17"/>
      <c r="F77" s="17"/>
    </row>
    <row r="78" spans="1:9" x14ac:dyDescent="0.3">
      <c r="A78" s="17" t="s">
        <v>150</v>
      </c>
      <c r="B78" s="17" t="s">
        <v>104</v>
      </c>
      <c r="C78" s="17" t="s">
        <v>190</v>
      </c>
      <c r="D78" s="17" t="s">
        <v>207</v>
      </c>
      <c r="E78" s="17" t="s">
        <v>208</v>
      </c>
      <c r="F78" s="17"/>
    </row>
    <row r="79" spans="1:9" x14ac:dyDescent="0.3">
      <c r="A79" s="17" t="s">
        <v>191</v>
      </c>
      <c r="B79" s="17" t="s">
        <v>125</v>
      </c>
      <c r="C79" s="17" t="s">
        <v>209</v>
      </c>
      <c r="D79" s="17" t="s">
        <v>192</v>
      </c>
      <c r="E79" s="17" t="s">
        <v>193</v>
      </c>
      <c r="F79" s="17" t="s">
        <v>155</v>
      </c>
    </row>
    <row r="80" spans="1:9" x14ac:dyDescent="0.3">
      <c r="A80" s="17" t="s">
        <v>210</v>
      </c>
      <c r="B80" s="17" t="s">
        <v>211</v>
      </c>
      <c r="C80" s="17">
        <v>2</v>
      </c>
      <c r="D80" s="17" t="s">
        <v>196</v>
      </c>
      <c r="E80" s="17"/>
      <c r="F80" s="17"/>
    </row>
    <row r="81" spans="1:6" x14ac:dyDescent="0.3">
      <c r="A81" s="17" t="s">
        <v>199</v>
      </c>
      <c r="B81" s="17" t="s">
        <v>211</v>
      </c>
      <c r="C81" s="17">
        <v>2</v>
      </c>
      <c r="D81" s="17" t="s">
        <v>196</v>
      </c>
      <c r="E81" s="17"/>
      <c r="F81" s="17"/>
    </row>
    <row r="82" spans="1:6" x14ac:dyDescent="0.3">
      <c r="A82" s="17" t="s">
        <v>203</v>
      </c>
      <c r="B82" s="17" t="s">
        <v>212</v>
      </c>
      <c r="C82" s="17">
        <v>2</v>
      </c>
      <c r="D82" s="17" t="s">
        <v>196</v>
      </c>
      <c r="E82" s="17"/>
      <c r="F82" s="17"/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mass</vt:lpstr>
      <vt:lpstr>charge</vt:lpstr>
      <vt:lpstr>vdw</vt:lpstr>
      <vt:lpstr>bonds</vt:lpstr>
      <vt:lpstr>angles</vt:lpstr>
      <vt:lpstr>dihedrals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sc_enigma</dc:creator>
  <cp:lastModifiedBy>sc_enigma</cp:lastModifiedBy>
  <dcterms:created xsi:type="dcterms:W3CDTF">2015-06-05T18:17:20Z</dcterms:created>
  <dcterms:modified xsi:type="dcterms:W3CDTF">2024-01-12T11:58:48Z</dcterms:modified>
</cp:coreProperties>
</file>