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lim\Desktop\ZIF8\Guests\Gromacs\"/>
    </mc:Choice>
  </mc:AlternateContent>
  <bookViews>
    <workbookView xWindow="0" yWindow="0" windowWidth="21570" windowHeight="8145"/>
  </bookViews>
  <sheets>
    <sheet name="vdw" sheetId="3" r:id="rId1"/>
    <sheet name="bonds" sheetId="1" r:id="rId2"/>
    <sheet name="angles" sheetId="5" r:id="rId3"/>
    <sheet name="dihedrals" sheetId="6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3" l="1"/>
  <c r="F6" i="3" l="1"/>
  <c r="E6" i="3"/>
  <c r="H14" i="1" l="1"/>
  <c r="G14" i="1"/>
  <c r="F14" i="1"/>
  <c r="L26" i="6"/>
  <c r="N26" i="6"/>
  <c r="M26" i="6"/>
  <c r="K26" i="6"/>
  <c r="L25" i="6"/>
  <c r="M25" i="6"/>
  <c r="N25" i="6"/>
  <c r="K25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3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3" i="6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3" i="5"/>
  <c r="E7" i="3"/>
  <c r="E4" i="3"/>
  <c r="E5" i="3"/>
  <c r="F7" i="3"/>
  <c r="F5" i="3"/>
  <c r="G3" i="1"/>
  <c r="F3" i="1"/>
  <c r="F4" i="1"/>
  <c r="F5" i="1"/>
  <c r="F6" i="1"/>
  <c r="F7" i="1"/>
  <c r="F8" i="1"/>
  <c r="F9" i="1"/>
  <c r="F10" i="1"/>
  <c r="F11" i="1"/>
  <c r="G4" i="1"/>
  <c r="G5" i="1"/>
  <c r="G6" i="1"/>
  <c r="G7" i="1"/>
  <c r="G8" i="1"/>
  <c r="G9" i="1"/>
  <c r="G10" i="1"/>
  <c r="G11" i="1"/>
</calcChain>
</file>

<file path=xl/sharedStrings.xml><?xml version="1.0" encoding="utf-8"?>
<sst xmlns="http://schemas.openxmlformats.org/spreadsheetml/2006/main" count="102" uniqueCount="88">
  <si>
    <t>C1-H1</t>
  </si>
  <si>
    <t>C1-N</t>
  </si>
  <si>
    <t>C2-N</t>
  </si>
  <si>
    <t>C2-C2</t>
  </si>
  <si>
    <t>C2-C5</t>
  </si>
  <si>
    <t>C5-H5</t>
  </si>
  <si>
    <t>C5-C6</t>
  </si>
  <si>
    <t>C6-H6</t>
  </si>
  <si>
    <t>C6-C6</t>
  </si>
  <si>
    <t>Zn-N</t>
  </si>
  <si>
    <t>r0 [A]</t>
  </si>
  <si>
    <t>r0 [нм]</t>
  </si>
  <si>
    <t>kr [Ккал * моль^-1 * А^-2)]</t>
  </si>
  <si>
    <t>alpha [A^-1]</t>
  </si>
  <si>
    <t>kr [КДж * моль^-1 * нм^-2]</t>
  </si>
  <si>
    <t>func. Type</t>
  </si>
  <si>
    <t>b0 [nm]</t>
  </si>
  <si>
    <t>Dr [Ккал * моль^-1]</t>
  </si>
  <si>
    <t>D [КДж * моль^-1]</t>
  </si>
  <si>
    <t>betta [нм^-1]</t>
  </si>
  <si>
    <t>C1</t>
  </si>
  <si>
    <t>C2</t>
  </si>
  <si>
    <t>IntraFF</t>
  </si>
  <si>
    <t>GROMACS</t>
  </si>
  <si>
    <t>Epsilon [Ккал * моль^-1]</t>
  </si>
  <si>
    <t>Epsilon [КДж * моль^-1]</t>
  </si>
  <si>
    <t>AMBER</t>
  </si>
  <si>
    <t>sigma [нм]</t>
  </si>
  <si>
    <t>N-C1-H1</t>
  </si>
  <si>
    <t>theta, degree</t>
  </si>
  <si>
    <t>kr [Ккал * моль^-1 * rad-2)]</t>
  </si>
  <si>
    <t>N-C1-N</t>
  </si>
  <si>
    <t>N-C2-C5</t>
  </si>
  <si>
    <t>N-C2-C2</t>
  </si>
  <si>
    <t>C1-N-C2</t>
  </si>
  <si>
    <t>C2-C5-H5</t>
  </si>
  <si>
    <t>C2-C5-C6</t>
  </si>
  <si>
    <t>C5-C6-C6</t>
  </si>
  <si>
    <t>C5-C6-H6</t>
  </si>
  <si>
    <t>C6-C6-H6</t>
  </si>
  <si>
    <t>C6-C5-H5</t>
  </si>
  <si>
    <t>C2-C2-C5</t>
  </si>
  <si>
    <t>N-Zn-N</t>
  </si>
  <si>
    <t>Zn-N-C2</t>
  </si>
  <si>
    <t>phi, degree</t>
  </si>
  <si>
    <t>m</t>
  </si>
  <si>
    <t>kr [Ккал * моль^-1]</t>
  </si>
  <si>
    <t>C1-N-Zn-N</t>
  </si>
  <si>
    <t>C2-N-Zn-N</t>
  </si>
  <si>
    <t>1,2,3</t>
  </si>
  <si>
    <t>N-C2-C5-C6</t>
  </si>
  <si>
    <t>H1-C1-N-C2</t>
  </si>
  <si>
    <t>C1-N-C2-C2</t>
  </si>
  <si>
    <t>H5-C5-C2-N</t>
  </si>
  <si>
    <t>C2-C2-C5-H5</t>
  </si>
  <si>
    <t>C5-C2-C2-C5</t>
  </si>
  <si>
    <t>H5-C5-C6-C6</t>
  </si>
  <si>
    <t>H6-C6-C6-C5</t>
  </si>
  <si>
    <t>C5-C6-C6-C5</t>
  </si>
  <si>
    <t>N-C2-C2-N</t>
  </si>
  <si>
    <t>N-C2-C2-C5</t>
  </si>
  <si>
    <t>C1-N-C2-C5</t>
  </si>
  <si>
    <t>C2-C5-C6-H6</t>
  </si>
  <si>
    <t>C6-C5-C2-C2</t>
  </si>
  <si>
    <t>C6-C6-C5-C2</t>
  </si>
  <si>
    <t>N-C1-N-C2</t>
  </si>
  <si>
    <t>funct</t>
  </si>
  <si>
    <t>AmberFF</t>
  </si>
  <si>
    <t>phase</t>
  </si>
  <si>
    <t>Kd</t>
  </si>
  <si>
    <t>pn</t>
  </si>
  <si>
    <t>У ОСТАЛЬНЫХ УГЛОВ СИЛОВАЯ КОНСТАНТА 0,0</t>
  </si>
  <si>
    <t>kr1 [Ккал * моль^-1]</t>
  </si>
  <si>
    <t>kr2 [Ккал * моль^-1]</t>
  </si>
  <si>
    <t>kr3 [Ккал * моль^-1]</t>
  </si>
  <si>
    <t>phi1, degree</t>
  </si>
  <si>
    <t>phi2, degree</t>
  </si>
  <si>
    <t>phi3, degree</t>
  </si>
  <si>
    <t>C3</t>
  </si>
  <si>
    <t>C4</t>
  </si>
  <si>
    <t>LJ</t>
  </si>
  <si>
    <t>Morse potential</t>
  </si>
  <si>
    <t>Zn-N-C1</t>
  </si>
  <si>
    <t>HC</t>
  </si>
  <si>
    <t>HA</t>
  </si>
  <si>
    <t>CT</t>
  </si>
  <si>
    <t>CA</t>
  </si>
  <si>
    <t>COMBINATION RULE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</si>
</sst>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00"/>
    <numFmt numFmtId="166" formatCode="0.00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0" borderId="0" xfId="0" applyFill="1"/>
    <xf numFmtId="165" fontId="0" fillId="0" borderId="0" xfId="0" applyNumberFormat="1"/>
    <xf numFmtId="165" fontId="0" fillId="0" borderId="0" xfId="0" applyNumberFormat="1" applyFill="1"/>
    <xf numFmtId="2" fontId="0" fillId="0" borderId="0" xfId="0" applyNumberFormat="1" applyFill="1"/>
    <xf numFmtId="2" fontId="0" fillId="2" borderId="0" xfId="0" applyNumberFormat="1" applyFill="1"/>
    <xf numFmtId="165" fontId="0" fillId="2" borderId="0" xfId="0" applyNumberFormat="1" applyFill="1"/>
    <xf numFmtId="0" fontId="0" fillId="0" borderId="0" xfId="0" applyNumberFormat="1"/>
    <xf numFmtId="166" fontId="0" fillId="0" borderId="0" xfId="0" applyNumberFormat="1"/>
    <xf numFmtId="166" fontId="0" fillId="0" borderId="0" xfId="0" applyNumberFormat="1" applyFill="1"/>
    <xf numFmtId="164" fontId="0" fillId="0" borderId="0" xfId="0" applyNumberFormat="1" applyFill="1"/>
    <xf numFmtId="164" fontId="0" fillId="0" borderId="0" xfId="0" applyNumberFormat="1" applyFill="1" applyAlignment="1">
      <alignment wrapText="1"/>
    </xf>
    <xf numFmtId="164" fontId="2" fillId="0" borderId="0" xfId="1" applyNumberFormat="1" applyFill="1"/>
    <xf numFmtId="164" fontId="0" fillId="3" borderId="0" xfId="0" applyNumberFormat="1" applyFill="1"/>
    <xf numFmtId="164" fontId="0" fillId="0" borderId="0" xfId="0" applyNumberFormat="1" applyAlignment="1">
      <alignment horizontal="center"/>
    </xf>
    <xf numFmtId="164" fontId="0" fillId="0" borderId="0" xfId="0" applyNumberFormat="1" applyFill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165" fontId="0" fillId="0" borderId="0" xfId="0" applyNumberForma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</xdr:row>
      <xdr:rowOff>175260</xdr:rowOff>
    </xdr:from>
    <xdr:to>
      <xdr:col>3</xdr:col>
      <xdr:colOff>940520</xdr:colOff>
      <xdr:row>30</xdr:row>
      <xdr:rowOff>26620</xdr:rowOff>
    </xdr:to>
    <xdr:pic>
      <xdr:nvPicPr>
        <xdr:cNvPr id="9" name="Рисунок 8">
          <a:extLst>
            <a:ext uri="{FF2B5EF4-FFF2-40B4-BE49-F238E27FC236}">
              <a16:creationId xmlns="" xmlns:a16="http://schemas.microsoft.com/office/drawing/2014/main" id="{ADEED94B-6BB0-42D0-A2B5-E89E2F3366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113020"/>
          <a:ext cx="4400000" cy="4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8</xdr:col>
      <xdr:colOff>405766</xdr:colOff>
      <xdr:row>36</xdr:row>
      <xdr:rowOff>45720</xdr:rowOff>
    </xdr:to>
    <xdr:pic>
      <xdr:nvPicPr>
        <xdr:cNvPr id="10" name="Рисунок 9">
          <a:extLst>
            <a:ext uri="{FF2B5EF4-FFF2-40B4-BE49-F238E27FC236}">
              <a16:creationId xmlns="" xmlns:a16="http://schemas.microsoft.com/office/drawing/2014/main" id="{508583D9-E4F4-4F5D-8754-73BF498118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852160"/>
          <a:ext cx="8452486" cy="7772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abSelected="1" workbookViewId="0">
      <selection activeCell="E6" sqref="E6"/>
    </sheetView>
  </sheetViews>
  <sheetFormatPr defaultRowHeight="15" x14ac:dyDescent="0.25"/>
  <cols>
    <col min="1" max="1" width="9.5703125" customWidth="1"/>
    <col min="2" max="2" width="22.5703125" customWidth="1"/>
    <col min="4" max="4" width="23.5703125" customWidth="1"/>
    <col min="5" max="5" width="21.7109375" customWidth="1"/>
    <col min="6" max="6" width="22.28515625" customWidth="1"/>
  </cols>
  <sheetData>
    <row r="1" spans="1:15" x14ac:dyDescent="0.25">
      <c r="A1" s="12"/>
      <c r="B1" s="12"/>
      <c r="C1" s="12"/>
      <c r="D1" s="12"/>
      <c r="E1" s="16" t="s">
        <v>80</v>
      </c>
      <c r="F1" s="16"/>
      <c r="G1" s="2"/>
      <c r="H1" s="2"/>
      <c r="I1" s="2"/>
      <c r="J1" s="1"/>
      <c r="K1" s="1"/>
      <c r="L1" s="1"/>
      <c r="M1" s="1"/>
      <c r="N1" s="1"/>
      <c r="O1" s="1"/>
    </row>
    <row r="2" spans="1:15" x14ac:dyDescent="0.25">
      <c r="A2" s="16" t="s">
        <v>67</v>
      </c>
      <c r="B2" s="16"/>
      <c r="C2" s="16"/>
      <c r="D2" s="2"/>
      <c r="E2" s="16" t="s">
        <v>23</v>
      </c>
      <c r="F2" s="16"/>
      <c r="G2" s="2"/>
      <c r="J2" s="1"/>
      <c r="K2" s="1"/>
      <c r="L2" s="1"/>
      <c r="M2" s="1"/>
      <c r="N2" s="1"/>
      <c r="O2" s="1"/>
    </row>
    <row r="3" spans="1:15" x14ac:dyDescent="0.25">
      <c r="A3" s="2"/>
      <c r="B3" s="2" t="s">
        <v>10</v>
      </c>
      <c r="C3" s="2" t="s">
        <v>24</v>
      </c>
      <c r="E3" s="2" t="s">
        <v>27</v>
      </c>
      <c r="F3" s="2" t="s">
        <v>25</v>
      </c>
      <c r="G3" s="2"/>
      <c r="H3" s="2"/>
      <c r="I3" s="2"/>
      <c r="J3" s="1"/>
      <c r="K3" s="1"/>
      <c r="L3" s="1"/>
      <c r="M3" s="1"/>
      <c r="N3" s="1"/>
      <c r="O3" s="1"/>
    </row>
    <row r="4" spans="1:15" x14ac:dyDescent="0.25">
      <c r="A4" s="2" t="s">
        <v>85</v>
      </c>
      <c r="B4" s="2">
        <v>1.9079999999999999</v>
      </c>
      <c r="C4" s="2">
        <v>0.1094</v>
      </c>
      <c r="E4" s="2">
        <f>B4*0.1*POWER(2,5/6)</f>
        <v>0.33996695084235345</v>
      </c>
      <c r="F4" s="2">
        <f>C4*4.184</f>
        <v>0.45772960000000001</v>
      </c>
      <c r="I4" s="2"/>
      <c r="J4" s="2"/>
      <c r="K4" s="1"/>
      <c r="L4" s="1"/>
      <c r="M4" s="1"/>
      <c r="N4" s="1"/>
      <c r="O4" s="1"/>
    </row>
    <row r="5" spans="1:15" x14ac:dyDescent="0.25">
      <c r="A5" s="2" t="s">
        <v>86</v>
      </c>
      <c r="B5" s="2">
        <v>1.9079999999999999</v>
      </c>
      <c r="C5" s="2">
        <v>8.5999999999999993E-2</v>
      </c>
      <c r="E5" s="2">
        <f>B5*0.1*POWER(2,5/6)</f>
        <v>0.33996695084235345</v>
      </c>
      <c r="F5" s="2">
        <f>C5*4.184</f>
        <v>0.35982399999999998</v>
      </c>
      <c r="I5" s="2"/>
      <c r="J5" s="2"/>
      <c r="K5" s="1"/>
      <c r="L5" s="1"/>
      <c r="M5" s="1"/>
      <c r="N5" s="1"/>
      <c r="O5" s="1"/>
    </row>
    <row r="6" spans="1:15" x14ac:dyDescent="0.25">
      <c r="A6" s="2" t="s">
        <v>83</v>
      </c>
      <c r="B6" s="2">
        <v>1.4870000000000001</v>
      </c>
      <c r="C6" s="2">
        <v>1.5699999999999999E-2</v>
      </c>
      <c r="E6" s="2">
        <f>B6*0.1*POWER(2,5/6)</f>
        <v>0.26495327877493696</v>
      </c>
      <c r="F6" s="2">
        <f>C6*4.184</f>
        <v>6.5688799999999992E-2</v>
      </c>
      <c r="I6" s="2"/>
      <c r="J6" s="2"/>
      <c r="K6" s="1"/>
      <c r="L6" s="1"/>
      <c r="M6" s="1"/>
      <c r="N6" s="1"/>
      <c r="O6" s="1"/>
    </row>
    <row r="7" spans="1:15" x14ac:dyDescent="0.25">
      <c r="A7" s="2" t="s">
        <v>84</v>
      </c>
      <c r="B7" s="2">
        <v>1.4590000000000001</v>
      </c>
      <c r="C7" s="2">
        <v>1.5699999999999999E-2</v>
      </c>
      <c r="E7" s="2">
        <f>B7*0.1*POWER(2,5/6)</f>
        <v>0.25996424595335099</v>
      </c>
      <c r="F7" s="2">
        <f>C7*4.184</f>
        <v>6.5688799999999992E-2</v>
      </c>
      <c r="I7" s="2"/>
      <c r="J7" s="2"/>
      <c r="K7" s="1"/>
      <c r="L7" s="1"/>
      <c r="M7" s="1"/>
      <c r="N7" s="1"/>
      <c r="O7" s="1"/>
    </row>
    <row r="8" spans="1:15" x14ac:dyDescent="0.25">
      <c r="A8" s="2"/>
      <c r="B8" s="2"/>
      <c r="C8" s="2"/>
      <c r="E8" s="2"/>
      <c r="F8" s="2"/>
      <c r="G8" s="2"/>
      <c r="H8" s="2"/>
      <c r="I8" s="2"/>
      <c r="J8" s="1"/>
      <c r="K8" s="1"/>
      <c r="L8" s="1"/>
      <c r="M8" s="1"/>
      <c r="N8" s="1"/>
      <c r="O8" s="1"/>
    </row>
    <row r="9" spans="1:15" x14ac:dyDescent="0.25">
      <c r="A9" s="15" t="s">
        <v>87</v>
      </c>
      <c r="B9" s="15"/>
      <c r="C9" s="2"/>
      <c r="E9" s="2"/>
      <c r="F9" s="2"/>
      <c r="G9" s="2"/>
      <c r="H9" s="2"/>
      <c r="I9" s="2"/>
      <c r="J9" s="1"/>
      <c r="K9" s="1"/>
      <c r="L9" s="1"/>
      <c r="M9" s="1"/>
      <c r="N9" s="1"/>
      <c r="O9" s="1"/>
    </row>
    <row r="10" spans="1:15" x14ac:dyDescent="0.25">
      <c r="A10" s="2"/>
      <c r="B10" s="2"/>
      <c r="C10" s="2"/>
      <c r="E10" s="2"/>
      <c r="F10" s="2"/>
      <c r="G10" s="2"/>
      <c r="H10" s="2"/>
      <c r="I10" s="2"/>
      <c r="J10" s="1"/>
      <c r="K10" s="1"/>
      <c r="L10" s="1"/>
      <c r="M10" s="1"/>
      <c r="N10" s="1"/>
      <c r="O10" s="1"/>
    </row>
    <row r="11" spans="1:15" x14ac:dyDescent="0.25">
      <c r="A11" s="2"/>
      <c r="B11" s="2"/>
      <c r="C11" s="2"/>
      <c r="E11" s="2"/>
      <c r="F11" s="2"/>
      <c r="G11" s="2"/>
      <c r="H11" s="2"/>
      <c r="I11" s="2"/>
      <c r="J11" s="1"/>
      <c r="K11" s="1"/>
      <c r="L11" s="1"/>
      <c r="M11" s="1"/>
      <c r="N11" s="1"/>
      <c r="O11" s="1"/>
    </row>
    <row r="12" spans="1:15" x14ac:dyDescent="0.25">
      <c r="A12" s="2"/>
      <c r="B12" s="2"/>
      <c r="C12" s="2"/>
      <c r="E12" s="2"/>
      <c r="F12" s="2"/>
      <c r="G12" s="2"/>
      <c r="H12" s="2"/>
      <c r="I12" s="2"/>
      <c r="J12" s="1"/>
      <c r="K12" s="1"/>
      <c r="L12" s="1"/>
      <c r="M12" s="1"/>
      <c r="N12" s="1"/>
      <c r="O12" s="1"/>
    </row>
    <row r="13" spans="1:15" x14ac:dyDescent="0.25">
      <c r="A13" s="2"/>
      <c r="B13" s="2"/>
      <c r="C13" s="2"/>
      <c r="E13" s="2"/>
      <c r="F13" s="2"/>
      <c r="G13" s="2"/>
      <c r="H13" s="2"/>
      <c r="I13" s="2"/>
      <c r="J13" s="1"/>
      <c r="K13" s="1"/>
      <c r="L13" s="1"/>
      <c r="M13" s="1"/>
      <c r="N13" s="1"/>
      <c r="O13" s="1"/>
    </row>
    <row r="14" spans="1:15" x14ac:dyDescent="0.25">
      <c r="A14" s="12"/>
      <c r="B14" s="12"/>
      <c r="C14" s="12"/>
      <c r="D14" s="13"/>
      <c r="E14" s="12"/>
      <c r="F14" s="12"/>
      <c r="G14" s="2"/>
      <c r="H14" s="2"/>
      <c r="I14" s="2"/>
      <c r="J14" s="1"/>
      <c r="K14" s="1"/>
      <c r="L14" s="1"/>
      <c r="M14" s="1"/>
      <c r="N14" s="1"/>
      <c r="O14" s="1"/>
    </row>
    <row r="15" spans="1:15" x14ac:dyDescent="0.25">
      <c r="A15" s="12"/>
      <c r="B15" s="12"/>
      <c r="C15" s="12"/>
      <c r="D15" s="12"/>
      <c r="E15" s="12"/>
      <c r="F15" s="12"/>
      <c r="G15" s="2"/>
      <c r="H15" s="2"/>
      <c r="I15" s="2"/>
      <c r="J15" s="1"/>
      <c r="K15" s="1"/>
      <c r="L15" s="1"/>
      <c r="M15" s="1"/>
      <c r="N15" s="1"/>
      <c r="O15" s="1"/>
    </row>
    <row r="16" spans="1:15" x14ac:dyDescent="0.25">
      <c r="A16" s="12"/>
      <c r="B16" s="12"/>
      <c r="C16" s="12"/>
      <c r="D16" s="12"/>
      <c r="E16" s="12"/>
      <c r="F16" s="12"/>
      <c r="G16" s="2"/>
      <c r="H16" s="2"/>
      <c r="I16" s="2"/>
      <c r="J16" s="1"/>
      <c r="K16" s="1"/>
      <c r="L16" s="1"/>
      <c r="M16" s="1"/>
      <c r="N16" s="1"/>
      <c r="O16" s="1"/>
    </row>
    <row r="17" spans="1:15" x14ac:dyDescent="0.25">
      <c r="A17" s="12"/>
      <c r="B17" s="12"/>
      <c r="C17" s="12"/>
      <c r="D17" s="12"/>
      <c r="E17" s="3"/>
      <c r="F17" s="12"/>
      <c r="G17" s="2"/>
      <c r="H17" s="2"/>
      <c r="I17" s="2"/>
      <c r="J17" s="1"/>
      <c r="K17" s="1"/>
      <c r="L17" s="1"/>
      <c r="M17" s="1"/>
      <c r="N17" s="1"/>
      <c r="O17" s="1"/>
    </row>
    <row r="18" spans="1:15" x14ac:dyDescent="0.25">
      <c r="A18" s="12"/>
      <c r="H18" s="2"/>
      <c r="I18" s="2"/>
      <c r="J18" s="1"/>
      <c r="K18" s="1"/>
      <c r="L18" s="1"/>
      <c r="M18" s="1"/>
      <c r="N18" s="1"/>
      <c r="O18" s="1"/>
    </row>
    <row r="19" spans="1:15" x14ac:dyDescent="0.25">
      <c r="A19" s="12"/>
      <c r="H19" s="2"/>
      <c r="I19" s="2"/>
      <c r="J19" s="1"/>
      <c r="K19" s="1"/>
      <c r="L19" s="1"/>
      <c r="M19" s="1"/>
      <c r="N19" s="1"/>
      <c r="O19" s="1"/>
    </row>
    <row r="20" spans="1:15" x14ac:dyDescent="0.25">
      <c r="A20" s="14"/>
      <c r="B20" s="12"/>
      <c r="C20" s="12"/>
      <c r="D20" s="12"/>
      <c r="E20" s="3"/>
      <c r="F20" s="12"/>
      <c r="G20" s="2"/>
      <c r="H20" s="2"/>
      <c r="I20" s="2"/>
      <c r="J20" s="1"/>
      <c r="K20" s="1"/>
      <c r="L20" s="1"/>
      <c r="M20" s="1"/>
      <c r="N20" s="1"/>
      <c r="O20" s="1"/>
    </row>
    <row r="21" spans="1:15" x14ac:dyDescent="0.25">
      <c r="A21" s="12"/>
      <c r="B21" s="12"/>
      <c r="C21" s="12"/>
      <c r="D21" s="12"/>
      <c r="E21" s="3"/>
      <c r="F21" s="12"/>
      <c r="G21" s="2"/>
      <c r="H21" s="2"/>
      <c r="I21" s="2"/>
      <c r="J21" s="1"/>
      <c r="K21" s="1"/>
      <c r="L21" s="1"/>
      <c r="M21" s="1"/>
      <c r="N21" s="1"/>
      <c r="O21" s="1"/>
    </row>
    <row r="22" spans="1:15" ht="40.15" customHeight="1" x14ac:dyDescent="0.25">
      <c r="A22" s="17"/>
      <c r="B22" s="17"/>
      <c r="C22" s="17"/>
      <c r="D22" s="17"/>
      <c r="E22" s="17"/>
      <c r="F22" s="17"/>
      <c r="H22" s="2"/>
      <c r="I22" s="2"/>
      <c r="J22" s="1"/>
      <c r="K22" s="1"/>
      <c r="L22" s="1"/>
      <c r="M22" s="1"/>
      <c r="N22" s="1"/>
      <c r="O22" s="1"/>
    </row>
    <row r="23" spans="1:15" x14ac:dyDescent="0.25">
      <c r="A23" s="12"/>
      <c r="B23" s="12"/>
      <c r="C23" s="12"/>
      <c r="D23" s="12"/>
      <c r="E23" s="3"/>
      <c r="F23" s="12"/>
      <c r="G23" s="2"/>
      <c r="H23" s="2"/>
      <c r="I23" s="2"/>
      <c r="J23" s="1"/>
      <c r="K23" s="1"/>
      <c r="L23" s="1"/>
      <c r="M23" s="1"/>
      <c r="N23" s="1"/>
      <c r="O23" s="1"/>
    </row>
    <row r="24" spans="1:15" x14ac:dyDescent="0.25">
      <c r="A24" s="12"/>
      <c r="B24" s="12"/>
      <c r="C24" s="12"/>
      <c r="D24" s="12"/>
      <c r="E24" s="3"/>
      <c r="F24" s="12"/>
      <c r="G24" s="2"/>
      <c r="H24" s="2"/>
      <c r="I24" s="2"/>
      <c r="J24" s="1"/>
      <c r="K24" s="1"/>
      <c r="L24" s="1"/>
      <c r="M24" s="1"/>
      <c r="N24" s="1"/>
      <c r="O24" s="1"/>
    </row>
    <row r="25" spans="1:15" x14ac:dyDescent="0.25">
      <c r="A25" s="12"/>
      <c r="B25" s="12"/>
      <c r="C25" s="12"/>
      <c r="D25" s="12"/>
      <c r="E25" s="3"/>
      <c r="F25" s="12"/>
      <c r="G25" s="2"/>
      <c r="H25" s="2"/>
      <c r="I25" s="2"/>
      <c r="J25" s="1"/>
      <c r="K25" s="1"/>
      <c r="L25" s="1"/>
      <c r="M25" s="1"/>
      <c r="N25" s="1"/>
      <c r="O25" s="1"/>
    </row>
    <row r="26" spans="1:15" x14ac:dyDescent="0.25">
      <c r="A26" s="6"/>
      <c r="B26" s="6"/>
      <c r="C26" s="6"/>
      <c r="D26" s="6"/>
      <c r="E26" s="3"/>
      <c r="F26" s="6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25">
      <c r="A27" s="6"/>
      <c r="B27" s="6"/>
      <c r="C27" s="6"/>
      <c r="D27" s="6"/>
      <c r="E27" s="6"/>
      <c r="F27" s="6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25">
      <c r="A28" s="6"/>
      <c r="B28" s="6"/>
      <c r="C28" s="6"/>
      <c r="D28" s="6"/>
      <c r="E28" s="6"/>
      <c r="F28" s="6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25">
      <c r="A29" s="6"/>
      <c r="B29" s="6"/>
      <c r="C29" s="6"/>
      <c r="D29" s="6"/>
      <c r="E29" s="6"/>
      <c r="F29" s="6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25">
      <c r="A30" s="6"/>
      <c r="B30" s="6"/>
      <c r="C30" s="6"/>
      <c r="D30" s="6"/>
      <c r="E30" s="6"/>
      <c r="F30" s="6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</sheetData>
  <mergeCells count="4">
    <mergeCell ref="A2:C2"/>
    <mergeCell ref="E2:F2"/>
    <mergeCell ref="A22:F22"/>
    <mergeCell ref="E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2"/>
  <sheetViews>
    <sheetView workbookViewId="0">
      <selection activeCell="C7" sqref="C7"/>
    </sheetView>
  </sheetViews>
  <sheetFormatPr defaultRowHeight="15" x14ac:dyDescent="0.25"/>
  <cols>
    <col min="2" max="2" width="23.85546875" customWidth="1"/>
    <col min="3" max="3" width="11.42578125" customWidth="1"/>
    <col min="4" max="4" width="12.42578125" customWidth="1"/>
    <col min="5" max="5" width="24.7109375" customWidth="1"/>
    <col min="6" max="6" width="16.7109375" customWidth="1"/>
    <col min="7" max="7" width="11.7109375" customWidth="1"/>
  </cols>
  <sheetData>
    <row r="1" spans="1:19" x14ac:dyDescent="0.25">
      <c r="A1" s="18" t="s">
        <v>22</v>
      </c>
      <c r="B1" s="18"/>
      <c r="C1" s="18"/>
      <c r="D1" s="18"/>
      <c r="E1" s="18" t="s">
        <v>23</v>
      </c>
      <c r="F1" s="18"/>
      <c r="G1" s="18"/>
      <c r="H1" s="18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 s="1"/>
      <c r="B2" s="1" t="s">
        <v>12</v>
      </c>
      <c r="C2" s="1" t="s">
        <v>10</v>
      </c>
      <c r="D2" s="1"/>
      <c r="E2" s="1" t="s">
        <v>15</v>
      </c>
      <c r="F2" s="1" t="s">
        <v>11</v>
      </c>
      <c r="G2" s="1" t="s">
        <v>14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5">
      <c r="A3" s="1" t="s">
        <v>0</v>
      </c>
      <c r="B3" s="1">
        <v>369.37</v>
      </c>
      <c r="C3" s="1">
        <v>1.0900000000000001</v>
      </c>
      <c r="D3" s="1"/>
      <c r="E3" s="1">
        <v>1</v>
      </c>
      <c r="F3" s="2">
        <f>C3*0.1</f>
        <v>0.10900000000000001</v>
      </c>
      <c r="G3" s="4">
        <f t="shared" ref="G3:G11" si="0">B3*4.184*100</f>
        <v>154544.408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25">
      <c r="A4" s="1" t="s">
        <v>1</v>
      </c>
      <c r="B4" s="1">
        <v>351.24</v>
      </c>
      <c r="C4" s="1">
        <v>1.34</v>
      </c>
      <c r="D4" s="1"/>
      <c r="E4" s="1">
        <v>1</v>
      </c>
      <c r="F4" s="2">
        <f t="shared" ref="F4:F11" si="1">C4*0.1</f>
        <v>0.13400000000000001</v>
      </c>
      <c r="G4" s="4">
        <f t="shared" si="0"/>
        <v>146958.81599999999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5">
      <c r="A5" s="1" t="s">
        <v>2</v>
      </c>
      <c r="B5" s="1">
        <v>274.22000000000003</v>
      </c>
      <c r="C5" s="1">
        <v>1.39</v>
      </c>
      <c r="D5" s="1"/>
      <c r="E5" s="1">
        <v>1</v>
      </c>
      <c r="F5" s="2">
        <f t="shared" si="1"/>
        <v>0.13899999999999998</v>
      </c>
      <c r="G5" s="4">
        <f t="shared" si="0"/>
        <v>114733.64800000002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5">
      <c r="A6" s="1" t="s">
        <v>3</v>
      </c>
      <c r="B6" s="1">
        <v>288.33</v>
      </c>
      <c r="C6" s="1">
        <v>1.42</v>
      </c>
      <c r="D6" s="1"/>
      <c r="E6" s="1">
        <v>1</v>
      </c>
      <c r="F6" s="2">
        <f t="shared" si="1"/>
        <v>0.14199999999999999</v>
      </c>
      <c r="G6" s="4">
        <f t="shared" si="0"/>
        <v>120637.27200000001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5">
      <c r="A7" s="1" t="s">
        <v>4</v>
      </c>
      <c r="B7" s="1">
        <v>350.29</v>
      </c>
      <c r="C7" s="1">
        <v>1.4</v>
      </c>
      <c r="D7" s="1"/>
      <c r="E7" s="1">
        <v>1</v>
      </c>
      <c r="F7" s="2">
        <f t="shared" si="1"/>
        <v>0.13999999999999999</v>
      </c>
      <c r="G7" s="4">
        <f t="shared" si="0"/>
        <v>146561.33600000001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5">
      <c r="A8" s="1" t="s">
        <v>5</v>
      </c>
      <c r="B8" s="1">
        <v>361.76</v>
      </c>
      <c r="C8" s="1">
        <v>1.0900000000000001</v>
      </c>
      <c r="D8" s="1"/>
      <c r="E8" s="1">
        <v>1</v>
      </c>
      <c r="F8" s="2">
        <f t="shared" si="1"/>
        <v>0.10900000000000001</v>
      </c>
      <c r="G8" s="4">
        <f t="shared" si="0"/>
        <v>151360.38399999999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25">
      <c r="A9" s="1" t="s">
        <v>6</v>
      </c>
      <c r="B9" s="1">
        <v>366.93</v>
      </c>
      <c r="C9" s="1">
        <v>1.39</v>
      </c>
      <c r="D9" s="1"/>
      <c r="E9" s="1">
        <v>1</v>
      </c>
      <c r="F9" s="2">
        <f t="shared" si="1"/>
        <v>0.13899999999999998</v>
      </c>
      <c r="G9" s="4">
        <f t="shared" si="0"/>
        <v>153523.51200000002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25">
      <c r="A10" s="1" t="s">
        <v>7</v>
      </c>
      <c r="B10" s="1">
        <v>360.81</v>
      </c>
      <c r="C10" s="1">
        <v>1.0900000000000001</v>
      </c>
      <c r="D10" s="1"/>
      <c r="E10" s="1">
        <v>1</v>
      </c>
      <c r="F10" s="2">
        <f t="shared" si="1"/>
        <v>0.10900000000000001</v>
      </c>
      <c r="G10" s="4">
        <f t="shared" si="0"/>
        <v>150962.90400000001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25">
      <c r="A11" s="1" t="s">
        <v>8</v>
      </c>
      <c r="B11" s="1">
        <v>339.98</v>
      </c>
      <c r="C11" s="1">
        <v>1.41</v>
      </c>
      <c r="D11" s="1"/>
      <c r="E11" s="1">
        <v>1</v>
      </c>
      <c r="F11" s="2">
        <f t="shared" si="1"/>
        <v>0.14099999999999999</v>
      </c>
      <c r="G11" s="4">
        <f t="shared" si="0"/>
        <v>142247.63200000001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25">
      <c r="A12" s="6"/>
      <c r="B12" s="6"/>
      <c r="C12" s="6"/>
      <c r="D12" s="6"/>
      <c r="E12" s="6"/>
      <c r="F12" s="6"/>
      <c r="G12" s="6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5">
      <c r="A13" s="1"/>
      <c r="B13" s="1" t="s">
        <v>17</v>
      </c>
      <c r="C13" s="1" t="s">
        <v>13</v>
      </c>
      <c r="D13" s="1" t="s">
        <v>10</v>
      </c>
      <c r="E13" s="1" t="s">
        <v>15</v>
      </c>
      <c r="F13" s="1" t="s">
        <v>16</v>
      </c>
      <c r="G13" s="1" t="s">
        <v>18</v>
      </c>
      <c r="H13" s="1" t="s">
        <v>19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25">
      <c r="A14" s="1" t="s">
        <v>9</v>
      </c>
      <c r="B14" s="1">
        <v>26.06</v>
      </c>
      <c r="C14" s="1">
        <v>1.98</v>
      </c>
      <c r="D14" s="1">
        <v>1.99</v>
      </c>
      <c r="E14" s="7">
        <v>3</v>
      </c>
      <c r="F14" s="2">
        <f>D14*0.1</f>
        <v>0.19900000000000001</v>
      </c>
      <c r="G14" s="2">
        <f>B14*4.184</f>
        <v>109.03504</v>
      </c>
      <c r="H14" s="2">
        <f>C14*10</f>
        <v>19.8</v>
      </c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25">
      <c r="E15" s="1" t="s">
        <v>81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25">
      <c r="A19" s="1"/>
      <c r="B19" s="1"/>
      <c r="C19" s="1"/>
      <c r="D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25">
      <c r="A20" s="1"/>
      <c r="B20" s="1"/>
      <c r="C20" s="1"/>
      <c r="D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25">
      <c r="A22" s="1"/>
      <c r="B22" s="1"/>
      <c r="D22" s="1"/>
      <c r="E22" s="9"/>
      <c r="F22" s="2"/>
      <c r="G22" s="4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25">
      <c r="A23" s="1"/>
      <c r="B23" s="1"/>
      <c r="D23" s="1"/>
      <c r="F23" s="2"/>
      <c r="G23" s="4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5">
      <c r="A24" s="1"/>
      <c r="B24" s="1"/>
      <c r="D24" s="1"/>
      <c r="F24" s="2"/>
      <c r="G24" s="4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5">
      <c r="A25" s="1"/>
      <c r="B25" s="1"/>
      <c r="D25" s="1"/>
      <c r="F25" s="2"/>
      <c r="G25" s="4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25">
      <c r="A26" s="1"/>
      <c r="B26" s="1"/>
      <c r="D26" s="1"/>
      <c r="F26" s="2"/>
      <c r="G26" s="4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25">
      <c r="A27" s="1"/>
      <c r="B27" s="1"/>
      <c r="D27" s="1"/>
      <c r="F27" s="2"/>
      <c r="G27" s="4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25">
      <c r="A28" s="1"/>
      <c r="B28" s="1"/>
      <c r="D28" s="1"/>
      <c r="F28" s="2"/>
      <c r="G28" s="4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25">
      <c r="A29" s="1"/>
      <c r="B29" s="1"/>
      <c r="D29" s="1"/>
      <c r="F29" s="2"/>
      <c r="G29" s="4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25">
      <c r="A30" s="1"/>
      <c r="B30" s="1"/>
      <c r="D30" s="1"/>
      <c r="F30" s="2"/>
      <c r="G30" s="4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25">
      <c r="A31" s="1"/>
      <c r="B31" s="1"/>
      <c r="C31" s="1"/>
      <c r="D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25">
      <c r="A32" s="1"/>
      <c r="B32" s="1"/>
      <c r="C32" s="1"/>
      <c r="D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</sheetData>
  <mergeCells count="2">
    <mergeCell ref="A1:D1"/>
    <mergeCell ref="E1:H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workbookViewId="0">
      <selection activeCell="C24" sqref="C24"/>
    </sheetView>
  </sheetViews>
  <sheetFormatPr defaultRowHeight="15" x14ac:dyDescent="0.25"/>
  <cols>
    <col min="2" max="2" width="23.5703125" customWidth="1"/>
    <col min="3" max="3" width="13.140625" customWidth="1"/>
    <col min="5" max="5" width="6.85546875" customWidth="1"/>
    <col min="6" max="6" width="13.28515625" customWidth="1"/>
    <col min="7" max="7" width="25.5703125" customWidth="1"/>
    <col min="12" max="12" width="12.140625" customWidth="1"/>
  </cols>
  <sheetData>
    <row r="1" spans="1:15" x14ac:dyDescent="0.25">
      <c r="B1" s="18" t="s">
        <v>22</v>
      </c>
      <c r="C1" s="18"/>
      <c r="E1" s="19" t="s">
        <v>23</v>
      </c>
      <c r="F1" s="19"/>
      <c r="G1" s="3"/>
      <c r="H1" s="3"/>
      <c r="I1" s="3"/>
      <c r="J1" s="3"/>
      <c r="K1" s="3"/>
      <c r="L1" s="3"/>
      <c r="M1" s="3"/>
      <c r="N1" s="3"/>
      <c r="O1" s="3"/>
    </row>
    <row r="2" spans="1:15" x14ac:dyDescent="0.25">
      <c r="A2" s="3"/>
      <c r="B2" s="1" t="s">
        <v>30</v>
      </c>
      <c r="C2" s="3" t="s">
        <v>29</v>
      </c>
      <c r="D2" s="3"/>
      <c r="E2" t="s">
        <v>66</v>
      </c>
      <c r="F2" s="3" t="s">
        <v>29</v>
      </c>
      <c r="G2" s="1" t="s">
        <v>30</v>
      </c>
      <c r="H2" s="3"/>
      <c r="I2" s="3"/>
      <c r="J2" s="3"/>
      <c r="K2" s="3"/>
      <c r="L2" s="3"/>
      <c r="M2" s="3"/>
      <c r="N2" s="3"/>
      <c r="O2" s="3"/>
    </row>
    <row r="3" spans="1:15" x14ac:dyDescent="0.25">
      <c r="A3" t="s">
        <v>28</v>
      </c>
      <c r="B3">
        <v>54.4</v>
      </c>
      <c r="C3" s="3">
        <v>122.77</v>
      </c>
      <c r="D3" s="3"/>
      <c r="E3" s="3">
        <v>1</v>
      </c>
      <c r="F3" s="5">
        <f>C3</f>
        <v>122.77</v>
      </c>
      <c r="G3" s="5">
        <f>B3*4.184</f>
        <v>227.6096</v>
      </c>
      <c r="H3" s="3"/>
      <c r="I3" s="3"/>
      <c r="J3" s="3"/>
      <c r="K3" s="3"/>
      <c r="L3" s="3"/>
      <c r="M3" s="3"/>
      <c r="N3" s="3"/>
      <c r="O3" s="3"/>
    </row>
    <row r="4" spans="1:15" x14ac:dyDescent="0.25">
      <c r="A4" t="s">
        <v>31</v>
      </c>
      <c r="B4">
        <v>113.26</v>
      </c>
      <c r="C4" s="3">
        <v>114.47</v>
      </c>
      <c r="D4" s="3"/>
      <c r="E4" s="3">
        <v>1</v>
      </c>
      <c r="F4" s="5">
        <f t="shared" ref="F4:F17" si="0">C4</f>
        <v>114.47</v>
      </c>
      <c r="G4" s="5">
        <f t="shared" ref="G4:G17" si="1">B4*4.184</f>
        <v>473.87984000000006</v>
      </c>
      <c r="H4" s="3"/>
      <c r="I4" s="3"/>
      <c r="J4" s="3"/>
      <c r="K4" s="3"/>
      <c r="L4" s="3"/>
      <c r="M4" s="3"/>
      <c r="N4" s="3"/>
      <c r="O4" s="3"/>
    </row>
    <row r="5" spans="1:15" x14ac:dyDescent="0.25">
      <c r="A5" t="s">
        <v>32</v>
      </c>
      <c r="B5">
        <v>150.32</v>
      </c>
      <c r="C5" s="3">
        <v>131.01</v>
      </c>
      <c r="D5" s="3"/>
      <c r="E5" s="3">
        <v>1</v>
      </c>
      <c r="F5" s="5">
        <f t="shared" si="0"/>
        <v>131.01</v>
      </c>
      <c r="G5" s="5">
        <f t="shared" si="1"/>
        <v>628.93888000000004</v>
      </c>
      <c r="H5" s="3"/>
      <c r="I5" s="3"/>
      <c r="J5" s="3"/>
      <c r="K5" s="3"/>
      <c r="L5" s="3"/>
      <c r="M5" s="3"/>
      <c r="N5" s="3"/>
      <c r="O5" s="3"/>
    </row>
    <row r="6" spans="1:15" x14ac:dyDescent="0.25">
      <c r="A6" t="s">
        <v>33</v>
      </c>
      <c r="B6" s="3">
        <v>121.99</v>
      </c>
      <c r="C6" s="3">
        <v>107.68</v>
      </c>
      <c r="D6" s="3"/>
      <c r="E6" s="3">
        <v>1</v>
      </c>
      <c r="F6" s="5">
        <f t="shared" si="0"/>
        <v>107.68</v>
      </c>
      <c r="G6" s="5">
        <f t="shared" si="1"/>
        <v>510.40616</v>
      </c>
      <c r="H6" s="3"/>
      <c r="I6" s="3"/>
      <c r="J6" s="3"/>
      <c r="K6" s="3"/>
      <c r="L6" s="3"/>
      <c r="M6" s="3"/>
      <c r="N6" s="3"/>
      <c r="O6" s="3"/>
    </row>
    <row r="7" spans="1:15" x14ac:dyDescent="0.25">
      <c r="A7" t="s">
        <v>34</v>
      </c>
      <c r="B7" s="3">
        <v>143.04</v>
      </c>
      <c r="C7" s="3">
        <v>105.09</v>
      </c>
      <c r="D7" s="3"/>
      <c r="E7" s="3">
        <v>1</v>
      </c>
      <c r="F7" s="5">
        <f t="shared" si="0"/>
        <v>105.09</v>
      </c>
      <c r="G7" s="5">
        <f t="shared" si="1"/>
        <v>598.47936000000004</v>
      </c>
      <c r="H7" s="3"/>
      <c r="I7" s="3"/>
      <c r="J7" s="3"/>
      <c r="K7" s="3"/>
      <c r="L7" s="3"/>
      <c r="M7" s="3"/>
      <c r="N7" s="3"/>
      <c r="O7" s="3"/>
    </row>
    <row r="8" spans="1:15" x14ac:dyDescent="0.25">
      <c r="A8" t="s">
        <v>35</v>
      </c>
      <c r="B8" s="3">
        <v>60.12</v>
      </c>
      <c r="C8" s="3">
        <v>121.52</v>
      </c>
      <c r="D8" s="3"/>
      <c r="E8" s="3">
        <v>1</v>
      </c>
      <c r="F8" s="5">
        <f t="shared" si="0"/>
        <v>121.52</v>
      </c>
      <c r="G8" s="5">
        <f t="shared" si="1"/>
        <v>251.54208</v>
      </c>
      <c r="H8" s="3"/>
      <c r="I8" s="3"/>
      <c r="J8" s="3"/>
      <c r="K8" s="3"/>
      <c r="L8" s="3"/>
      <c r="M8" s="3"/>
      <c r="N8" s="3"/>
      <c r="O8" s="3"/>
    </row>
    <row r="9" spans="1:15" x14ac:dyDescent="0.25">
      <c r="A9" t="s">
        <v>36</v>
      </c>
      <c r="B9" s="3">
        <v>157.37</v>
      </c>
      <c r="C9" s="3">
        <v>117.01</v>
      </c>
      <c r="D9" s="3"/>
      <c r="E9" s="3">
        <v>1</v>
      </c>
      <c r="F9" s="5">
        <f t="shared" si="0"/>
        <v>117.01</v>
      </c>
      <c r="G9" s="5">
        <f t="shared" si="1"/>
        <v>658.43608000000006</v>
      </c>
      <c r="H9" s="3"/>
      <c r="I9" s="3"/>
      <c r="J9" s="3"/>
      <c r="K9" s="3"/>
      <c r="L9" s="3"/>
      <c r="M9" s="3"/>
      <c r="N9" s="3"/>
      <c r="O9" s="3"/>
    </row>
    <row r="10" spans="1:15" x14ac:dyDescent="0.25">
      <c r="A10" t="s">
        <v>37</v>
      </c>
      <c r="B10" s="3">
        <v>190.48</v>
      </c>
      <c r="C10" s="3">
        <v>121.67</v>
      </c>
      <c r="D10" s="3"/>
      <c r="E10" s="3">
        <v>1</v>
      </c>
      <c r="F10" s="5">
        <f t="shared" si="0"/>
        <v>121.67</v>
      </c>
      <c r="G10" s="5">
        <f t="shared" si="1"/>
        <v>796.96831999999995</v>
      </c>
      <c r="H10" s="3"/>
      <c r="I10" s="3"/>
      <c r="J10" s="3"/>
      <c r="K10" s="3"/>
      <c r="L10" s="3"/>
      <c r="M10" s="3"/>
      <c r="N10" s="3"/>
      <c r="O10" s="3"/>
    </row>
    <row r="11" spans="1:15" x14ac:dyDescent="0.25">
      <c r="A11" t="s">
        <v>38</v>
      </c>
      <c r="B11" s="3">
        <v>60.1</v>
      </c>
      <c r="C11" s="3">
        <v>119.17</v>
      </c>
      <c r="D11" s="3"/>
      <c r="E11" s="3">
        <v>1</v>
      </c>
      <c r="F11" s="5">
        <f t="shared" si="0"/>
        <v>119.17</v>
      </c>
      <c r="G11" s="5">
        <f t="shared" si="1"/>
        <v>251.45840000000001</v>
      </c>
      <c r="H11" s="3"/>
      <c r="I11" s="3"/>
      <c r="J11" s="3"/>
      <c r="K11" s="3"/>
      <c r="L11" s="3"/>
      <c r="M11" s="3"/>
      <c r="N11" s="3"/>
      <c r="O11" s="3"/>
    </row>
    <row r="12" spans="1:15" x14ac:dyDescent="0.25">
      <c r="A12" t="s">
        <v>39</v>
      </c>
      <c r="B12" s="3">
        <v>60.55</v>
      </c>
      <c r="C12" s="3">
        <v>119.15</v>
      </c>
      <c r="D12" s="3"/>
      <c r="E12" s="3">
        <v>1</v>
      </c>
      <c r="F12" s="5">
        <f t="shared" si="0"/>
        <v>119.15</v>
      </c>
      <c r="G12" s="5">
        <f t="shared" si="1"/>
        <v>253.34119999999999</v>
      </c>
      <c r="H12" s="3"/>
      <c r="I12" s="3"/>
      <c r="J12" s="3"/>
      <c r="K12" s="3"/>
      <c r="L12" s="3"/>
      <c r="M12" s="3"/>
      <c r="N12" s="3"/>
      <c r="O12" s="3"/>
    </row>
    <row r="13" spans="1:15" x14ac:dyDescent="0.25">
      <c r="A13" t="s">
        <v>40</v>
      </c>
      <c r="B13" s="3">
        <v>63.88</v>
      </c>
      <c r="C13" s="3">
        <v>121.48</v>
      </c>
      <c r="D13" s="3"/>
      <c r="E13" s="3">
        <v>1</v>
      </c>
      <c r="F13" s="5">
        <f t="shared" si="0"/>
        <v>121.48</v>
      </c>
      <c r="G13" s="5">
        <f t="shared" si="1"/>
        <v>267.27392000000003</v>
      </c>
      <c r="H13" s="3"/>
      <c r="I13" s="3"/>
      <c r="J13" s="3"/>
      <c r="K13" s="3"/>
      <c r="L13" s="3"/>
      <c r="M13" s="3"/>
      <c r="N13" s="3"/>
      <c r="O13" s="3"/>
    </row>
    <row r="14" spans="1:15" x14ac:dyDescent="0.25">
      <c r="A14" t="s">
        <v>41</v>
      </c>
      <c r="B14" s="3">
        <v>145.80000000000001</v>
      </c>
      <c r="C14" s="3">
        <v>120.93</v>
      </c>
      <c r="D14" s="3"/>
      <c r="E14" s="3">
        <v>1</v>
      </c>
      <c r="F14" s="5">
        <f t="shared" si="0"/>
        <v>120.93</v>
      </c>
      <c r="G14" s="5">
        <f t="shared" si="1"/>
        <v>610.02720000000011</v>
      </c>
      <c r="H14" s="3"/>
      <c r="I14" s="3"/>
      <c r="J14" s="3"/>
      <c r="K14" s="3"/>
      <c r="L14" s="3"/>
      <c r="M14" s="3"/>
      <c r="N14" s="3"/>
      <c r="O14" s="3"/>
    </row>
    <row r="15" spans="1:15" x14ac:dyDescent="0.25">
      <c r="A15" s="3" t="s">
        <v>42</v>
      </c>
      <c r="B15" s="3">
        <v>18.2</v>
      </c>
      <c r="C15" s="3">
        <v>109.42</v>
      </c>
      <c r="D15" s="3"/>
      <c r="E15" s="3">
        <v>1</v>
      </c>
      <c r="F15" s="5">
        <f t="shared" si="0"/>
        <v>109.42</v>
      </c>
      <c r="G15" s="5">
        <f t="shared" si="1"/>
        <v>76.148799999999994</v>
      </c>
      <c r="H15" s="3"/>
      <c r="I15" s="3"/>
      <c r="J15" s="3"/>
      <c r="K15" s="3"/>
      <c r="L15" s="3"/>
      <c r="M15" s="3"/>
      <c r="N15" s="3"/>
      <c r="O15" s="3"/>
    </row>
    <row r="16" spans="1:15" x14ac:dyDescent="0.25">
      <c r="A16" s="3" t="s">
        <v>82</v>
      </c>
      <c r="B16" s="3">
        <v>18.28</v>
      </c>
      <c r="C16" s="3">
        <v>126.76</v>
      </c>
      <c r="D16" s="3"/>
      <c r="E16" s="3">
        <v>1</v>
      </c>
      <c r="F16" s="5">
        <f t="shared" si="0"/>
        <v>126.76</v>
      </c>
      <c r="G16" s="5">
        <f t="shared" si="1"/>
        <v>76.483520000000013</v>
      </c>
      <c r="H16" s="3"/>
      <c r="I16" s="3"/>
      <c r="J16" s="3"/>
      <c r="K16" s="3"/>
      <c r="L16" s="3"/>
      <c r="M16" s="3"/>
      <c r="N16" s="3"/>
      <c r="O16" s="3"/>
    </row>
    <row r="17" spans="1:15" x14ac:dyDescent="0.25">
      <c r="A17" s="3" t="s">
        <v>43</v>
      </c>
      <c r="B17" s="3">
        <v>18.84</v>
      </c>
      <c r="C17" s="3">
        <v>127.94</v>
      </c>
      <c r="D17" s="3"/>
      <c r="E17" s="3">
        <v>1</v>
      </c>
      <c r="F17" s="5">
        <f t="shared" si="0"/>
        <v>127.94</v>
      </c>
      <c r="G17" s="5">
        <f t="shared" si="1"/>
        <v>78.826560000000001</v>
      </c>
      <c r="H17" s="3"/>
      <c r="I17" s="3"/>
      <c r="J17" s="3"/>
      <c r="K17" s="3"/>
      <c r="L17" s="3"/>
      <c r="M17" s="3"/>
      <c r="N17" s="3"/>
      <c r="O17" s="3"/>
    </row>
    <row r="18" spans="1:15" x14ac:dyDescent="0.25">
      <c r="A18" s="3"/>
      <c r="B18" s="3"/>
      <c r="C18" s="3"/>
      <c r="D18" s="3"/>
      <c r="E18" s="3"/>
      <c r="F18" s="3"/>
      <c r="I18" s="3"/>
      <c r="J18" s="3"/>
      <c r="K18" s="3"/>
      <c r="L18" s="3"/>
      <c r="M18" s="3"/>
      <c r="N18" s="3"/>
      <c r="O18" s="3"/>
    </row>
    <row r="19" spans="1:15" x14ac:dyDescent="0.25">
      <c r="A19" s="3"/>
      <c r="B19" s="3"/>
      <c r="C19" s="3"/>
      <c r="D19" s="3"/>
      <c r="E19" s="3"/>
      <c r="F19" s="3"/>
      <c r="I19" s="3"/>
      <c r="J19" s="3"/>
      <c r="K19" s="3"/>
      <c r="L19" s="3"/>
      <c r="M19" s="3"/>
      <c r="N19" s="3"/>
      <c r="O19" s="3"/>
    </row>
    <row r="20" spans="1:15" x14ac:dyDescent="0.25">
      <c r="A20" s="3"/>
      <c r="B20" s="3"/>
      <c r="C20" s="3"/>
      <c r="D20" s="3"/>
      <c r="E20" s="3"/>
      <c r="F20" s="3"/>
      <c r="I20" s="3"/>
      <c r="J20" s="3"/>
      <c r="K20" s="3"/>
      <c r="L20" s="3"/>
      <c r="M20" s="3"/>
      <c r="N20" s="3"/>
      <c r="O20" s="3"/>
    </row>
    <row r="21" spans="1:15" x14ac:dyDescent="0.25">
      <c r="A21" s="3"/>
      <c r="C21" s="3"/>
      <c r="D21" s="3"/>
      <c r="E21" s="3"/>
      <c r="F21" s="3"/>
      <c r="I21" s="3"/>
      <c r="J21" s="3"/>
      <c r="K21" s="3"/>
      <c r="L21" s="3"/>
      <c r="M21" s="3"/>
      <c r="N21" s="3"/>
      <c r="O21" s="3"/>
    </row>
    <row r="22" spans="1:15" x14ac:dyDescent="0.25">
      <c r="A22" s="3"/>
      <c r="C22" s="3"/>
      <c r="D22" s="3"/>
      <c r="E22" s="3"/>
      <c r="F22" s="3"/>
      <c r="I22" s="3"/>
      <c r="J22" s="3"/>
      <c r="K22" s="3"/>
      <c r="L22" s="3"/>
      <c r="M22" s="3"/>
      <c r="N22" s="3"/>
      <c r="O22" s="3"/>
    </row>
    <row r="23" spans="1:15" x14ac:dyDescent="0.25">
      <c r="A23" s="3"/>
      <c r="C23" s="3"/>
      <c r="D23" s="3"/>
      <c r="E23" s="3"/>
      <c r="F23" s="3"/>
      <c r="I23" s="3"/>
      <c r="J23" s="3"/>
      <c r="K23" s="3"/>
      <c r="L23" s="3"/>
      <c r="M23" s="3"/>
      <c r="N23" s="3"/>
      <c r="O23" s="3"/>
    </row>
    <row r="24" spans="1:15" x14ac:dyDescent="0.25">
      <c r="A24" s="3"/>
      <c r="C24" s="3"/>
      <c r="D24" s="3"/>
      <c r="E24" s="3"/>
      <c r="F24" s="3"/>
      <c r="I24" s="3"/>
      <c r="J24" s="3"/>
      <c r="K24" s="3"/>
      <c r="L24" s="3"/>
      <c r="M24" s="3"/>
      <c r="N24" s="3"/>
      <c r="O24" s="3"/>
    </row>
    <row r="25" spans="1:15" x14ac:dyDescent="0.25">
      <c r="A25" s="3"/>
      <c r="C25" s="3"/>
      <c r="D25" s="3"/>
      <c r="E25" s="3"/>
      <c r="F25" s="3"/>
      <c r="I25" s="3"/>
      <c r="J25" s="3"/>
      <c r="K25" s="3"/>
      <c r="L25" s="3"/>
      <c r="M25" s="3"/>
      <c r="N25" s="3"/>
      <c r="O25" s="3"/>
    </row>
    <row r="26" spans="1:15" x14ac:dyDescent="0.25">
      <c r="A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x14ac:dyDescent="0.25">
      <c r="A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x14ac:dyDescent="0.25">
      <c r="A28" s="3"/>
      <c r="C28" s="3"/>
      <c r="D28" s="3"/>
      <c r="E28" s="3"/>
      <c r="F28" s="3"/>
    </row>
    <row r="29" spans="1:15" x14ac:dyDescent="0.25">
      <c r="C29" s="3"/>
    </row>
    <row r="30" spans="1:15" x14ac:dyDescent="0.25">
      <c r="C30" s="3"/>
    </row>
    <row r="31" spans="1:15" x14ac:dyDescent="0.25">
      <c r="C31" s="3"/>
    </row>
    <row r="32" spans="1:15" x14ac:dyDescent="0.25">
      <c r="C32" s="3"/>
    </row>
    <row r="33" spans="2:3" x14ac:dyDescent="0.25">
      <c r="B33" s="3"/>
      <c r="C33" s="3"/>
    </row>
    <row r="34" spans="2:3" x14ac:dyDescent="0.25">
      <c r="B34" s="3"/>
      <c r="C34" s="3"/>
    </row>
    <row r="35" spans="2:3" x14ac:dyDescent="0.25">
      <c r="B35" s="3"/>
      <c r="C35" s="3"/>
    </row>
  </sheetData>
  <mergeCells count="2">
    <mergeCell ref="B1:C1"/>
    <mergeCell ref="E1:F1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9"/>
  <sheetViews>
    <sheetView workbookViewId="0">
      <selection activeCell="D15" sqref="D15"/>
    </sheetView>
  </sheetViews>
  <sheetFormatPr defaultRowHeight="15" x14ac:dyDescent="0.25"/>
  <cols>
    <col min="1" max="1" width="12.42578125" customWidth="1"/>
    <col min="2" max="3" width="19" customWidth="1"/>
    <col min="4" max="4" width="19.28515625" customWidth="1"/>
    <col min="5" max="5" width="12.28515625" customWidth="1"/>
    <col min="6" max="6" width="13.5703125" customWidth="1"/>
    <col min="7" max="7" width="13" customWidth="1"/>
  </cols>
  <sheetData>
    <row r="1" spans="1:19" x14ac:dyDescent="0.25">
      <c r="A1" s="4"/>
      <c r="B1" s="20" t="s">
        <v>22</v>
      </c>
      <c r="C1" s="20"/>
      <c r="D1" s="20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x14ac:dyDescent="0.25">
      <c r="A2" s="4"/>
      <c r="B2" s="4" t="s">
        <v>46</v>
      </c>
      <c r="C2" s="4" t="s">
        <v>44</v>
      </c>
      <c r="D2" s="4" t="s">
        <v>45</v>
      </c>
      <c r="E2" s="4"/>
      <c r="F2" s="4"/>
      <c r="G2" s="4" t="s">
        <v>66</v>
      </c>
      <c r="H2" s="4" t="s">
        <v>68</v>
      </c>
      <c r="I2" s="4" t="s">
        <v>69</v>
      </c>
      <c r="J2" s="4" t="s">
        <v>70</v>
      </c>
      <c r="K2" s="4"/>
      <c r="L2" s="4"/>
      <c r="M2" s="4"/>
      <c r="N2" s="4"/>
      <c r="O2" s="4"/>
      <c r="P2" s="4"/>
      <c r="Q2" s="4"/>
      <c r="R2" s="4"/>
      <c r="S2" s="4"/>
    </row>
    <row r="3" spans="1:19" x14ac:dyDescent="0.25">
      <c r="A3" s="4" t="s">
        <v>50</v>
      </c>
      <c r="B3" s="4">
        <v>0.38</v>
      </c>
      <c r="C3" s="4">
        <v>180</v>
      </c>
      <c r="D3" s="4">
        <v>2</v>
      </c>
      <c r="E3" s="4"/>
      <c r="F3" s="4"/>
      <c r="G3" s="4">
        <v>9</v>
      </c>
      <c r="H3" s="4">
        <f>C3</f>
        <v>180</v>
      </c>
      <c r="I3" s="10">
        <f>B3*4.184</f>
        <v>1.58992</v>
      </c>
      <c r="J3" s="4">
        <f>D3</f>
        <v>2</v>
      </c>
      <c r="K3" s="4"/>
      <c r="L3" s="4"/>
      <c r="M3" s="4"/>
      <c r="N3" s="4"/>
      <c r="O3" s="4"/>
      <c r="P3" s="4"/>
      <c r="Q3" s="4"/>
      <c r="R3" s="4"/>
      <c r="S3" s="4"/>
    </row>
    <row r="4" spans="1:19" x14ac:dyDescent="0.25">
      <c r="A4" s="4" t="s">
        <v>51</v>
      </c>
      <c r="B4" s="4">
        <v>2.37</v>
      </c>
      <c r="C4" s="4">
        <v>180</v>
      </c>
      <c r="D4" s="4">
        <v>2</v>
      </c>
      <c r="E4" s="4"/>
      <c r="F4" s="4"/>
      <c r="G4" s="4">
        <v>9</v>
      </c>
      <c r="H4" s="4">
        <f t="shared" ref="H4:H18" si="0">C4</f>
        <v>180</v>
      </c>
      <c r="I4" s="10">
        <f t="shared" ref="I4:I18" si="1">B4*4.184</f>
        <v>9.9160800000000009</v>
      </c>
      <c r="J4" s="4">
        <f t="shared" ref="J4:J18" si="2">D4</f>
        <v>2</v>
      </c>
      <c r="K4" s="4"/>
      <c r="L4" s="4"/>
      <c r="M4" s="4"/>
      <c r="N4" s="4"/>
      <c r="O4" s="4"/>
      <c r="P4" s="4"/>
      <c r="Q4" s="4"/>
      <c r="R4" s="4"/>
      <c r="S4" s="4"/>
    </row>
    <row r="5" spans="1:19" x14ac:dyDescent="0.25">
      <c r="A5" s="4" t="s">
        <v>52</v>
      </c>
      <c r="B5" s="4">
        <v>0.69</v>
      </c>
      <c r="C5" s="4">
        <v>180</v>
      </c>
      <c r="D5" s="4">
        <v>2</v>
      </c>
      <c r="E5" s="4"/>
      <c r="F5" s="4"/>
      <c r="G5" s="4">
        <v>9</v>
      </c>
      <c r="H5" s="4">
        <f t="shared" si="0"/>
        <v>180</v>
      </c>
      <c r="I5" s="10">
        <f t="shared" si="1"/>
        <v>2.8869599999999997</v>
      </c>
      <c r="J5" s="4">
        <f t="shared" si="2"/>
        <v>2</v>
      </c>
      <c r="K5" s="4"/>
      <c r="L5" s="4"/>
      <c r="M5" s="4"/>
      <c r="N5" s="4"/>
      <c r="O5" s="4"/>
      <c r="P5" s="4"/>
      <c r="Q5" s="4"/>
      <c r="R5" s="4"/>
      <c r="S5" s="4"/>
    </row>
    <row r="6" spans="1:19" x14ac:dyDescent="0.25">
      <c r="A6" s="4" t="s">
        <v>53</v>
      </c>
      <c r="B6" s="4">
        <v>0.22</v>
      </c>
      <c r="C6" s="4">
        <v>180</v>
      </c>
      <c r="D6" s="4">
        <v>2</v>
      </c>
      <c r="E6" s="4"/>
      <c r="F6" s="4"/>
      <c r="G6" s="4">
        <v>9</v>
      </c>
      <c r="H6" s="4">
        <f t="shared" si="0"/>
        <v>180</v>
      </c>
      <c r="I6" s="10">
        <f t="shared" si="1"/>
        <v>0.92048000000000008</v>
      </c>
      <c r="J6" s="4">
        <f t="shared" si="2"/>
        <v>2</v>
      </c>
      <c r="K6" s="4"/>
      <c r="L6" s="4"/>
      <c r="M6" s="4"/>
      <c r="N6" s="4"/>
      <c r="O6" s="4"/>
      <c r="P6" s="4"/>
      <c r="Q6" s="4"/>
      <c r="R6" s="4"/>
      <c r="S6" s="4"/>
    </row>
    <row r="7" spans="1:19" x14ac:dyDescent="0.25">
      <c r="A7" s="4" t="s">
        <v>54</v>
      </c>
      <c r="B7" s="4">
        <v>0.26</v>
      </c>
      <c r="C7" s="4">
        <v>180</v>
      </c>
      <c r="D7" s="4">
        <v>2</v>
      </c>
      <c r="E7" s="4"/>
      <c r="F7" s="4"/>
      <c r="G7" s="4">
        <v>9</v>
      </c>
      <c r="H7" s="4">
        <f t="shared" si="0"/>
        <v>180</v>
      </c>
      <c r="I7" s="10">
        <f t="shared" si="1"/>
        <v>1.0878400000000001</v>
      </c>
      <c r="J7" s="4">
        <f t="shared" si="2"/>
        <v>2</v>
      </c>
      <c r="K7" s="4"/>
      <c r="L7" s="4"/>
      <c r="M7" s="4"/>
      <c r="N7" s="4"/>
      <c r="O7" s="4"/>
      <c r="P7" s="4"/>
      <c r="Q7" s="4"/>
      <c r="R7" s="4"/>
      <c r="S7" s="4"/>
    </row>
    <row r="8" spans="1:19" x14ac:dyDescent="0.25">
      <c r="A8" s="4" t="s">
        <v>55</v>
      </c>
      <c r="B8" s="4">
        <v>0.62</v>
      </c>
      <c r="C8" s="4">
        <v>180</v>
      </c>
      <c r="D8" s="4">
        <v>2</v>
      </c>
      <c r="E8" s="4"/>
      <c r="F8" s="4"/>
      <c r="G8" s="4">
        <v>9</v>
      </c>
      <c r="H8" s="4">
        <f t="shared" si="0"/>
        <v>180</v>
      </c>
      <c r="I8" s="10">
        <f t="shared" si="1"/>
        <v>2.5940799999999999</v>
      </c>
      <c r="J8" s="4">
        <f t="shared" si="2"/>
        <v>2</v>
      </c>
      <c r="K8" s="4"/>
      <c r="L8" s="4"/>
      <c r="M8" s="4"/>
      <c r="N8" s="4"/>
      <c r="O8" s="4"/>
      <c r="P8" s="4"/>
      <c r="Q8" s="4"/>
      <c r="R8" s="4"/>
      <c r="S8" s="4"/>
    </row>
    <row r="9" spans="1:19" x14ac:dyDescent="0.25">
      <c r="A9" s="4" t="s">
        <v>56</v>
      </c>
      <c r="B9" s="4">
        <v>0.22</v>
      </c>
      <c r="C9" s="4">
        <v>180</v>
      </c>
      <c r="D9" s="4">
        <v>2</v>
      </c>
      <c r="E9" s="4"/>
      <c r="F9" s="4"/>
      <c r="G9" s="4">
        <v>9</v>
      </c>
      <c r="H9" s="4">
        <f t="shared" si="0"/>
        <v>180</v>
      </c>
      <c r="I9" s="10">
        <f t="shared" si="1"/>
        <v>0.92048000000000008</v>
      </c>
      <c r="J9" s="4">
        <f t="shared" si="2"/>
        <v>2</v>
      </c>
      <c r="K9" s="4"/>
      <c r="L9" s="4"/>
      <c r="M9" s="4"/>
      <c r="N9" s="4"/>
      <c r="O9" s="4"/>
      <c r="P9" s="4"/>
      <c r="Q9" s="4"/>
      <c r="R9" s="4"/>
      <c r="S9" s="4"/>
    </row>
    <row r="10" spans="1:19" x14ac:dyDescent="0.25">
      <c r="A10" s="4" t="s">
        <v>57</v>
      </c>
      <c r="B10" s="4">
        <v>0.56000000000000005</v>
      </c>
      <c r="C10" s="4">
        <v>180</v>
      </c>
      <c r="D10" s="4">
        <v>2</v>
      </c>
      <c r="E10" s="4"/>
      <c r="F10" s="4"/>
      <c r="G10" s="4">
        <v>9</v>
      </c>
      <c r="H10" s="4">
        <f t="shared" si="0"/>
        <v>180</v>
      </c>
      <c r="I10" s="10">
        <f t="shared" si="1"/>
        <v>2.3430400000000002</v>
      </c>
      <c r="J10" s="4">
        <f t="shared" si="2"/>
        <v>2</v>
      </c>
      <c r="K10" s="4"/>
      <c r="L10" s="4"/>
      <c r="M10" s="4"/>
      <c r="N10" s="4"/>
      <c r="O10" s="4"/>
      <c r="P10" s="4"/>
      <c r="Q10" s="4"/>
      <c r="R10" s="4"/>
      <c r="S10" s="4"/>
    </row>
    <row r="11" spans="1:19" x14ac:dyDescent="0.25">
      <c r="A11" s="4" t="s">
        <v>58</v>
      </c>
      <c r="B11" s="4">
        <v>1.06</v>
      </c>
      <c r="C11" s="4">
        <v>180</v>
      </c>
      <c r="D11" s="4">
        <v>2</v>
      </c>
      <c r="E11" s="4"/>
      <c r="F11" s="4"/>
      <c r="G11" s="4">
        <v>9</v>
      </c>
      <c r="H11" s="4">
        <f t="shared" si="0"/>
        <v>180</v>
      </c>
      <c r="I11" s="10">
        <f t="shared" si="1"/>
        <v>4.4350400000000008</v>
      </c>
      <c r="J11" s="4">
        <f t="shared" si="2"/>
        <v>2</v>
      </c>
      <c r="K11" s="4"/>
      <c r="L11" s="4"/>
      <c r="M11" s="4"/>
      <c r="N11" s="4"/>
      <c r="O11" s="4"/>
      <c r="P11" s="4"/>
      <c r="Q11" s="4"/>
      <c r="R11" s="4"/>
      <c r="S11" s="4"/>
    </row>
    <row r="12" spans="1:19" x14ac:dyDescent="0.25">
      <c r="A12" s="4" t="s">
        <v>59</v>
      </c>
      <c r="B12" s="4">
        <v>1.1000000000000001</v>
      </c>
      <c r="C12" s="4">
        <v>180</v>
      </c>
      <c r="D12" s="4">
        <v>2</v>
      </c>
      <c r="E12" s="4"/>
      <c r="F12" s="4"/>
      <c r="G12" s="4">
        <v>9</v>
      </c>
      <c r="H12" s="4">
        <f t="shared" si="0"/>
        <v>180</v>
      </c>
      <c r="I12" s="10">
        <f t="shared" si="1"/>
        <v>4.6024000000000003</v>
      </c>
      <c r="J12" s="4">
        <f t="shared" si="2"/>
        <v>2</v>
      </c>
      <c r="K12" s="4"/>
      <c r="L12" s="4"/>
      <c r="M12" s="4"/>
      <c r="N12" s="4"/>
      <c r="O12" s="4"/>
      <c r="P12" s="4"/>
      <c r="Q12" s="4"/>
      <c r="R12" s="4"/>
      <c r="S12" s="4"/>
    </row>
    <row r="13" spans="1:19" x14ac:dyDescent="0.25">
      <c r="A13" s="4" t="s">
        <v>60</v>
      </c>
      <c r="B13" s="4">
        <v>0.49</v>
      </c>
      <c r="C13" s="4">
        <v>180</v>
      </c>
      <c r="D13" s="4">
        <v>2</v>
      </c>
      <c r="E13" s="4"/>
      <c r="F13" s="4"/>
      <c r="G13" s="4">
        <v>9</v>
      </c>
      <c r="H13" s="4">
        <f t="shared" si="0"/>
        <v>180</v>
      </c>
      <c r="I13" s="10">
        <f t="shared" si="1"/>
        <v>2.05016</v>
      </c>
      <c r="J13" s="4">
        <f t="shared" si="2"/>
        <v>2</v>
      </c>
      <c r="K13" s="4"/>
      <c r="L13" s="4"/>
      <c r="M13" s="4"/>
      <c r="N13" s="4"/>
      <c r="O13" s="4"/>
      <c r="P13" s="4"/>
      <c r="Q13" s="4"/>
      <c r="R13" s="4"/>
      <c r="S13" s="4"/>
    </row>
    <row r="14" spans="1:19" x14ac:dyDescent="0.25">
      <c r="A14" s="4" t="s">
        <v>61</v>
      </c>
      <c r="B14" s="4">
        <v>0.59</v>
      </c>
      <c r="C14" s="4">
        <v>180</v>
      </c>
      <c r="D14" s="4">
        <v>2</v>
      </c>
      <c r="E14" s="4"/>
      <c r="F14" s="4"/>
      <c r="G14" s="4">
        <v>9</v>
      </c>
      <c r="H14" s="4">
        <f t="shared" si="0"/>
        <v>180</v>
      </c>
      <c r="I14" s="10">
        <f t="shared" si="1"/>
        <v>2.4685600000000001</v>
      </c>
      <c r="J14" s="4">
        <f t="shared" si="2"/>
        <v>2</v>
      </c>
      <c r="K14" s="4"/>
      <c r="L14" s="4"/>
      <c r="M14" s="4"/>
      <c r="N14" s="4"/>
      <c r="O14" s="4"/>
      <c r="P14" s="4"/>
      <c r="Q14" s="4"/>
      <c r="R14" s="4"/>
      <c r="S14" s="4"/>
    </row>
    <row r="15" spans="1:19" x14ac:dyDescent="0.25">
      <c r="A15" s="4" t="s">
        <v>62</v>
      </c>
      <c r="B15" s="4">
        <v>1.24</v>
      </c>
      <c r="C15" s="4">
        <v>180</v>
      </c>
      <c r="D15" s="4">
        <v>2</v>
      </c>
      <c r="E15" s="4"/>
      <c r="F15" s="4"/>
      <c r="G15" s="4">
        <v>9</v>
      </c>
      <c r="H15" s="4">
        <f t="shared" si="0"/>
        <v>180</v>
      </c>
      <c r="I15" s="10">
        <f t="shared" si="1"/>
        <v>5.1881599999999999</v>
      </c>
      <c r="J15" s="4">
        <f t="shared" si="2"/>
        <v>2</v>
      </c>
      <c r="K15" s="4"/>
      <c r="L15" s="4"/>
      <c r="M15" s="4"/>
      <c r="N15" s="4"/>
      <c r="O15" s="4"/>
      <c r="P15" s="4"/>
      <c r="Q15" s="4"/>
      <c r="R15" s="4"/>
      <c r="S15" s="4"/>
    </row>
    <row r="16" spans="1:19" x14ac:dyDescent="0.25">
      <c r="A16" s="4" t="s">
        <v>63</v>
      </c>
      <c r="B16" s="4">
        <v>0.22</v>
      </c>
      <c r="C16" s="4">
        <v>180</v>
      </c>
      <c r="D16" s="4">
        <v>2</v>
      </c>
      <c r="E16" s="4"/>
      <c r="F16" s="4"/>
      <c r="G16" s="4">
        <v>9</v>
      </c>
      <c r="H16" s="4">
        <f t="shared" si="0"/>
        <v>180</v>
      </c>
      <c r="I16" s="10">
        <f t="shared" si="1"/>
        <v>0.92048000000000008</v>
      </c>
      <c r="J16" s="4">
        <f t="shared" si="2"/>
        <v>2</v>
      </c>
      <c r="K16" s="4"/>
      <c r="L16" s="4"/>
      <c r="M16" s="4"/>
      <c r="N16" s="4"/>
      <c r="O16" s="4"/>
      <c r="P16" s="4"/>
      <c r="Q16" s="4"/>
      <c r="R16" s="4"/>
      <c r="S16" s="4"/>
    </row>
    <row r="17" spans="1:19" x14ac:dyDescent="0.25">
      <c r="A17" s="4" t="s">
        <v>64</v>
      </c>
      <c r="B17" s="4">
        <v>0.57999999999999996</v>
      </c>
      <c r="C17" s="4">
        <v>180</v>
      </c>
      <c r="D17" s="4">
        <v>2</v>
      </c>
      <c r="E17" s="4"/>
      <c r="F17" s="4"/>
      <c r="G17" s="4">
        <v>9</v>
      </c>
      <c r="H17" s="4">
        <f t="shared" si="0"/>
        <v>180</v>
      </c>
      <c r="I17" s="10">
        <f t="shared" si="1"/>
        <v>2.42672</v>
      </c>
      <c r="J17" s="4">
        <f t="shared" si="2"/>
        <v>2</v>
      </c>
      <c r="K17" s="4"/>
      <c r="L17" s="4"/>
      <c r="M17" s="4"/>
      <c r="N17" s="4"/>
      <c r="O17" s="4"/>
      <c r="P17" s="4"/>
      <c r="Q17" s="4"/>
      <c r="R17" s="4"/>
      <c r="S17" s="4"/>
    </row>
    <row r="18" spans="1:19" x14ac:dyDescent="0.25">
      <c r="A18" s="4" t="s">
        <v>65</v>
      </c>
      <c r="B18" s="4">
        <v>2.2999999999999998</v>
      </c>
      <c r="C18" s="4">
        <v>180</v>
      </c>
      <c r="D18" s="4">
        <v>2</v>
      </c>
      <c r="E18" s="4"/>
      <c r="F18" s="4"/>
      <c r="G18" s="4">
        <v>9</v>
      </c>
      <c r="H18" s="4">
        <f t="shared" si="0"/>
        <v>180</v>
      </c>
      <c r="I18" s="10">
        <f t="shared" si="1"/>
        <v>9.6231999999999989</v>
      </c>
      <c r="J18" s="4">
        <f t="shared" si="2"/>
        <v>2</v>
      </c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25">
      <c r="A19" s="5"/>
      <c r="B19" s="5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x14ac:dyDescent="0.25">
      <c r="A20" s="5"/>
      <c r="B20" s="5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x14ac:dyDescent="0.25">
      <c r="A21" s="8" t="s">
        <v>71</v>
      </c>
      <c r="B21" s="8"/>
      <c r="C21" s="8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x14ac:dyDescent="0.25">
      <c r="A22" s="5"/>
      <c r="B22" s="5"/>
      <c r="C22" s="5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x14ac:dyDescent="0.25">
      <c r="A23" s="3"/>
      <c r="B23" s="3"/>
      <c r="C23" s="3"/>
      <c r="D23" s="3"/>
      <c r="E23" s="5"/>
      <c r="F23" s="5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x14ac:dyDescent="0.25">
      <c r="A24" s="3"/>
      <c r="B24" s="4" t="s">
        <v>72</v>
      </c>
      <c r="C24" s="4" t="s">
        <v>73</v>
      </c>
      <c r="D24" s="4" t="s">
        <v>74</v>
      </c>
      <c r="E24" s="4" t="s">
        <v>75</v>
      </c>
      <c r="F24" s="4" t="s">
        <v>76</v>
      </c>
      <c r="G24" s="4" t="s">
        <v>77</v>
      </c>
      <c r="H24" s="4" t="s">
        <v>45</v>
      </c>
      <c r="I24" s="4"/>
      <c r="J24" s="4" t="s">
        <v>66</v>
      </c>
      <c r="K24" s="4" t="s">
        <v>20</v>
      </c>
      <c r="L24" s="4" t="s">
        <v>21</v>
      </c>
      <c r="M24" s="4" t="s">
        <v>78</v>
      </c>
      <c r="N24" s="4" t="s">
        <v>79</v>
      </c>
      <c r="O24" s="4"/>
      <c r="P24" s="4"/>
      <c r="Q24" s="4"/>
      <c r="R24" s="4"/>
      <c r="S24" s="4"/>
    </row>
    <row r="25" spans="1:19" x14ac:dyDescent="0.25">
      <c r="A25" s="5" t="s">
        <v>47</v>
      </c>
      <c r="B25" s="5">
        <v>3.02</v>
      </c>
      <c r="C25">
        <v>2.2599999999999998</v>
      </c>
      <c r="D25">
        <v>0.08</v>
      </c>
      <c r="E25" s="5">
        <v>0</v>
      </c>
      <c r="F25" s="5">
        <v>180</v>
      </c>
      <c r="G25" s="4">
        <v>0</v>
      </c>
      <c r="H25" s="5" t="s">
        <v>49</v>
      </c>
      <c r="J25" s="8">
        <v>5</v>
      </c>
      <c r="K25" s="10">
        <f>B25*4.184</f>
        <v>12.635680000000001</v>
      </c>
      <c r="L25" s="10">
        <f t="shared" ref="L25:N26" si="3">C25*4.184</f>
        <v>9.4558400000000002</v>
      </c>
      <c r="M25" s="10">
        <f t="shared" si="3"/>
        <v>0.33472000000000002</v>
      </c>
      <c r="N25" s="10">
        <f t="shared" si="3"/>
        <v>0</v>
      </c>
      <c r="O25" s="4"/>
      <c r="P25" s="4"/>
      <c r="Q25" s="4"/>
      <c r="R25" s="4"/>
      <c r="S25" s="4"/>
    </row>
    <row r="26" spans="1:19" x14ac:dyDescent="0.25">
      <c r="A26" s="5" t="s">
        <v>48</v>
      </c>
      <c r="B26" s="5">
        <v>3.39</v>
      </c>
      <c r="C26">
        <v>1.92</v>
      </c>
      <c r="D26">
        <v>0.02</v>
      </c>
      <c r="E26" s="5">
        <v>0</v>
      </c>
      <c r="F26" s="5">
        <v>0</v>
      </c>
      <c r="G26" s="4">
        <v>0</v>
      </c>
      <c r="H26" s="5" t="s">
        <v>49</v>
      </c>
      <c r="J26" s="8">
        <v>5</v>
      </c>
      <c r="K26" s="10">
        <f>B26*4.184</f>
        <v>14.183760000000001</v>
      </c>
      <c r="L26" s="10">
        <f>-C26*4.184</f>
        <v>-8.0332799999999995</v>
      </c>
      <c r="M26" s="10">
        <f t="shared" si="3"/>
        <v>8.3680000000000004E-2</v>
      </c>
      <c r="N26" s="10">
        <f t="shared" si="3"/>
        <v>0</v>
      </c>
      <c r="O26" s="4"/>
      <c r="P26" s="4"/>
      <c r="Q26" s="4"/>
      <c r="R26" s="4"/>
      <c r="S26" s="4"/>
    </row>
    <row r="27" spans="1:19" x14ac:dyDescent="0.25">
      <c r="A27" s="5"/>
      <c r="B27" s="5"/>
      <c r="C27" s="5"/>
      <c r="D27" s="5"/>
      <c r="E27" s="5"/>
      <c r="F27" s="5"/>
      <c r="G27" s="5"/>
      <c r="H27" s="5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x14ac:dyDescent="0.25">
      <c r="A28" s="5" t="s">
        <v>26</v>
      </c>
      <c r="B28" s="5"/>
      <c r="C28" s="5"/>
      <c r="D28" s="5"/>
      <c r="E28" s="5"/>
      <c r="F28" s="5"/>
      <c r="G28" s="5"/>
      <c r="H28" s="5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x14ac:dyDescent="0.25">
      <c r="A29" s="5"/>
      <c r="B29" s="5"/>
      <c r="C29" s="5"/>
      <c r="D29" s="5"/>
      <c r="E29" s="5"/>
      <c r="F29" s="5"/>
      <c r="G29" s="5"/>
      <c r="H29" s="5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x14ac:dyDescent="0.25">
      <c r="A30" s="5"/>
      <c r="B30" s="5"/>
      <c r="C30" s="5"/>
      <c r="D30" s="5"/>
      <c r="E30" s="5"/>
      <c r="F30" s="5"/>
      <c r="G30" s="5"/>
      <c r="H30" s="5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1:19" x14ac:dyDescent="0.25">
      <c r="A31" s="5"/>
      <c r="B31" s="5"/>
      <c r="C31" s="5"/>
      <c r="D31" s="5"/>
      <c r="E31" s="5"/>
      <c r="F31" s="5"/>
      <c r="G31" s="5"/>
      <c r="H31" s="5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spans="1:19" x14ac:dyDescent="0.25">
      <c r="A32" s="5" t="s">
        <v>23</v>
      </c>
      <c r="B32" s="5"/>
      <c r="C32" s="5"/>
      <c r="D32" s="5"/>
      <c r="E32" s="5"/>
      <c r="F32" s="5"/>
      <c r="G32" s="5"/>
      <c r="H32" s="5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spans="1:19" x14ac:dyDescent="0.25">
      <c r="A33" s="5"/>
      <c r="B33" s="5"/>
      <c r="C33" s="5"/>
      <c r="D33" s="5"/>
      <c r="E33" s="5"/>
      <c r="F33" s="5"/>
      <c r="G33" s="5"/>
      <c r="H33" s="5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  <row r="34" spans="1:19" x14ac:dyDescent="0.25">
      <c r="A34" s="5"/>
      <c r="B34" s="5"/>
      <c r="C34" s="5"/>
      <c r="D34" s="5"/>
      <c r="E34" s="5"/>
      <c r="F34" s="5"/>
      <c r="G34" s="5"/>
      <c r="H34" s="5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</row>
    <row r="35" spans="1:19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</row>
    <row r="36" spans="1:19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</row>
    <row r="37" spans="1:19" x14ac:dyDescent="0.25">
      <c r="A37" s="4"/>
      <c r="B37" s="5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 spans="1:19" x14ac:dyDescent="0.25">
      <c r="A38" s="4"/>
      <c r="B38" s="5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1:19" x14ac:dyDescent="0.25">
      <c r="A39" s="4"/>
      <c r="B39" s="5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spans="1:19" x14ac:dyDescent="0.25">
      <c r="B40" s="5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1:19" x14ac:dyDescent="0.25">
      <c r="B41" s="3"/>
    </row>
    <row r="42" spans="1:19" x14ac:dyDescent="0.25">
      <c r="B42" s="3"/>
    </row>
    <row r="45" spans="1:19" x14ac:dyDescent="0.25">
      <c r="A45" s="3"/>
      <c r="B45" s="3"/>
      <c r="C45" s="4"/>
      <c r="D45" s="3"/>
      <c r="E45" s="6"/>
      <c r="F45" s="11"/>
      <c r="G45" s="3"/>
      <c r="H45" s="3"/>
      <c r="I45" s="3"/>
    </row>
    <row r="46" spans="1:19" x14ac:dyDescent="0.25">
      <c r="A46" s="3"/>
      <c r="B46" s="3"/>
      <c r="C46" s="4"/>
      <c r="D46" s="3"/>
      <c r="E46" s="6"/>
      <c r="F46" s="11"/>
      <c r="G46" s="3"/>
      <c r="H46" s="3"/>
      <c r="I46" s="3"/>
    </row>
    <row r="47" spans="1:19" x14ac:dyDescent="0.25">
      <c r="A47" s="3"/>
      <c r="B47" s="3"/>
      <c r="C47" s="4"/>
      <c r="D47" s="3"/>
      <c r="E47" s="6"/>
      <c r="F47" s="11"/>
      <c r="G47" s="3"/>
      <c r="H47" s="3"/>
      <c r="I47" s="3"/>
    </row>
    <row r="48" spans="1:19" x14ac:dyDescent="0.25">
      <c r="A48" s="3"/>
      <c r="B48" s="3"/>
      <c r="C48" s="4"/>
      <c r="D48" s="3"/>
      <c r="E48" s="6"/>
      <c r="F48" s="11"/>
      <c r="G48" s="3"/>
      <c r="H48" s="3"/>
      <c r="I48" s="3"/>
    </row>
    <row r="49" spans="1:9" x14ac:dyDescent="0.25">
      <c r="A49" s="3"/>
      <c r="B49" s="3"/>
      <c r="C49" s="4"/>
      <c r="D49" s="3"/>
      <c r="E49" s="6"/>
      <c r="F49" s="11"/>
      <c r="G49" s="3"/>
      <c r="H49" s="3"/>
      <c r="I49" s="3"/>
    </row>
    <row r="50" spans="1:9" x14ac:dyDescent="0.25">
      <c r="A50" s="3"/>
      <c r="B50" s="3"/>
      <c r="C50" s="4"/>
      <c r="D50" s="3"/>
      <c r="E50" s="6"/>
      <c r="F50" s="11"/>
      <c r="G50" s="3"/>
      <c r="H50" s="3"/>
      <c r="I50" s="3"/>
    </row>
    <row r="51" spans="1:9" x14ac:dyDescent="0.25">
      <c r="A51" s="3"/>
      <c r="B51" s="3"/>
      <c r="C51" s="4"/>
      <c r="D51" s="3"/>
      <c r="E51" s="6"/>
      <c r="F51" s="11"/>
      <c r="G51" s="3"/>
      <c r="H51" s="3"/>
      <c r="I51" s="3"/>
    </row>
    <row r="52" spans="1:9" x14ac:dyDescent="0.25">
      <c r="A52" s="3"/>
      <c r="B52" s="3"/>
      <c r="C52" s="4"/>
      <c r="D52" s="3"/>
      <c r="E52" s="6"/>
      <c r="F52" s="11"/>
      <c r="G52" s="3"/>
      <c r="H52" s="3"/>
      <c r="I52" s="3"/>
    </row>
    <row r="53" spans="1:9" x14ac:dyDescent="0.25">
      <c r="A53" s="3"/>
      <c r="B53" s="3"/>
      <c r="C53" s="4"/>
      <c r="D53" s="3"/>
      <c r="E53" s="6"/>
      <c r="F53" s="11"/>
      <c r="G53" s="3"/>
      <c r="H53" s="3"/>
      <c r="I53" s="3"/>
    </row>
    <row r="54" spans="1:9" x14ac:dyDescent="0.25">
      <c r="A54" s="3"/>
      <c r="B54" s="3"/>
      <c r="C54" s="4"/>
      <c r="D54" s="3"/>
      <c r="E54" s="6"/>
      <c r="F54" s="11"/>
      <c r="G54" s="3"/>
      <c r="H54" s="3"/>
      <c r="I54" s="3"/>
    </row>
    <row r="55" spans="1:9" x14ac:dyDescent="0.25">
      <c r="A55" s="3"/>
      <c r="B55" s="3"/>
      <c r="C55" s="4"/>
      <c r="D55" s="3"/>
      <c r="E55" s="6"/>
      <c r="F55" s="11"/>
      <c r="G55" s="3"/>
      <c r="H55" s="3"/>
      <c r="I55" s="3"/>
    </row>
    <row r="56" spans="1:9" x14ac:dyDescent="0.25">
      <c r="A56" s="3"/>
      <c r="B56" s="3"/>
      <c r="C56" s="4"/>
      <c r="D56" s="3"/>
      <c r="E56" s="6"/>
      <c r="F56" s="11"/>
      <c r="G56" s="3"/>
      <c r="H56" s="3"/>
      <c r="I56" s="3"/>
    </row>
    <row r="57" spans="1:9" x14ac:dyDescent="0.25">
      <c r="A57" s="3"/>
      <c r="B57" s="3"/>
      <c r="C57" s="4"/>
      <c r="D57" s="3"/>
      <c r="E57" s="6"/>
      <c r="F57" s="11"/>
      <c r="G57" s="3"/>
      <c r="H57" s="3"/>
      <c r="I57" s="3"/>
    </row>
    <row r="58" spans="1:9" x14ac:dyDescent="0.25">
      <c r="A58" s="3"/>
      <c r="B58" s="3"/>
      <c r="C58" s="4"/>
      <c r="D58" s="3"/>
      <c r="E58" s="6"/>
      <c r="F58" s="11"/>
      <c r="G58" s="3"/>
      <c r="H58" s="3"/>
      <c r="I58" s="3"/>
    </row>
    <row r="59" spans="1:9" x14ac:dyDescent="0.25">
      <c r="A59" s="3"/>
      <c r="B59" s="3"/>
      <c r="C59" s="4"/>
      <c r="D59" s="3"/>
      <c r="E59" s="6"/>
      <c r="F59" s="11"/>
      <c r="G59" s="3"/>
      <c r="H59" s="3"/>
      <c r="I59" s="3"/>
    </row>
    <row r="60" spans="1:9" x14ac:dyDescent="0.25">
      <c r="A60" s="3"/>
      <c r="B60" s="3"/>
      <c r="C60" s="4"/>
      <c r="D60" s="3"/>
      <c r="E60" s="6"/>
      <c r="F60" s="11"/>
      <c r="G60" s="3"/>
      <c r="H60" s="3"/>
      <c r="I60" s="3"/>
    </row>
    <row r="61" spans="1:9" x14ac:dyDescent="0.25">
      <c r="A61" s="3"/>
      <c r="B61" s="3"/>
      <c r="C61" s="5"/>
      <c r="D61" s="3"/>
      <c r="E61" s="11"/>
      <c r="F61" s="11"/>
      <c r="G61" s="11"/>
      <c r="H61" s="11"/>
      <c r="I61" s="11"/>
    </row>
    <row r="62" spans="1:9" x14ac:dyDescent="0.25">
      <c r="A62" s="3"/>
      <c r="B62" s="3"/>
      <c r="C62" s="5"/>
      <c r="D62" s="3"/>
      <c r="E62" s="11"/>
      <c r="F62" s="11"/>
      <c r="G62" s="11"/>
      <c r="H62" s="11"/>
      <c r="I62" s="11"/>
    </row>
    <row r="63" spans="1:9" x14ac:dyDescent="0.25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25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25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25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25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25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25">
      <c r="A69" s="3"/>
      <c r="B69" s="3"/>
      <c r="C69" s="3"/>
      <c r="D69" s="3"/>
      <c r="E69" s="3"/>
      <c r="F69" s="3"/>
      <c r="G69" s="3"/>
      <c r="H69" s="3"/>
      <c r="I69" s="3"/>
    </row>
  </sheetData>
  <mergeCells count="1">
    <mergeCell ref="B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vdw</vt:lpstr>
      <vt:lpstr>bonds</vt:lpstr>
      <vt:lpstr>angles</vt:lpstr>
      <vt:lpstr>dihedrals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sc_enigma</dc:creator>
  <cp:lastModifiedBy>dalim</cp:lastModifiedBy>
  <dcterms:created xsi:type="dcterms:W3CDTF">2015-06-05T18:17:20Z</dcterms:created>
  <dcterms:modified xsi:type="dcterms:W3CDTF">2024-11-28T13:25:40Z</dcterms:modified>
</cp:coreProperties>
</file>