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Bhoola\Downloads\Excel+Demo+Workbooks\Excel Demo Workbooks\"/>
    </mc:Choice>
  </mc:AlternateContent>
  <xr:revisionPtr revIDLastSave="0" documentId="13_ncr:1_{75212D10-E50B-467F-90FA-370772DC5784}" xr6:coauthVersionLast="47" xr6:coauthVersionMax="47" xr10:uidLastSave="{00000000-0000-0000-0000-000000000000}"/>
  <bookViews>
    <workbookView xWindow="-120" yWindow="-120" windowWidth="20730" windowHeight="11160" tabRatio="829" firstSheet="3" activeTab="3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_xlchart.v1.1" hidden="1">FREQUENCY!$D$3:$D$842</definedName>
    <definedName name="AvgSalary">_xlfn.ANCHORARRAY('Combining SORT, FILTER &amp; UNIQUE'!$J$6)</definedName>
    <definedName name="Titel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22" l="1" a="1"/>
  <c r="G28" i="22" s="1"/>
  <c r="G25" i="22" a="1"/>
  <c r="G25" i="22" s="1"/>
  <c r="J3" i="22" a="1"/>
  <c r="J3" i="22" s="1"/>
  <c r="H3" i="22" a="1"/>
  <c r="H3" i="22" s="1"/>
  <c r="G3" i="22" a="1"/>
  <c r="G3" i="22" s="1"/>
  <c r="H5" i="20" a="1"/>
  <c r="H5" i="20" s="1"/>
  <c r="G6" i="20" a="1"/>
  <c r="G6" i="20" s="1"/>
  <c r="H6" i="20" s="1" a="1"/>
  <c r="H6" i="20" s="1"/>
  <c r="L7" i="16" a="1"/>
  <c r="L7" i="16" s="1"/>
  <c r="K7" i="16" a="1"/>
  <c r="K7" i="16" s="1"/>
  <c r="I3" i="16" a="1"/>
  <c r="I3" i="16" s="1"/>
  <c r="Q3" i="15" l="1" a="1"/>
  <c r="Q3" i="15" s="1"/>
  <c r="G3" i="15" a="1"/>
  <c r="G3" i="15" s="1"/>
  <c r="K6" i="13" a="1"/>
  <c r="K6" i="13" s="1"/>
  <c r="I6" i="13" a="1"/>
  <c r="I6" i="13" s="1"/>
  <c r="G3" i="13" a="1"/>
  <c r="G3" i="13" s="1"/>
  <c r="I6" i="11" a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D3" i="1" a="1"/>
  <c r="D3" i="1" s="1"/>
  <c r="G4" i="1" s="1"/>
  <c r="G3" i="1"/>
  <c r="I3" i="15" l="1" a="1"/>
  <c r="I3" i="15" s="1"/>
  <c r="K3" i="15" s="1"/>
  <c r="I6" i="11"/>
  <c r="J6" i="11" s="1" a="1"/>
  <c r="J6" i="11" s="1"/>
  <c r="K6" i="11" s="1" a="1"/>
  <c r="K6" i="11" s="1"/>
  <c r="N3" i="15" l="1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<sst xmlns="http://schemas.openxmlformats.org/spreadsheetml/2006/main" count="15659" uniqueCount="161">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</sst>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&quot;$&quot;#,##0.00"/>
    <numFmt numFmtId="167" formatCode=";;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6" fontId="0" fillId="0" borderId="0" xfId="0" applyNumberFormat="1"/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0" fontId="2" fillId="7" borderId="5" xfId="0" applyFont="1" applyFill="1" applyBorder="1"/>
    <xf numFmtId="164" fontId="2" fillId="7" borderId="5" xfId="0" applyNumberFormat="1" applyFont="1" applyFill="1" applyBorder="1" applyAlignment="1">
      <alignment horizontal="right"/>
    </xf>
    <xf numFmtId="165" fontId="2" fillId="7" borderId="5" xfId="1" applyNumberFormat="1" applyFont="1" applyFill="1" applyBorder="1" applyAlignment="1">
      <alignment horizontal="right"/>
    </xf>
    <xf numFmtId="0" fontId="2" fillId="7" borderId="0" xfId="0" applyFont="1" applyFill="1"/>
    <xf numFmtId="164" fontId="2" fillId="7" borderId="0" xfId="0" applyNumberFormat="1" applyFont="1" applyFill="1" applyAlignment="1">
      <alignment horizontal="right"/>
    </xf>
    <xf numFmtId="165" fontId="2" fillId="7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medium">
          <color theme="0"/>
        </top>
        <bottom style="thin">
          <color theme="1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[0]!Titels</c:f>
              <c:strCache>
                <c:ptCount val="12"/>
                <c:pt idx="0">
                  <c:v>Data Analyst</c:v>
                </c:pt>
                <c:pt idx="1">
                  <c:v>Data Scientist</c:v>
                </c:pt>
                <c:pt idx="2">
                  <c:v>IT Manager</c:v>
                </c:pt>
                <c:pt idx="3">
                  <c:v>Java Developer</c:v>
                </c:pt>
                <c:pt idx="4">
                  <c:v>Programmer Analyst</c:v>
                </c:pt>
                <c:pt idx="5">
                  <c:v>Software Engineer</c:v>
                </c:pt>
                <c:pt idx="6">
                  <c:v>Solutions Architect</c:v>
                </c:pt>
                <c:pt idx="7">
                  <c:v>Systems Engineer</c:v>
                </c:pt>
                <c:pt idx="8">
                  <c:v>Technical Support</c:v>
                </c:pt>
                <c:pt idx="9">
                  <c:v>UX Designer</c:v>
                </c:pt>
                <c:pt idx="10">
                  <c:v>Web Designer</c:v>
                </c:pt>
                <c:pt idx="11">
                  <c:v>Web Developer</c:v>
                </c:pt>
              </c:strCache>
            </c:strRef>
          </c:cat>
          <c:val>
            <c:numRef>
              <c:f>[0]!AvgSalary</c:f>
              <c:numCache>
                <c:formatCode>"$"#\ ##0</c:formatCode>
                <c:ptCount val="12"/>
                <c:pt idx="0">
                  <c:v>73905.399999999994</c:v>
                </c:pt>
                <c:pt idx="1">
                  <c:v>116213.5</c:v>
                </c:pt>
                <c:pt idx="2">
                  <c:v>109285.8</c:v>
                </c:pt>
                <c:pt idx="3">
                  <c:v>89275</c:v>
                </c:pt>
                <c:pt idx="4">
                  <c:v>81713.7</c:v>
                </c:pt>
                <c:pt idx="5">
                  <c:v>101811.8</c:v>
                </c:pt>
                <c:pt idx="6">
                  <c:v>122996.4</c:v>
                </c:pt>
                <c:pt idx="7">
                  <c:v>90267</c:v>
                </c:pt>
                <c:pt idx="8">
                  <c:v>55656.7</c:v>
                </c:pt>
                <c:pt idx="9">
                  <c:v>91292</c:v>
                </c:pt>
                <c:pt idx="10">
                  <c:v>66576.600000000006</c:v>
                </c:pt>
                <c:pt idx="11">
                  <c:v>84209.600000000006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4-472A-8374-229E656A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2652911"/>
        <c:axId val="2026677439"/>
      </c:barChart>
      <c:catAx>
        <c:axId val="2052652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77439"/>
        <c:crosses val="autoZero"/>
        <c:auto val="1"/>
        <c:lblAlgn val="ctr"/>
        <c:lblOffset val="100"/>
        <c:noMultiLvlLbl val="0"/>
      </c:catAx>
      <c:valAx>
        <c:axId val="202667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65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0FDB688A-5040-48FE-980B-BF1D05450C22}"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19</xdr:row>
      <xdr:rowOff>14287</xdr:rowOff>
    </xdr:from>
    <xdr:to>
      <xdr:col>11</xdr:col>
      <xdr:colOff>219075</xdr:colOff>
      <xdr:row>36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3EE33-CEBA-40E4-0107-54A7B06E0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14</xdr:row>
      <xdr:rowOff>33337</xdr:rowOff>
    </xdr:from>
    <xdr:to>
      <xdr:col>14</xdr:col>
      <xdr:colOff>76199</xdr:colOff>
      <xdr:row>31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6B8A69-A765-0426-A6A3-0E6768F3D2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5924" y="2328862"/>
              <a:ext cx="60483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5D950-91A6-4865-9722-AA9E79B5A097}" name="Table2" displayName="Table2" ref="A2:C20" totalsRowShown="0" headerRowDxfId="0" tableBorderDxfId="4">
  <autoFilter ref="A2:C20" xr:uid="{08C5D950-91A6-4865-9722-AA9E79B5A097}"/>
  <tableColumns count="3">
    <tableColumn id="1" xr3:uid="{C4F7B237-6DB7-40A9-8356-656262F412A5}" name="Industry" dataDxfId="3"/>
    <tableColumn id="2" xr3:uid="{C7FF29A8-5ED0-41D1-A9B6-FD0F6308C877}" name="2020 Avg. Salary" dataDxfId="2"/>
    <tableColumn id="3" xr3:uid="{82E23196-AF60-41F2-A436-EF53EBD9827D}" name="YoY % Growth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Normal="100" workbookViewId="0">
      <selection activeCell="D3" sqref="D3"/>
    </sheetView>
  </sheetViews>
  <sheetFormatPr defaultColWidth="8.85546875" defaultRowHeight="12.75" x14ac:dyDescent="0.2"/>
  <cols>
    <col min="1" max="1" width="18.28515625" style="1" customWidth="1"/>
    <col min="2" max="2" width="15.85546875" style="11" customWidth="1"/>
    <col min="3" max="3" width="14.28515625" style="11" customWidth="1"/>
    <col min="4" max="4" width="17.140625" style="11" customWidth="1"/>
    <col min="5" max="5" width="4.7109375" style="1" customWidth="1"/>
    <col min="6" max="6" width="16.42578125" style="1" customWidth="1"/>
    <col min="7" max="7" width="8.85546875" style="1" customWidth="1"/>
    <col min="8" max="16384" width="8.85546875" style="1"/>
  </cols>
  <sheetData>
    <row r="1" spans="1:9" x14ac:dyDescent="0.2">
      <c r="A1" s="43" t="s">
        <v>119</v>
      </c>
      <c r="B1" s="44"/>
      <c r="C1" s="44"/>
    </row>
    <row r="2" spans="1:9" ht="13.5" thickBot="1" x14ac:dyDescent="0.25">
      <c r="A2" s="55" t="s">
        <v>118</v>
      </c>
      <c r="B2" s="55" t="s">
        <v>133</v>
      </c>
      <c r="C2" s="55" t="s">
        <v>21</v>
      </c>
      <c r="D2" s="27" t="s">
        <v>132</v>
      </c>
      <c r="F2" s="24" t="s">
        <v>138</v>
      </c>
      <c r="G2" s="25"/>
    </row>
    <row r="3" spans="1:9" ht="15.75" thickBot="1" x14ac:dyDescent="0.3">
      <c r="A3" s="49" t="s">
        <v>18</v>
      </c>
      <c r="B3" s="50">
        <v>90267</v>
      </c>
      <c r="C3" s="51">
        <v>0.02</v>
      </c>
      <c r="D3" s="42" cm="1">
        <f t="array" ref="D3:D20">B3:B20/(1+C3:C20)</f>
        <v>88497.058823529413</v>
      </c>
      <c r="F3" s="8" t="s">
        <v>136</v>
      </c>
      <c r="G3" s="45">
        <f>AVERAGE(B3:B20)</f>
        <v>67237.823529411762</v>
      </c>
      <c r="I3" s="3"/>
    </row>
    <row r="4" spans="1:9" ht="15" x14ac:dyDescent="0.25">
      <c r="A4" s="1" t="s">
        <v>101</v>
      </c>
      <c r="B4" s="12">
        <v>67139</v>
      </c>
      <c r="C4" s="14">
        <v>3.2000000000000001E-2</v>
      </c>
      <c r="D4" s="42">
        <v>65057.170542635657</v>
      </c>
      <c r="F4" s="8" t="s">
        <v>137</v>
      </c>
      <c r="G4" s="9">
        <f>AVERAGE(_xlfn.ANCHORARRAY(D3))</f>
        <v>61942.631387170637</v>
      </c>
      <c r="I4" s="3"/>
    </row>
    <row r="5" spans="1:9" ht="15" x14ac:dyDescent="0.25">
      <c r="A5" s="52" t="s">
        <v>96</v>
      </c>
      <c r="B5" s="53">
        <v>48298</v>
      </c>
      <c r="C5" s="54">
        <v>3.5000000000000003E-2</v>
      </c>
      <c r="D5" s="42">
        <v>46664.734299516909</v>
      </c>
      <c r="I5" s="3"/>
    </row>
    <row r="6" spans="1:9" ht="15" x14ac:dyDescent="0.25">
      <c r="A6" s="1" t="s">
        <v>94</v>
      </c>
      <c r="B6" s="12">
        <v>67007</v>
      </c>
      <c r="C6" s="14">
        <v>0.04</v>
      </c>
      <c r="D6" s="42">
        <v>64429.807692307688</v>
      </c>
      <c r="F6" s="13"/>
      <c r="I6" s="3"/>
    </row>
    <row r="7" spans="1:9" ht="15" x14ac:dyDescent="0.25">
      <c r="A7" s="52" t="s">
        <v>81</v>
      </c>
      <c r="B7" s="53">
        <v>77216</v>
      </c>
      <c r="C7" s="54">
        <v>1.4999999999999999E-2</v>
      </c>
      <c r="D7" s="42">
        <v>76074.876847290652</v>
      </c>
      <c r="F7" s="11"/>
      <c r="G7" s="2"/>
      <c r="I7" s="3"/>
    </row>
    <row r="8" spans="1:9" ht="15" x14ac:dyDescent="0.25">
      <c r="A8" s="1" t="s">
        <v>77</v>
      </c>
      <c r="B8" s="12">
        <v>63668</v>
      </c>
      <c r="C8" s="14">
        <v>2.8000000000000001E-2</v>
      </c>
      <c r="D8" s="42">
        <v>61933.852140077819</v>
      </c>
      <c r="I8" s="3"/>
    </row>
    <row r="9" spans="1:9" ht="15" x14ac:dyDescent="0.25">
      <c r="A9" s="52" t="s">
        <v>74</v>
      </c>
      <c r="B9" s="53">
        <v>66406</v>
      </c>
      <c r="C9" s="54">
        <v>2.5999999999999999E-2</v>
      </c>
      <c r="D9" s="42">
        <v>64723.196881091615</v>
      </c>
      <c r="I9" s="3"/>
    </row>
    <row r="10" spans="1:9" ht="15" x14ac:dyDescent="0.25">
      <c r="A10" s="1" t="s">
        <v>69</v>
      </c>
      <c r="B10" s="12">
        <v>72173</v>
      </c>
      <c r="C10" s="14">
        <v>2.5999999999999999E-2</v>
      </c>
      <c r="D10" s="42">
        <v>70344.054580896685</v>
      </c>
      <c r="G10" s="2"/>
      <c r="H10" s="3"/>
      <c r="I10" s="3"/>
    </row>
    <row r="11" spans="1:9" ht="15" x14ac:dyDescent="0.25">
      <c r="A11" s="52" t="s">
        <v>66</v>
      </c>
      <c r="B11" s="53">
        <v>93395</v>
      </c>
      <c r="C11" s="54">
        <v>1.4999999999999999E-2</v>
      </c>
      <c r="D11" s="42">
        <v>92014.778325123159</v>
      </c>
      <c r="G11" s="2"/>
      <c r="H11" s="3"/>
      <c r="I11" s="3"/>
    </row>
    <row r="12" spans="1:9" ht="15" x14ac:dyDescent="0.25">
      <c r="A12" s="1" t="s">
        <v>16</v>
      </c>
      <c r="B12" s="12">
        <v>49222</v>
      </c>
      <c r="C12" s="14">
        <v>3.3000000000000002E-2</v>
      </c>
      <c r="D12" s="42">
        <v>47649.564375605041</v>
      </c>
      <c r="G12" s="2"/>
      <c r="H12" s="3"/>
      <c r="I12" s="3"/>
    </row>
    <row r="13" spans="1:9" ht="15" x14ac:dyDescent="0.25">
      <c r="A13" s="52" t="s">
        <v>56</v>
      </c>
      <c r="B13" s="53">
        <v>75417</v>
      </c>
      <c r="C13" s="54">
        <v>2.5000000000000001E-2</v>
      </c>
      <c r="D13" s="42">
        <v>73577.560975609769</v>
      </c>
      <c r="I13" s="3"/>
    </row>
    <row r="14" spans="1:9" ht="15" x14ac:dyDescent="0.25">
      <c r="A14" s="1" t="s">
        <v>46</v>
      </c>
      <c r="B14" s="12">
        <v>62219</v>
      </c>
      <c r="C14" s="14">
        <v>2.4E-2</v>
      </c>
      <c r="D14" s="42">
        <v>60760.7421875</v>
      </c>
      <c r="I14" s="3"/>
    </row>
    <row r="15" spans="1:9" ht="15" x14ac:dyDescent="0.25">
      <c r="A15" s="52" t="s">
        <v>40</v>
      </c>
      <c r="B15" s="53">
        <v>39147</v>
      </c>
      <c r="C15" s="54">
        <v>2.1000000000000001E-2</v>
      </c>
      <c r="D15" s="42">
        <v>38341.821743388835</v>
      </c>
      <c r="I15" s="3"/>
    </row>
    <row r="16" spans="1:9" ht="15" x14ac:dyDescent="0.25">
      <c r="A16" s="1" t="s">
        <v>14</v>
      </c>
      <c r="B16" s="12">
        <v>62172</v>
      </c>
      <c r="C16" s="14">
        <v>3.3000000000000002E-2</v>
      </c>
      <c r="D16" s="42">
        <v>60185.866408518879</v>
      </c>
      <c r="I16" s="3"/>
    </row>
    <row r="17" spans="1:9" ht="15" x14ac:dyDescent="0.25">
      <c r="A17" s="52" t="s">
        <v>26</v>
      </c>
      <c r="B17" s="53">
        <v>82498</v>
      </c>
      <c r="C17" s="54">
        <v>2.1000000000000001E-2</v>
      </c>
      <c r="D17" s="42">
        <v>80801.175318315378</v>
      </c>
      <c r="I17" s="3"/>
    </row>
    <row r="18" spans="1:9" ht="15" x14ac:dyDescent="0.25">
      <c r="A18" s="1" t="s">
        <v>22</v>
      </c>
      <c r="B18" s="12">
        <v>68499</v>
      </c>
      <c r="C18" s="14">
        <v>2.7E-2</v>
      </c>
      <c r="D18" s="42">
        <v>66698.14995131451</v>
      </c>
      <c r="I18" s="3"/>
    </row>
    <row r="19" spans="1:9" ht="15" x14ac:dyDescent="0.25">
      <c r="A19" s="52" t="s">
        <v>2</v>
      </c>
      <c r="B19" s="53">
        <v>58300</v>
      </c>
      <c r="C19" s="54">
        <v>1.9E-2</v>
      </c>
      <c r="D19" s="42">
        <v>57212.953876349369</v>
      </c>
      <c r="I19" s="3"/>
    </row>
    <row r="20" spans="1:9" x14ac:dyDescent="0.2">
      <c r="A20" s="56"/>
      <c r="B20" s="57"/>
      <c r="C20" s="58"/>
      <c r="D20" s="11">
        <v>0</v>
      </c>
      <c r="F20" s="13"/>
    </row>
    <row r="21" spans="1:9" x14ac:dyDescent="0.2">
      <c r="F21" s="13"/>
    </row>
    <row r="22" spans="1:9" x14ac:dyDescent="0.2">
      <c r="F2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4" sqref="K4"/>
    </sheetView>
  </sheetViews>
  <sheetFormatPr defaultColWidth="8.85546875" defaultRowHeight="12.75" x14ac:dyDescent="0.2"/>
  <cols>
    <col min="1" max="1" width="18.28515625" style="1" customWidth="1"/>
    <col min="2" max="2" width="11" style="1" customWidth="1"/>
    <col min="3" max="3" width="14" style="1" customWidth="1"/>
    <col min="4" max="4" width="4.7109375" style="1" customWidth="1"/>
    <col min="5" max="5" width="20" style="1" bestFit="1" customWidth="1"/>
    <col min="6" max="6" width="4.7109375" style="1" customWidth="1"/>
    <col min="7" max="7" width="20" style="1" bestFit="1" customWidth="1"/>
    <col min="8" max="9" width="14.28515625" style="1" customWidth="1"/>
    <col min="10" max="10" width="4.7109375" style="1" customWidth="1"/>
    <col min="11" max="11" width="20" style="1" bestFit="1" customWidth="1"/>
    <col min="12" max="13" width="14.28515625" style="1" customWidth="1"/>
    <col min="14" max="16384" width="8.85546875" style="1"/>
  </cols>
  <sheetData>
    <row r="1" spans="1:13" ht="13.5" thickBot="1" x14ac:dyDescent="0.25">
      <c r="A1" s="22" t="s">
        <v>119</v>
      </c>
      <c r="B1" s="23"/>
      <c r="C1" s="23"/>
      <c r="E1" s="27" t="s">
        <v>134</v>
      </c>
      <c r="G1" s="24" t="s">
        <v>141</v>
      </c>
      <c r="H1" s="24"/>
      <c r="I1" s="24"/>
      <c r="K1" s="24" t="s">
        <v>142</v>
      </c>
      <c r="L1" s="24"/>
      <c r="M1" s="24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1"/>
      <c r="G2" s="7" t="s">
        <v>118</v>
      </c>
      <c r="H2" s="7" t="s">
        <v>139</v>
      </c>
      <c r="I2" s="7" t="s">
        <v>21</v>
      </c>
      <c r="J2" s="11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_xlfn._xlws.SORT(A3:C19,{3;2},-1)</f>
        <v>Real Estate</v>
      </c>
      <c r="L3" s="1">
        <v>67007</v>
      </c>
      <c r="M3" s="1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Finance</v>
      </c>
      <c r="L5" s="1">
        <v>62172</v>
      </c>
      <c r="M5" s="1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Labor</v>
      </c>
      <c r="L6" s="1">
        <v>49222</v>
      </c>
      <c r="M6" s="1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Manufacturing</v>
      </c>
      <c r="L10" s="1">
        <v>72173</v>
      </c>
      <c r="M10" s="1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Media</v>
      </c>
      <c r="L11" s="1">
        <v>66406</v>
      </c>
      <c r="M11" s="1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Engineering</v>
      </c>
      <c r="L14" s="1">
        <v>82498</v>
      </c>
      <c r="M14" s="1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Food Services</v>
      </c>
      <c r="L15" s="1">
        <v>39147</v>
      </c>
      <c r="M15" s="1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Law</v>
      </c>
      <c r="L18" s="1">
        <v>93395</v>
      </c>
      <c r="M18" s="1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Professional Services</v>
      </c>
      <c r="L19" s="1">
        <v>77216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I4" sqref="I4"/>
    </sheetView>
  </sheetViews>
  <sheetFormatPr defaultColWidth="8.85546875" defaultRowHeight="12.75" x14ac:dyDescent="0.2"/>
  <cols>
    <col min="1" max="1" width="18.7109375" style="1" customWidth="1"/>
    <col min="2" max="2" width="12.28515625" style="1" customWidth="1"/>
    <col min="3" max="3" width="13.85546875" style="1" customWidth="1"/>
    <col min="4" max="4" width="4.7109375" style="1" customWidth="1"/>
    <col min="5" max="5" width="20" style="1" bestFit="1" customWidth="1"/>
    <col min="6" max="7" width="14.28515625" style="1" customWidth="1"/>
    <col min="8" max="8" width="4.7109375" style="1" customWidth="1"/>
    <col min="9" max="9" width="26.28515625" style="1" customWidth="1"/>
    <col min="10" max="16384" width="8.85546875" style="1"/>
  </cols>
  <sheetData>
    <row r="1" spans="1:9" ht="13.5" thickBot="1" x14ac:dyDescent="0.25">
      <c r="A1" s="22" t="s">
        <v>119</v>
      </c>
      <c r="B1" s="29"/>
      <c r="C1" s="29"/>
      <c r="E1" s="30" t="s">
        <v>142</v>
      </c>
      <c r="F1" s="31"/>
      <c r="G1" s="31"/>
      <c r="I1" s="32" t="s">
        <v>135</v>
      </c>
    </row>
    <row r="2" spans="1:9" s="11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tabSelected="1" topLeftCell="C1" workbookViewId="0">
      <selection activeCell="L3" sqref="L3"/>
    </sheetView>
  </sheetViews>
  <sheetFormatPr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20" style="1" customWidth="1"/>
    <col min="7" max="7" width="22.28515625" style="1" customWidth="1"/>
    <col min="8" max="8" width="15.5703125" style="1" customWidth="1"/>
    <col min="9" max="9" width="14.28515625" style="1" customWidth="1"/>
    <col min="10" max="10" width="4.7109375" style="1" customWidth="1"/>
    <col min="11" max="11" width="20" style="1" customWidth="1"/>
    <col min="12" max="12" width="22.28515625" style="1" customWidth="1"/>
    <col min="13" max="14" width="14.28515625" style="1" customWidth="1"/>
    <col min="15" max="16384" width="8.85546875" style="1"/>
  </cols>
  <sheetData>
    <row r="1" spans="1:13" ht="13.5" thickBot="1" x14ac:dyDescent="0.25">
      <c r="A1" s="22" t="s">
        <v>119</v>
      </c>
      <c r="B1" s="29"/>
      <c r="C1" s="29"/>
      <c r="D1" s="29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1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3.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1" t="s">
        <v>121</v>
      </c>
      <c r="G3" s="19" t="s">
        <v>26</v>
      </c>
      <c r="K3" s="21" t="s">
        <v>121</v>
      </c>
      <c r="L3" s="33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1" t="s">
        <v>145</v>
      </c>
      <c r="L4" s="20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2">_xlfn._xlws.FILTER(A3:D86,A3:A86=G3,"No jobs for this selected industry")</f>
        <v>Engineering</v>
      </c>
      <c r="G7" s="1" t="str">
        <v>Quality Engineer</v>
      </c>
      <c r="H7" s="2">
        <v>82143.600000000006</v>
      </c>
      <c r="I7" s="3">
        <v>1.5699999999999999E-2</v>
      </c>
      <c r="K7" s="1" t="str" cm="1">
        <f t="array" ref="K7:M10">_xlfn._xlws.FILTER(B3:D86,(A3:A86=L3)*(C3:C86&gt;L4),"-")</f>
        <v>Solutions Architect</v>
      </c>
      <c r="L7" s="2">
        <v>122996.4</v>
      </c>
      <c r="M7" s="3">
        <v>1.3500000000000002E-2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Engineering</v>
      </c>
      <c r="G8" s="1" t="str">
        <v>Mechanical Engineer</v>
      </c>
      <c r="H8" s="2">
        <v>83944.1</v>
      </c>
      <c r="I8" s="3">
        <v>1.3500000000000002E-2</v>
      </c>
      <c r="K8" s="1" t="str">
        <v>Software Engineer</v>
      </c>
      <c r="L8" s="2">
        <v>101811.8</v>
      </c>
      <c r="M8" s="3">
        <v>2.6200000000000001E-2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Engineering</v>
      </c>
      <c r="G9" s="1" t="str">
        <v>Field Engineer</v>
      </c>
      <c r="H9" s="2">
        <v>75109.3</v>
      </c>
      <c r="I9" s="3">
        <v>1.67E-2</v>
      </c>
      <c r="K9" s="1" t="str">
        <v>IT Manager</v>
      </c>
      <c r="L9" s="2">
        <v>109285.8</v>
      </c>
      <c r="M9" s="3">
        <v>3.6400000000000002E-2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Engineering</v>
      </c>
      <c r="G10" s="1" t="str">
        <v>Electrical Engineer</v>
      </c>
      <c r="H10" s="2">
        <v>88482.7</v>
      </c>
      <c r="I10" s="3">
        <v>1.4500000000000002E-2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Engineering</v>
      </c>
      <c r="G11" s="1" t="str">
        <v>Design Engineer</v>
      </c>
      <c r="H11" s="2">
        <v>85447.3</v>
      </c>
      <c r="I11" s="3">
        <v>4.1399999999999999E-2</v>
      </c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Engineering</v>
      </c>
      <c r="G12" s="1" t="str">
        <v>Civil Engineer</v>
      </c>
      <c r="H12" s="2">
        <v>79859.7</v>
      </c>
      <c r="I12" s="3">
        <v>2.2499999999999999E-2</v>
      </c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H13" s="2"/>
      <c r="I13" s="3"/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H14" s="2"/>
      <c r="I14" s="3"/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H15" s="2"/>
      <c r="I15" s="3"/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H16" s="2"/>
      <c r="I16" s="3"/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H17" s="2"/>
      <c r="I17" s="3"/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H18" s="2"/>
      <c r="I18" s="3"/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4" sqref="H4"/>
    </sheetView>
  </sheetViews>
  <sheetFormatPr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20" style="1" bestFit="1" customWidth="1"/>
    <col min="7" max="7" width="4.7109375" style="1" customWidth="1"/>
    <col min="8" max="8" width="21.42578125" style="1" customWidth="1"/>
    <col min="9" max="16384" width="8.85546875" style="1"/>
  </cols>
  <sheetData>
    <row r="1" spans="1:8" ht="13.5" thickBot="1" x14ac:dyDescent="0.25">
      <c r="A1" s="22" t="s">
        <v>119</v>
      </c>
      <c r="B1" s="29"/>
      <c r="C1" s="29"/>
      <c r="D1" s="29"/>
      <c r="F1" s="32" t="s">
        <v>120</v>
      </c>
      <c r="H1" s="32" t="s">
        <v>122</v>
      </c>
    </row>
    <row r="2" spans="1:8" s="11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_xlfn.UNIQUE(A3:A86,,TRUE)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topLeftCell="A16" workbookViewId="0">
      <selection activeCell="G25" sqref="G25"/>
    </sheetView>
  </sheetViews>
  <sheetFormatPr defaultColWidth="8.85546875" defaultRowHeight="12.75" x14ac:dyDescent="0.2"/>
  <cols>
    <col min="1" max="1" width="16.7109375" style="1" customWidth="1"/>
    <col min="2" max="2" width="20.28515625" style="1" customWidth="1"/>
    <col min="3" max="3" width="15.2851562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0" style="1" customWidth="1"/>
    <col min="8" max="8" width="4.7109375" style="1" customWidth="1"/>
    <col min="9" max="9" width="31.140625" style="1" bestFit="1" customWidth="1"/>
    <col min="10" max="10" width="19.42578125" style="1" bestFit="1" customWidth="1"/>
    <col min="11" max="11" width="14.5703125" style="1" customWidth="1"/>
    <col min="12" max="12" width="19.42578125" style="1" bestFit="1" customWidth="1"/>
    <col min="13" max="13" width="12" style="1" bestFit="1" customWidth="1"/>
    <col min="14" max="16384" width="8.85546875" style="1"/>
  </cols>
  <sheetData>
    <row r="1" spans="1:13" ht="13.5" thickBot="1" x14ac:dyDescent="0.25">
      <c r="A1" s="22" t="s">
        <v>119</v>
      </c>
      <c r="B1" s="22"/>
      <c r="C1" s="22"/>
      <c r="D1" s="22"/>
      <c r="E1" s="22"/>
      <c r="G1" s="32" t="s">
        <v>120</v>
      </c>
      <c r="I1" s="5" t="s">
        <v>147</v>
      </c>
      <c r="J1" s="4"/>
      <c r="K1" s="4"/>
    </row>
    <row r="2" spans="1:13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1" t="s">
        <v>121</v>
      </c>
      <c r="J3" s="19" t="s">
        <v>18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4" t="s">
        <v>0</v>
      </c>
      <c r="J5" s="34" t="s">
        <v>139</v>
      </c>
      <c r="K5" s="35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Data Analyst</v>
      </c>
      <c r="J6" s="2" cm="1">
        <f t="array" ref="J6:J17">AVERAGEIFS($D$3:$D$842,$B$3:$B$842,_xlfn.ANCHORARRAY(I6))</f>
        <v>73905.399999999994</v>
      </c>
      <c r="K6" s="2" cm="1">
        <f t="array" ref="K6:K17">_xlfn.ANCHORARRAY(J6)</f>
        <v>73905.399999999994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Data Scientist</v>
      </c>
      <c r="J7" s="2">
        <v>116213.5</v>
      </c>
      <c r="K7" s="1">
        <v>116213.5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IT Manager</v>
      </c>
      <c r="J8" s="2">
        <v>109285.8</v>
      </c>
      <c r="K8" s="1">
        <v>109285.8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Java Developer</v>
      </c>
      <c r="J9" s="2">
        <v>89275</v>
      </c>
      <c r="K9" s="1">
        <v>89275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Programmer Analyst</v>
      </c>
      <c r="J10" s="2">
        <v>81713.7</v>
      </c>
      <c r="K10" s="1">
        <v>81713.7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Software Engineer</v>
      </c>
      <c r="J11" s="2">
        <v>101811.8</v>
      </c>
      <c r="K11" s="1">
        <v>101811.8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Solutions Architect</v>
      </c>
      <c r="J12" s="2">
        <v>122996.4</v>
      </c>
      <c r="K12" s="1">
        <v>122996.4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Systems Engineer</v>
      </c>
      <c r="J13" s="2">
        <v>90267</v>
      </c>
      <c r="K13" s="1">
        <v>90267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Technical Support</v>
      </c>
      <c r="J14" s="2">
        <v>55656.7</v>
      </c>
      <c r="K14" s="1">
        <v>55656.7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UX Designer</v>
      </c>
      <c r="J15" s="2">
        <v>91292</v>
      </c>
      <c r="K15" s="1">
        <v>91292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Web Designer</v>
      </c>
      <c r="J16" s="2">
        <v>66576.600000000006</v>
      </c>
      <c r="K16" s="1">
        <v>66576.600000000006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Web Developer</v>
      </c>
      <c r="J17" s="2">
        <v>84209.600000000006</v>
      </c>
      <c r="K17" s="1">
        <v>84209.600000000006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{557E9FB5-27A8-4AD6-BD9D-13F0AD2FDF15}</x14:id>
        </ext>
      </extLst>
    </cfRule>
  </conditionalFormatting>
  <dataValidations count="1">
    <dataValidation type="list" allowBlank="1" showInputMessage="1" showErrorMessage="1" sqref="J3" xr:uid="{12CC463C-643B-4239-A4D7-D7CE6EDBA4EC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7E9FB5-27A8-4AD6-BD9D-13F0AD2FDF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topLeftCell="B1" zoomScaleNormal="100" workbookViewId="0">
      <selection activeCell="K7" sqref="K7"/>
    </sheetView>
  </sheetViews>
  <sheetFormatPr defaultColWidth="8.85546875" defaultRowHeight="12.75" x14ac:dyDescent="0.2"/>
  <cols>
    <col min="1" max="1" width="15.7109375" style="1" customWidth="1"/>
    <col min="2" max="2" width="17.140625" style="1" customWidth="1"/>
    <col min="3" max="3" width="15.5703125" style="1" customWidth="1"/>
    <col min="4" max="4" width="12" style="1" customWidth="1"/>
    <col min="5" max="5" width="14.28515625" style="1" customWidth="1"/>
    <col min="6" max="6" width="4.7109375" style="1" customWidth="1"/>
    <col min="7" max="7" width="19.42578125" style="1" bestFit="1" customWidth="1"/>
    <col min="8" max="8" width="4.7109375" style="1" customWidth="1"/>
    <col min="9" max="9" width="14.28515625" style="1" bestFit="1" customWidth="1"/>
    <col min="10" max="10" width="4.7109375" style="1" customWidth="1"/>
    <col min="11" max="11" width="20" style="1" bestFit="1" customWidth="1"/>
    <col min="12" max="12" width="20" style="1" customWidth="1"/>
    <col min="13" max="13" width="17.140625" style="1" customWidth="1"/>
    <col min="14" max="15" width="14.28515625" style="1" customWidth="1"/>
    <col min="16" max="16384" width="8.85546875" style="1"/>
  </cols>
  <sheetData>
    <row r="1" spans="1:15" ht="13.5" thickBot="1" x14ac:dyDescent="0.25">
      <c r="A1" s="22" t="s">
        <v>119</v>
      </c>
      <c r="B1" s="22"/>
      <c r="C1" s="22"/>
      <c r="D1" s="22"/>
      <c r="E1" s="22"/>
      <c r="G1" s="32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 cm="1">
        <f t="array" ref="G3:G5">LARGE($D$3:$D$842,_xlfn.SEQUENCE(3))</f>
        <v>155654</v>
      </c>
      <c r="I3" s="21" t="s">
        <v>124</v>
      </c>
      <c r="J3" s="19">
        <v>10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v>144318</v>
      </c>
    </row>
    <row r="5" spans="1:15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v>143513</v>
      </c>
      <c r="I5" s="34" t="s">
        <v>139</v>
      </c>
      <c r="J5" s="11"/>
      <c r="K5" s="34" t="s">
        <v>118</v>
      </c>
      <c r="L5" s="34" t="s">
        <v>0</v>
      </c>
      <c r="M5" s="34" t="s">
        <v>1</v>
      </c>
      <c r="N5" s="34" t="s">
        <v>139</v>
      </c>
      <c r="O5" s="34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0" cm="1">
        <f t="array" ref="I6:I15">LARGE($D$3:$D$842,_xlfn.SEQUENCE(J3))</f>
        <v>155654</v>
      </c>
      <c r="K6" s="1" t="str" cm="1">
        <f t="array" ref="K6:O15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0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0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0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0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0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0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0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0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0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1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1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1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1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1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1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1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1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1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1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1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1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1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1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1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1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E1" workbookViewId="0">
      <selection activeCell="Q4" sqref="Q4"/>
    </sheetView>
  </sheetViews>
  <sheetFormatPr defaultColWidth="8.85546875" defaultRowHeight="12.75" x14ac:dyDescent="0.2"/>
  <cols>
    <col min="1" max="1" width="14.140625" style="1" customWidth="1"/>
    <col min="2" max="2" width="17.140625" style="1" customWidth="1"/>
    <col min="3" max="3" width="14.710937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5.7109375" style="1" customWidth="1"/>
    <col min="8" max="8" width="4.7109375" style="1" customWidth="1"/>
    <col min="9" max="9" width="25.7109375" style="1" customWidth="1"/>
    <col min="10" max="10" width="4.7109375" style="1" customWidth="1"/>
    <col min="11" max="11" width="25.7109375" style="1" customWidth="1"/>
    <col min="12" max="12" width="4.7109375" style="1" customWidth="1"/>
    <col min="13" max="13" width="3.42578125" style="1" customWidth="1"/>
    <col min="14" max="14" width="26.7109375" style="1" customWidth="1"/>
    <col min="15" max="15" width="4.7109375" style="1" customWidth="1"/>
    <col min="16" max="16" width="3.7109375" style="1" customWidth="1"/>
    <col min="17" max="17" width="28.28515625" style="1" customWidth="1"/>
    <col min="18" max="18" width="9.5703125" style="1" bestFit="1" customWidth="1"/>
    <col min="19" max="16384" width="8.85546875" style="1"/>
  </cols>
  <sheetData>
    <row r="1" spans="1:18" ht="13.5" thickBot="1" x14ac:dyDescent="0.25">
      <c r="A1" s="22" t="s">
        <v>119</v>
      </c>
      <c r="B1" s="22"/>
      <c r="C1" s="22"/>
      <c r="D1" s="22"/>
      <c r="E1" s="22"/>
      <c r="G1" s="32" t="s">
        <v>126</v>
      </c>
      <c r="I1" s="32" t="s">
        <v>125</v>
      </c>
      <c r="K1" s="32" t="s">
        <v>127</v>
      </c>
      <c r="M1" s="5" t="s">
        <v>128</v>
      </c>
      <c r="N1" s="30"/>
      <c r="P1" s="5" t="s">
        <v>149</v>
      </c>
      <c r="Q1" s="30"/>
    </row>
    <row r="2" spans="1:18" s="11" customFormat="1" ht="13.5" thickBot="1" x14ac:dyDescent="0.25">
      <c r="A2" s="26" t="s">
        <v>118</v>
      </c>
      <c r="B2" s="26" t="s">
        <v>0</v>
      </c>
      <c r="C2" s="26" t="s">
        <v>1</v>
      </c>
      <c r="D2" s="26" t="s">
        <v>139</v>
      </c>
      <c r="E2" s="26" t="s">
        <v>21</v>
      </c>
      <c r="G2" s="28" t="s">
        <v>0</v>
      </c>
      <c r="I2" s="28" t="s">
        <v>0</v>
      </c>
      <c r="K2" s="28" t="s">
        <v>0</v>
      </c>
      <c r="M2" s="33">
        <v>5</v>
      </c>
      <c r="N2" s="28" t="s">
        <v>114</v>
      </c>
      <c r="P2" s="37">
        <v>5</v>
      </c>
      <c r="Q2" s="36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Technician</v>
      </c>
      <c r="K3" s="1" t="str">
        <f ca="1">INDEX(_xlfn.ANCHORARRAY(I3),1)</f>
        <v>Technician</v>
      </c>
      <c r="N3" s="1" t="str" cm="1">
        <f t="array" aca="1" ref="N3:N7" ca="1">INDEX(_xlfn.ANCHORARRAY(I3),_xlfn.SEQUENCE(M2))</f>
        <v>Technician</v>
      </c>
      <c r="P3" s="10"/>
      <c r="Q3" s="1" t="str" cm="1">
        <f t="array" aca="1" ref="Q3:Q7" ca="1">INDEX(_xlfn.SORTBY(_xlfn.UNIQUE(B3:B842),_xlfn.RANDARRAY(ROWS(_xlfn.UNIQUE(B3:B842)))),_xlfn.SEQUENCE(P2))</f>
        <v>Sales Representative</v>
      </c>
      <c r="R3" s="15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Certified Nursing Assistant</v>
      </c>
      <c r="N4" s="1" t="str">
        <f ca="1"/>
        <v>Certified Nursing Assistant</v>
      </c>
      <c r="P4" s="11"/>
      <c r="Q4" s="1" t="str">
        <f ca="1"/>
        <v>Property Manager</v>
      </c>
      <c r="R4" s="15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Machine Operator</v>
      </c>
      <c r="N5" s="1" t="str">
        <f ca="1"/>
        <v>Machine Operator</v>
      </c>
      <c r="P5" s="11"/>
      <c r="Q5" s="1" t="str">
        <f ca="1"/>
        <v>Barista</v>
      </c>
      <c r="R5" s="15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Retail Key Holder</v>
      </c>
      <c r="N6" s="1" t="str">
        <f ca="1"/>
        <v>Retail Key Holder</v>
      </c>
      <c r="P6" s="11"/>
      <c r="Q6" s="1" t="str">
        <f ca="1"/>
        <v>Product Manager</v>
      </c>
      <c r="R6" s="15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Production Manager</v>
      </c>
      <c r="N7" s="1" t="str">
        <f ca="1"/>
        <v>Production Manager</v>
      </c>
      <c r="P7" s="11"/>
      <c r="Q7" s="1" t="str">
        <f ca="1"/>
        <v>Office Manager</v>
      </c>
      <c r="R7" s="15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Warehouse Associate</v>
      </c>
      <c r="P8" s="11"/>
      <c r="R8" s="15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Administrative Assistant</v>
      </c>
      <c r="P9" s="11"/>
      <c r="R9" s="15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Truck Driver</v>
      </c>
      <c r="P10" s="11"/>
      <c r="R10" s="15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Communications Manager</v>
      </c>
      <c r="P11" s="11"/>
      <c r="R11" s="15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Server</v>
      </c>
      <c r="P12" s="11"/>
      <c r="R12" s="15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Store Manager</v>
      </c>
      <c r="P13" s="11"/>
      <c r="R13" s="15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Software Engineer</v>
      </c>
      <c r="P14" s="11"/>
      <c r="R14" s="15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Civil Engineer</v>
      </c>
      <c r="P15" s="11"/>
      <c r="R15" s="15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Program Manager</v>
      </c>
      <c r="P16" s="11"/>
      <c r="R16" s="15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Pharmacist</v>
      </c>
      <c r="P17" s="11"/>
      <c r="R17" s="15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Tax Manager</v>
      </c>
      <c r="P18" s="11"/>
      <c r="R18" s="15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Process Engineer</v>
      </c>
      <c r="P19" s="11"/>
      <c r="R19" s="15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Business Development Manager</v>
      </c>
      <c r="P20" s="11"/>
      <c r="R20" s="15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Financial Advisor</v>
      </c>
      <c r="P21" s="11"/>
      <c r="R21" s="15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Physical Therapist</v>
      </c>
      <c r="P22" s="11"/>
      <c r="R22" s="15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Field Engineer</v>
      </c>
      <c r="P23" s="11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Buyer</v>
      </c>
      <c r="P24" s="11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Programmer Analyst</v>
      </c>
      <c r="P25" s="11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Technical Editor</v>
      </c>
      <c r="P26" s="11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Paralegal</v>
      </c>
      <c r="P27" s="11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Licensed Practical Nurse</v>
      </c>
      <c r="P28" s="11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Quality Engineer</v>
      </c>
      <c r="P29" s="11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Research Assistant</v>
      </c>
      <c r="P30" s="11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Pharmacy Technician</v>
      </c>
      <c r="P31" s="11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Medical Assistant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Solutions Architect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UX Designer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Project Manager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Maintenance Worker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Bartender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Customer Service Manager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Web Developer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Operations Manager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Data Analyst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Office Manager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Teacher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Graphic Designer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Delivery Driver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Systems Engineer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Manufacturing Engineer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Construction Laborer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Operations Analyst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Attorney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Customer Service Representative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Bank Teller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Data Scientist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Electrical Engineer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Medical Technologist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Loan Officer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Registered Nurse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Barista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Maintenance Technician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Business Analyst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Financial Analyst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Restaurant Cook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Consultant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Recruiter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Cashier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Java Developer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Emergency Medical Technician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IT Manager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Producer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Restaurant Manager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Web Designer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Accountant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Claims Adjuster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Technical Support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Security Officer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Human Resources Manager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Product Manager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Sales Manager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Insurance Agent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Professor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Material Handler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Mechanical Engineer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Design Engineer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Sales Representative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Marketing Manager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Property Manager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A3" workbookViewId="0">
      <selection activeCell="L8" sqref="L8"/>
    </sheetView>
  </sheetViews>
  <sheetFormatPr defaultColWidth="8.85546875" defaultRowHeight="12.75" x14ac:dyDescent="0.2"/>
  <cols>
    <col min="1" max="1" width="16.140625" style="1" customWidth="1"/>
    <col min="2" max="2" width="17.140625" style="1" customWidth="1"/>
    <col min="3" max="3" width="14.85546875" style="1" customWidth="1"/>
    <col min="4" max="5" width="14.28515625" style="1" customWidth="1"/>
    <col min="6" max="6" width="4.7109375" style="1" customWidth="1"/>
    <col min="7" max="7" width="18" style="1" bestFit="1" customWidth="1"/>
    <col min="8" max="8" width="11.140625" style="1" customWidth="1"/>
    <col min="9" max="9" width="8.85546875" style="1"/>
    <col min="10" max="10" width="4.7109375" style="1" customWidth="1"/>
    <col min="11" max="11" width="13" style="1" bestFit="1" customWidth="1"/>
    <col min="12" max="12" width="11.140625" style="1" customWidth="1"/>
    <col min="13" max="13" width="14.85546875" style="1" customWidth="1"/>
    <col min="14" max="16384" width="8.85546875" style="1"/>
  </cols>
  <sheetData>
    <row r="1" spans="1:13" ht="13.5" thickBot="1" x14ac:dyDescent="0.25">
      <c r="A1" s="22" t="s">
        <v>119</v>
      </c>
      <c r="B1" s="22"/>
      <c r="C1" s="22"/>
      <c r="D1" s="22"/>
      <c r="E1" s="22"/>
      <c r="G1" s="30" t="s">
        <v>129</v>
      </c>
      <c r="H1" s="31"/>
      <c r="I1" s="31"/>
      <c r="K1" s="5" t="s">
        <v>152</v>
      </c>
      <c r="L1" s="5"/>
      <c r="M1" s="5"/>
    </row>
    <row r="2" spans="1:13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3.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0" t="s">
        <v>130</v>
      </c>
      <c r="H3" s="2">
        <v>25000</v>
      </c>
      <c r="I3" s="1" cm="1">
        <f t="array" ref="I3:I10">FREQUENCY(D3:D842,H3:H9)</f>
        <v>3</v>
      </c>
      <c r="K3" s="21" t="s">
        <v>116</v>
      </c>
      <c r="L3" s="38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1" t="s">
        <v>153</v>
      </c>
      <c r="H4" s="2">
        <v>50000</v>
      </c>
      <c r="I4" s="1">
        <v>214</v>
      </c>
      <c r="K4" s="21" t="s">
        <v>117</v>
      </c>
      <c r="L4" s="20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1" t="s">
        <v>154</v>
      </c>
      <c r="H5" s="2">
        <v>75000</v>
      </c>
      <c r="I5" s="1">
        <v>284</v>
      </c>
    </row>
    <row r="6" spans="1:13" ht="13.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1" t="s">
        <v>155</v>
      </c>
      <c r="H6" s="2">
        <v>100000</v>
      </c>
      <c r="I6" s="1">
        <v>242</v>
      </c>
      <c r="K6" s="34" t="s">
        <v>115</v>
      </c>
      <c r="L6" s="34" t="s">
        <v>140</v>
      </c>
      <c r="M6" s="39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1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FREQUENCY(D3:D842,_xlfn.ANCHORARRAY(K7))</f>
        <v>17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1" t="s">
        <v>157</v>
      </c>
      <c r="H8" s="2">
        <v>150000</v>
      </c>
      <c r="I8" s="1">
        <v>15</v>
      </c>
      <c r="K8" s="2">
        <v>60000</v>
      </c>
      <c r="L8" s="1">
        <v>322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1" t="s">
        <v>158</v>
      </c>
      <c r="H9" s="2">
        <v>175000</v>
      </c>
      <c r="I9" s="1">
        <v>1</v>
      </c>
      <c r="K9" s="2">
        <v>90000</v>
      </c>
      <c r="L9" s="1">
        <v>355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1" t="s">
        <v>131</v>
      </c>
      <c r="H10" s="2"/>
      <c r="I10" s="1">
        <v>0</v>
      </c>
      <c r="K10" s="2">
        <v>120000</v>
      </c>
      <c r="L10" s="1">
        <v>118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150000</v>
      </c>
      <c r="L11" s="1">
        <v>27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E1" workbookViewId="0">
      <selection activeCell="H3" sqref="H3"/>
    </sheetView>
  </sheetViews>
  <sheetFormatPr defaultColWidth="8.85546875" defaultRowHeight="12.75" x14ac:dyDescent="0.2"/>
  <cols>
    <col min="1" max="1" width="16.140625" style="1" customWidth="1"/>
    <col min="2" max="2" width="17.140625" style="1" customWidth="1"/>
    <col min="3" max="3" width="15.5703125" style="1" customWidth="1"/>
    <col min="4" max="4" width="12.85546875" style="1" customWidth="1"/>
    <col min="5" max="5" width="13.7109375" style="1" customWidth="1"/>
    <col min="6" max="6" width="4.7109375" style="1" customWidth="1"/>
    <col min="7" max="7" width="26.140625" style="46" customWidth="1"/>
    <col min="8" max="8" width="17.7109375" style="1" customWidth="1"/>
    <col min="9" max="17" width="14.42578125" style="1" customWidth="1"/>
    <col min="18" max="16384" width="8.85546875" style="1"/>
  </cols>
  <sheetData>
    <row r="1" spans="1:17" ht="13.5" thickBot="1" x14ac:dyDescent="0.25">
      <c r="A1" s="22" t="s">
        <v>119</v>
      </c>
      <c r="B1" s="22"/>
      <c r="C1" s="22"/>
      <c r="D1" s="22"/>
      <c r="E1" s="22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6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1" t="s">
        <v>121</v>
      </c>
      <c r="H3" s="19" t="s">
        <v>46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9" t="str" cm="1">
        <f t="array" ref="H5:Q5">TRANSPOSE(_xlfn._xlws.SORT(_xlfn.UNIQUE(C3:C842)))</f>
        <v>Atlanta</v>
      </c>
      <c r="I5" s="59" t="str">
        <v>Boston</v>
      </c>
      <c r="J5" s="59" t="str">
        <v>Chicago</v>
      </c>
      <c r="K5" s="59" t="str">
        <v>Houston</v>
      </c>
      <c r="L5" s="59" t="str">
        <v>Los Angeles</v>
      </c>
      <c r="M5" s="59" t="str">
        <v>New York City</v>
      </c>
      <c r="N5" s="59" t="str">
        <v>Philadelphia</v>
      </c>
      <c r="O5" s="59" t="str">
        <v>San Francisco</v>
      </c>
      <c r="P5" s="59" t="str">
        <v>Seattle</v>
      </c>
      <c r="Q5" s="59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6" t="str" cm="1">
        <f t="array" ref="G6:G14">_xlfn._xlws.SORT(_xlfn.UNIQUE(_xlfn._xlws.FILTER(B3:B842,A3:A842=H3)))</f>
        <v>Certified Nursing Assistant</v>
      </c>
      <c r="H6" s="16" cm="1">
        <f t="array" ref="H6:Q14">AVERAGEIFS(D3:D842,B3:B842,_xlfn.ANCHORARRAY(G6),C3:C842,_xlfn.ANCHORARRAY(H5))</f>
        <v>26920</v>
      </c>
      <c r="I6" s="16">
        <v>35275</v>
      </c>
      <c r="J6" s="16">
        <v>30910</v>
      </c>
      <c r="K6" s="16">
        <v>28184</v>
      </c>
      <c r="L6" s="16">
        <v>36136</v>
      </c>
      <c r="M6" s="16">
        <v>37968</v>
      </c>
      <c r="N6" s="16">
        <v>32369</v>
      </c>
      <c r="O6" s="16">
        <v>41741</v>
      </c>
      <c r="P6" s="16">
        <v>37276</v>
      </c>
      <c r="Q6" s="16">
        <v>32924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6" t="str">
        <v>Emergency Medical Technician</v>
      </c>
      <c r="H7" s="16">
        <v>37950</v>
      </c>
      <c r="I7" s="16">
        <v>42958</v>
      </c>
      <c r="J7" s="16">
        <v>34219</v>
      </c>
      <c r="K7" s="16">
        <v>38822</v>
      </c>
      <c r="L7" s="16">
        <v>36813</v>
      </c>
      <c r="M7" s="16">
        <v>41161</v>
      </c>
      <c r="N7" s="16">
        <v>39289</v>
      </c>
      <c r="O7" s="16">
        <v>46205</v>
      </c>
      <c r="P7" s="16">
        <v>42801</v>
      </c>
      <c r="Q7" s="16">
        <v>43208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6" t="str">
        <v>Licensed Practical Nurse</v>
      </c>
      <c r="H8" s="16">
        <v>45544</v>
      </c>
      <c r="I8" s="16">
        <v>58115</v>
      </c>
      <c r="J8" s="16">
        <v>53120</v>
      </c>
      <c r="K8" s="16">
        <v>47020</v>
      </c>
      <c r="L8" s="16">
        <v>51954</v>
      </c>
      <c r="M8" s="16">
        <v>55879</v>
      </c>
      <c r="N8" s="16">
        <v>54969</v>
      </c>
      <c r="O8" s="16">
        <v>64041</v>
      </c>
      <c r="P8" s="16">
        <v>55609</v>
      </c>
      <c r="Q8" s="16">
        <v>50446</v>
      </c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6" t="str">
        <v>Medical Assistant</v>
      </c>
      <c r="H9" s="16">
        <v>34807</v>
      </c>
      <c r="I9" s="16">
        <v>41909</v>
      </c>
      <c r="J9" s="16">
        <v>37199</v>
      </c>
      <c r="K9" s="16">
        <v>35689</v>
      </c>
      <c r="L9" s="16">
        <v>38156</v>
      </c>
      <c r="M9" s="16">
        <v>39274</v>
      </c>
      <c r="N9" s="16">
        <v>36195</v>
      </c>
      <c r="O9" s="16">
        <v>52013</v>
      </c>
      <c r="P9" s="16">
        <v>46337</v>
      </c>
      <c r="Q9" s="16">
        <v>39672</v>
      </c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6" t="str">
        <v>Medical Technologist</v>
      </c>
      <c r="H10" s="16">
        <v>59462</v>
      </c>
      <c r="I10" s="16">
        <v>66761</v>
      </c>
      <c r="J10" s="16">
        <v>57504</v>
      </c>
      <c r="K10" s="16">
        <v>57789</v>
      </c>
      <c r="L10" s="16">
        <v>65670</v>
      </c>
      <c r="M10" s="16">
        <v>65854</v>
      </c>
      <c r="N10" s="16">
        <v>61477</v>
      </c>
      <c r="O10" s="16">
        <v>76584</v>
      </c>
      <c r="P10" s="16">
        <v>69020</v>
      </c>
      <c r="Q10" s="16">
        <v>60568</v>
      </c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6" t="str">
        <v>Pharmacist</v>
      </c>
      <c r="H11" s="16">
        <v>118229</v>
      </c>
      <c r="I11" s="16">
        <v>119572</v>
      </c>
      <c r="J11" s="16">
        <v>121657</v>
      </c>
      <c r="K11" s="16">
        <v>114702</v>
      </c>
      <c r="L11" s="16">
        <v>137104</v>
      </c>
      <c r="M11" s="16">
        <v>122105</v>
      </c>
      <c r="N11" s="16">
        <v>120323</v>
      </c>
      <c r="O11" s="16">
        <v>144318</v>
      </c>
      <c r="P11" s="16">
        <v>126786</v>
      </c>
      <c r="Q11" s="16">
        <v>124625</v>
      </c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6" t="str">
        <v>Pharmacy Technician</v>
      </c>
      <c r="H12" s="16">
        <v>31581</v>
      </c>
      <c r="I12" s="16">
        <v>35676</v>
      </c>
      <c r="J12" s="16">
        <v>34746</v>
      </c>
      <c r="K12" s="16">
        <v>34592</v>
      </c>
      <c r="L12" s="16">
        <v>39778</v>
      </c>
      <c r="M12" s="16">
        <v>33626</v>
      </c>
      <c r="N12" s="16">
        <v>31718</v>
      </c>
      <c r="O12" s="16">
        <v>48723</v>
      </c>
      <c r="P12" s="16">
        <v>44046</v>
      </c>
      <c r="Q12" s="16">
        <v>34851</v>
      </c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6" t="str">
        <v>Physical Therapist</v>
      </c>
      <c r="H13" s="16">
        <v>79320</v>
      </c>
      <c r="I13" s="16">
        <v>80261</v>
      </c>
      <c r="J13" s="16">
        <v>79026</v>
      </c>
      <c r="K13" s="16">
        <v>78305</v>
      </c>
      <c r="L13" s="16">
        <v>94773</v>
      </c>
      <c r="M13" s="16">
        <v>81115</v>
      </c>
      <c r="N13" s="16">
        <v>79667</v>
      </c>
      <c r="O13" s="16">
        <v>102275</v>
      </c>
      <c r="P13" s="16">
        <v>80217</v>
      </c>
      <c r="Q13" s="16">
        <v>84027</v>
      </c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6" t="str">
        <v>Registered Nurse</v>
      </c>
      <c r="H14" s="16">
        <v>67253</v>
      </c>
      <c r="I14" s="16">
        <v>78294</v>
      </c>
      <c r="J14" s="16">
        <v>70755</v>
      </c>
      <c r="K14" s="16">
        <v>73120</v>
      </c>
      <c r="L14" s="16">
        <v>92991</v>
      </c>
      <c r="M14" s="16">
        <v>88917</v>
      </c>
      <c r="N14" s="16">
        <v>75674</v>
      </c>
      <c r="O14" s="16">
        <v>120484</v>
      </c>
      <c r="P14" s="16">
        <v>79433</v>
      </c>
      <c r="Q14" s="16">
        <v>73272</v>
      </c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5" x14ac:dyDescent="0.2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7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7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7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7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7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7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7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7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7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7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7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7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7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7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7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7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7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7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5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opLeftCell="A18" workbookViewId="0">
      <selection activeCell="G28" sqref="G28"/>
    </sheetView>
  </sheetViews>
  <sheetFormatPr defaultColWidth="8.85546875" defaultRowHeight="12.75" x14ac:dyDescent="0.2"/>
  <cols>
    <col min="1" max="1" width="15.85546875" style="1" customWidth="1"/>
    <col min="2" max="2" width="17.140625" style="1" customWidth="1"/>
    <col min="3" max="3" width="15.85546875" style="1" customWidth="1"/>
    <col min="4" max="4" width="12.7109375" style="1" customWidth="1"/>
    <col min="5" max="5" width="14.28515625" style="1" customWidth="1"/>
    <col min="6" max="6" width="4.7109375" style="1" customWidth="1"/>
    <col min="7" max="7" width="21.28515625" style="1" customWidth="1"/>
    <col min="8" max="8" width="14.28515625" style="1" customWidth="1"/>
    <col min="9" max="9" width="8.7109375" style="1" bestFit="1" customWidth="1"/>
    <col min="10" max="10" width="21.85546875" style="1" customWidth="1"/>
    <col min="11" max="11" width="14.28515625" style="1" customWidth="1"/>
    <col min="12" max="12" width="4.7109375" style="1" customWidth="1"/>
    <col min="13" max="13" width="22.28515625" style="1" customWidth="1"/>
    <col min="14" max="14" width="14.28515625" style="1" customWidth="1"/>
    <col min="15" max="16384" width="8.85546875" style="1"/>
  </cols>
  <sheetData>
    <row r="1" spans="1:14" ht="13.5" thickBot="1" x14ac:dyDescent="0.25">
      <c r="A1" s="22" t="s">
        <v>119</v>
      </c>
      <c r="B1" s="22"/>
      <c r="C1" s="22"/>
      <c r="D1" s="22"/>
      <c r="E1" s="22"/>
      <c r="G1" s="30" t="s">
        <v>146</v>
      </c>
      <c r="H1" s="31"/>
      <c r="J1" s="30" t="s">
        <v>159</v>
      </c>
      <c r="K1" s="31"/>
      <c r="M1" s="30" t="s">
        <v>160</v>
      </c>
      <c r="N1" s="30"/>
    </row>
    <row r="2" spans="1:14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_xlfn._xlws.SORT(G3:H19,2,-1)</f>
        <v>Law</v>
      </c>
      <c r="K3" s="2">
        <v>93394.7</v>
      </c>
      <c r="N3" s="2"/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N4" s="2"/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N5" s="2"/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N6" s="2"/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N7" s="2"/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N8" s="2"/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N9" s="2"/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N10" s="2"/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N11" s="2"/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N12" s="2"/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N13" s="2"/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N14" s="2"/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N15" s="2"/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N16" s="2"/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N17" s="2"/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N18" s="2"/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N19" s="2"/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8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8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8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e" cm="1">
        <f t="array" ref="G25">sort</f>
        <v>#NAME?</v>
      </c>
      <c r="I25" s="18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8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8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cm="1">
        <f t="array" aca="1" ref="G28:J35" ca="1">_xlfn.RANDARRAY(8,4,1,100,0)</f>
        <v>72.286307000126641</v>
      </c>
      <c r="H28" s="1">
        <f ca="1"/>
        <v>85.017353922656412</v>
      </c>
      <c r="I28" s="18">
        <f ca="1"/>
        <v>13.065622640964108</v>
      </c>
      <c r="J28" s="1">
        <f ca="1"/>
        <v>20.703637669105959</v>
      </c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>
        <f ca="1"/>
        <v>23.248202334976156</v>
      </c>
      <c r="H29" s="1">
        <f ca="1"/>
        <v>41.370549920780874</v>
      </c>
      <c r="I29" s="18">
        <f ca="1"/>
        <v>60.701295764234004</v>
      </c>
      <c r="J29" s="1">
        <f ca="1"/>
        <v>88.614589633427016</v>
      </c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>
        <f ca="1"/>
        <v>81.177458822534376</v>
      </c>
      <c r="H30" s="1">
        <f ca="1"/>
        <v>83.607323078339846</v>
      </c>
      <c r="I30" s="18">
        <f ca="1"/>
        <v>87.582843259646737</v>
      </c>
      <c r="J30" s="1">
        <f ca="1"/>
        <v>36.788015051078972</v>
      </c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>
        <f ca="1"/>
        <v>80.276488924006514</v>
      </c>
      <c r="H31" s="1">
        <f ca="1"/>
        <v>54.947204689241048</v>
      </c>
      <c r="I31" s="18">
        <f ca="1"/>
        <v>2.2646900654240341</v>
      </c>
      <c r="J31" s="1">
        <f ca="1"/>
        <v>14.963548089833736</v>
      </c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>
        <f ca="1"/>
        <v>6.302469858409296</v>
      </c>
      <c r="H32" s="1">
        <f ca="1"/>
        <v>70.777310408943066</v>
      </c>
      <c r="I32" s="18">
        <f ca="1"/>
        <v>33.282778279535563</v>
      </c>
      <c r="J32" s="1">
        <f ca="1"/>
        <v>23.891949551043737</v>
      </c>
    </row>
    <row r="33" spans="1:10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>
        <f ca="1"/>
        <v>76.342338707154767</v>
      </c>
      <c r="H33" s="1">
        <f ca="1"/>
        <v>68.443382706349482</v>
      </c>
      <c r="I33" s="18">
        <f ca="1"/>
        <v>59.634459751679657</v>
      </c>
      <c r="J33" s="1">
        <f ca="1"/>
        <v>50.054716713785112</v>
      </c>
    </row>
    <row r="34" spans="1:10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>
        <f ca="1"/>
        <v>70.491325159061219</v>
      </c>
      <c r="H34" s="1">
        <f ca="1"/>
        <v>42.562573320226818</v>
      </c>
      <c r="I34" s="1">
        <f ca="1"/>
        <v>2.0382459945922875</v>
      </c>
      <c r="J34" s="1">
        <f ca="1"/>
        <v>29.338204566468576</v>
      </c>
    </row>
    <row r="35" spans="1:10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>
        <f ca="1"/>
        <v>39.219633039369555</v>
      </c>
      <c r="H35" s="1">
        <f ca="1"/>
        <v>34.722462083412168</v>
      </c>
      <c r="I35" s="1">
        <f ca="1"/>
        <v>10.783418547697821</v>
      </c>
      <c r="J35" s="1">
        <f ca="1"/>
        <v>39.503446672641772</v>
      </c>
    </row>
    <row r="36" spans="1:10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10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10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10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10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10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10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10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10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10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10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10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10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Pranav Bhoola</cp:lastModifiedBy>
  <dcterms:created xsi:type="dcterms:W3CDTF">2021-03-18T20:05:03Z</dcterms:created>
  <dcterms:modified xsi:type="dcterms:W3CDTF">2024-07-18T11:06:27Z</dcterms:modified>
</cp:coreProperties>
</file>