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/>
  <mc:AlternateContent xmlns:mc="http://schemas.openxmlformats.org/markup-compatibility/2006">
    <mc:Choice Requires="x15">
      <x15ac:absPath xmlns:x15ac="http://schemas.microsoft.com/office/spreadsheetml/2010/11/ac" url="https://northerndata-my.sharepoint.com/personal/lucky_manamela_sambeconsulting_com/Documents/Desktop/Sambe Consulting/Time sheet/Week3 Feb 2025/"/>
    </mc:Choice>
  </mc:AlternateContent>
  <xr:revisionPtr revIDLastSave="26" documentId="8_{9F2FB7FD-4AF5-4D98-BEC9-F1051CAECB97}" xr6:coauthVersionLast="47" xr6:coauthVersionMax="47" xr10:uidLastSave="{A0A480ED-2116-4258-8AD6-EF59E06BA425}"/>
  <bookViews>
    <workbookView xWindow="-108" yWindow="-108" windowWidth="23256" windowHeight="12456" xr2:uid="{1C8F8026-B005-4B08-94D3-371A77F74D8F}"/>
  </bookViews>
  <sheets>
    <sheet name="February 2025" sheetId="10" r:id="rId1"/>
    <sheet name="Nov" sheetId="1" r:id="rId2"/>
    <sheet name="Dec" sheetId="3" r:id="rId3"/>
    <sheet name="Jan" sheetId="4" r:id="rId4"/>
    <sheet name="Feb" sheetId="5" r:id="rId5"/>
    <sheet name="Mar" sheetId="6" r:id="rId6"/>
    <sheet name="Expense Claim" sheetId="8" r:id="rId7"/>
    <sheet name="Leave" sheetId="9" r:id="rId8"/>
    <sheet name="Key" sheetId="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0" l="1"/>
  <c r="H11" i="10"/>
  <c r="H12" i="10"/>
  <c r="H13" i="10"/>
  <c r="H39" i="4"/>
  <c r="H15" i="1"/>
  <c r="D14" i="9"/>
  <c r="F17" i="8"/>
  <c r="B6" i="8" s="1"/>
  <c r="F45" i="6"/>
  <c r="F44" i="6"/>
  <c r="F42" i="5"/>
  <c r="F41" i="5"/>
  <c r="H9" i="10" l="1"/>
  <c r="F15" i="10"/>
  <c r="H9" i="4"/>
  <c r="H31" i="3"/>
  <c r="F44" i="1"/>
  <c r="F18" i="10" l="1"/>
  <c r="B6" i="10" s="1"/>
  <c r="F19" i="10"/>
  <c r="F20" i="10" s="1"/>
  <c r="H12" i="4"/>
  <c r="F45" i="4"/>
  <c r="H10" i="4"/>
  <c r="F44" i="4" s="1"/>
  <c r="H39" i="6"/>
  <c r="H9" i="5"/>
  <c r="F41" i="4"/>
  <c r="H11" i="4"/>
  <c r="H32" i="3"/>
  <c r="H39" i="3"/>
  <c r="H11" i="1"/>
  <c r="H9" i="6"/>
  <c r="H10" i="5"/>
  <c r="H9" i="3"/>
  <c r="H9" i="1" l="1"/>
  <c r="F43" i="1" s="1"/>
  <c r="H17" i="4"/>
  <c r="H18" i="4"/>
  <c r="H16" i="4"/>
  <c r="H15" i="4"/>
  <c r="H14" i="4"/>
  <c r="H13" i="4"/>
  <c r="H38" i="3"/>
  <c r="H37" i="3"/>
  <c r="H36" i="3"/>
  <c r="H13" i="6" l="1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14" i="3"/>
  <c r="H15" i="3"/>
  <c r="H16" i="3"/>
  <c r="H17" i="3"/>
  <c r="H18" i="3"/>
  <c r="H19" i="3"/>
  <c r="H20" i="3"/>
  <c r="H21" i="3"/>
  <c r="H22" i="3"/>
  <c r="H23" i="3"/>
  <c r="H24" i="3"/>
  <c r="F45" i="3" s="1"/>
  <c r="H25" i="3"/>
  <c r="H26" i="3"/>
  <c r="H27" i="3"/>
  <c r="H28" i="3"/>
  <c r="H29" i="3"/>
  <c r="H30" i="3"/>
  <c r="H33" i="3"/>
  <c r="H34" i="3"/>
  <c r="H35" i="3"/>
  <c r="H10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0" i="6" l="1"/>
  <c r="H11" i="6"/>
  <c r="F41" i="6"/>
  <c r="H12" i="6"/>
  <c r="H10" i="3"/>
  <c r="F44" i="3" s="1"/>
  <c r="H11" i="3"/>
  <c r="H12" i="3"/>
  <c r="H13" i="3"/>
  <c r="F38" i="5"/>
  <c r="F41" i="3"/>
  <c r="F40" i="1"/>
  <c r="F46" i="4" l="1"/>
  <c r="F43" i="5"/>
  <c r="F46" i="6"/>
  <c r="B6" i="6"/>
  <c r="B6" i="5"/>
  <c r="B6" i="4"/>
  <c r="F46" i="3"/>
  <c r="B6" i="3"/>
  <c r="F45" i="1"/>
  <c r="B6" i="1"/>
</calcChain>
</file>

<file path=xl/sharedStrings.xml><?xml version="1.0" encoding="utf-8"?>
<sst xmlns="http://schemas.openxmlformats.org/spreadsheetml/2006/main" count="532" uniqueCount="211">
  <si>
    <t>Consultant</t>
  </si>
  <si>
    <t>Lucky</t>
  </si>
  <si>
    <t>Total Billable Hours</t>
  </si>
  <si>
    <t>Date</t>
  </si>
  <si>
    <t>Day of the Week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</si>
  <si>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</si>
  <si>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</si>
  <si>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</si>
  <si>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</si>
  <si>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</si>
  <si>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</si>
  <si>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</si>
  <si>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</si>
  <si>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Monday</t>
  </si>
  <si>
    <t>Internal Sambe</t>
  </si>
  <si>
    <t>Graduate program</t>
  </si>
  <si>
    <t>Meeting</t>
  </si>
  <si>
    <t>Non-Billable</t>
  </si>
  <si>
    <t>08:00 - 08:30: Refreshed mind on SQL work from last week
08:30 - 09:00: Attended daily stand-up meeting
09:00 - 12:00: Researched Excel fundamentals using W3Schools tutorial
12:00 - 13:00: Lunch
13:00 - 14:00: Continued with Excel tutorial
14:00 - 14:30: Attended Graduate Salary Discussion meeting with Angela
14:30 - 15:00: Check-in session with Clement
15:00 - 15:50: Continued Excel tutorial
16:00 - 17:15: Attended High Performers Team daily meeting</t>
  </si>
  <si>
    <t>Tuesday</t>
  </si>
  <si>
    <t>Research</t>
  </si>
  <si>
    <t>08:30 - 09:00: Daily stand-up meeting with Clement
09:00 - 12:00: Practical implementation of Excel fundamentals
12:00 - 13:00: Lunch
13:00 - 15:00: Practical implementation of SQL (DDL &amp; DML) and Git Bash
15:00 - 15:50: Reviewed research on Encryption
16:00 - 17:17: Attended High Performers Team daily meeting</t>
  </si>
  <si>
    <t>Wednesday</t>
  </si>
  <si>
    <t>08:00 - 08:30: Researched GitHub Actions
08:30 - 09:00: Daily stand-up meeting with Clement
09:00 - 12:00: Worked on Excel fundamentals
12:00 - 13:00: Lunch
13:00 - 14:00: Research on GitHub Actions
14:00 - 15:55: Group meeting discussing GitHub Actions and troubleshooting errors
16:00 - 17:19: Attended High Performers Team daily meeting</t>
  </si>
  <si>
    <t>Thursday</t>
  </si>
  <si>
    <t>08:00 - 08:30: Worked on Excel version control using Git Bash and GitHub
08:30 - 09:00: Daily stand-up meeting with Clement
09:00 - 12:00: Continued exploring Excel
12:00 - 13:00: Lunch
13:00 - 15:00: Experimented with GitHub Actions
15:00 - 16:00: Worked with SQL
16:00 - 17:30: Attended High Performers Team daily meeting</t>
  </si>
  <si>
    <t>Friday</t>
  </si>
  <si>
    <t>08:00 - 08:30: Reviewed Database Design research
08:30 - 09:00: Daily stand-up meeting with Clement
09:00 - 10:30: Read about Database Security and Concurrency Control
10:30 - 12:00: Reviewed notes and updated Encryption research
12:00 - 13:00: Lunch
13:00 - 14:30: Completed IBM Excel course on Coursera
14:30 - 15:50: Researched Distributed Systems and Clusters, updated timesheet. Attended a meeting with Angela and Shaila from 16:00 till 17:05. Jumped to a group meeting with the mentors till 17:45. Had a one on one check in session with Bongani till 19:05.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</si>
  <si>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</si>
  <si>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</si>
  <si>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</si>
  <si>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</si>
  <si>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</si>
  <si>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</si>
  <si>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</si>
  <si>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</si>
  <si>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Example</t>
  </si>
  <si>
    <t>D of Week</t>
  </si>
  <si>
    <t>.NET code</t>
  </si>
  <si>
    <t>Billable</t>
  </si>
  <si>
    <t>Detailed Description of task(s) done</t>
  </si>
  <si>
    <t>Saturday</t>
  </si>
  <si>
    <t>Sunday</t>
  </si>
  <si>
    <t>Public Holiday</t>
  </si>
  <si>
    <t>Day of Reconciliation</t>
  </si>
  <si>
    <t>Christmas</t>
  </si>
  <si>
    <t>Boxing Day</t>
  </si>
  <si>
    <t>Public holiday</t>
  </si>
  <si>
    <t>Human Rights Day</t>
  </si>
  <si>
    <t>Total Claim</t>
  </si>
  <si>
    <t>Details</t>
  </si>
  <si>
    <t>Month</t>
  </si>
  <si>
    <t>Expense Description</t>
  </si>
  <si>
    <t>Type</t>
  </si>
  <si>
    <t>ZAR COST</t>
  </si>
  <si>
    <t>Vodacom (Example line)</t>
  </si>
  <si>
    <t>Phone</t>
  </si>
  <si>
    <t xml:space="preserve">Do not add the R symbol when capturing the amount. Use the comma not the full stop. </t>
  </si>
  <si>
    <t>MTN (Example line)</t>
  </si>
  <si>
    <t>WiFi / Internet / Data</t>
  </si>
  <si>
    <t>Afrihost (Example line)</t>
  </si>
  <si>
    <t xml:space="preserve">TOTAL </t>
  </si>
  <si>
    <t>Date From</t>
  </si>
  <si>
    <t>Date To</t>
  </si>
  <si>
    <t>Please select applicable Leave and state number of days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</si>
  <si>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</si>
  <si>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</si>
  <si>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</si>
  <si>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</si>
  <si>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</si>
  <si>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</si>
  <si>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Address and Telephone Number during Annual Leave</t>
  </si>
  <si>
    <t>Employee Signature</t>
  </si>
  <si>
    <t>Client Signature</t>
  </si>
  <si>
    <t>Work</t>
  </si>
  <si>
    <t>Resource</t>
  </si>
  <si>
    <t>ADVTech</t>
  </si>
  <si>
    <t>Recording Cvs on Workbook Sheet</t>
  </si>
  <si>
    <t>Albert</t>
  </si>
  <si>
    <t>AFA Sasfin</t>
  </si>
  <si>
    <t>Placing Cvs in Templates</t>
  </si>
  <si>
    <t>Admin</t>
  </si>
  <si>
    <t>Amanda</t>
  </si>
  <si>
    <t>Artist Proof Studio</t>
  </si>
  <si>
    <t>Screening</t>
  </si>
  <si>
    <t>Analysis</t>
  </si>
  <si>
    <t>Angela</t>
  </si>
  <si>
    <t>Assimil8 - AGA</t>
  </si>
  <si>
    <t>Headhunting</t>
  </si>
  <si>
    <t>Architecture</t>
  </si>
  <si>
    <t>Aubrey</t>
  </si>
  <si>
    <t>Base 3</t>
  </si>
  <si>
    <t>Interviews</t>
  </si>
  <si>
    <t>Training</t>
  </si>
  <si>
    <t>Avinash</t>
  </si>
  <si>
    <t>C. Steinweg</t>
  </si>
  <si>
    <t>Fixed Assets</t>
  </si>
  <si>
    <t>Configuration</t>
  </si>
  <si>
    <t>Beejal</t>
  </si>
  <si>
    <t>WiFi</t>
  </si>
  <si>
    <t>Conekt AGSA SharePoint</t>
  </si>
  <si>
    <t>Recruitment Work</t>
  </si>
  <si>
    <t>Cubes</t>
  </si>
  <si>
    <t>Bhavesh</t>
  </si>
  <si>
    <t>Conekt – Meridian</t>
  </si>
  <si>
    <t>Team Meeting</t>
  </si>
  <si>
    <t>Database</t>
  </si>
  <si>
    <t>Bihaag</t>
  </si>
  <si>
    <t>Conekt – Altron - AGSA</t>
  </si>
  <si>
    <t>Recruitment team meeting</t>
  </si>
  <si>
    <t>Demo</t>
  </si>
  <si>
    <t>Boaz</t>
  </si>
  <si>
    <t>Yes</t>
  </si>
  <si>
    <t>Conekt – Clientele</t>
  </si>
  <si>
    <t>Deployment</t>
  </si>
  <si>
    <t>Charles</t>
  </si>
  <si>
    <t>No</t>
  </si>
  <si>
    <t>Conekt – Winning Business</t>
  </si>
  <si>
    <t>Design</t>
  </si>
  <si>
    <t>Clement</t>
  </si>
  <si>
    <t>Conekt – Internal Meeting</t>
  </si>
  <si>
    <t>Documentation</t>
  </si>
  <si>
    <t xml:space="preserve">David </t>
  </si>
  <si>
    <t>Dentons</t>
  </si>
  <si>
    <t>Events</t>
  </si>
  <si>
    <t>Diederik</t>
  </si>
  <si>
    <t>Discovery</t>
  </si>
  <si>
    <t>ETL</t>
  </si>
  <si>
    <t>Diptendubala</t>
  </si>
  <si>
    <t>Discovery Information Governance and Security</t>
  </si>
  <si>
    <t>FrontEnd</t>
  </si>
  <si>
    <t>Edmond</t>
  </si>
  <si>
    <t>Discovery Bank</t>
  </si>
  <si>
    <t>Installing</t>
  </si>
  <si>
    <t>Elijah</t>
  </si>
  <si>
    <t>Discovery CSI</t>
  </si>
  <si>
    <t>Elrida</t>
  </si>
  <si>
    <t>Discovery Health</t>
  </si>
  <si>
    <t>Lunch</t>
  </si>
  <si>
    <t>Engelina</t>
  </si>
  <si>
    <t>Discovery People</t>
  </si>
  <si>
    <t>Other</t>
  </si>
  <si>
    <t>Eugene</t>
  </si>
  <si>
    <t xml:space="preserve">Discovery Skills </t>
  </si>
  <si>
    <t>Presenting</t>
  </si>
  <si>
    <t>Fayruz</t>
  </si>
  <si>
    <t>Discovery Vitality</t>
  </si>
  <si>
    <t>Project Management</t>
  </si>
  <si>
    <t>Hamerl</t>
  </si>
  <si>
    <t>Gyro</t>
  </si>
  <si>
    <t>Ian</t>
  </si>
  <si>
    <t>Healthforce</t>
  </si>
  <si>
    <t>Sales call</t>
  </si>
  <si>
    <t>Joseph</t>
  </si>
  <si>
    <t>KFC Digistics</t>
  </si>
  <si>
    <t>SharePoint</t>
  </si>
  <si>
    <t>Juan</t>
  </si>
  <si>
    <t>Medi-Charge</t>
  </si>
  <si>
    <t>Testing</t>
  </si>
  <si>
    <t>Kanelo</t>
  </si>
  <si>
    <t>MICA Build</t>
  </si>
  <si>
    <t>Travel</t>
  </si>
  <si>
    <t>Kavish</t>
  </si>
  <si>
    <t>Michelin</t>
  </si>
  <si>
    <t>Troubleshooting</t>
  </si>
  <si>
    <t>Lazarus</t>
  </si>
  <si>
    <t>Mistro Foods</t>
  </si>
  <si>
    <t>Waiting on client</t>
  </si>
  <si>
    <t>Lehlohonolo</t>
  </si>
  <si>
    <t>OK Furnitures</t>
  </si>
  <si>
    <t>Website content</t>
  </si>
  <si>
    <t>Lerato</t>
  </si>
  <si>
    <t>Olympic Paints</t>
  </si>
  <si>
    <t>Website and collateral</t>
  </si>
  <si>
    <t>Matsheliso</t>
  </si>
  <si>
    <t>RMB CM Data Warehouse support</t>
  </si>
  <si>
    <t>Annual Leave</t>
  </si>
  <si>
    <t xml:space="preserve">Ndivhudzannyi </t>
  </si>
  <si>
    <t>RMB CORE NRTI</t>
  </si>
  <si>
    <t>Sick leave</t>
  </si>
  <si>
    <t>Paulina</t>
  </si>
  <si>
    <t>RMB Liesha</t>
  </si>
  <si>
    <t>Study Leave</t>
  </si>
  <si>
    <t>Pranav</t>
  </si>
  <si>
    <t>RMB Tumelo</t>
  </si>
  <si>
    <t>Family Responsibility Leave</t>
  </si>
  <si>
    <t>Ravi</t>
  </si>
  <si>
    <t>Sachar Mobile</t>
  </si>
  <si>
    <t>Birthday leave</t>
  </si>
  <si>
    <t>Rivashan</t>
  </si>
  <si>
    <t>SBV</t>
  </si>
  <si>
    <t>Sahur</t>
  </si>
  <si>
    <t>Sibanya</t>
  </si>
  <si>
    <t>Sick Leave - half day</t>
  </si>
  <si>
    <t>Sanele</t>
  </si>
  <si>
    <t>Transport Holdings</t>
  </si>
  <si>
    <t>Sarah</t>
  </si>
  <si>
    <t>Shaila</t>
  </si>
  <si>
    <t>Shaylin</t>
  </si>
  <si>
    <t>Siemon</t>
  </si>
  <si>
    <t>Sonika</t>
  </si>
  <si>
    <t>Tatenda</t>
  </si>
  <si>
    <t>Timothy</t>
  </si>
  <si>
    <t>Tutu</t>
  </si>
  <si>
    <t>Vincent</t>
  </si>
  <si>
    <t>Yazeed</t>
  </si>
  <si>
    <t xml:space="preserve">Yugeshin </t>
  </si>
  <si>
    <t>Zola</t>
  </si>
  <si>
    <t>Karen</t>
  </si>
  <si>
    <t>Nagendra</t>
  </si>
  <si>
    <t>Tyson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</si>
</sst>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[$R-1C09]\ * #,##0.00_ ;_ [$R-1C09]\ * \-#,##0.00_ ;_ [$R-1C09]\ * &quot;-&quot;??_ ;_ @_ "/>
    <numFmt numFmtId="167" formatCode="[$R-1C09]#,##0.00;\-[$R-1C09]#,##0.00"/>
  </numFmts>
  <fonts count="22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8"/>
      <color theme="1"/>
      <name val="Verdana"/>
      <family val="2"/>
    </font>
    <font>
      <u/>
      <sz val="10"/>
      <color theme="1"/>
      <name val="Verdana"/>
      <family val="2"/>
    </font>
    <font>
      <sz val="12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2" xfId="0" applyFont="1" applyBorder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8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8" xfId="0" applyNumberFormat="1" applyFont="1" applyBorder="1" applyAlignment="1">
      <alignment horizontal="right" wrapText="1"/>
    </xf>
    <xf numFmtId="49" fontId="8" fillId="0" borderId="9" xfId="0" applyNumberFormat="1" applyFont="1" applyBorder="1" applyAlignment="1">
      <alignment vertical="top"/>
    </xf>
    <xf numFmtId="0" fontId="1" fillId="0" borderId="10" xfId="0" applyFont="1" applyBorder="1"/>
    <xf numFmtId="164" fontId="3" fillId="0" borderId="9" xfId="0" applyNumberFormat="1" applyFont="1" applyBorder="1" applyAlignment="1">
      <alignment horizontal="right" wrapText="1"/>
    </xf>
    <xf numFmtId="0" fontId="1" fillId="0" borderId="11" xfId="0" applyFont="1" applyBorder="1"/>
    <xf numFmtId="0" fontId="9" fillId="0" borderId="12" xfId="0" applyFont="1" applyBorder="1" applyAlignment="1">
      <alignment horizontal="left"/>
    </xf>
    <xf numFmtId="0" fontId="3" fillId="0" borderId="13" xfId="0" applyFont="1" applyBorder="1" applyAlignment="1">
      <alignment wrapText="1"/>
    </xf>
    <xf numFmtId="14" fontId="4" fillId="0" borderId="6" xfId="0" applyNumberFormat="1" applyFont="1" applyBorder="1"/>
    <xf numFmtId="0" fontId="4" fillId="0" borderId="0" xfId="0" applyFont="1"/>
    <xf numFmtId="0" fontId="13" fillId="4" borderId="14" xfId="0" applyFont="1" applyFill="1" applyBorder="1"/>
    <xf numFmtId="0" fontId="13" fillId="4" borderId="15" xfId="0" applyFont="1" applyFill="1" applyBorder="1"/>
    <xf numFmtId="0" fontId="13" fillId="4" borderId="15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3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5" xfId="0" applyFont="1" applyFill="1" applyBorder="1" applyAlignment="1">
      <alignment wrapText="1"/>
    </xf>
    <xf numFmtId="0" fontId="13" fillId="4" borderId="16" xfId="0" applyFont="1" applyFill="1" applyBorder="1" applyAlignment="1">
      <alignment horizontal="center" wrapText="1"/>
    </xf>
    <xf numFmtId="164" fontId="3" fillId="0" borderId="20" xfId="0" applyNumberFormat="1" applyFont="1" applyBorder="1" applyAlignment="1">
      <alignment wrapText="1"/>
    </xf>
    <xf numFmtId="0" fontId="2" fillId="0" borderId="0" xfId="0" applyFont="1"/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4" fillId="4" borderId="17" xfId="0" applyFont="1" applyFill="1" applyBorder="1"/>
    <xf numFmtId="0" fontId="11" fillId="0" borderId="17" xfId="0" applyFont="1" applyBorder="1"/>
    <xf numFmtId="0" fontId="15" fillId="9" borderId="18" xfId="0" applyFont="1" applyFill="1" applyBorder="1"/>
    <xf numFmtId="0" fontId="15" fillId="8" borderId="19" xfId="0" applyFont="1" applyFill="1" applyBorder="1"/>
    <xf numFmtId="0" fontId="15" fillId="8" borderId="0" xfId="0" applyFont="1" applyFill="1"/>
    <xf numFmtId="0" fontId="15" fillId="9" borderId="19" xfId="0" applyFont="1" applyFill="1" applyBorder="1"/>
    <xf numFmtId="0" fontId="15" fillId="9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8" borderId="0" xfId="0" applyFont="1" applyFill="1" applyProtection="1">
      <protection locked="0"/>
    </xf>
    <xf numFmtId="0" fontId="15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39" xfId="0" applyFont="1" applyBorder="1"/>
    <xf numFmtId="0" fontId="15" fillId="0" borderId="28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15" fillId="10" borderId="7" xfId="0" applyFont="1" applyFill="1" applyBorder="1" applyAlignment="1">
      <alignment horizontal="left"/>
    </xf>
    <xf numFmtId="0" fontId="15" fillId="9" borderId="40" xfId="0" applyFont="1" applyFill="1" applyBorder="1" applyAlignment="1">
      <alignment wrapText="1"/>
    </xf>
    <xf numFmtId="0" fontId="15" fillId="0" borderId="40" xfId="0" applyFont="1" applyBorder="1" applyAlignment="1">
      <alignment wrapText="1"/>
    </xf>
    <xf numFmtId="0" fontId="15" fillId="8" borderId="40" xfId="0" applyFont="1" applyFill="1" applyBorder="1" applyAlignment="1">
      <alignment wrapText="1"/>
    </xf>
    <xf numFmtId="0" fontId="15" fillId="0" borderId="40" xfId="0" applyFont="1" applyBorder="1" applyAlignment="1">
      <alignment horizontal="left"/>
    </xf>
    <xf numFmtId="165" fontId="4" fillId="0" borderId="0" xfId="0" applyNumberFormat="1" applyFont="1"/>
    <xf numFmtId="165" fontId="4" fillId="0" borderId="0" xfId="0" applyNumberFormat="1" applyFont="1" applyAlignment="1">
      <alignment wrapText="1"/>
    </xf>
    <xf numFmtId="0" fontId="17" fillId="13" borderId="38" xfId="0" applyFont="1" applyFill="1" applyBorder="1" applyAlignment="1">
      <alignment horizontal="left" wrapText="1" readingOrder="1"/>
    </xf>
    <xf numFmtId="0" fontId="17" fillId="0" borderId="38" xfId="0" applyFont="1" applyBorder="1" applyAlignment="1">
      <alignment horizontal="left"/>
    </xf>
    <xf numFmtId="0" fontId="17" fillId="0" borderId="38" xfId="0" applyFont="1" applyBorder="1"/>
    <xf numFmtId="0" fontId="18" fillId="0" borderId="38" xfId="0" applyFont="1" applyBorder="1" applyAlignment="1">
      <alignment vertical="center"/>
    </xf>
    <xf numFmtId="0" fontId="17" fillId="0" borderId="41" xfId="0" applyFont="1" applyBorder="1"/>
    <xf numFmtId="0" fontId="17" fillId="0" borderId="41" xfId="0" applyFont="1" applyBorder="1" applyAlignment="1">
      <alignment horizontal="left"/>
    </xf>
    <xf numFmtId="0" fontId="17" fillId="0" borderId="28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17" fillId="0" borderId="28" xfId="0" applyFont="1" applyBorder="1"/>
    <xf numFmtId="0" fontId="11" fillId="12" borderId="17" xfId="0" applyFont="1" applyFill="1" applyBorder="1"/>
    <xf numFmtId="164" fontId="4" fillId="2" borderId="0" xfId="0" applyNumberFormat="1" applyFont="1" applyFill="1" applyAlignment="1">
      <alignment wrapText="1"/>
    </xf>
    <xf numFmtId="14" fontId="4" fillId="0" borderId="10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166" fontId="12" fillId="5" borderId="24" xfId="0" applyNumberFormat="1" applyFont="1" applyFill="1" applyBorder="1" applyAlignment="1">
      <alignment horizontal="center" vertical="center"/>
    </xf>
    <xf numFmtId="167" fontId="4" fillId="0" borderId="27" xfId="0" applyNumberFormat="1" applyFont="1" applyBorder="1" applyAlignment="1">
      <alignment horizontal="center" vertical="center"/>
    </xf>
    <xf numFmtId="17" fontId="4" fillId="0" borderId="25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6" fontId="4" fillId="2" borderId="0" xfId="0" applyNumberFormat="1" applyFont="1" applyFill="1" applyAlignment="1">
      <alignment vertical="center"/>
    </xf>
    <xf numFmtId="0" fontId="4" fillId="5" borderId="42" xfId="0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9" xfId="0" applyFont="1" applyBorder="1"/>
    <xf numFmtId="0" fontId="4" fillId="0" borderId="31" xfId="0" applyFont="1" applyBorder="1"/>
    <xf numFmtId="0" fontId="4" fillId="0" borderId="32" xfId="0" applyFont="1" applyBorder="1"/>
    <xf numFmtId="0" fontId="12" fillId="0" borderId="0" xfId="0" applyFont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21" fillId="0" borderId="0" xfId="0" applyFont="1" applyAlignment="1">
      <alignment wrapText="1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4" fillId="11" borderId="10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5" borderId="43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left" vertical="center"/>
    </xf>
    <xf numFmtId="0" fontId="13" fillId="14" borderId="0" xfId="0" applyFont="1" applyFill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12" fillId="5" borderId="12" xfId="0" applyFont="1" applyFill="1" applyBorder="1" applyAlignment="1">
      <alignment horizontal="left" vertical="center"/>
    </xf>
    <xf numFmtId="0" fontId="12" fillId="5" borderId="34" xfId="0" applyFont="1" applyFill="1" applyBorder="1" applyAlignment="1">
      <alignment horizontal="left" vertical="center"/>
    </xf>
    <xf numFmtId="0" fontId="12" fillId="5" borderId="23" xfId="0" applyFont="1" applyFill="1" applyBorder="1" applyAlignment="1">
      <alignment horizontal="left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3" fillId="4" borderId="45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1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1035408</xdr:colOff>
      <xdr:row>3</xdr:row>
      <xdr:rowOff>93132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7A185-3469-4256-8135-AE06214E7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A3341-8035-4661-A5C3-AF866020A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DEDDFA-4F77-4A2A-9E3F-42B2D8D7D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031BC8-5919-45D4-9396-242446A7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E98BF-3F62-4D9B-ACDC-AC1BFA0C9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A61E3-4EA9-4DFC-8D10-CC7ABE13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47755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15F1F-E2D6-422B-9DE6-17F4BDF3A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775889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CC2B0-EA9F-4C12-B282-00CD0E23F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62" totalsRowShown="0" headerRowDxfId="6" dataDxfId="5">
  <autoFilter ref="H2:H62" xr:uid="{2E876225-7964-4082-91F1-C6221C464408}"/>
  <tableColumns count="1">
    <tableColumn id="2" xr3:uid="{234A6588-4DEA-4067-9367-AEAFE02CA40D}" name="Resource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3" dataDxfId="2" tableBorderDxfId="1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0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D3D5-6C83-45F2-B2A7-43EE15BF1EF3}">
  <dimension ref="A5:J23"/>
  <sheetViews>
    <sheetView tabSelected="1" zoomScale="75" zoomScaleNormal="75" workbookViewId="0">
      <selection activeCell="H27" sqref="H27"/>
    </sheetView>
  </sheetViews>
  <sheetFormatPr defaultColWidth="8.75" defaultRowHeight="12.6"/>
  <cols>
    <col min="1" max="1" width="12" style="23" customWidth="1"/>
    <col min="2" max="2" width="17" style="23" bestFit="1" customWidth="1"/>
    <col min="3" max="3" width="16.25" style="23" customWidth="1"/>
    <col min="4" max="5" width="20" style="23" customWidth="1"/>
    <col min="6" max="6" width="23.125" style="23" customWidth="1"/>
    <col min="7" max="7" width="34" style="23" customWidth="1"/>
    <col min="8" max="16384" width="8.75" style="23"/>
  </cols>
  <sheetData>
    <row r="5" spans="1:10">
      <c r="A5" s="37" t="s">
        <v>0</v>
      </c>
      <c r="B5" s="23" t="s">
        <v>1</v>
      </c>
      <c r="H5" s="40"/>
    </row>
    <row r="6" spans="1:10">
      <c r="A6" s="37" t="s">
        <v>2</v>
      </c>
      <c r="B6" s="86">
        <f>F18</f>
        <v>0</v>
      </c>
      <c r="C6" s="37"/>
      <c r="H6" s="40"/>
      <c r="J6" s="41"/>
    </row>
    <row r="7" spans="1:10">
      <c r="A7" s="37"/>
      <c r="B7" s="46"/>
      <c r="C7" s="37"/>
      <c r="D7" s="37"/>
      <c r="E7" s="37"/>
      <c r="H7" s="40"/>
      <c r="J7" s="41"/>
    </row>
    <row r="8" spans="1:10" ht="25.15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ht="405">
      <c r="A9" s="22">
        <v>45712</v>
      </c>
      <c r="B9" s="22" t="s">
        <v>13</v>
      </c>
      <c r="C9" s="27" t="s">
        <v>14</v>
      </c>
      <c r="D9" s="27" t="s">
        <v>15</v>
      </c>
      <c r="E9" s="27" t="s">
        <v>16</v>
      </c>
      <c r="F9" s="27" t="s">
        <v>17</v>
      </c>
      <c r="G9" s="111" t="s">
        <v>18</v>
      </c>
      <c r="H9" s="29">
        <f t="shared" ref="H9" si="0">J9-I9</f>
        <v>0.38541666666666669</v>
      </c>
      <c r="I9" s="30">
        <v>0.33333333333333331</v>
      </c>
      <c r="J9" s="30">
        <v>0.71875</v>
      </c>
    </row>
    <row r="10" spans="1:10" ht="226.9">
      <c r="A10" s="22">
        <v>45713</v>
      </c>
      <c r="B10" s="22" t="s">
        <v>19</v>
      </c>
      <c r="C10" s="27" t="s">
        <v>14</v>
      </c>
      <c r="D10" s="27" t="s">
        <v>15</v>
      </c>
      <c r="E10" s="27" t="s">
        <v>20</v>
      </c>
      <c r="F10" s="27" t="s">
        <v>17</v>
      </c>
      <c r="G10" s="28" t="s">
        <v>21</v>
      </c>
      <c r="H10" s="29">
        <f t="shared" ref="H10:H13" si="1">J10-I10</f>
        <v>0.38680555555555557</v>
      </c>
      <c r="I10" s="30">
        <v>0.33333333333333331</v>
      </c>
      <c r="J10" s="30">
        <v>0.72013888888888888</v>
      </c>
    </row>
    <row r="11" spans="1:10" ht="252">
      <c r="A11" s="22">
        <v>45714</v>
      </c>
      <c r="B11" s="22" t="s">
        <v>22</v>
      </c>
      <c r="C11" s="27" t="s">
        <v>14</v>
      </c>
      <c r="D11" s="27" t="s">
        <v>15</v>
      </c>
      <c r="E11" s="27" t="s">
        <v>16</v>
      </c>
      <c r="F11" s="27" t="s">
        <v>17</v>
      </c>
      <c r="G11" s="28" t="s">
        <v>23</v>
      </c>
      <c r="H11" s="29">
        <f t="shared" si="1"/>
        <v>0.38819444444444445</v>
      </c>
      <c r="I11" s="30">
        <v>0.33333333333333331</v>
      </c>
      <c r="J11" s="30">
        <v>0.72152777777777777</v>
      </c>
    </row>
    <row r="12" spans="1:10" ht="239.45">
      <c r="A12" s="22">
        <v>45715</v>
      </c>
      <c r="B12" s="22" t="s">
        <v>24</v>
      </c>
      <c r="C12" s="27" t="s">
        <v>14</v>
      </c>
      <c r="D12" s="27" t="s">
        <v>15</v>
      </c>
      <c r="E12" s="27" t="s">
        <v>16</v>
      </c>
      <c r="F12" s="27" t="s">
        <v>17</v>
      </c>
      <c r="G12" s="28" t="s">
        <v>25</v>
      </c>
      <c r="H12" s="29">
        <f t="shared" si="1"/>
        <v>0.39583333333333331</v>
      </c>
      <c r="I12" s="30">
        <v>0.33333333333333331</v>
      </c>
      <c r="J12" s="30">
        <v>0.72916666666666663</v>
      </c>
    </row>
    <row r="13" spans="1:10" ht="302.25">
      <c r="A13" s="22">
        <v>45716</v>
      </c>
      <c r="B13" s="22" t="s">
        <v>26</v>
      </c>
      <c r="C13" s="32" t="s">
        <v>14</v>
      </c>
      <c r="D13" s="27" t="s">
        <v>15</v>
      </c>
      <c r="E13" s="32" t="s">
        <v>16</v>
      </c>
      <c r="F13" s="32" t="s">
        <v>17</v>
      </c>
      <c r="G13" s="33" t="s">
        <v>27</v>
      </c>
      <c r="H13" s="29">
        <f t="shared" si="1"/>
        <v>0.46180555555555552</v>
      </c>
      <c r="I13" s="30">
        <v>0.33333333333333331</v>
      </c>
      <c r="J13" s="30">
        <v>0.79513888888888884</v>
      </c>
    </row>
    <row r="14" spans="1:10" ht="13.9" customHeight="1" thickBot="1">
      <c r="A14" s="46"/>
      <c r="B14" s="46"/>
      <c r="G14" s="40"/>
      <c r="H14" s="73"/>
      <c r="I14" s="74"/>
      <c r="J14" s="74"/>
    </row>
    <row r="15" spans="1:10" ht="13.9" customHeight="1">
      <c r="A15" s="4"/>
      <c r="B15" s="4"/>
      <c r="C15" s="5"/>
      <c r="D15" s="6"/>
      <c r="E15" s="7" t="s">
        <v>28</v>
      </c>
      <c r="F15" s="8">
        <f>F16*8</f>
        <v>184</v>
      </c>
      <c r="H15" s="40"/>
    </row>
    <row r="16" spans="1:10" ht="13.9" customHeight="1" thickBot="1">
      <c r="A16" s="4"/>
      <c r="B16" s="4"/>
      <c r="C16" s="9"/>
      <c r="D16" s="2"/>
      <c r="E16" s="10" t="s">
        <v>29</v>
      </c>
      <c r="F16" s="11">
        <v>23</v>
      </c>
      <c r="H16" s="40"/>
    </row>
    <row r="17" spans="1:8" ht="13.9" customHeight="1" thickBot="1">
      <c r="A17" s="112" t="s">
        <v>30</v>
      </c>
      <c r="B17" s="112"/>
      <c r="C17" s="112"/>
      <c r="D17" s="12"/>
      <c r="E17" s="2"/>
      <c r="F17" s="2"/>
      <c r="H17" s="40"/>
    </row>
    <row r="18" spans="1:8" ht="13.9">
      <c r="A18" s="13"/>
      <c r="B18" s="13"/>
      <c r="C18" s="6"/>
      <c r="D18" s="6"/>
      <c r="E18" s="14" t="s">
        <v>31</v>
      </c>
      <c r="F18" s="15">
        <f>SUMIF(F9:F13,"Billable",H9:H13)</f>
        <v>0</v>
      </c>
      <c r="H18" s="38"/>
    </row>
    <row r="19" spans="1:8" ht="15" customHeight="1" thickBot="1">
      <c r="A19" s="113" t="s">
        <v>32</v>
      </c>
      <c r="B19" s="113"/>
      <c r="C19" s="113"/>
      <c r="D19" s="16"/>
      <c r="E19" s="17" t="s">
        <v>33</v>
      </c>
      <c r="F19" s="18">
        <f>SUMIF(F9:F13,"Non-Billable",H9:H13)</f>
        <v>2.0180555555555553</v>
      </c>
      <c r="H19" s="40"/>
    </row>
    <row r="20" spans="1:8" ht="14.45" thickBot="1">
      <c r="A20" s="2"/>
      <c r="B20" s="2"/>
      <c r="C20" s="2"/>
      <c r="D20" s="2"/>
      <c r="E20" s="19" t="s">
        <v>34</v>
      </c>
      <c r="F20" s="44">
        <f>F18+F19</f>
        <v>2.0180555555555553</v>
      </c>
      <c r="H20" s="40"/>
    </row>
    <row r="21" spans="1:8" ht="13.9" thickBot="1">
      <c r="A21" s="2"/>
      <c r="B21" s="2"/>
      <c r="C21" s="2"/>
      <c r="D21" s="2"/>
      <c r="E21" s="2"/>
      <c r="F21" s="2"/>
      <c r="H21" s="40"/>
    </row>
    <row r="22" spans="1:8" ht="13.9" thickBot="1">
      <c r="A22" s="2"/>
      <c r="B22" s="2"/>
      <c r="C22" s="2"/>
      <c r="D22" s="2"/>
      <c r="E22" s="20" t="s">
        <v>35</v>
      </c>
      <c r="F22" s="21"/>
      <c r="H22" s="40"/>
    </row>
    <row r="23" spans="1:8" ht="13.15" thickBot="1">
      <c r="E23" s="39"/>
      <c r="H23" s="40"/>
    </row>
  </sheetData>
  <mergeCells count="2">
    <mergeCell ref="A17:C17"/>
    <mergeCell ref="A19:C19"/>
  </mergeCells>
  <phoneticPr fontId="10" type="noConversion"/>
  <conditionalFormatting sqref="A6:B6 D7:E7">
    <cfRule type="containsText" dxfId="102" priority="12" operator="containsText" text="Religious Leave">
      <formula>NOT(ISERROR(SEARCH("Religious Leave",A6)))</formula>
    </cfRule>
    <cfRule type="containsText" dxfId="101" priority="13" operator="containsText" text="Birthday Leave">
      <formula>NOT(ISERROR(SEARCH("Birthday Leave",A6)))</formula>
    </cfRule>
    <cfRule type="containsText" dxfId="100" priority="14" operator="containsText" text="Study Leave">
      <formula>NOT(ISERROR(SEARCH("Study Leave",A6)))</formula>
    </cfRule>
    <cfRule type="containsText" dxfId="99" priority="15" operator="containsText" text="Family Responsibility Leave">
      <formula>NOT(ISERROR(SEARCH("Family Responsibility Leave",A6)))</formula>
    </cfRule>
    <cfRule type="containsText" dxfId="98" priority="16" operator="containsText" text="Sick Leave">
      <formula>NOT(ISERROR(SEARCH("Sick Leave",A6)))</formula>
    </cfRule>
    <cfRule type="containsText" dxfId="97" priority="17" operator="containsText" text="Annual Leave">
      <formula>NOT(ISERROR(SEARCH("Annual Leave",A6)))</formula>
    </cfRule>
    <cfRule type="cellIs" dxfId="96" priority="18" operator="equal">
      <formula>"Public Holiday"</formula>
    </cfRule>
  </conditionalFormatting>
  <conditionalFormatting sqref="B8:B23">
    <cfRule type="containsText" dxfId="95" priority="1" operator="containsText" text="Saturday">
      <formula>NOT(ISERROR(SEARCH("Saturday",B8)))</formula>
    </cfRule>
    <cfRule type="containsText" dxfId="94" priority="2" operator="containsText" text="Sunday">
      <formula>NOT(ISERROR(SEARCH("Sunday",B8)))</formula>
    </cfRule>
  </conditionalFormatting>
  <conditionalFormatting sqref="D15:E15 D17:E19 E22">
    <cfRule type="containsText" dxfId="93" priority="3" operator="containsText" text="Religious Leave">
      <formula>NOT(ISERROR(SEARCH("Religious Leave",D15)))</formula>
    </cfRule>
    <cfRule type="containsText" dxfId="92" priority="4" operator="containsText" text="Birthday Leave">
      <formula>NOT(ISERROR(SEARCH("Birthday Leave",D15)))</formula>
    </cfRule>
    <cfRule type="containsText" dxfId="91" priority="5" operator="containsText" text="Study Leave">
      <formula>NOT(ISERROR(SEARCH("Study Leave",D15)))</formula>
    </cfRule>
    <cfRule type="containsText" dxfId="90" priority="6" operator="containsText" text="Family Responsibility Leave">
      <formula>NOT(ISERROR(SEARCH("Family Responsibility Leave",D15)))</formula>
    </cfRule>
    <cfRule type="containsText" dxfId="89" priority="7" operator="containsText" text="Sick Leave">
      <formula>NOT(ISERROR(SEARCH("Sick Leave",D15)))</formula>
    </cfRule>
    <cfRule type="containsText" dxfId="88" priority="8" operator="containsText" text="Annual Leave">
      <formula>NOT(ISERROR(SEARCH("Annual Leave",D15)))</formula>
    </cfRule>
    <cfRule type="cellIs" dxfId="87" priority="9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14" xr:uid="{68437EC4-DD9C-463B-9F8D-7339DE1FDE4C}">
      <formula1>0</formula1>
      <formula2>0.999988425925926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171C48C-979E-452A-9BA2-E995ACE2BE06}">
          <x14:formula1>
            <xm:f>Key!$H$3:$H$62</xm:f>
          </x14:formula1>
          <xm:sqref>B5</xm:sqref>
        </x14:dataValidation>
        <x14:dataValidation type="list" allowBlank="1" showInputMessage="1" showErrorMessage="1" xr:uid="{D3F3BEC1-F54D-4034-9200-E177F5F22F68}">
          <x14:formula1>
            <xm:f>Key!$K$3:$K$4</xm:f>
          </x14:formula1>
          <xm:sqref>F9:F14</xm:sqref>
        </x14:dataValidation>
        <x14:dataValidation type="list" allowBlank="1" showInputMessage="1" showErrorMessage="1" xr:uid="{2056345A-D817-415C-BFFF-52AAC88A616B}">
          <x14:formula1>
            <xm:f>Key!$B$2:$B$43</xm:f>
          </x14:formula1>
          <xm:sqref>C9:C14</xm:sqref>
        </x14:dataValidation>
        <x14:dataValidation type="list" allowBlank="1" showInputMessage="1" showErrorMessage="1" xr:uid="{8D174978-0CE3-4483-935A-E2D2B6171911}">
          <x14:formula1>
            <xm:f>Key!$F$3:$F$47</xm:f>
          </x14:formula1>
          <xm:sqref>E9:E14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5:J48"/>
  <sheetViews>
    <sheetView zoomScale="75" zoomScaleNormal="75" workbookViewId="0">
      <selection activeCell="E9" sqref="E9"/>
    </sheetView>
  </sheetViews>
  <sheetFormatPr defaultColWidth="8.75" defaultRowHeight="12.6"/>
  <cols>
    <col min="1" max="1" width="12" style="23" customWidth="1"/>
    <col min="2" max="2" width="13.125" style="23" customWidth="1"/>
    <col min="3" max="3" width="16.25" style="23" customWidth="1"/>
    <col min="4" max="5" width="20" style="23" customWidth="1"/>
    <col min="6" max="6" width="23.125" style="23" customWidth="1"/>
    <col min="7" max="7" width="34" style="23" customWidth="1"/>
    <col min="8" max="16384" width="8.75" style="23"/>
  </cols>
  <sheetData>
    <row r="5" spans="1:10">
      <c r="A5" s="37" t="s">
        <v>0</v>
      </c>
      <c r="B5" s="23" t="s">
        <v>36</v>
      </c>
      <c r="C5" s="37"/>
      <c r="H5" s="40"/>
    </row>
    <row r="6" spans="1:10">
      <c r="A6" s="37" t="s">
        <v>2</v>
      </c>
      <c r="B6" s="86">
        <f>F43</f>
        <v>0.33333333333333331</v>
      </c>
      <c r="C6" s="37"/>
      <c r="D6" s="37"/>
      <c r="E6" s="37"/>
      <c r="H6" s="40"/>
      <c r="J6" s="41"/>
    </row>
    <row r="7" spans="1:10">
      <c r="H7" s="40"/>
    </row>
    <row r="8" spans="1:10" ht="25.15">
      <c r="A8" s="24" t="s">
        <v>3</v>
      </c>
      <c r="B8" s="25" t="s">
        <v>37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>
      <c r="A9" s="22">
        <v>45597</v>
      </c>
      <c r="B9" s="22" t="s">
        <v>26</v>
      </c>
      <c r="C9" s="27" t="s">
        <v>14</v>
      </c>
      <c r="D9" s="27" t="s">
        <v>36</v>
      </c>
      <c r="E9" s="27" t="s">
        <v>38</v>
      </c>
      <c r="F9" s="27" t="s">
        <v>39</v>
      </c>
      <c r="G9" s="28" t="s">
        <v>40</v>
      </c>
      <c r="H9" s="29">
        <f t="shared" ref="H9:H38" si="0">J9-I9</f>
        <v>0.33333333333333331</v>
      </c>
      <c r="I9" s="30">
        <v>0.33333333333333331</v>
      </c>
      <c r="J9" s="30">
        <v>0.66666666666666663</v>
      </c>
    </row>
    <row r="10" spans="1:10">
      <c r="A10" s="31">
        <v>45598</v>
      </c>
      <c r="B10" s="31" t="s">
        <v>41</v>
      </c>
      <c r="C10" s="32"/>
      <c r="D10" s="32"/>
      <c r="E10" s="32"/>
      <c r="F10" s="32"/>
      <c r="G10" s="33"/>
      <c r="H10" s="34">
        <f t="shared" si="0"/>
        <v>0</v>
      </c>
      <c r="I10" s="35"/>
      <c r="J10" s="35"/>
    </row>
    <row r="11" spans="1:10">
      <c r="A11" s="31">
        <v>45599</v>
      </c>
      <c r="B11" s="31" t="s">
        <v>42</v>
      </c>
      <c r="C11" s="32"/>
      <c r="D11" s="32"/>
      <c r="E11" s="32"/>
      <c r="F11" s="32"/>
      <c r="G11" s="33"/>
      <c r="H11" s="34">
        <f>J11-I11</f>
        <v>0</v>
      </c>
      <c r="I11" s="35"/>
      <c r="J11" s="35"/>
    </row>
    <row r="12" spans="1:10">
      <c r="A12" s="22">
        <v>45600</v>
      </c>
      <c r="B12" s="22" t="s">
        <v>13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>
      <c r="A13" s="22">
        <v>45601</v>
      </c>
      <c r="B13" s="22" t="s">
        <v>19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>
      <c r="A14" s="22">
        <v>45602</v>
      </c>
      <c r="B14" s="22" t="s">
        <v>22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>
      <c r="A15" s="22">
        <v>45603</v>
      </c>
      <c r="B15" s="22" t="s">
        <v>24</v>
      </c>
      <c r="C15" s="27"/>
      <c r="D15" s="27"/>
      <c r="E15" s="27"/>
      <c r="F15" s="27"/>
      <c r="G15" s="28"/>
      <c r="H15" s="29">
        <f>J15-I15</f>
        <v>0</v>
      </c>
      <c r="I15" s="30"/>
      <c r="J15" s="30"/>
    </row>
    <row r="16" spans="1:10">
      <c r="A16" s="22">
        <v>45604</v>
      </c>
      <c r="B16" s="22" t="s">
        <v>26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>
      <c r="A17" s="31">
        <v>45605</v>
      </c>
      <c r="B17" s="31" t="s">
        <v>41</v>
      </c>
      <c r="C17" s="32"/>
      <c r="D17" s="32"/>
      <c r="E17" s="32"/>
      <c r="F17" s="32"/>
      <c r="G17" s="33"/>
      <c r="H17" s="34">
        <f t="shared" si="0"/>
        <v>0</v>
      </c>
      <c r="I17" s="35"/>
      <c r="J17" s="35"/>
    </row>
    <row r="18" spans="1:10">
      <c r="A18" s="31">
        <v>45606</v>
      </c>
      <c r="B18" s="31" t="s">
        <v>42</v>
      </c>
      <c r="C18" s="32"/>
      <c r="D18" s="32"/>
      <c r="E18" s="32"/>
      <c r="F18" s="32"/>
      <c r="G18" s="33"/>
      <c r="H18" s="34">
        <f t="shared" si="0"/>
        <v>0</v>
      </c>
      <c r="I18" s="35"/>
      <c r="J18" s="35"/>
    </row>
    <row r="19" spans="1:10">
      <c r="A19" s="22">
        <v>45607</v>
      </c>
      <c r="B19" s="22" t="s">
        <v>13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>
      <c r="A20" s="22">
        <v>45608</v>
      </c>
      <c r="B20" s="22" t="s">
        <v>19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>
      <c r="A21" s="22">
        <v>45609</v>
      </c>
      <c r="B21" s="22" t="s">
        <v>22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>
      <c r="A22" s="22">
        <v>45610</v>
      </c>
      <c r="B22" s="22" t="s">
        <v>24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>
      <c r="A23" s="22">
        <v>45611</v>
      </c>
      <c r="B23" s="22" t="s">
        <v>26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>
      <c r="A24" s="31">
        <v>45612</v>
      </c>
      <c r="B24" s="31" t="s">
        <v>41</v>
      </c>
      <c r="C24" s="32"/>
      <c r="D24" s="32"/>
      <c r="E24" s="32"/>
      <c r="F24" s="32"/>
      <c r="G24" s="33"/>
      <c r="H24" s="34">
        <f t="shared" si="0"/>
        <v>0</v>
      </c>
      <c r="I24" s="35"/>
      <c r="J24" s="35"/>
    </row>
    <row r="25" spans="1:10">
      <c r="A25" s="31">
        <v>45613</v>
      </c>
      <c r="B25" s="31" t="s">
        <v>42</v>
      </c>
      <c r="C25" s="32"/>
      <c r="D25" s="32"/>
      <c r="E25" s="32"/>
      <c r="F25" s="32"/>
      <c r="G25" s="33"/>
      <c r="H25" s="34">
        <f t="shared" si="0"/>
        <v>0</v>
      </c>
      <c r="I25" s="35"/>
      <c r="J25" s="35"/>
    </row>
    <row r="26" spans="1:10">
      <c r="A26" s="22">
        <v>45614</v>
      </c>
      <c r="B26" s="22" t="s">
        <v>13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>
      <c r="A27" s="22">
        <v>45615</v>
      </c>
      <c r="B27" s="22" t="s">
        <v>19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>
      <c r="A28" s="22">
        <v>45616</v>
      </c>
      <c r="B28" s="22" t="s">
        <v>22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>
      <c r="A29" s="22">
        <v>45617</v>
      </c>
      <c r="B29" s="22" t="s">
        <v>24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>
      <c r="A30" s="22">
        <v>45618</v>
      </c>
      <c r="B30" s="22" t="s">
        <v>26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>
      <c r="A31" s="31">
        <v>45619</v>
      </c>
      <c r="B31" s="31" t="s">
        <v>41</v>
      </c>
      <c r="C31" s="32"/>
      <c r="D31" s="32"/>
      <c r="E31" s="32"/>
      <c r="F31" s="32"/>
      <c r="G31" s="33"/>
      <c r="H31" s="34">
        <f t="shared" si="0"/>
        <v>0</v>
      </c>
      <c r="I31" s="35"/>
      <c r="J31" s="35"/>
    </row>
    <row r="32" spans="1:10">
      <c r="A32" s="31">
        <v>45620</v>
      </c>
      <c r="B32" s="31" t="s">
        <v>42</v>
      </c>
      <c r="C32" s="32"/>
      <c r="D32" s="32"/>
      <c r="E32" s="32"/>
      <c r="F32" s="32"/>
      <c r="G32" s="33"/>
      <c r="H32" s="34">
        <f t="shared" si="0"/>
        <v>0</v>
      </c>
      <c r="I32" s="35"/>
      <c r="J32" s="35"/>
    </row>
    <row r="33" spans="1:10">
      <c r="A33" s="22">
        <v>45621</v>
      </c>
      <c r="B33" s="22" t="s">
        <v>13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>
      <c r="A34" s="22">
        <v>45622</v>
      </c>
      <c r="B34" s="22" t="s">
        <v>19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>
      <c r="A35" s="22">
        <v>45623</v>
      </c>
      <c r="B35" s="22" t="s">
        <v>22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>
      <c r="A36" s="22">
        <v>45624</v>
      </c>
      <c r="B36" s="22" t="s">
        <v>24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>
      <c r="A37" s="22">
        <v>45625</v>
      </c>
      <c r="B37" s="22" t="s">
        <v>26</v>
      </c>
      <c r="C37" s="27"/>
      <c r="D37" s="27"/>
      <c r="E37" s="27"/>
      <c r="F37" s="27"/>
      <c r="G37" s="28"/>
      <c r="H37" s="29">
        <f t="shared" si="0"/>
        <v>0</v>
      </c>
      <c r="I37" s="30"/>
      <c r="J37" s="30"/>
    </row>
    <row r="38" spans="1:10">
      <c r="A38" s="31">
        <v>45626</v>
      </c>
      <c r="B38" s="31" t="s">
        <v>41</v>
      </c>
      <c r="C38" s="32"/>
      <c r="D38" s="32"/>
      <c r="E38" s="32"/>
      <c r="F38" s="32"/>
      <c r="G38" s="33"/>
      <c r="H38" s="34">
        <f t="shared" si="0"/>
        <v>0</v>
      </c>
      <c r="I38" s="35"/>
      <c r="J38" s="35"/>
    </row>
    <row r="39" spans="1:10" ht="13.9" customHeight="1" thickBot="1">
      <c r="A39" s="46"/>
      <c r="B39" s="45"/>
      <c r="C39" s="45"/>
      <c r="D39" s="45"/>
      <c r="E39" s="45"/>
      <c r="F39" s="45"/>
      <c r="G39" s="45"/>
      <c r="H39" s="36"/>
      <c r="I39" s="37"/>
    </row>
    <row r="40" spans="1:10" ht="13.9" customHeight="1">
      <c r="A40" s="4"/>
      <c r="B40" s="4"/>
      <c r="C40" s="5"/>
      <c r="D40" s="6"/>
      <c r="E40" s="7" t="s">
        <v>28</v>
      </c>
      <c r="F40" s="8">
        <f>F41*8</f>
        <v>168</v>
      </c>
      <c r="H40" s="40"/>
    </row>
    <row r="41" spans="1:10" ht="13.9" customHeight="1" thickBot="1">
      <c r="A41" s="4"/>
      <c r="B41" s="4"/>
      <c r="C41" s="9"/>
      <c r="D41" s="2"/>
      <c r="E41" s="10" t="s">
        <v>29</v>
      </c>
      <c r="F41" s="11">
        <v>21</v>
      </c>
      <c r="H41" s="40"/>
    </row>
    <row r="42" spans="1:10" ht="13.9" customHeight="1" thickBot="1">
      <c r="A42" s="112" t="s">
        <v>30</v>
      </c>
      <c r="B42" s="112"/>
      <c r="C42" s="112"/>
      <c r="D42" s="12"/>
      <c r="E42" s="2"/>
      <c r="F42" s="2"/>
      <c r="H42" s="40"/>
    </row>
    <row r="43" spans="1:10" ht="13.9">
      <c r="A43" s="13"/>
      <c r="B43" s="13"/>
      <c r="C43" s="6"/>
      <c r="D43" s="6"/>
      <c r="E43" s="14" t="s">
        <v>31</v>
      </c>
      <c r="F43" s="15">
        <f>SUMIF(F9:F38,"Billable",H9:H38)</f>
        <v>0.33333333333333331</v>
      </c>
      <c r="H43" s="38"/>
    </row>
    <row r="44" spans="1:10" ht="15" customHeight="1" thickBot="1">
      <c r="A44" s="113" t="s">
        <v>32</v>
      </c>
      <c r="B44" s="113"/>
      <c r="C44" s="113"/>
      <c r="D44" s="16"/>
      <c r="E44" s="17" t="s">
        <v>33</v>
      </c>
      <c r="F44" s="18">
        <f>SUMIF(F9:F38,"Non-Billable",H9:H38)</f>
        <v>0</v>
      </c>
      <c r="H44" s="40"/>
    </row>
    <row r="45" spans="1:10" ht="14.45" thickBot="1">
      <c r="A45" s="2"/>
      <c r="B45" s="2"/>
      <c r="C45" s="2"/>
      <c r="D45" s="2"/>
      <c r="E45" s="19" t="s">
        <v>34</v>
      </c>
      <c r="F45" s="44">
        <f>F43+F44</f>
        <v>0.33333333333333331</v>
      </c>
      <c r="H45" s="40"/>
    </row>
    <row r="46" spans="1:10" ht="13.9" thickBot="1">
      <c r="A46" s="2"/>
      <c r="B46" s="2"/>
      <c r="C46" s="2"/>
      <c r="D46" s="2"/>
      <c r="E46" s="2"/>
      <c r="F46" s="2"/>
      <c r="H46" s="40"/>
    </row>
    <row r="47" spans="1:10" ht="13.9" thickBot="1">
      <c r="A47" s="2"/>
      <c r="B47" s="2"/>
      <c r="C47" s="2"/>
      <c r="D47" s="2"/>
      <c r="E47" s="20" t="s">
        <v>35</v>
      </c>
      <c r="F47" s="21"/>
      <c r="H47" s="40"/>
    </row>
    <row r="48" spans="1:10" ht="13.15" thickBot="1">
      <c r="E48" s="39"/>
      <c r="H48" s="40"/>
    </row>
  </sheetData>
  <mergeCells count="2">
    <mergeCell ref="A42:C42"/>
    <mergeCell ref="A44:C44"/>
  </mergeCells>
  <phoneticPr fontId="10" type="noConversion"/>
  <conditionalFormatting sqref="A6:B6 D6:E7">
    <cfRule type="containsText" dxfId="86" priority="21" operator="containsText" text="Religious Leave">
      <formula>NOT(ISERROR(SEARCH("Religious Leave",A6)))</formula>
    </cfRule>
    <cfRule type="containsText" dxfId="85" priority="22" operator="containsText" text="Birthday Leave">
      <formula>NOT(ISERROR(SEARCH("Birthday Leave",A6)))</formula>
    </cfRule>
    <cfRule type="containsText" dxfId="84" priority="23" operator="containsText" text="Study Leave">
      <formula>NOT(ISERROR(SEARCH("Study Leave",A6)))</formula>
    </cfRule>
    <cfRule type="containsText" dxfId="83" priority="24" operator="containsText" text="Family Responsibility Leave">
      <formula>NOT(ISERROR(SEARCH("Family Responsibility Leave",A6)))</formula>
    </cfRule>
    <cfRule type="containsText" dxfId="82" priority="25" operator="containsText" text="Sick Leave">
      <formula>NOT(ISERROR(SEARCH("Sick Leave",A6)))</formula>
    </cfRule>
    <cfRule type="containsText" dxfId="81" priority="26" operator="containsText" text="Annual Leave">
      <formula>NOT(ISERROR(SEARCH("Annual Leave",A6)))</formula>
    </cfRule>
    <cfRule type="cellIs" dxfId="80" priority="27" operator="equal">
      <formula>"Public Holiday"</formula>
    </cfRule>
  </conditionalFormatting>
  <conditionalFormatting sqref="B7:B48">
    <cfRule type="containsText" dxfId="79" priority="8" operator="containsText" text="Saturday">
      <formula>NOT(ISERROR(SEARCH("Saturday",B7)))</formula>
    </cfRule>
    <cfRule type="containsText" dxfId="78" priority="9" operator="containsText" text="Sunday">
      <formula>NOT(ISERROR(SEARCH("Sunday",B7)))</formula>
    </cfRule>
  </conditionalFormatting>
  <conditionalFormatting sqref="D39:E40 D42:E44 E47">
    <cfRule type="containsText" dxfId="77" priority="1" operator="containsText" text="Religious Leave">
      <formula>NOT(ISERROR(SEARCH("Religious Leave",D39)))</formula>
    </cfRule>
    <cfRule type="containsText" dxfId="76" priority="2" operator="containsText" text="Birthday Leave">
      <formula>NOT(ISERROR(SEARCH("Birthday Leave",D39)))</formula>
    </cfRule>
    <cfRule type="containsText" dxfId="75" priority="3" operator="containsText" text="Study Leave">
      <formula>NOT(ISERROR(SEARCH("Study Leave",D39)))</formula>
    </cfRule>
    <cfRule type="containsText" dxfId="74" priority="4" operator="containsText" text="Family Responsibility Leave">
      <formula>NOT(ISERROR(SEARCH("Family Responsibility Leave",D39)))</formula>
    </cfRule>
    <cfRule type="containsText" dxfId="73" priority="5" operator="containsText" text="Sick Leave">
      <formula>NOT(ISERROR(SEARCH("Sick Leave",D39)))</formula>
    </cfRule>
    <cfRule type="containsText" dxfId="72" priority="6" operator="containsText" text="Annual Leave">
      <formula>NOT(ISERROR(SEARCH("Annual Leave",D39)))</formula>
    </cfRule>
    <cfRule type="cellIs" dxfId="71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BD26AAF6-378B-4691-A188-8206158BA92F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D5B6F42-7851-492E-BD1E-CF1438F5F87C}">
          <x14:formula1>
            <xm:f>Key!$K$3:$K$4</xm:f>
          </x14:formula1>
          <xm:sqref>F9:F38</xm:sqref>
        </x14:dataValidation>
        <x14:dataValidation type="list" allowBlank="1" showInputMessage="1" showErrorMessage="1" xr:uid="{6D37C029-6824-4E5B-BA42-C38962DEC5F9}">
          <x14:formula1>
            <xm:f>Key!$B$2:$B$48</xm:f>
          </x14:formula1>
          <xm:sqref>C9:C38</xm:sqref>
        </x14:dataValidation>
        <x14:dataValidation type="list" allowBlank="1" showInputMessage="1" showErrorMessage="1" xr:uid="{C97E0D12-88E3-4A10-AA0D-A710F2C4A1C7}">
          <x14:formula1>
            <xm:f>Key!$F$3:$F$48</xm:f>
          </x14:formula1>
          <xm:sqref>E9:E38</xm:sqref>
        </x14:dataValidation>
        <x14:dataValidation type="list" allowBlank="1" showInputMessage="1" showErrorMessage="1" xr:uid="{D2E40F83-7CA7-478E-877A-2530D69CF151}">
          <x14:formula1>
            <xm:f>Key!$H$3:$H$62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92ED-F226-4107-8C14-FCA383B998C3}">
  <dimension ref="A5:J49"/>
  <sheetViews>
    <sheetView zoomScale="75" zoomScaleNormal="75" workbookViewId="0">
      <selection activeCell="B5" sqref="B5"/>
    </sheetView>
  </sheetViews>
  <sheetFormatPr defaultColWidth="8.75" defaultRowHeight="12.6"/>
  <cols>
    <col min="1" max="1" width="12" style="23" customWidth="1"/>
    <col min="2" max="2" width="13.125" style="23" customWidth="1"/>
    <col min="3" max="3" width="16.25" style="23" customWidth="1"/>
    <col min="4" max="5" width="20" style="23" customWidth="1"/>
    <col min="6" max="6" width="23.125" style="23" customWidth="1"/>
    <col min="7" max="7" width="34" style="23" customWidth="1"/>
    <col min="8" max="16384" width="8.75" style="23"/>
  </cols>
  <sheetData>
    <row r="5" spans="1:10">
      <c r="A5" s="37" t="s">
        <v>0</v>
      </c>
      <c r="B5" s="23" t="s">
        <v>36</v>
      </c>
      <c r="C5" s="37"/>
      <c r="H5" s="40"/>
    </row>
    <row r="6" spans="1:10">
      <c r="A6" s="37" t="s">
        <v>2</v>
      </c>
      <c r="B6" s="86">
        <f>F44</f>
        <v>0.33333333333333331</v>
      </c>
      <c r="C6" s="37"/>
      <c r="D6" s="37"/>
      <c r="E6" s="37"/>
      <c r="H6" s="40"/>
      <c r="J6" s="41"/>
    </row>
    <row r="7" spans="1:10">
      <c r="H7" s="40"/>
    </row>
    <row r="8" spans="1:10" ht="25.15">
      <c r="A8" s="24" t="s">
        <v>3</v>
      </c>
      <c r="B8" s="25" t="s">
        <v>37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>
      <c r="A9" s="31">
        <v>45627</v>
      </c>
      <c r="B9" s="31" t="s">
        <v>42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>
      <c r="A10" s="22">
        <v>45628</v>
      </c>
      <c r="B10" s="22" t="s">
        <v>13</v>
      </c>
      <c r="C10" s="27" t="s">
        <v>14</v>
      </c>
      <c r="D10" s="27" t="s">
        <v>36</v>
      </c>
      <c r="E10" s="27" t="s">
        <v>38</v>
      </c>
      <c r="F10" s="27" t="s">
        <v>39</v>
      </c>
      <c r="G10" s="28" t="s">
        <v>40</v>
      </c>
      <c r="H10" s="29">
        <f t="shared" ref="H10:H35" si="0">J10-I10</f>
        <v>0.33333333333333331</v>
      </c>
      <c r="I10" s="30">
        <v>0.33333333333333331</v>
      </c>
      <c r="J10" s="30">
        <v>0.66666666666666663</v>
      </c>
    </row>
    <row r="11" spans="1:10">
      <c r="A11" s="22">
        <v>45629</v>
      </c>
      <c r="B11" s="22" t="s">
        <v>19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>
      <c r="A12" s="22">
        <v>45630</v>
      </c>
      <c r="B12" s="22" t="s">
        <v>22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>
      <c r="A13" s="22">
        <v>45631</v>
      </c>
      <c r="B13" s="22" t="s">
        <v>24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>
      <c r="A14" s="22">
        <v>45632</v>
      </c>
      <c r="B14" s="22" t="s">
        <v>26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>
      <c r="A15" s="31">
        <v>45633</v>
      </c>
      <c r="B15" s="31" t="s">
        <v>41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>
      <c r="A16" s="31">
        <v>45634</v>
      </c>
      <c r="B16" s="31" t="s">
        <v>42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>
      <c r="A17" s="22">
        <v>45635</v>
      </c>
      <c r="B17" s="22" t="s">
        <v>13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>
      <c r="A18" s="22">
        <v>45636</v>
      </c>
      <c r="B18" s="22" t="s">
        <v>19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>
      <c r="A19" s="22">
        <v>45637</v>
      </c>
      <c r="B19" s="22" t="s">
        <v>22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>
      <c r="A20" s="22">
        <v>45638</v>
      </c>
      <c r="B20" s="22" t="s">
        <v>24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>
      <c r="A21" s="22">
        <v>45639</v>
      </c>
      <c r="B21" s="22" t="s">
        <v>26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>
      <c r="A22" s="31">
        <v>45640</v>
      </c>
      <c r="B22" s="31" t="s">
        <v>41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>
      <c r="A23" s="31">
        <v>45641</v>
      </c>
      <c r="B23" s="31" t="s">
        <v>42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>
      <c r="A24" s="47">
        <v>45642</v>
      </c>
      <c r="B24" s="47" t="s">
        <v>13</v>
      </c>
      <c r="C24" s="48" t="s">
        <v>14</v>
      </c>
      <c r="D24" s="48"/>
      <c r="E24" s="48" t="s">
        <v>43</v>
      </c>
      <c r="F24" s="48" t="s">
        <v>17</v>
      </c>
      <c r="G24" s="49" t="s">
        <v>44</v>
      </c>
      <c r="H24" s="50">
        <f t="shared" si="0"/>
        <v>0.33333333333333331</v>
      </c>
      <c r="I24" s="51">
        <v>0.33333333333333331</v>
      </c>
      <c r="J24" s="51">
        <v>0.66666666666666663</v>
      </c>
    </row>
    <row r="25" spans="1:10">
      <c r="A25" s="22">
        <v>45643</v>
      </c>
      <c r="B25" s="22" t="s">
        <v>19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>
      <c r="A26" s="22">
        <v>45644</v>
      </c>
      <c r="B26" s="22" t="s">
        <v>22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>
      <c r="A27" s="22">
        <v>45645</v>
      </c>
      <c r="B27" s="22" t="s">
        <v>24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>
      <c r="A28" s="22">
        <v>45646</v>
      </c>
      <c r="B28" s="22" t="s">
        <v>26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>
      <c r="A29" s="31">
        <v>45647</v>
      </c>
      <c r="B29" s="31" t="s">
        <v>41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>
      <c r="A30" s="31">
        <v>45648</v>
      </c>
      <c r="B30" s="31" t="s">
        <v>42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>
      <c r="A31" s="22">
        <v>45649</v>
      </c>
      <c r="B31" s="22" t="s">
        <v>13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>
      <c r="A32" s="22">
        <v>45650</v>
      </c>
      <c r="B32" s="22" t="s">
        <v>19</v>
      </c>
      <c r="C32" s="27"/>
      <c r="D32" s="27"/>
      <c r="E32" s="27"/>
      <c r="F32" s="27"/>
      <c r="G32" s="28"/>
      <c r="H32" s="29">
        <f t="shared" ref="H32" si="1">J32-I32</f>
        <v>0</v>
      </c>
      <c r="I32" s="30"/>
      <c r="J32" s="30"/>
    </row>
    <row r="33" spans="1:10">
      <c r="A33" s="47">
        <v>45651</v>
      </c>
      <c r="B33" s="47" t="s">
        <v>22</v>
      </c>
      <c r="C33" s="48" t="s">
        <v>14</v>
      </c>
      <c r="D33" s="48"/>
      <c r="E33" s="48" t="s">
        <v>43</v>
      </c>
      <c r="F33" s="48" t="s">
        <v>17</v>
      </c>
      <c r="G33" s="49" t="s">
        <v>45</v>
      </c>
      <c r="H33" s="50">
        <f t="shared" si="0"/>
        <v>0.33333333333333331</v>
      </c>
      <c r="I33" s="51">
        <v>0.33333333333333331</v>
      </c>
      <c r="J33" s="51">
        <v>0.66666666666666663</v>
      </c>
    </row>
    <row r="34" spans="1:10">
      <c r="A34" s="47">
        <v>45652</v>
      </c>
      <c r="B34" s="47" t="s">
        <v>24</v>
      </c>
      <c r="C34" s="48" t="s">
        <v>14</v>
      </c>
      <c r="D34" s="48"/>
      <c r="E34" s="48" t="s">
        <v>43</v>
      </c>
      <c r="F34" s="48" t="s">
        <v>17</v>
      </c>
      <c r="G34" s="49" t="s">
        <v>46</v>
      </c>
      <c r="H34" s="50">
        <f t="shared" si="0"/>
        <v>0.33333333333333331</v>
      </c>
      <c r="I34" s="51">
        <v>0.33333333333333331</v>
      </c>
      <c r="J34" s="51">
        <v>0.66666666666666663</v>
      </c>
    </row>
    <row r="35" spans="1:10">
      <c r="A35" s="22">
        <v>45653</v>
      </c>
      <c r="B35" s="22" t="s">
        <v>26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>
      <c r="A36" s="31">
        <v>45654</v>
      </c>
      <c r="B36" s="31" t="s">
        <v>41</v>
      </c>
      <c r="C36" s="32"/>
      <c r="D36" s="32"/>
      <c r="E36" s="32"/>
      <c r="F36" s="32"/>
      <c r="G36" s="33"/>
      <c r="H36" s="34">
        <f t="shared" ref="H36:H38" si="2">J36-I36</f>
        <v>0</v>
      </c>
      <c r="I36" s="35"/>
      <c r="J36" s="35"/>
    </row>
    <row r="37" spans="1:10">
      <c r="A37" s="31">
        <v>45655</v>
      </c>
      <c r="B37" s="31" t="s">
        <v>42</v>
      </c>
      <c r="C37" s="32"/>
      <c r="D37" s="32"/>
      <c r="E37" s="32"/>
      <c r="F37" s="32"/>
      <c r="G37" s="33"/>
      <c r="H37" s="34">
        <f t="shared" si="2"/>
        <v>0</v>
      </c>
      <c r="I37" s="35"/>
      <c r="J37" s="35"/>
    </row>
    <row r="38" spans="1:10">
      <c r="A38" s="22">
        <v>45656</v>
      </c>
      <c r="B38" s="22" t="s">
        <v>13</v>
      </c>
      <c r="C38" s="27"/>
      <c r="D38" s="27"/>
      <c r="E38" s="27"/>
      <c r="F38" s="27"/>
      <c r="G38" s="28"/>
      <c r="H38" s="29">
        <f t="shared" si="2"/>
        <v>0</v>
      </c>
      <c r="I38" s="30"/>
      <c r="J38" s="30"/>
    </row>
    <row r="39" spans="1:10" ht="13.9" customHeight="1" thickBot="1">
      <c r="A39" s="22">
        <v>45657</v>
      </c>
      <c r="B39" s="22" t="s">
        <v>19</v>
      </c>
      <c r="C39" s="27"/>
      <c r="D39" s="27"/>
      <c r="E39" s="27"/>
      <c r="F39" s="27"/>
      <c r="G39" s="28"/>
      <c r="H39" s="29">
        <f t="shared" ref="H39" si="3">J39-I39</f>
        <v>0</v>
      </c>
      <c r="I39" s="30"/>
      <c r="J39" s="30"/>
    </row>
    <row r="40" spans="1:10" ht="13.9" customHeight="1" thickBot="1">
      <c r="A40" s="45"/>
      <c r="B40" s="45"/>
      <c r="C40" s="45"/>
      <c r="D40" s="45"/>
      <c r="E40" s="1"/>
      <c r="F40" s="1"/>
      <c r="G40" s="45"/>
      <c r="H40" s="36"/>
      <c r="I40" s="37"/>
    </row>
    <row r="41" spans="1:10" ht="13.9" customHeight="1">
      <c r="A41" s="4"/>
      <c r="B41" s="4"/>
      <c r="C41" s="5"/>
      <c r="D41" s="6"/>
      <c r="E41" s="7" t="s">
        <v>28</v>
      </c>
      <c r="F41" s="8">
        <f>F42*8</f>
        <v>152</v>
      </c>
      <c r="H41" s="40"/>
    </row>
    <row r="42" spans="1:10" ht="13.9" customHeight="1" thickBot="1">
      <c r="A42" s="4"/>
      <c r="B42" s="4"/>
      <c r="C42" s="9"/>
      <c r="D42" s="2"/>
      <c r="E42" s="10" t="s">
        <v>29</v>
      </c>
      <c r="F42" s="11">
        <v>19</v>
      </c>
      <c r="H42" s="40"/>
    </row>
    <row r="43" spans="1:10" ht="13.9" customHeight="1" thickBot="1">
      <c r="A43" s="112" t="s">
        <v>30</v>
      </c>
      <c r="B43" s="112"/>
      <c r="C43" s="112"/>
      <c r="D43" s="12"/>
      <c r="E43" s="2"/>
      <c r="F43" s="2"/>
      <c r="H43" s="40"/>
    </row>
    <row r="44" spans="1:10" ht="13.9">
      <c r="A44" s="13"/>
      <c r="B44" s="13"/>
      <c r="C44" s="6"/>
      <c r="D44" s="6"/>
      <c r="E44" s="14" t="s">
        <v>31</v>
      </c>
      <c r="F44" s="15">
        <f>SUMIF(F9:F39,"Billable",H9:H39)</f>
        <v>0.33333333333333331</v>
      </c>
      <c r="H44" s="38"/>
    </row>
    <row r="45" spans="1:10" ht="15" customHeight="1" thickBot="1">
      <c r="A45" s="113" t="s">
        <v>32</v>
      </c>
      <c r="B45" s="113"/>
      <c r="C45" s="113"/>
      <c r="D45" s="16"/>
      <c r="E45" s="17" t="s">
        <v>33</v>
      </c>
      <c r="F45" s="18">
        <f>SUMIF(F9:F39,"Non-Billable",H9:H39)</f>
        <v>1</v>
      </c>
      <c r="H45" s="40"/>
    </row>
    <row r="46" spans="1:10" ht="14.45" thickBot="1">
      <c r="A46" s="2"/>
      <c r="B46" s="2"/>
      <c r="C46" s="2"/>
      <c r="D46" s="2"/>
      <c r="E46" s="19" t="s">
        <v>34</v>
      </c>
      <c r="F46" s="44">
        <f>F44+F45</f>
        <v>1.3333333333333333</v>
      </c>
      <c r="H46" s="40"/>
    </row>
    <row r="47" spans="1:10" ht="13.9" thickBot="1">
      <c r="A47" s="2"/>
      <c r="B47" s="2"/>
      <c r="C47" s="2"/>
      <c r="D47" s="2"/>
      <c r="E47" s="2"/>
      <c r="F47" s="2"/>
      <c r="H47" s="40"/>
    </row>
    <row r="48" spans="1:10" ht="13.9" thickBot="1">
      <c r="A48" s="2"/>
      <c r="B48" s="2"/>
      <c r="C48" s="2"/>
      <c r="D48" s="2"/>
      <c r="E48" s="20" t="s">
        <v>35</v>
      </c>
      <c r="F48" s="21"/>
      <c r="H48" s="40"/>
    </row>
    <row r="49" spans="5:8" ht="13.15" thickBot="1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70" priority="14" operator="containsText" text="Religious Leave">
      <formula>NOT(ISERROR(SEARCH("Religious Leave",A6)))</formula>
    </cfRule>
    <cfRule type="containsText" dxfId="69" priority="15" operator="containsText" text="Birthday Leave">
      <formula>NOT(ISERROR(SEARCH("Birthday Leave",A6)))</formula>
    </cfRule>
    <cfRule type="containsText" dxfId="68" priority="16" operator="containsText" text="Study Leave">
      <formula>NOT(ISERROR(SEARCH("Study Leave",A6)))</formula>
    </cfRule>
    <cfRule type="containsText" dxfId="67" priority="17" operator="containsText" text="Family Responsibility Leave">
      <formula>NOT(ISERROR(SEARCH("Family Responsibility Leave",A6)))</formula>
    </cfRule>
    <cfRule type="containsText" dxfId="66" priority="18" operator="containsText" text="Sick Leave">
      <formula>NOT(ISERROR(SEARCH("Sick Leave",A6)))</formula>
    </cfRule>
    <cfRule type="containsText" dxfId="65" priority="19" operator="containsText" text="Annual Leave">
      <formula>NOT(ISERROR(SEARCH("Annual Leave",A6)))</formula>
    </cfRule>
    <cfRule type="cellIs" dxfId="64" priority="20" operator="equal">
      <formula>"Public Holiday"</formula>
    </cfRule>
  </conditionalFormatting>
  <conditionalFormatting sqref="B7:B49">
    <cfRule type="containsText" dxfId="63" priority="8" operator="containsText" text="Saturday">
      <formula>NOT(ISERROR(SEARCH("Saturday",B7)))</formula>
    </cfRule>
    <cfRule type="containsText" dxfId="62" priority="9" operator="containsText" text="Sunday">
      <formula>NOT(ISERROR(SEARCH("Sunday",B7)))</formula>
    </cfRule>
  </conditionalFormatting>
  <conditionalFormatting sqref="D40:E41 D43:E45 E48">
    <cfRule type="containsText" dxfId="61" priority="1" operator="containsText" text="Religious Leave">
      <formula>NOT(ISERROR(SEARCH("Religious Leave",D40)))</formula>
    </cfRule>
    <cfRule type="containsText" dxfId="60" priority="2" operator="containsText" text="Birthday Leave">
      <formula>NOT(ISERROR(SEARCH("Birthday Leave",D40)))</formula>
    </cfRule>
    <cfRule type="containsText" dxfId="59" priority="3" operator="containsText" text="Study Leave">
      <formula>NOT(ISERROR(SEARCH("Study Leave",D40)))</formula>
    </cfRule>
    <cfRule type="containsText" dxfId="58" priority="4" operator="containsText" text="Family Responsibility Leave">
      <formula>NOT(ISERROR(SEARCH("Family Responsibility Leave",D40)))</formula>
    </cfRule>
    <cfRule type="containsText" dxfId="57" priority="5" operator="containsText" text="Sick Leave">
      <formula>NOT(ISERROR(SEARCH("Sick Leave",D40)))</formula>
    </cfRule>
    <cfRule type="containsText" dxfId="56" priority="6" operator="containsText" text="Annual Leave">
      <formula>NOT(ISERROR(SEARCH("Annual Leave",D40)))</formula>
    </cfRule>
    <cfRule type="cellIs" dxfId="55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9" xr:uid="{AE0E279A-3651-4C53-B5BE-9320AB8ED8A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5EFAEA-09F9-426C-8EB4-C1D3371FF589}">
          <x14:formula1>
            <xm:f>Key!$K$3:$K$4</xm:f>
          </x14:formula1>
          <xm:sqref>F9:F39</xm:sqref>
        </x14:dataValidation>
        <x14:dataValidation type="list" allowBlank="1" showInputMessage="1" showErrorMessage="1" xr:uid="{F1A338DF-EA25-4B08-9176-04DE4DDAE78D}">
          <x14:formula1>
            <xm:f>Key!$B$2:$B$50</xm:f>
          </x14:formula1>
          <xm:sqref>C9:C39</xm:sqref>
        </x14:dataValidation>
        <x14:dataValidation type="list" allowBlank="1" showInputMessage="1" showErrorMessage="1" xr:uid="{BDB7910B-48F8-4AC3-8296-7ACE2245BF91}">
          <x14:formula1>
            <xm:f>Key!$F$3:$F$46</xm:f>
          </x14:formula1>
          <xm:sqref>E9:E39</xm:sqref>
        </x14:dataValidation>
        <x14:dataValidation type="list" allowBlank="1" showInputMessage="1" showErrorMessage="1" xr:uid="{522C5510-2B16-443A-8CBA-93200EDDFB81}">
          <x14:formula1>
            <xm:f>Key!$H$3:$H$62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C14-6A48-4DDF-A891-D5BFFE7E5F3C}">
  <dimension ref="A5:J49"/>
  <sheetViews>
    <sheetView zoomScale="75" zoomScaleNormal="75" workbookViewId="0">
      <selection activeCell="E10" sqref="E10"/>
    </sheetView>
  </sheetViews>
  <sheetFormatPr defaultColWidth="8.75" defaultRowHeight="12.6"/>
  <cols>
    <col min="1" max="1" width="12" style="23" customWidth="1"/>
    <col min="2" max="2" width="13.125" style="23" customWidth="1"/>
    <col min="3" max="3" width="16.25" style="23" customWidth="1"/>
    <col min="4" max="5" width="20" style="23" customWidth="1"/>
    <col min="6" max="6" width="23.125" style="23" customWidth="1"/>
    <col min="7" max="7" width="34" style="23" customWidth="1"/>
    <col min="8" max="16384" width="8.75" style="23"/>
  </cols>
  <sheetData>
    <row r="5" spans="1:10">
      <c r="A5" s="37" t="s">
        <v>0</v>
      </c>
      <c r="B5" s="23" t="s">
        <v>36</v>
      </c>
      <c r="C5" s="37"/>
      <c r="H5" s="40"/>
    </row>
    <row r="6" spans="1:10">
      <c r="A6" s="37" t="s">
        <v>2</v>
      </c>
      <c r="B6" s="86">
        <f>F44</f>
        <v>0.33333333333333331</v>
      </c>
      <c r="C6" s="37"/>
      <c r="D6" s="37"/>
      <c r="E6" s="37"/>
      <c r="H6" s="40"/>
      <c r="J6" s="41"/>
    </row>
    <row r="7" spans="1:10">
      <c r="H7" s="40"/>
    </row>
    <row r="8" spans="1:10" ht="25.15">
      <c r="A8" s="24" t="s">
        <v>3</v>
      </c>
      <c r="B8" s="25" t="s">
        <v>37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>
      <c r="A9" s="47">
        <v>45658</v>
      </c>
      <c r="B9" s="47" t="s">
        <v>22</v>
      </c>
      <c r="C9" s="48" t="s">
        <v>14</v>
      </c>
      <c r="D9" s="48" t="s">
        <v>36</v>
      </c>
      <c r="E9" s="48" t="s">
        <v>43</v>
      </c>
      <c r="F9" s="48" t="s">
        <v>17</v>
      </c>
      <c r="G9" s="49" t="s">
        <v>47</v>
      </c>
      <c r="H9" s="50">
        <f>J9-I9</f>
        <v>0.33333333333333331</v>
      </c>
      <c r="I9" s="51">
        <v>0.33333333333333331</v>
      </c>
      <c r="J9" s="51">
        <v>0.66666666666666663</v>
      </c>
    </row>
    <row r="10" spans="1:10">
      <c r="A10" s="22">
        <v>45659</v>
      </c>
      <c r="B10" s="22" t="s">
        <v>24</v>
      </c>
      <c r="C10" s="27" t="s">
        <v>14</v>
      </c>
      <c r="D10" s="27" t="s">
        <v>36</v>
      </c>
      <c r="E10" s="27" t="s">
        <v>38</v>
      </c>
      <c r="F10" s="27" t="s">
        <v>39</v>
      </c>
      <c r="G10" s="28" t="s">
        <v>40</v>
      </c>
      <c r="H10" s="29">
        <f>J10-I10</f>
        <v>0.33333333333333331</v>
      </c>
      <c r="I10" s="30">
        <v>0.33333333333333331</v>
      </c>
      <c r="J10" s="30">
        <v>0.66666666666666663</v>
      </c>
    </row>
    <row r="11" spans="1:10">
      <c r="A11" s="22">
        <v>45660</v>
      </c>
      <c r="B11" s="22" t="s">
        <v>26</v>
      </c>
      <c r="C11" s="27"/>
      <c r="D11" s="27"/>
      <c r="E11" s="27"/>
      <c r="F11" s="27"/>
      <c r="G11" s="28"/>
      <c r="H11" s="29">
        <f>J11-I11</f>
        <v>0</v>
      </c>
      <c r="I11" s="30"/>
      <c r="J11" s="30"/>
    </row>
    <row r="12" spans="1:10">
      <c r="A12" s="31">
        <v>45661</v>
      </c>
      <c r="B12" s="31" t="s">
        <v>41</v>
      </c>
      <c r="C12" s="32"/>
      <c r="D12" s="32"/>
      <c r="E12" s="32"/>
      <c r="F12" s="32"/>
      <c r="G12" s="33"/>
      <c r="H12" s="34">
        <f t="shared" ref="H12" si="0">J12-I12</f>
        <v>0</v>
      </c>
      <c r="I12" s="35"/>
      <c r="J12" s="35"/>
    </row>
    <row r="13" spans="1:10">
      <c r="A13" s="31">
        <v>45662</v>
      </c>
      <c r="B13" s="31" t="s">
        <v>42</v>
      </c>
      <c r="C13" s="32"/>
      <c r="D13" s="32"/>
      <c r="E13" s="32"/>
      <c r="F13" s="32"/>
      <c r="G13" s="33"/>
      <c r="H13" s="34">
        <f t="shared" ref="H13:H38" si="1">J13-I13</f>
        <v>0</v>
      </c>
      <c r="I13" s="35"/>
      <c r="J13" s="35"/>
    </row>
    <row r="14" spans="1:10">
      <c r="A14" s="22">
        <v>45663</v>
      </c>
      <c r="B14" s="22" t="s">
        <v>13</v>
      </c>
      <c r="C14" s="27"/>
      <c r="D14" s="27"/>
      <c r="E14" s="27"/>
      <c r="F14" s="27"/>
      <c r="G14" s="28"/>
      <c r="H14" s="29">
        <f t="shared" si="1"/>
        <v>0</v>
      </c>
      <c r="I14" s="30"/>
      <c r="J14" s="30"/>
    </row>
    <row r="15" spans="1:10">
      <c r="A15" s="22">
        <v>45664</v>
      </c>
      <c r="B15" s="22" t="s">
        <v>19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>
      <c r="A16" s="22">
        <v>45665</v>
      </c>
      <c r="B16" s="22" t="s">
        <v>22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>
      <c r="A17" s="22">
        <v>45666</v>
      </c>
      <c r="B17" s="22" t="s">
        <v>24</v>
      </c>
      <c r="C17" s="27"/>
      <c r="D17" s="27"/>
      <c r="E17" s="27"/>
      <c r="F17" s="27"/>
      <c r="G17" s="28"/>
      <c r="H17" s="29">
        <f t="shared" ref="H17" si="2">J17-I17</f>
        <v>0</v>
      </c>
      <c r="I17" s="30"/>
      <c r="J17" s="30"/>
    </row>
    <row r="18" spans="1:10">
      <c r="A18" s="22">
        <v>45667</v>
      </c>
      <c r="B18" s="22" t="s">
        <v>26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>
      <c r="A19" s="31">
        <v>45668</v>
      </c>
      <c r="B19" s="31" t="s">
        <v>41</v>
      </c>
      <c r="C19" s="32"/>
      <c r="D19" s="32"/>
      <c r="E19" s="32"/>
      <c r="F19" s="32"/>
      <c r="G19" s="33"/>
      <c r="H19" s="34">
        <f t="shared" si="1"/>
        <v>0</v>
      </c>
      <c r="I19" s="35"/>
      <c r="J19" s="35"/>
    </row>
    <row r="20" spans="1:10">
      <c r="A20" s="31">
        <v>45669</v>
      </c>
      <c r="B20" s="31" t="s">
        <v>42</v>
      </c>
      <c r="C20" s="32"/>
      <c r="D20" s="32"/>
      <c r="E20" s="32"/>
      <c r="F20" s="32"/>
      <c r="G20" s="33"/>
      <c r="H20" s="34">
        <f t="shared" si="1"/>
        <v>0</v>
      </c>
      <c r="I20" s="35"/>
      <c r="J20" s="35"/>
    </row>
    <row r="21" spans="1:10">
      <c r="A21" s="22">
        <v>45670</v>
      </c>
      <c r="B21" s="22" t="s">
        <v>13</v>
      </c>
      <c r="C21" s="27"/>
      <c r="D21" s="27"/>
      <c r="E21" s="27"/>
      <c r="F21" s="27"/>
      <c r="G21" s="28"/>
      <c r="H21" s="29">
        <f t="shared" si="1"/>
        <v>0</v>
      </c>
      <c r="I21" s="30"/>
      <c r="J21" s="30"/>
    </row>
    <row r="22" spans="1:10">
      <c r="A22" s="22">
        <v>45671</v>
      </c>
      <c r="B22" s="22" t="s">
        <v>19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>
      <c r="A23" s="22">
        <v>45672</v>
      </c>
      <c r="B23" s="22" t="s">
        <v>22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>
      <c r="A24" s="22">
        <v>45673</v>
      </c>
      <c r="B24" s="22" t="s">
        <v>24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>
      <c r="A25" s="22">
        <v>45674</v>
      </c>
      <c r="B25" s="22" t="s">
        <v>26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>
      <c r="A26" s="31">
        <v>45675</v>
      </c>
      <c r="B26" s="31" t="s">
        <v>41</v>
      </c>
      <c r="C26" s="32"/>
      <c r="D26" s="32"/>
      <c r="E26" s="32"/>
      <c r="F26" s="32"/>
      <c r="G26" s="33"/>
      <c r="H26" s="34">
        <f t="shared" si="1"/>
        <v>0</v>
      </c>
      <c r="I26" s="35"/>
      <c r="J26" s="35"/>
    </row>
    <row r="27" spans="1:10">
      <c r="A27" s="31">
        <v>45676</v>
      </c>
      <c r="B27" s="31" t="s">
        <v>42</v>
      </c>
      <c r="C27" s="32"/>
      <c r="D27" s="32"/>
      <c r="E27" s="32"/>
      <c r="F27" s="32"/>
      <c r="G27" s="33"/>
      <c r="H27" s="34">
        <f t="shared" si="1"/>
        <v>0</v>
      </c>
      <c r="I27" s="35"/>
      <c r="J27" s="35"/>
    </row>
    <row r="28" spans="1:10">
      <c r="A28" s="22">
        <v>45677</v>
      </c>
      <c r="B28" s="22" t="s">
        <v>13</v>
      </c>
      <c r="C28" s="27"/>
      <c r="D28" s="27"/>
      <c r="E28" s="27"/>
      <c r="F28" s="27"/>
      <c r="G28" s="28"/>
      <c r="H28" s="29">
        <f t="shared" si="1"/>
        <v>0</v>
      </c>
      <c r="I28" s="30"/>
      <c r="J28" s="30"/>
    </row>
    <row r="29" spans="1:10">
      <c r="A29" s="22">
        <v>45678</v>
      </c>
      <c r="B29" s="22" t="s">
        <v>19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>
      <c r="A30" s="22">
        <v>45679</v>
      </c>
      <c r="B30" s="22" t="s">
        <v>22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>
      <c r="A31" s="22">
        <v>45680</v>
      </c>
      <c r="B31" s="22" t="s">
        <v>24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>
      <c r="A32" s="22">
        <v>45681</v>
      </c>
      <c r="B32" s="22" t="s">
        <v>26</v>
      </c>
      <c r="C32" s="27"/>
      <c r="D32" s="27"/>
      <c r="E32" s="27"/>
      <c r="F32" s="27"/>
      <c r="G32" s="28"/>
      <c r="H32" s="29">
        <f t="shared" si="1"/>
        <v>0</v>
      </c>
      <c r="I32" s="30"/>
      <c r="J32" s="30"/>
    </row>
    <row r="33" spans="1:10">
      <c r="A33" s="31">
        <v>45682</v>
      </c>
      <c r="B33" s="31" t="s">
        <v>41</v>
      </c>
      <c r="C33" s="32"/>
      <c r="D33" s="32"/>
      <c r="E33" s="32"/>
      <c r="F33" s="32"/>
      <c r="G33" s="33"/>
      <c r="H33" s="34">
        <f t="shared" si="1"/>
        <v>0</v>
      </c>
      <c r="I33" s="35"/>
      <c r="J33" s="35"/>
    </row>
    <row r="34" spans="1:10">
      <c r="A34" s="31">
        <v>45683</v>
      </c>
      <c r="B34" s="31" t="s">
        <v>42</v>
      </c>
      <c r="C34" s="32"/>
      <c r="D34" s="32"/>
      <c r="E34" s="32"/>
      <c r="F34" s="32"/>
      <c r="G34" s="33"/>
      <c r="H34" s="34">
        <f t="shared" si="1"/>
        <v>0</v>
      </c>
      <c r="I34" s="35"/>
      <c r="J34" s="35"/>
    </row>
    <row r="35" spans="1:10">
      <c r="A35" s="22">
        <v>45684</v>
      </c>
      <c r="B35" s="22" t="s">
        <v>13</v>
      </c>
      <c r="C35" s="27"/>
      <c r="D35" s="27"/>
      <c r="E35" s="27"/>
      <c r="F35" s="27"/>
      <c r="G35" s="28"/>
      <c r="H35" s="29">
        <f t="shared" si="1"/>
        <v>0</v>
      </c>
      <c r="I35" s="30"/>
      <c r="J35" s="30"/>
    </row>
    <row r="36" spans="1:10">
      <c r="A36" s="22">
        <v>45685</v>
      </c>
      <c r="B36" s="22" t="s">
        <v>19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>
      <c r="A37" s="22">
        <v>45686</v>
      </c>
      <c r="B37" s="22" t="s">
        <v>22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>
      <c r="A38" s="22">
        <v>45687</v>
      </c>
      <c r="B38" s="22" t="s">
        <v>24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15" thickBot="1">
      <c r="A39" s="22">
        <v>45688</v>
      </c>
      <c r="B39" s="22" t="s">
        <v>26</v>
      </c>
      <c r="C39" s="27"/>
      <c r="D39" s="27"/>
      <c r="E39" s="27"/>
      <c r="F39" s="27"/>
      <c r="G39" s="28"/>
      <c r="H39" s="29">
        <f>J39-I39</f>
        <v>0</v>
      </c>
      <c r="I39" s="30"/>
      <c r="J39" s="30"/>
    </row>
    <row r="40" spans="1:10" ht="13.9" customHeight="1" thickBot="1">
      <c r="A40" s="3"/>
      <c r="B40" s="1"/>
      <c r="C40" s="1"/>
      <c r="D40" s="1"/>
      <c r="E40" s="1"/>
      <c r="F40" s="1"/>
      <c r="G40" s="1"/>
      <c r="H40" s="36"/>
      <c r="I40" s="37"/>
    </row>
    <row r="41" spans="1:10" ht="13.9" customHeight="1">
      <c r="A41" s="4"/>
      <c r="B41" s="4"/>
      <c r="C41" s="5"/>
      <c r="D41" s="6"/>
      <c r="E41" s="7" t="s">
        <v>28</v>
      </c>
      <c r="F41" s="8">
        <f>F42*8</f>
        <v>176</v>
      </c>
      <c r="H41" s="40"/>
    </row>
    <row r="42" spans="1:10" ht="13.9" customHeight="1" thickBot="1">
      <c r="A42" s="4"/>
      <c r="B42" s="4"/>
      <c r="C42" s="9"/>
      <c r="D42" s="2"/>
      <c r="E42" s="10" t="s">
        <v>29</v>
      </c>
      <c r="F42" s="11">
        <v>22</v>
      </c>
      <c r="H42" s="40"/>
    </row>
    <row r="43" spans="1:10" ht="13.9" customHeight="1" thickBot="1">
      <c r="A43" s="112" t="s">
        <v>30</v>
      </c>
      <c r="B43" s="112"/>
      <c r="C43" s="112"/>
      <c r="D43" s="12"/>
      <c r="E43" s="2"/>
      <c r="F43" s="2"/>
      <c r="H43" s="40"/>
    </row>
    <row r="44" spans="1:10" ht="13.9">
      <c r="A44" s="13"/>
      <c r="B44" s="13"/>
      <c r="C44" s="6"/>
      <c r="D44" s="6"/>
      <c r="E44" s="14" t="s">
        <v>31</v>
      </c>
      <c r="F44" s="15">
        <f>SUMIF(F9:F39,"Billable",H9:H39)</f>
        <v>0.33333333333333331</v>
      </c>
      <c r="H44" s="38"/>
    </row>
    <row r="45" spans="1:10" ht="15" customHeight="1" thickBot="1">
      <c r="A45" s="113" t="s">
        <v>32</v>
      </c>
      <c r="B45" s="113"/>
      <c r="C45" s="113"/>
      <c r="D45" s="16"/>
      <c r="E45" s="17" t="s">
        <v>33</v>
      </c>
      <c r="F45" s="18">
        <f>SUMIF(F9:F39,"Non-Billable",H9:H39)</f>
        <v>0.33333333333333331</v>
      </c>
      <c r="H45" s="40"/>
    </row>
    <row r="46" spans="1:10" ht="14.45" thickBot="1">
      <c r="A46" s="2"/>
      <c r="B46" s="2"/>
      <c r="C46" s="2"/>
      <c r="D46" s="2"/>
      <c r="E46" s="19" t="s">
        <v>34</v>
      </c>
      <c r="F46" s="44">
        <f>F44+F45</f>
        <v>0.66666666666666663</v>
      </c>
      <c r="H46" s="40"/>
    </row>
    <row r="47" spans="1:10" ht="13.9" thickBot="1">
      <c r="A47" s="2"/>
      <c r="B47" s="2"/>
      <c r="C47" s="2"/>
      <c r="D47" s="2"/>
      <c r="E47" s="2"/>
      <c r="F47" s="2"/>
      <c r="H47" s="40"/>
    </row>
    <row r="48" spans="1:10" ht="13.9" thickBot="1">
      <c r="A48" s="2"/>
      <c r="B48" s="2"/>
      <c r="C48" s="2"/>
      <c r="D48" s="2"/>
      <c r="E48" s="20" t="s">
        <v>35</v>
      </c>
      <c r="F48" s="21"/>
      <c r="H48" s="40"/>
    </row>
    <row r="49" spans="5:8" ht="13.15" thickBot="1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54" priority="14" operator="containsText" text="Religious Leave">
      <formula>NOT(ISERROR(SEARCH("Religious Leave",A6)))</formula>
    </cfRule>
    <cfRule type="containsText" dxfId="53" priority="15" operator="containsText" text="Birthday Leave">
      <formula>NOT(ISERROR(SEARCH("Birthday Leave",A6)))</formula>
    </cfRule>
    <cfRule type="containsText" dxfId="52" priority="16" operator="containsText" text="Study Leave">
      <formula>NOT(ISERROR(SEARCH("Study Leave",A6)))</formula>
    </cfRule>
    <cfRule type="containsText" dxfId="51" priority="17" operator="containsText" text="Family Responsibility Leave">
      <formula>NOT(ISERROR(SEARCH("Family Responsibility Leave",A6)))</formula>
    </cfRule>
    <cfRule type="containsText" dxfId="50" priority="18" operator="containsText" text="Sick Leave">
      <formula>NOT(ISERROR(SEARCH("Sick Leave",A6)))</formula>
    </cfRule>
    <cfRule type="containsText" dxfId="49" priority="19" operator="containsText" text="Annual Leave">
      <formula>NOT(ISERROR(SEARCH("Annual Leave",A6)))</formula>
    </cfRule>
    <cfRule type="cellIs" dxfId="48" priority="20" operator="equal">
      <formula>"Public Holiday"</formula>
    </cfRule>
  </conditionalFormatting>
  <conditionalFormatting sqref="B7:B49">
    <cfRule type="containsText" dxfId="47" priority="8" operator="containsText" text="Saturday">
      <formula>NOT(ISERROR(SEARCH("Saturday",B7)))</formula>
    </cfRule>
    <cfRule type="containsText" dxfId="46" priority="9" operator="containsText" text="Sunday">
      <formula>NOT(ISERROR(SEARCH("Sunday",B7)))</formula>
    </cfRule>
  </conditionalFormatting>
  <conditionalFormatting sqref="D40:E41 D43:E45 E48">
    <cfRule type="containsText" dxfId="45" priority="1" operator="containsText" text="Religious Leave">
      <formula>NOT(ISERROR(SEARCH("Religious Leave",D40)))</formula>
    </cfRule>
    <cfRule type="containsText" dxfId="44" priority="2" operator="containsText" text="Birthday Leave">
      <formula>NOT(ISERROR(SEARCH("Birthday Leave",D40)))</formula>
    </cfRule>
    <cfRule type="containsText" dxfId="43" priority="3" operator="containsText" text="Study Leave">
      <formula>NOT(ISERROR(SEARCH("Study Leave",D40)))</formula>
    </cfRule>
    <cfRule type="containsText" dxfId="42" priority="4" operator="containsText" text="Family Responsibility Leave">
      <formula>NOT(ISERROR(SEARCH("Family Responsibility Leave",D40)))</formula>
    </cfRule>
    <cfRule type="containsText" dxfId="41" priority="5" operator="containsText" text="Sick Leave">
      <formula>NOT(ISERROR(SEARCH("Sick Leave",D40)))</formula>
    </cfRule>
    <cfRule type="containsText" dxfId="40" priority="6" operator="containsText" text="Annual Leave">
      <formula>NOT(ISERROR(SEARCH("Annual Leave",D40)))</formula>
    </cfRule>
    <cfRule type="cellIs" dxfId="39" priority="7" operator="equal">
      <formula>"Public Holiday"</formula>
    </cfRule>
  </conditionalFormatting>
  <dataValidations count="2">
    <dataValidation type="time" allowBlank="1" showErrorMessage="1" errorTitle="Invlaid Time Format" error="Please input a valid time. For e.g. 08:00" sqref="I9:J9 I11:J39" xr:uid="{81BC4890-4524-4142-A9B9-69FAFFB0E5CE}">
      <formula1>0</formula1>
      <formula2>0.999988425925926</formula2>
    </dataValidation>
    <dataValidation type="time" allowBlank="1" showErrorMessage="1" errorTitle="Invalid Time Format" error="Please input a valid time. For e.g. 08:00" sqref="I10:J10" xr:uid="{99D57180-5C01-4272-A84B-165A7128D72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142AB6D-2C06-4B9B-9ABE-55BAC187A508}">
          <x14:formula1>
            <xm:f>Key!$K$3:$K$4</xm:f>
          </x14:formula1>
          <xm:sqref>F9:F39</xm:sqref>
        </x14:dataValidation>
        <x14:dataValidation type="list" allowBlank="1" showInputMessage="1" showErrorMessage="1" xr:uid="{5C5F83BA-9649-414D-9B5C-5ED3D81B12A6}">
          <x14:formula1>
            <xm:f>Key!$B$2:$B$55</xm:f>
          </x14:formula1>
          <xm:sqref>C9 C11:C39</xm:sqref>
        </x14:dataValidation>
        <x14:dataValidation type="list" allowBlank="1" showInputMessage="1" showErrorMessage="1" xr:uid="{2695E27C-DD60-4A5C-9DB5-B57EE9107204}">
          <x14:formula1>
            <xm:f>Key!$F$3:$F$43</xm:f>
          </x14:formula1>
          <xm:sqref>E9 E11:E39</xm:sqref>
        </x14:dataValidation>
        <x14:dataValidation type="list" allowBlank="1" showInputMessage="1" showErrorMessage="1" xr:uid="{59DFADC5-E3B8-482B-925E-D0C90DB0047C}">
          <x14:formula1>
            <xm:f>Key!$H$3:$H$62</xm:f>
          </x14:formula1>
          <xm:sqref>B5</xm:sqref>
        </x14:dataValidation>
        <x14:dataValidation type="list" allowBlank="1" showInputMessage="1" showErrorMessage="1" xr:uid="{A41922FB-F5DC-441A-BE8B-CEC1E90C261B}">
          <x14:formula1>
            <xm:f>Key!$F$3:$F$46</xm:f>
          </x14:formula1>
          <xm:sqref>E10</xm:sqref>
        </x14:dataValidation>
        <x14:dataValidation type="list" allowBlank="1" showInputMessage="1" showErrorMessage="1" xr:uid="{50ADD4F9-3582-48D4-9C7B-FE16B0BB7F7D}">
          <x14:formula1>
            <xm:f>Key!$B$2:$B$50</xm:f>
          </x14:formula1>
          <xm:sqref>C10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5:J46"/>
  <sheetViews>
    <sheetView zoomScale="75" zoomScaleNormal="75" workbookViewId="0">
      <selection activeCell="E11" sqref="E11"/>
    </sheetView>
  </sheetViews>
  <sheetFormatPr defaultColWidth="8.75" defaultRowHeight="12.6"/>
  <cols>
    <col min="1" max="1" width="12" style="23" customWidth="1"/>
    <col min="2" max="2" width="13.125" style="23" customWidth="1"/>
    <col min="3" max="3" width="16.25" style="23" customWidth="1"/>
    <col min="4" max="5" width="20" style="23" customWidth="1"/>
    <col min="6" max="6" width="23.125" style="23" customWidth="1"/>
    <col min="7" max="7" width="34" style="23" customWidth="1"/>
    <col min="8" max="16384" width="8.75" style="23"/>
  </cols>
  <sheetData>
    <row r="5" spans="1:10">
      <c r="A5" s="37" t="s">
        <v>0</v>
      </c>
      <c r="B5" s="23" t="s">
        <v>36</v>
      </c>
      <c r="C5" s="37"/>
      <c r="H5" s="40"/>
    </row>
    <row r="6" spans="1:10">
      <c r="A6" s="37" t="s">
        <v>2</v>
      </c>
      <c r="B6" s="86">
        <f>F41</f>
        <v>0.33333333333333331</v>
      </c>
      <c r="C6" s="37"/>
      <c r="D6" s="37"/>
      <c r="E6" s="37"/>
      <c r="H6" s="40"/>
      <c r="J6" s="41"/>
    </row>
    <row r="7" spans="1:10">
      <c r="H7" s="40"/>
    </row>
    <row r="8" spans="1:10" ht="25.15">
      <c r="A8" s="24" t="s">
        <v>3</v>
      </c>
      <c r="B8" s="25" t="s">
        <v>37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>
      <c r="A9" s="31">
        <v>45689</v>
      </c>
      <c r="B9" s="31" t="s">
        <v>41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>
      <c r="A10" s="31">
        <v>45690</v>
      </c>
      <c r="B10" s="31" t="s">
        <v>42</v>
      </c>
      <c r="C10" s="32"/>
      <c r="D10" s="32"/>
      <c r="E10" s="32"/>
      <c r="F10" s="32"/>
      <c r="G10" s="33"/>
      <c r="H10" s="34">
        <f>J10-I10</f>
        <v>0</v>
      </c>
      <c r="I10" s="35"/>
      <c r="J10" s="35"/>
    </row>
    <row r="11" spans="1:10">
      <c r="A11" s="22">
        <v>45691</v>
      </c>
      <c r="B11" s="22" t="s">
        <v>13</v>
      </c>
      <c r="C11" s="27" t="s">
        <v>14</v>
      </c>
      <c r="D11" s="27" t="s">
        <v>36</v>
      </c>
      <c r="E11" s="27" t="s">
        <v>38</v>
      </c>
      <c r="F11" s="27" t="s">
        <v>39</v>
      </c>
      <c r="G11" s="28" t="s">
        <v>40</v>
      </c>
      <c r="H11" s="29">
        <f t="shared" ref="H11:H36" si="0">J11-I11</f>
        <v>0.33333333333333331</v>
      </c>
      <c r="I11" s="30">
        <v>0.33333333333333331</v>
      </c>
      <c r="J11" s="30">
        <v>0.66666666666666663</v>
      </c>
    </row>
    <row r="12" spans="1:10">
      <c r="A12" s="22">
        <v>45692</v>
      </c>
      <c r="B12" s="22" t="s">
        <v>19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>
      <c r="A13" s="22">
        <v>45693</v>
      </c>
      <c r="B13" s="22" t="s">
        <v>22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>
      <c r="A14" s="22">
        <v>45694</v>
      </c>
      <c r="B14" s="22" t="s">
        <v>24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>
      <c r="A15" s="22">
        <v>45695</v>
      </c>
      <c r="B15" s="22" t="s">
        <v>26</v>
      </c>
      <c r="C15" s="27"/>
      <c r="D15" s="27"/>
      <c r="E15" s="27"/>
      <c r="F15" s="27"/>
      <c r="G15" s="28"/>
      <c r="H15" s="29">
        <f t="shared" si="0"/>
        <v>0</v>
      </c>
      <c r="I15" s="30"/>
      <c r="J15" s="30"/>
    </row>
    <row r="16" spans="1:10">
      <c r="A16" s="31">
        <v>45696</v>
      </c>
      <c r="B16" s="31" t="s">
        <v>41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>
      <c r="A17" s="31">
        <v>45697</v>
      </c>
      <c r="B17" s="31" t="s">
        <v>42</v>
      </c>
      <c r="C17" s="32"/>
      <c r="D17" s="32"/>
      <c r="E17" s="32"/>
      <c r="F17" s="32"/>
      <c r="G17" s="33"/>
      <c r="H17" s="34">
        <f t="shared" si="0"/>
        <v>0</v>
      </c>
      <c r="I17" s="35"/>
      <c r="J17" s="35"/>
    </row>
    <row r="18" spans="1:10">
      <c r="A18" s="22">
        <v>45698</v>
      </c>
      <c r="B18" s="22" t="s">
        <v>13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>
      <c r="A19" s="22">
        <v>45699</v>
      </c>
      <c r="B19" s="22" t="s">
        <v>19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>
      <c r="A20" s="22">
        <v>45700</v>
      </c>
      <c r="B20" s="22" t="s">
        <v>22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>
      <c r="A21" s="22">
        <v>45701</v>
      </c>
      <c r="B21" s="22" t="s">
        <v>24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>
      <c r="A22" s="22">
        <v>45702</v>
      </c>
      <c r="B22" s="22" t="s">
        <v>26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>
      <c r="A23" s="31">
        <v>45703</v>
      </c>
      <c r="B23" s="31" t="s">
        <v>41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>
      <c r="A24" s="31">
        <v>45704</v>
      </c>
      <c r="B24" s="31" t="s">
        <v>42</v>
      </c>
      <c r="C24" s="32"/>
      <c r="D24" s="32"/>
      <c r="E24" s="32"/>
      <c r="F24" s="32"/>
      <c r="G24" s="33"/>
      <c r="H24" s="34">
        <f t="shared" si="0"/>
        <v>0</v>
      </c>
      <c r="I24" s="35"/>
      <c r="J24" s="35"/>
    </row>
    <row r="25" spans="1:10">
      <c r="A25" s="22">
        <v>45705</v>
      </c>
      <c r="B25" s="22" t="s">
        <v>13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>
      <c r="A26" s="22">
        <v>45706</v>
      </c>
      <c r="B26" s="22" t="s">
        <v>19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>
      <c r="A27" s="22">
        <v>45707</v>
      </c>
      <c r="B27" s="22" t="s">
        <v>22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>
      <c r="A28" s="22">
        <v>45708</v>
      </c>
      <c r="B28" s="22" t="s">
        <v>24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>
      <c r="A29" s="22">
        <v>45709</v>
      </c>
      <c r="B29" s="22" t="s">
        <v>26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>
      <c r="A30" s="31">
        <v>45710</v>
      </c>
      <c r="B30" s="31" t="s">
        <v>41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>
      <c r="A31" s="31">
        <v>45711</v>
      </c>
      <c r="B31" s="31" t="s">
        <v>42</v>
      </c>
      <c r="C31" s="32"/>
      <c r="D31" s="32"/>
      <c r="E31" s="32"/>
      <c r="F31" s="32"/>
      <c r="G31" s="33"/>
      <c r="H31" s="34">
        <f t="shared" si="0"/>
        <v>0</v>
      </c>
      <c r="I31" s="35"/>
      <c r="J31" s="35"/>
    </row>
    <row r="32" spans="1:10">
      <c r="A32" s="22">
        <v>45712</v>
      </c>
      <c r="B32" s="22" t="s">
        <v>13</v>
      </c>
      <c r="C32" s="27"/>
      <c r="D32" s="27"/>
      <c r="E32" s="27"/>
      <c r="F32" s="27"/>
      <c r="G32" s="28"/>
      <c r="H32" s="29">
        <f t="shared" si="0"/>
        <v>0</v>
      </c>
      <c r="I32" s="30"/>
      <c r="J32" s="30"/>
    </row>
    <row r="33" spans="1:10">
      <c r="A33" s="22">
        <v>45713</v>
      </c>
      <c r="B33" s="22" t="s">
        <v>19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>
      <c r="A34" s="22">
        <v>45714</v>
      </c>
      <c r="B34" s="22" t="s">
        <v>22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>
      <c r="A35" s="22">
        <v>45715</v>
      </c>
      <c r="B35" s="22" t="s">
        <v>24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>
      <c r="A36" s="22">
        <v>45716</v>
      </c>
      <c r="B36" s="22" t="s">
        <v>26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 ht="13.9" customHeight="1" thickBot="1">
      <c r="A37" s="46"/>
      <c r="B37" s="45"/>
      <c r="C37" s="45"/>
      <c r="D37" s="45"/>
      <c r="E37" s="45"/>
      <c r="F37" s="45"/>
      <c r="G37" s="45"/>
      <c r="H37" s="36"/>
      <c r="I37" s="37"/>
    </row>
    <row r="38" spans="1:10" ht="13.9" customHeight="1">
      <c r="A38" s="4"/>
      <c r="B38" s="4"/>
      <c r="C38" s="5"/>
      <c r="D38" s="6"/>
      <c r="E38" s="7" t="s">
        <v>28</v>
      </c>
      <c r="F38" s="8">
        <f>F39*8</f>
        <v>160</v>
      </c>
      <c r="H38" s="40"/>
    </row>
    <row r="39" spans="1:10" ht="13.9" customHeight="1" thickBot="1">
      <c r="A39" s="4"/>
      <c r="B39" s="4"/>
      <c r="C39" s="9"/>
      <c r="D39" s="2"/>
      <c r="E39" s="10" t="s">
        <v>29</v>
      </c>
      <c r="F39" s="11">
        <v>20</v>
      </c>
      <c r="H39" s="40"/>
    </row>
    <row r="40" spans="1:10" ht="13.9" customHeight="1" thickBot="1">
      <c r="A40" s="112" t="s">
        <v>30</v>
      </c>
      <c r="B40" s="112"/>
      <c r="C40" s="112"/>
      <c r="D40" s="12"/>
      <c r="E40" s="2"/>
      <c r="F40" s="2"/>
      <c r="H40" s="40"/>
    </row>
    <row r="41" spans="1:10" ht="13.9">
      <c r="A41" s="13"/>
      <c r="B41" s="13"/>
      <c r="C41" s="6"/>
      <c r="D41" s="6"/>
      <c r="E41" s="14" t="s">
        <v>31</v>
      </c>
      <c r="F41" s="15">
        <f>SUMIF(F9:F36,"Billable",H9:H36)</f>
        <v>0.33333333333333331</v>
      </c>
      <c r="H41" s="38"/>
    </row>
    <row r="42" spans="1:10" ht="15" customHeight="1" thickBot="1">
      <c r="A42" s="113" t="s">
        <v>32</v>
      </c>
      <c r="B42" s="113"/>
      <c r="C42" s="113"/>
      <c r="D42" s="16"/>
      <c r="E42" s="17" t="s">
        <v>33</v>
      </c>
      <c r="F42" s="18">
        <f>SUMIF(F9:F36,"Non-Billable",H9:H36)</f>
        <v>0</v>
      </c>
      <c r="H42" s="40"/>
    </row>
    <row r="43" spans="1:10" ht="14.45" thickBot="1">
      <c r="A43" s="2"/>
      <c r="B43" s="2"/>
      <c r="C43" s="2"/>
      <c r="D43" s="2"/>
      <c r="E43" s="19" t="s">
        <v>34</v>
      </c>
      <c r="F43" s="44">
        <f>F41+F42</f>
        <v>0.33333333333333331</v>
      </c>
      <c r="H43" s="40"/>
    </row>
    <row r="44" spans="1:10" ht="13.9" thickBot="1">
      <c r="A44" s="2"/>
      <c r="B44" s="2"/>
      <c r="C44" s="2"/>
      <c r="D44" s="2"/>
      <c r="E44" s="2"/>
      <c r="F44" s="2"/>
      <c r="H44" s="40"/>
    </row>
    <row r="45" spans="1:10" ht="13.9" thickBot="1">
      <c r="A45" s="2"/>
      <c r="B45" s="2"/>
      <c r="C45" s="2"/>
      <c r="D45" s="2"/>
      <c r="E45" s="20" t="s">
        <v>35</v>
      </c>
      <c r="F45" s="21"/>
      <c r="H45" s="40"/>
    </row>
    <row r="46" spans="1:10" ht="13.15" thickBot="1">
      <c r="E46" s="39"/>
      <c r="H46" s="40"/>
    </row>
  </sheetData>
  <mergeCells count="2">
    <mergeCell ref="A40:C40"/>
    <mergeCell ref="A42:C42"/>
  </mergeCells>
  <phoneticPr fontId="10" type="noConversion"/>
  <conditionalFormatting sqref="A6:B6 D6:E7">
    <cfRule type="containsText" dxfId="38" priority="14" operator="containsText" text="Religious Leave">
      <formula>NOT(ISERROR(SEARCH("Religious Leave",A6)))</formula>
    </cfRule>
    <cfRule type="containsText" dxfId="37" priority="15" operator="containsText" text="Birthday Leave">
      <formula>NOT(ISERROR(SEARCH("Birthday Leave",A6)))</formula>
    </cfRule>
    <cfRule type="containsText" dxfId="36" priority="16" operator="containsText" text="Study Leave">
      <formula>NOT(ISERROR(SEARCH("Study Leave",A6)))</formula>
    </cfRule>
    <cfRule type="containsText" dxfId="35" priority="17" operator="containsText" text="Family Responsibility Leave">
      <formula>NOT(ISERROR(SEARCH("Family Responsibility Leave",A6)))</formula>
    </cfRule>
    <cfRule type="containsText" dxfId="34" priority="18" operator="containsText" text="Sick Leave">
      <formula>NOT(ISERROR(SEARCH("Sick Leave",A6)))</formula>
    </cfRule>
    <cfRule type="containsText" dxfId="33" priority="19" operator="containsText" text="Annual Leave">
      <formula>NOT(ISERROR(SEARCH("Annual Leave",A6)))</formula>
    </cfRule>
    <cfRule type="cellIs" dxfId="32" priority="20" operator="equal">
      <formula>"Public Holiday"</formula>
    </cfRule>
  </conditionalFormatting>
  <conditionalFormatting sqref="B7:B46">
    <cfRule type="containsText" dxfId="31" priority="8" operator="containsText" text="Saturday">
      <formula>NOT(ISERROR(SEARCH("Saturday",B7)))</formula>
    </cfRule>
    <cfRule type="containsText" dxfId="30" priority="9" operator="containsText" text="Sunday">
      <formula>NOT(ISERROR(SEARCH("Sunday",B7)))</formula>
    </cfRule>
  </conditionalFormatting>
  <conditionalFormatting sqref="D37:E38 D40:E42 E45">
    <cfRule type="containsText" dxfId="29" priority="1" operator="containsText" text="Religious Leave">
      <formula>NOT(ISERROR(SEARCH("Religious Leave",D37)))</formula>
    </cfRule>
    <cfRule type="containsText" dxfId="28" priority="2" operator="containsText" text="Birthday Leave">
      <formula>NOT(ISERROR(SEARCH("Birthday Leave",D37)))</formula>
    </cfRule>
    <cfRule type="containsText" dxfId="27" priority="3" operator="containsText" text="Study Leave">
      <formula>NOT(ISERROR(SEARCH("Study Leave",D37)))</formula>
    </cfRule>
    <cfRule type="containsText" dxfId="26" priority="4" operator="containsText" text="Family Responsibility Leave">
      <formula>NOT(ISERROR(SEARCH("Family Responsibility Leave",D37)))</formula>
    </cfRule>
    <cfRule type="containsText" dxfId="25" priority="5" operator="containsText" text="Sick Leave">
      <formula>NOT(ISERROR(SEARCH("Sick Leave",D37)))</formula>
    </cfRule>
    <cfRule type="containsText" dxfId="24" priority="6" operator="containsText" text="Annual Leave">
      <formula>NOT(ISERROR(SEARCH("Annual Leave",D37)))</formula>
    </cfRule>
    <cfRule type="cellIs" dxfId="23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I9:J36" xr:uid="{CE0786D6-D6FC-4D29-A71B-4E1546091D4D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0989AD-23D3-40C7-8F80-A5E41B510EE5}">
          <x14:formula1>
            <xm:f>Key!$K$3:$K$4</xm:f>
          </x14:formula1>
          <xm:sqref>F9:F36</xm:sqref>
        </x14:dataValidation>
        <x14:dataValidation type="list" allowBlank="1" showInputMessage="1" showErrorMessage="1" xr:uid="{B2DFC771-5C46-4C68-BCEC-AB576F2398A7}">
          <x14:formula1>
            <xm:f>Key!$B$2:$B$48</xm:f>
          </x14:formula1>
          <xm:sqref>C9:C36</xm:sqref>
        </x14:dataValidation>
        <x14:dataValidation type="list" allowBlank="1" showInputMessage="1" showErrorMessage="1" xr:uid="{55545D3E-18E2-4FBA-A7F1-0F256C99991F}">
          <x14:formula1>
            <xm:f>Key!$F$3:$F$54</xm:f>
          </x14:formula1>
          <xm:sqref>E9:E36</xm:sqref>
        </x14:dataValidation>
        <x14:dataValidation type="list" allowBlank="1" showInputMessage="1" showErrorMessage="1" xr:uid="{6375413B-0301-4C39-BE43-5A483338A0E5}">
          <x14:formula1>
            <xm:f>Key!$H$3:$H$62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5:J49"/>
  <sheetViews>
    <sheetView zoomScale="75" zoomScaleNormal="75" workbookViewId="0">
      <selection activeCell="E11" sqref="E11"/>
    </sheetView>
  </sheetViews>
  <sheetFormatPr defaultColWidth="8.75" defaultRowHeight="12.6"/>
  <cols>
    <col min="1" max="1" width="12" style="23" customWidth="1"/>
    <col min="2" max="2" width="13.125" style="23" customWidth="1"/>
    <col min="3" max="3" width="16.25" style="23" customWidth="1"/>
    <col min="4" max="5" width="20" style="23" customWidth="1"/>
    <col min="6" max="6" width="23.125" style="23" customWidth="1"/>
    <col min="7" max="7" width="34" style="23" customWidth="1"/>
    <col min="8" max="16384" width="8.75" style="23"/>
  </cols>
  <sheetData>
    <row r="5" spans="1:10">
      <c r="A5" s="37" t="s">
        <v>0</v>
      </c>
      <c r="B5" s="23" t="s">
        <v>36</v>
      </c>
      <c r="C5" s="37"/>
      <c r="H5" s="40"/>
    </row>
    <row r="6" spans="1:10">
      <c r="A6" s="37" t="s">
        <v>2</v>
      </c>
      <c r="B6" s="86">
        <f>F44</f>
        <v>0.33333333333333331</v>
      </c>
      <c r="C6" s="37"/>
      <c r="D6" s="37"/>
      <c r="E6" s="37"/>
      <c r="H6" s="40"/>
      <c r="J6" s="41"/>
    </row>
    <row r="7" spans="1:10">
      <c r="H7" s="40"/>
    </row>
    <row r="8" spans="1:10" ht="25.15">
      <c r="A8" s="24" t="s">
        <v>3</v>
      </c>
      <c r="B8" s="25" t="s">
        <v>37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>
      <c r="A9" s="31">
        <v>45717</v>
      </c>
      <c r="B9" s="31" t="s">
        <v>41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>
      <c r="A10" s="31">
        <v>45718</v>
      </c>
      <c r="B10" s="31" t="s">
        <v>42</v>
      </c>
      <c r="C10" s="32"/>
      <c r="D10" s="32"/>
      <c r="E10" s="32"/>
      <c r="F10" s="32"/>
      <c r="G10" s="33"/>
      <c r="H10" s="34">
        <f t="shared" ref="H10:H38" si="0">J10-I10</f>
        <v>0</v>
      </c>
      <c r="I10" s="35"/>
      <c r="J10" s="35"/>
    </row>
    <row r="11" spans="1:10">
      <c r="A11" s="22">
        <v>45719</v>
      </c>
      <c r="B11" s="22" t="s">
        <v>13</v>
      </c>
      <c r="C11" s="27" t="s">
        <v>14</v>
      </c>
      <c r="D11" s="27" t="s">
        <v>36</v>
      </c>
      <c r="E11" s="27" t="s">
        <v>38</v>
      </c>
      <c r="F11" s="27" t="s">
        <v>39</v>
      </c>
      <c r="G11" s="28" t="s">
        <v>40</v>
      </c>
      <c r="H11" s="29">
        <f t="shared" si="0"/>
        <v>0.33333333333333331</v>
      </c>
      <c r="I11" s="30">
        <v>0.33333333333333331</v>
      </c>
      <c r="J11" s="30">
        <v>0.66666666666666663</v>
      </c>
    </row>
    <row r="12" spans="1:10">
      <c r="A12" s="22">
        <v>45720</v>
      </c>
      <c r="B12" s="22" t="s">
        <v>19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>
      <c r="A13" s="22">
        <v>45721</v>
      </c>
      <c r="B13" s="22" t="s">
        <v>22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>
      <c r="A14" s="22">
        <v>45722</v>
      </c>
      <c r="B14" s="22" t="s">
        <v>24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>
      <c r="A15" s="22">
        <v>45723</v>
      </c>
      <c r="B15" s="22" t="s">
        <v>26</v>
      </c>
      <c r="C15" s="27"/>
      <c r="D15" s="27"/>
      <c r="E15" s="27"/>
      <c r="F15" s="27"/>
      <c r="G15" s="28"/>
      <c r="H15" s="29">
        <f t="shared" si="0"/>
        <v>0</v>
      </c>
      <c r="I15" s="30"/>
      <c r="J15" s="30"/>
    </row>
    <row r="16" spans="1:10">
      <c r="A16" s="31">
        <v>45724</v>
      </c>
      <c r="B16" s="31" t="s">
        <v>41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>
      <c r="A17" s="31">
        <v>45725</v>
      </c>
      <c r="B17" s="31" t="s">
        <v>42</v>
      </c>
      <c r="C17" s="32"/>
      <c r="D17" s="32"/>
      <c r="E17" s="32"/>
      <c r="F17" s="32"/>
      <c r="G17" s="33"/>
      <c r="H17" s="34">
        <f t="shared" si="0"/>
        <v>0</v>
      </c>
      <c r="I17" s="35"/>
      <c r="J17" s="35"/>
    </row>
    <row r="18" spans="1:10">
      <c r="A18" s="22">
        <v>45726</v>
      </c>
      <c r="B18" s="22" t="s">
        <v>13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>
      <c r="A19" s="22">
        <v>45727</v>
      </c>
      <c r="B19" s="22" t="s">
        <v>19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>
      <c r="A20" s="22">
        <v>45728</v>
      </c>
      <c r="B20" s="22" t="s">
        <v>22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>
      <c r="A21" s="22">
        <v>45729</v>
      </c>
      <c r="B21" s="22" t="s">
        <v>24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>
      <c r="A22" s="22">
        <v>45730</v>
      </c>
      <c r="B22" s="22" t="s">
        <v>26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>
      <c r="A23" s="31">
        <v>45731</v>
      </c>
      <c r="B23" s="31" t="s">
        <v>41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>
      <c r="A24" s="31">
        <v>45732</v>
      </c>
      <c r="B24" s="31" t="s">
        <v>42</v>
      </c>
      <c r="C24" s="32"/>
      <c r="D24" s="32"/>
      <c r="E24" s="32"/>
      <c r="F24" s="32"/>
      <c r="G24" s="33"/>
      <c r="H24" s="34">
        <f t="shared" si="0"/>
        <v>0</v>
      </c>
      <c r="I24" s="35"/>
      <c r="J24" s="35"/>
    </row>
    <row r="25" spans="1:10">
      <c r="A25" s="22">
        <v>45733</v>
      </c>
      <c r="B25" s="22" t="s">
        <v>13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>
      <c r="A26" s="22">
        <v>45734</v>
      </c>
      <c r="B26" s="22" t="s">
        <v>19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>
      <c r="A27" s="22">
        <v>45735</v>
      </c>
      <c r="B27" s="22" t="s">
        <v>22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>
      <c r="A28" s="22">
        <v>45736</v>
      </c>
      <c r="B28" s="22" t="s">
        <v>24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>
      <c r="A29" s="47">
        <v>45737</v>
      </c>
      <c r="B29" s="47" t="s">
        <v>26</v>
      </c>
      <c r="C29" s="48" t="s">
        <v>14</v>
      </c>
      <c r="D29" s="48"/>
      <c r="E29" s="48" t="s">
        <v>43</v>
      </c>
      <c r="F29" s="48" t="s">
        <v>17</v>
      </c>
      <c r="G29" s="49" t="s">
        <v>48</v>
      </c>
      <c r="H29" s="50">
        <f t="shared" si="0"/>
        <v>0.33333333333333331</v>
      </c>
      <c r="I29" s="51">
        <v>0.33333333333333331</v>
      </c>
      <c r="J29" s="51">
        <v>0.66666666666666663</v>
      </c>
    </row>
    <row r="30" spans="1:10">
      <c r="A30" s="31">
        <v>45738</v>
      </c>
      <c r="B30" s="31" t="s">
        <v>41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>
      <c r="A31" s="31">
        <v>45739</v>
      </c>
      <c r="B31" s="31" t="s">
        <v>42</v>
      </c>
      <c r="C31" s="32"/>
      <c r="D31" s="32"/>
      <c r="E31" s="32"/>
      <c r="F31" s="32"/>
      <c r="G31" s="33"/>
      <c r="H31" s="34">
        <f t="shared" si="0"/>
        <v>0</v>
      </c>
      <c r="I31" s="35"/>
      <c r="J31" s="35"/>
    </row>
    <row r="32" spans="1:10">
      <c r="A32" s="22">
        <v>45740</v>
      </c>
      <c r="B32" s="22" t="s">
        <v>13</v>
      </c>
      <c r="C32" s="27"/>
      <c r="D32" s="27"/>
      <c r="E32" s="27"/>
      <c r="F32" s="27"/>
      <c r="G32" s="28"/>
      <c r="H32" s="29">
        <f t="shared" si="0"/>
        <v>0</v>
      </c>
      <c r="I32" s="30"/>
      <c r="J32" s="30"/>
    </row>
    <row r="33" spans="1:10">
      <c r="A33" s="22">
        <v>45741</v>
      </c>
      <c r="B33" s="22" t="s">
        <v>19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>
      <c r="A34" s="22">
        <v>45742</v>
      </c>
      <c r="B34" s="22" t="s">
        <v>22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>
      <c r="A35" s="22">
        <v>45743</v>
      </c>
      <c r="B35" s="22" t="s">
        <v>24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>
      <c r="A36" s="22">
        <v>45744</v>
      </c>
      <c r="B36" s="22" t="s">
        <v>26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>
      <c r="A37" s="31">
        <v>45745</v>
      </c>
      <c r="B37" s="31" t="s">
        <v>41</v>
      </c>
      <c r="C37" s="32"/>
      <c r="D37" s="32"/>
      <c r="E37" s="32"/>
      <c r="F37" s="32"/>
      <c r="G37" s="33"/>
      <c r="H37" s="34">
        <f t="shared" si="0"/>
        <v>0</v>
      </c>
      <c r="I37" s="35"/>
      <c r="J37" s="35"/>
    </row>
    <row r="38" spans="1:10">
      <c r="A38" s="31">
        <v>45746</v>
      </c>
      <c r="B38" s="31" t="s">
        <v>42</v>
      </c>
      <c r="C38" s="32"/>
      <c r="D38" s="32"/>
      <c r="E38" s="32"/>
      <c r="F38" s="32"/>
      <c r="G38" s="33"/>
      <c r="H38" s="34">
        <f t="shared" si="0"/>
        <v>0</v>
      </c>
      <c r="I38" s="35"/>
      <c r="J38" s="35"/>
    </row>
    <row r="39" spans="1:10" ht="13.9" customHeight="1">
      <c r="A39" s="22">
        <v>45747</v>
      </c>
      <c r="B39" s="22" t="s">
        <v>13</v>
      </c>
      <c r="C39" s="27"/>
      <c r="D39" s="27"/>
      <c r="E39" s="27"/>
      <c r="F39" s="27"/>
      <c r="G39" s="28"/>
      <c r="H39" s="29">
        <f t="shared" ref="H39" si="1">J39-I39</f>
        <v>0</v>
      </c>
      <c r="I39" s="30"/>
      <c r="J39" s="30"/>
    </row>
    <row r="40" spans="1:10" ht="13.9" customHeight="1" thickBot="1">
      <c r="A40" s="46"/>
      <c r="B40" s="46"/>
      <c r="C40" s="45"/>
      <c r="D40" s="45"/>
      <c r="E40" s="45"/>
      <c r="F40" s="45"/>
      <c r="G40" s="45"/>
      <c r="H40" s="36"/>
      <c r="I40" s="37"/>
    </row>
    <row r="41" spans="1:10" ht="13.9" customHeight="1">
      <c r="A41" s="4"/>
      <c r="B41" s="4"/>
      <c r="C41" s="5"/>
      <c r="D41" s="6"/>
      <c r="E41" s="7" t="s">
        <v>28</v>
      </c>
      <c r="F41" s="8">
        <f>F42*8</f>
        <v>160</v>
      </c>
      <c r="H41" s="40"/>
    </row>
    <row r="42" spans="1:10" ht="13.9" customHeight="1" thickBot="1">
      <c r="A42" s="4"/>
      <c r="B42" s="4"/>
      <c r="C42" s="9"/>
      <c r="D42" s="2"/>
      <c r="E42" s="10" t="s">
        <v>29</v>
      </c>
      <c r="F42" s="11">
        <v>20</v>
      </c>
      <c r="H42" s="40"/>
    </row>
    <row r="43" spans="1:10" ht="13.9" customHeight="1" thickBot="1">
      <c r="A43" s="112" t="s">
        <v>30</v>
      </c>
      <c r="B43" s="112"/>
      <c r="C43" s="112"/>
      <c r="D43" s="12"/>
      <c r="E43" s="2"/>
      <c r="F43" s="2"/>
      <c r="H43" s="40"/>
    </row>
    <row r="44" spans="1:10" ht="13.9">
      <c r="A44" s="13"/>
      <c r="B44" s="13"/>
      <c r="C44" s="6"/>
      <c r="D44" s="6"/>
      <c r="E44" s="14" t="s">
        <v>31</v>
      </c>
      <c r="F44" s="15">
        <f>SUMIF(F9:F39,"Billable",H9:H39)</f>
        <v>0.33333333333333331</v>
      </c>
      <c r="H44" s="38"/>
    </row>
    <row r="45" spans="1:10" ht="15" customHeight="1" thickBot="1">
      <c r="A45" s="113" t="s">
        <v>32</v>
      </c>
      <c r="B45" s="113"/>
      <c r="C45" s="113"/>
      <c r="D45" s="16"/>
      <c r="E45" s="17" t="s">
        <v>33</v>
      </c>
      <c r="F45" s="18">
        <f>SUMIF(F9:F39,"Non-Billable",H9:H39)</f>
        <v>0.33333333333333331</v>
      </c>
      <c r="H45" s="40"/>
    </row>
    <row r="46" spans="1:10" ht="14.45" thickBot="1">
      <c r="A46" s="2"/>
      <c r="B46" s="2"/>
      <c r="C46" s="2"/>
      <c r="D46" s="2"/>
      <c r="E46" s="19" t="s">
        <v>34</v>
      </c>
      <c r="F46" s="44">
        <f>F44+F45</f>
        <v>0.66666666666666663</v>
      </c>
      <c r="H46" s="40"/>
    </row>
    <row r="47" spans="1:10" ht="13.9" thickBot="1">
      <c r="A47" s="2"/>
      <c r="B47" s="2"/>
      <c r="C47" s="2"/>
      <c r="D47" s="2"/>
      <c r="E47" s="2"/>
      <c r="F47" s="2"/>
      <c r="H47" s="40"/>
    </row>
    <row r="48" spans="1:10" ht="13.9" thickBot="1">
      <c r="A48" s="2"/>
      <c r="B48" s="2"/>
      <c r="C48" s="2"/>
      <c r="D48" s="2"/>
      <c r="E48" s="20" t="s">
        <v>35</v>
      </c>
      <c r="F48" s="21"/>
      <c r="H48" s="40"/>
    </row>
    <row r="49" spans="5:8" ht="13.15" thickBot="1">
      <c r="E49" s="39"/>
      <c r="H49" s="40"/>
    </row>
  </sheetData>
  <mergeCells count="2">
    <mergeCell ref="A43:C43"/>
    <mergeCell ref="A45:C45"/>
  </mergeCells>
  <phoneticPr fontId="10" type="noConversion"/>
  <conditionalFormatting sqref="A6:B6 D6:E7 D40:E41">
    <cfRule type="containsText" dxfId="22" priority="14" operator="containsText" text="Religious Leave">
      <formula>NOT(ISERROR(SEARCH("Religious Leave",A6)))</formula>
    </cfRule>
    <cfRule type="containsText" dxfId="21" priority="15" operator="containsText" text="Birthday Leave">
      <formula>NOT(ISERROR(SEARCH("Birthday Leave",A6)))</formula>
    </cfRule>
    <cfRule type="containsText" dxfId="20" priority="16" operator="containsText" text="Study Leave">
      <formula>NOT(ISERROR(SEARCH("Study Leave",A6)))</formula>
    </cfRule>
    <cfRule type="containsText" dxfId="19" priority="17" operator="containsText" text="Family Responsibility Leave">
      <formula>NOT(ISERROR(SEARCH("Family Responsibility Leave",A6)))</formula>
    </cfRule>
    <cfRule type="containsText" dxfId="18" priority="18" operator="containsText" text="Sick Leave">
      <formula>NOT(ISERROR(SEARCH("Sick Leave",A6)))</formula>
    </cfRule>
    <cfRule type="containsText" dxfId="17" priority="19" operator="containsText" text="Annual Leave">
      <formula>NOT(ISERROR(SEARCH("Annual Leave",A6)))</formula>
    </cfRule>
    <cfRule type="cellIs" dxfId="16" priority="20" operator="equal">
      <formula>"Public Holiday"</formula>
    </cfRule>
  </conditionalFormatting>
  <conditionalFormatting sqref="B7:B49">
    <cfRule type="containsText" dxfId="15" priority="8" operator="containsText" text="Saturday">
      <formula>NOT(ISERROR(SEARCH("Saturday",B7)))</formula>
    </cfRule>
    <cfRule type="containsText" dxfId="14" priority="9" operator="containsText" text="Sunday">
      <formula>NOT(ISERROR(SEARCH("Sunday",B7)))</formula>
    </cfRule>
  </conditionalFormatting>
  <conditionalFormatting sqref="D43:E45 E48">
    <cfRule type="containsText" dxfId="13" priority="1" operator="containsText" text="Religious Leave">
      <formula>NOT(ISERROR(SEARCH("Religious Leave",D43)))</formula>
    </cfRule>
    <cfRule type="containsText" dxfId="12" priority="2" operator="containsText" text="Birthday Leave">
      <formula>NOT(ISERROR(SEARCH("Birthday Leave",D43)))</formula>
    </cfRule>
    <cfRule type="containsText" dxfId="11" priority="3" operator="containsText" text="Study Leave">
      <formula>NOT(ISERROR(SEARCH("Study Leave",D43)))</formula>
    </cfRule>
    <cfRule type="containsText" dxfId="10" priority="4" operator="containsText" text="Family Responsibility Leave">
      <formula>NOT(ISERROR(SEARCH("Family Responsibility Leave",D43)))</formula>
    </cfRule>
    <cfRule type="containsText" dxfId="9" priority="5" operator="containsText" text="Sick Leave">
      <formula>NOT(ISERROR(SEARCH("Sick Leave",D43)))</formula>
    </cfRule>
    <cfRule type="containsText" dxfId="8" priority="6" operator="containsText" text="Annual Leave">
      <formula>NOT(ISERROR(SEARCH("Annual Leave",D43)))</formula>
    </cfRule>
    <cfRule type="cellIs" dxfId="7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9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39A6A8E-1249-4B2F-AB25-70B85A400C15}">
          <x14:formula1>
            <xm:f>Key!$K$3:$K$4</xm:f>
          </x14:formula1>
          <xm:sqref>F9:F39</xm:sqref>
        </x14:dataValidation>
        <x14:dataValidation type="list" allowBlank="1" showInputMessage="1" showErrorMessage="1" xr:uid="{21903AE5-45BA-428F-AFA8-22E9A01182F3}">
          <x14:formula1>
            <xm:f>Key!$B$2:$B$51</xm:f>
          </x14:formula1>
          <xm:sqref>C9:C39</xm:sqref>
        </x14:dataValidation>
        <x14:dataValidation type="list" allowBlank="1" showInputMessage="1" showErrorMessage="1" xr:uid="{B11ED7AE-D90D-41B0-B483-088E73216738}">
          <x14:formula1>
            <xm:f>Key!$F$3:$F$52</xm:f>
          </x14:formula1>
          <xm:sqref>E9:E39</xm:sqref>
        </x14:dataValidation>
        <x14:dataValidation type="list" allowBlank="1" showInputMessage="1" showErrorMessage="1" xr:uid="{5693F761-715B-45CE-AC76-906C43DF08FA}">
          <x14:formula1>
            <xm:f>Key!$H$3:$H$62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O18"/>
  <sheetViews>
    <sheetView zoomScale="75" zoomScaleNormal="75" workbookViewId="0">
      <selection activeCell="H13" sqref="H13"/>
    </sheetView>
  </sheetViews>
  <sheetFormatPr defaultColWidth="8.75" defaultRowHeight="12.6"/>
  <cols>
    <col min="1" max="1" width="12" style="23" customWidth="1"/>
    <col min="2" max="2" width="13.125" style="23" customWidth="1"/>
    <col min="3" max="3" width="16.25" style="23" bestFit="1" customWidth="1"/>
    <col min="4" max="4" width="8.75" style="23"/>
    <col min="5" max="5" width="13.25" style="23" customWidth="1"/>
    <col min="6" max="6" width="14.5" style="23" customWidth="1"/>
    <col min="7" max="16384" width="8.75" style="23"/>
  </cols>
  <sheetData>
    <row r="1" spans="1:15" ht="13.5" customHeight="1">
      <c r="A1" s="94"/>
      <c r="B1" s="94"/>
      <c r="C1" s="94"/>
      <c r="D1" s="94"/>
      <c r="E1" s="94"/>
      <c r="F1" s="94"/>
    </row>
    <row r="2" spans="1:15">
      <c r="A2" s="93"/>
      <c r="B2" s="93"/>
      <c r="C2" s="98"/>
      <c r="D2" s="98"/>
      <c r="E2" s="98"/>
      <c r="F2" s="98"/>
    </row>
    <row r="3" spans="1:15">
      <c r="A3" s="93"/>
      <c r="B3" s="93"/>
      <c r="C3" s="99"/>
      <c r="D3" s="99"/>
      <c r="E3" s="99"/>
      <c r="F3" s="99"/>
    </row>
    <row r="4" spans="1:15">
      <c r="A4" s="93"/>
      <c r="B4" s="93"/>
      <c r="C4" s="100"/>
      <c r="D4" s="100"/>
      <c r="E4" s="100"/>
      <c r="F4" s="100"/>
    </row>
    <row r="5" spans="1:15">
      <c r="A5" s="37" t="s">
        <v>0</v>
      </c>
      <c r="B5" s="23" t="s">
        <v>36</v>
      </c>
      <c r="C5" s="100"/>
      <c r="D5" s="100"/>
      <c r="E5" s="100"/>
      <c r="F5" s="100"/>
    </row>
    <row r="6" spans="1:15">
      <c r="A6" s="93" t="s">
        <v>49</v>
      </c>
      <c r="B6" s="95">
        <f>F17</f>
        <v>200</v>
      </c>
      <c r="C6" s="98"/>
      <c r="D6" s="99"/>
      <c r="E6" s="99"/>
      <c r="F6" s="99"/>
    </row>
    <row r="7" spans="1:15" ht="13.5" customHeight="1">
      <c r="A7" s="87"/>
      <c r="B7" s="88"/>
      <c r="C7" s="88"/>
      <c r="D7" s="99"/>
      <c r="E7" s="99"/>
      <c r="F7" s="99"/>
    </row>
    <row r="8" spans="1:15" ht="27.4" customHeight="1">
      <c r="A8" s="119" t="s">
        <v>50</v>
      </c>
      <c r="B8" s="119"/>
      <c r="C8" s="119"/>
      <c r="D8" s="119"/>
      <c r="E8" s="119"/>
      <c r="F8" s="119"/>
    </row>
    <row r="9" spans="1:15" ht="13.5" customHeight="1" thickBot="1">
      <c r="A9" s="96" t="s">
        <v>51</v>
      </c>
      <c r="B9" s="116" t="s">
        <v>52</v>
      </c>
      <c r="C9" s="117"/>
      <c r="D9" s="116" t="s">
        <v>53</v>
      </c>
      <c r="E9" s="117"/>
      <c r="F9" s="97" t="s">
        <v>54</v>
      </c>
    </row>
    <row r="10" spans="1:15">
      <c r="A10" s="92">
        <v>45566</v>
      </c>
      <c r="B10" s="118" t="s">
        <v>55</v>
      </c>
      <c r="C10" s="118"/>
      <c r="D10" s="118" t="s">
        <v>56</v>
      </c>
      <c r="E10" s="118"/>
      <c r="F10" s="91">
        <v>200</v>
      </c>
      <c r="G10" s="114" t="s">
        <v>57</v>
      </c>
      <c r="H10" s="115"/>
      <c r="I10" s="115"/>
      <c r="J10" s="115"/>
      <c r="K10" s="115"/>
      <c r="L10" s="115"/>
      <c r="M10" s="115"/>
      <c r="N10" s="115"/>
      <c r="O10" s="115"/>
    </row>
    <row r="11" spans="1:15">
      <c r="A11" s="92">
        <v>45566</v>
      </c>
      <c r="B11" s="120" t="s">
        <v>58</v>
      </c>
      <c r="C11" s="121"/>
      <c r="D11" s="118" t="s">
        <v>59</v>
      </c>
      <c r="E11" s="118"/>
      <c r="F11" s="91"/>
    </row>
    <row r="12" spans="1:15">
      <c r="A12" s="92">
        <v>45566</v>
      </c>
      <c r="B12" s="120" t="s">
        <v>60</v>
      </c>
      <c r="C12" s="121"/>
      <c r="D12" s="118"/>
      <c r="E12" s="118"/>
      <c r="F12" s="91"/>
    </row>
    <row r="13" spans="1:15">
      <c r="A13" s="92">
        <v>45566</v>
      </c>
      <c r="B13" s="120"/>
      <c r="C13" s="121"/>
      <c r="D13" s="118"/>
      <c r="E13" s="118"/>
      <c r="F13" s="91"/>
    </row>
    <row r="14" spans="1:15">
      <c r="A14" s="92">
        <v>45566</v>
      </c>
      <c r="B14" s="120"/>
      <c r="C14" s="121"/>
      <c r="D14" s="118"/>
      <c r="E14" s="118"/>
      <c r="F14" s="91"/>
    </row>
    <row r="15" spans="1:15">
      <c r="A15" s="92">
        <v>45566</v>
      </c>
      <c r="B15" s="125"/>
      <c r="C15" s="126"/>
      <c r="D15" s="118"/>
      <c r="E15" s="118"/>
      <c r="F15" s="91"/>
    </row>
    <row r="16" spans="1:15" ht="13.15" thickBot="1">
      <c r="A16" s="92">
        <v>45566</v>
      </c>
      <c r="B16" s="120"/>
      <c r="C16" s="121"/>
      <c r="D16" s="118"/>
      <c r="E16" s="118"/>
      <c r="F16" s="91"/>
    </row>
    <row r="17" spans="1:6" ht="13.5" customHeight="1" thickBot="1">
      <c r="A17" s="122" t="s">
        <v>61</v>
      </c>
      <c r="B17" s="123"/>
      <c r="C17" s="123"/>
      <c r="D17" s="123"/>
      <c r="E17" s="124"/>
      <c r="F17" s="90">
        <f>SUM(F10:F16)</f>
        <v>200</v>
      </c>
    </row>
    <row r="18" spans="1:6">
      <c r="A18" s="87"/>
      <c r="B18" s="88"/>
      <c r="C18" s="88"/>
      <c r="D18" s="88"/>
      <c r="E18" s="89"/>
      <c r="F18" s="89"/>
    </row>
  </sheetData>
  <mergeCells count="19">
    <mergeCell ref="B13:C13"/>
    <mergeCell ref="D13:E13"/>
    <mergeCell ref="A17:E17"/>
    <mergeCell ref="B14:C14"/>
    <mergeCell ref="D14:E14"/>
    <mergeCell ref="B15:C15"/>
    <mergeCell ref="D15:E15"/>
    <mergeCell ref="B16:C16"/>
    <mergeCell ref="D16:E16"/>
    <mergeCell ref="A8:F8"/>
    <mergeCell ref="B11:C11"/>
    <mergeCell ref="D11:E11"/>
    <mergeCell ref="B12:C12"/>
    <mergeCell ref="D12:E12"/>
    <mergeCell ref="G10:O10"/>
    <mergeCell ref="B9:C9"/>
    <mergeCell ref="D9:E9"/>
    <mergeCell ref="B10:C10"/>
    <mergeCell ref="D10:E10"/>
  </mergeCells>
  <dataValidations count="1">
    <dataValidation type="list" allowBlank="1" showInputMessage="1" showErrorMessage="1" sqref="D7 D18" xr:uid="{517DF1E8-3052-48CF-9AE1-C19E6ECB6686}">
      <formula1>$H$2:$H$4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96F57-C723-4B2F-A817-4B0B599756FB}">
          <x14:formula1>
            <xm:f>Key!$H$3:$H$62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4:F23"/>
  <sheetViews>
    <sheetView zoomScale="75" zoomScaleNormal="75" workbookViewId="0">
      <selection activeCell="B5" sqref="B5"/>
    </sheetView>
  </sheetViews>
  <sheetFormatPr defaultColWidth="8.75" defaultRowHeight="12.6"/>
  <cols>
    <col min="1" max="1" width="15.5" style="23" bestFit="1" customWidth="1"/>
    <col min="2" max="2" width="11.75" style="23" customWidth="1"/>
    <col min="3" max="3" width="9.75" style="23" customWidth="1"/>
    <col min="4" max="16384" width="8.75" style="23"/>
  </cols>
  <sheetData>
    <row r="4" spans="1:6">
      <c r="A4" s="127"/>
      <c r="B4" s="127"/>
    </row>
    <row r="5" spans="1:6">
      <c r="A5" s="37" t="s">
        <v>0</v>
      </c>
      <c r="B5" s="23" t="s">
        <v>36</v>
      </c>
    </row>
    <row r="6" spans="1:6">
      <c r="A6" s="93" t="s">
        <v>62</v>
      </c>
      <c r="B6" s="93"/>
    </row>
    <row r="7" spans="1:6">
      <c r="A7" s="109" t="s">
        <v>63</v>
      </c>
      <c r="B7" s="109"/>
    </row>
    <row r="8" spans="1:6">
      <c r="A8" s="110"/>
      <c r="B8" s="99"/>
    </row>
    <row r="9" spans="1:6" ht="27.4" customHeight="1">
      <c r="A9" s="140" t="s">
        <v>64</v>
      </c>
      <c r="B9" s="140"/>
      <c r="C9" s="140"/>
      <c r="D9" s="140"/>
      <c r="E9" s="140"/>
      <c r="F9" s="140"/>
    </row>
    <row r="10" spans="1:6" ht="25.15">
      <c r="A10" s="101" t="s">
        <v>65</v>
      </c>
      <c r="B10" s="101" t="s">
        <v>66</v>
      </c>
      <c r="C10" s="101" t="s">
        <v>67</v>
      </c>
      <c r="D10" s="101" t="s">
        <v>68</v>
      </c>
      <c r="E10" s="101" t="s">
        <v>69</v>
      </c>
      <c r="F10" s="101" t="s">
        <v>70</v>
      </c>
    </row>
    <row r="11" spans="1:6">
      <c r="A11" s="101"/>
      <c r="B11" s="101"/>
      <c r="C11" s="101"/>
      <c r="D11" s="101"/>
      <c r="E11" s="101"/>
      <c r="F11" s="101"/>
    </row>
    <row r="12" spans="1:6">
      <c r="A12" s="101"/>
      <c r="B12" s="101"/>
      <c r="C12" s="101"/>
      <c r="D12" s="101"/>
      <c r="E12" s="101"/>
      <c r="F12" s="101"/>
    </row>
    <row r="13" spans="1:6" ht="13.15" thickBot="1">
      <c r="A13" s="101"/>
      <c r="B13" s="101"/>
      <c r="C13" s="101"/>
      <c r="D13" s="101"/>
      <c r="E13" s="101"/>
      <c r="F13" s="101"/>
    </row>
    <row r="14" spans="1:6" ht="13.15" thickBot="1">
      <c r="A14" s="102"/>
      <c r="B14" s="103"/>
      <c r="C14" s="103"/>
      <c r="D14" s="104">
        <f>SUM(D11:D13)</f>
        <v>0</v>
      </c>
      <c r="E14" s="103"/>
      <c r="F14" s="105"/>
    </row>
    <row r="15" spans="1:6" ht="13.15" thickBot="1">
      <c r="A15" s="131"/>
      <c r="B15" s="132"/>
      <c r="C15" s="132"/>
      <c r="D15" s="132"/>
      <c r="E15" s="132"/>
      <c r="F15" s="132"/>
    </row>
    <row r="16" spans="1:6">
      <c r="A16" s="141" t="s">
        <v>71</v>
      </c>
      <c r="B16" s="142"/>
      <c r="C16" s="142"/>
      <c r="D16" s="142"/>
      <c r="E16" s="142"/>
      <c r="F16" s="143"/>
    </row>
    <row r="17" spans="1:6">
      <c r="A17" s="128"/>
      <c r="B17" s="129"/>
      <c r="C17" s="129"/>
      <c r="D17" s="129"/>
      <c r="E17" s="129"/>
      <c r="F17" s="130"/>
    </row>
    <row r="18" spans="1:6">
      <c r="A18" s="128"/>
      <c r="B18" s="129"/>
      <c r="C18" s="129"/>
      <c r="D18" s="129"/>
      <c r="E18" s="129"/>
      <c r="F18" s="130"/>
    </row>
    <row r="19" spans="1:6" ht="13.15" thickBot="1">
      <c r="A19" s="131"/>
      <c r="B19" s="132"/>
      <c r="C19" s="132"/>
      <c r="D19" s="132"/>
      <c r="E19" s="132"/>
      <c r="F19" s="133"/>
    </row>
    <row r="20" spans="1:6" ht="13.15" thickBot="1"/>
    <row r="21" spans="1:6">
      <c r="A21" s="106" t="s">
        <v>3</v>
      </c>
      <c r="B21" s="134"/>
      <c r="C21" s="134"/>
      <c r="D21" s="134"/>
      <c r="E21" s="134"/>
      <c r="F21" s="135"/>
    </row>
    <row r="22" spans="1:6">
      <c r="A22" s="107" t="s">
        <v>72</v>
      </c>
      <c r="B22" s="136"/>
      <c r="C22" s="136"/>
      <c r="D22" s="136"/>
      <c r="E22" s="136"/>
      <c r="F22" s="137"/>
    </row>
    <row r="23" spans="1:6" ht="13.15" thickBot="1">
      <c r="A23" s="108" t="s">
        <v>73</v>
      </c>
      <c r="B23" s="138"/>
      <c r="C23" s="138"/>
      <c r="D23" s="138"/>
      <c r="E23" s="138"/>
      <c r="F23" s="139"/>
    </row>
  </sheetData>
  <mergeCells count="8">
    <mergeCell ref="A4:B4"/>
    <mergeCell ref="A17:F19"/>
    <mergeCell ref="B21:F21"/>
    <mergeCell ref="B22:F22"/>
    <mergeCell ref="B23:F23"/>
    <mergeCell ref="A9:F9"/>
    <mergeCell ref="A15:F15"/>
    <mergeCell ref="A16:F16"/>
  </mergeCells>
  <dataValidations count="1">
    <dataValidation type="list" allowBlank="1" showInputMessage="1" showErrorMessage="1" sqref="A10" xr:uid="{CEFCDC94-987C-4D1C-815A-6BA49170943C}">
      <formula1>$H$2:$H$12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3D3C50-50E6-4476-A1AC-B75CC367015A}">
          <x14:formula1>
            <xm:f>Key!#REF!</xm:f>
          </x14:formula1>
          <xm:sqref>C4:F4</xm:sqref>
        </x14:dataValidation>
        <x14:dataValidation type="list" allowBlank="1" showInputMessage="1" showErrorMessage="1" xr:uid="{10ADA8E5-0E67-4753-AB35-24D5F605BBCC}">
          <x14:formula1>
            <xm:f>Key!$F$33:$F$40</xm:f>
          </x14:formula1>
          <xm:sqref>A11:A14</xm:sqref>
        </x14:dataValidation>
        <x14:dataValidation type="list" allowBlank="1" showInputMessage="1" showErrorMessage="1" xr:uid="{39EE865D-1893-4D91-9C9E-FAFF9DC830A7}">
          <x14:formula1>
            <xm:f>Key!$H$3:$H$62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62"/>
  <sheetViews>
    <sheetView workbookViewId="0">
      <selection activeCell="H56" sqref="H56"/>
    </sheetView>
  </sheetViews>
  <sheetFormatPr defaultColWidth="8.75" defaultRowHeight="14.45"/>
  <cols>
    <col min="1" max="1" width="8.75" style="52"/>
    <col min="2" max="2" width="25.5" style="52" customWidth="1"/>
    <col min="3" max="3" width="8.75" style="52"/>
    <col min="4" max="4" width="19.25" style="52" customWidth="1"/>
    <col min="5" max="5" width="8.75" style="52"/>
    <col min="6" max="6" width="21.75" style="52" customWidth="1"/>
    <col min="7" max="16384" width="8.75" style="52"/>
  </cols>
  <sheetData>
    <row r="2" spans="2:11" ht="15" thickBot="1">
      <c r="B2" s="75" t="s">
        <v>14</v>
      </c>
      <c r="D2" s="53" t="s">
        <v>74</v>
      </c>
      <c r="F2" s="52" t="s">
        <v>7</v>
      </c>
      <c r="H2" s="52" t="s">
        <v>75</v>
      </c>
      <c r="K2" s="53" t="s">
        <v>39</v>
      </c>
    </row>
    <row r="3" spans="2:11">
      <c r="B3" s="75" t="s">
        <v>76</v>
      </c>
      <c r="D3" s="85" t="s">
        <v>77</v>
      </c>
      <c r="F3" s="55" t="s">
        <v>38</v>
      </c>
      <c r="H3" s="76" t="s">
        <v>78</v>
      </c>
      <c r="K3" s="56" t="s">
        <v>17</v>
      </c>
    </row>
    <row r="4" spans="2:11">
      <c r="B4" s="75" t="s">
        <v>79</v>
      </c>
      <c r="D4" s="54" t="s">
        <v>80</v>
      </c>
      <c r="F4" s="57" t="s">
        <v>81</v>
      </c>
      <c r="H4" s="77" t="s">
        <v>82</v>
      </c>
      <c r="K4" s="58" t="s">
        <v>39</v>
      </c>
    </row>
    <row r="5" spans="2:11">
      <c r="B5" s="75" t="s">
        <v>83</v>
      </c>
      <c r="D5" s="85" t="s">
        <v>84</v>
      </c>
      <c r="F5" s="59" t="s">
        <v>85</v>
      </c>
      <c r="H5" s="78" t="s">
        <v>86</v>
      </c>
    </row>
    <row r="6" spans="2:11">
      <c r="B6" s="75" t="s">
        <v>87</v>
      </c>
      <c r="D6" s="54" t="s">
        <v>88</v>
      </c>
      <c r="F6" s="57" t="s">
        <v>89</v>
      </c>
      <c r="H6" s="77" t="s">
        <v>90</v>
      </c>
    </row>
    <row r="7" spans="2:11">
      <c r="B7" s="75" t="s">
        <v>91</v>
      </c>
      <c r="D7" s="85" t="s">
        <v>92</v>
      </c>
      <c r="F7" s="59" t="s">
        <v>93</v>
      </c>
      <c r="H7" s="76" t="s">
        <v>94</v>
      </c>
    </row>
    <row r="8" spans="2:11">
      <c r="B8" s="75" t="s">
        <v>95</v>
      </c>
      <c r="D8" s="54" t="s">
        <v>96</v>
      </c>
      <c r="F8" s="57" t="s">
        <v>97</v>
      </c>
      <c r="H8" s="76" t="s">
        <v>98</v>
      </c>
      <c r="K8" s="52" t="s">
        <v>99</v>
      </c>
    </row>
    <row r="9" spans="2:11">
      <c r="B9" s="75" t="s">
        <v>100</v>
      </c>
      <c r="D9" s="85" t="s">
        <v>101</v>
      </c>
      <c r="F9" s="59" t="s">
        <v>102</v>
      </c>
      <c r="H9" s="76" t="s">
        <v>103</v>
      </c>
      <c r="K9" s="52" t="s">
        <v>56</v>
      </c>
    </row>
    <row r="10" spans="2:11">
      <c r="B10" s="75" t="s">
        <v>104</v>
      </c>
      <c r="D10" s="54" t="s">
        <v>105</v>
      </c>
      <c r="F10" s="57" t="s">
        <v>106</v>
      </c>
      <c r="H10" s="77" t="s">
        <v>107</v>
      </c>
    </row>
    <row r="11" spans="2:11">
      <c r="B11" s="75" t="s">
        <v>108</v>
      </c>
      <c r="D11" s="85" t="s">
        <v>109</v>
      </c>
      <c r="F11" s="59" t="s">
        <v>110</v>
      </c>
      <c r="H11" s="77" t="s">
        <v>111</v>
      </c>
      <c r="K11" s="52" t="s">
        <v>112</v>
      </c>
    </row>
    <row r="12" spans="2:11">
      <c r="B12" s="75" t="s">
        <v>113</v>
      </c>
      <c r="F12" s="57" t="s">
        <v>114</v>
      </c>
      <c r="H12" s="76" t="s">
        <v>115</v>
      </c>
      <c r="K12" s="52" t="s">
        <v>116</v>
      </c>
    </row>
    <row r="13" spans="2:11">
      <c r="B13" s="75" t="s">
        <v>117</v>
      </c>
      <c r="F13" s="59" t="s">
        <v>118</v>
      </c>
      <c r="H13" s="79" t="s">
        <v>119</v>
      </c>
    </row>
    <row r="14" spans="2:11">
      <c r="B14" s="75" t="s">
        <v>120</v>
      </c>
      <c r="D14" s="60"/>
      <c r="F14" s="57" t="s">
        <v>121</v>
      </c>
      <c r="H14" s="80" t="s">
        <v>122</v>
      </c>
    </row>
    <row r="15" spans="2:11">
      <c r="B15" s="75" t="s">
        <v>123</v>
      </c>
      <c r="D15" s="61"/>
      <c r="F15" s="59" t="s">
        <v>124</v>
      </c>
      <c r="H15" s="80" t="s">
        <v>125</v>
      </c>
    </row>
    <row r="16" spans="2:11">
      <c r="B16" s="75" t="s">
        <v>126</v>
      </c>
      <c r="D16" s="61"/>
      <c r="F16" s="57" t="s">
        <v>127</v>
      </c>
      <c r="H16" s="80" t="s">
        <v>128</v>
      </c>
    </row>
    <row r="17" spans="2:8" ht="27.6">
      <c r="B17" s="75" t="s">
        <v>129</v>
      </c>
      <c r="D17" s="61"/>
      <c r="F17" s="59" t="s">
        <v>130</v>
      </c>
      <c r="H17" s="80" t="s">
        <v>131</v>
      </c>
    </row>
    <row r="18" spans="2:8">
      <c r="B18" s="75" t="s">
        <v>132</v>
      </c>
      <c r="D18" s="61"/>
      <c r="F18" s="57" t="s">
        <v>133</v>
      </c>
      <c r="H18" s="79" t="s">
        <v>134</v>
      </c>
    </row>
    <row r="19" spans="2:8">
      <c r="B19" s="75" t="s">
        <v>135</v>
      </c>
      <c r="D19" s="61"/>
      <c r="F19" s="59" t="s">
        <v>16</v>
      </c>
      <c r="H19" s="80" t="s">
        <v>136</v>
      </c>
    </row>
    <row r="20" spans="2:8">
      <c r="B20" s="75" t="s">
        <v>137</v>
      </c>
      <c r="D20" s="61"/>
      <c r="F20" s="57" t="s">
        <v>138</v>
      </c>
      <c r="H20" s="79" t="s">
        <v>139</v>
      </c>
    </row>
    <row r="21" spans="2:8">
      <c r="B21" s="75" t="s">
        <v>140</v>
      </c>
      <c r="D21" s="61"/>
      <c r="F21" s="59" t="s">
        <v>141</v>
      </c>
      <c r="H21" s="79" t="s">
        <v>142</v>
      </c>
    </row>
    <row r="22" spans="2:8">
      <c r="B22" s="75" t="s">
        <v>143</v>
      </c>
      <c r="D22" s="61"/>
      <c r="F22" s="57" t="s">
        <v>144</v>
      </c>
      <c r="H22" s="79" t="s">
        <v>145</v>
      </c>
    </row>
    <row r="23" spans="2:8">
      <c r="B23" s="75" t="s">
        <v>146</v>
      </c>
      <c r="D23" s="61"/>
      <c r="F23" s="59" t="s">
        <v>147</v>
      </c>
      <c r="H23" s="77" t="s">
        <v>148</v>
      </c>
    </row>
    <row r="24" spans="2:8">
      <c r="B24" s="75" t="s">
        <v>149</v>
      </c>
      <c r="D24" s="61"/>
      <c r="F24" s="57" t="s">
        <v>20</v>
      </c>
      <c r="H24" s="79" t="s">
        <v>150</v>
      </c>
    </row>
    <row r="25" spans="2:8">
      <c r="B25" s="75" t="s">
        <v>151</v>
      </c>
      <c r="D25" s="61"/>
      <c r="F25" s="59" t="s">
        <v>152</v>
      </c>
      <c r="H25" s="81" t="s">
        <v>153</v>
      </c>
    </row>
    <row r="26" spans="2:8">
      <c r="B26" s="75" t="s">
        <v>154</v>
      </c>
      <c r="F26" s="57" t="s">
        <v>155</v>
      </c>
      <c r="H26" s="82" t="s">
        <v>156</v>
      </c>
    </row>
    <row r="27" spans="2:8">
      <c r="B27" s="75" t="s">
        <v>157</v>
      </c>
      <c r="D27" s="61"/>
      <c r="F27" s="59" t="s">
        <v>158</v>
      </c>
      <c r="H27" s="83" t="s">
        <v>159</v>
      </c>
    </row>
    <row r="28" spans="2:8">
      <c r="B28" s="75" t="s">
        <v>160</v>
      </c>
      <c r="D28" s="61"/>
      <c r="F28" s="57" t="s">
        <v>161</v>
      </c>
      <c r="H28" s="82" t="s">
        <v>162</v>
      </c>
    </row>
    <row r="29" spans="2:8">
      <c r="B29" s="75" t="s">
        <v>163</v>
      </c>
      <c r="F29" s="59" t="s">
        <v>164</v>
      </c>
      <c r="H29" s="84" t="s">
        <v>165</v>
      </c>
    </row>
    <row r="30" spans="2:8">
      <c r="B30" s="75" t="s">
        <v>166</v>
      </c>
      <c r="F30" s="57" t="s">
        <v>167</v>
      </c>
      <c r="H30" s="83" t="s">
        <v>168</v>
      </c>
    </row>
    <row r="31" spans="2:8">
      <c r="B31" s="75" t="s">
        <v>169</v>
      </c>
      <c r="F31" s="59" t="s">
        <v>170</v>
      </c>
      <c r="H31" s="83" t="s">
        <v>171</v>
      </c>
    </row>
    <row r="32" spans="2:8">
      <c r="B32" s="75" t="s">
        <v>172</v>
      </c>
      <c r="F32" s="57" t="s">
        <v>173</v>
      </c>
      <c r="H32" s="83" t="s">
        <v>174</v>
      </c>
    </row>
    <row r="33" spans="2:8">
      <c r="B33" s="75" t="s">
        <v>175</v>
      </c>
      <c r="F33" s="59" t="s">
        <v>176</v>
      </c>
      <c r="H33" s="83" t="s">
        <v>177</v>
      </c>
    </row>
    <row r="34" spans="2:8">
      <c r="B34" s="75" t="s">
        <v>178</v>
      </c>
      <c r="F34" s="57" t="s">
        <v>179</v>
      </c>
      <c r="H34" s="83" t="s">
        <v>180</v>
      </c>
    </row>
    <row r="35" spans="2:8">
      <c r="B35" s="75" t="s">
        <v>181</v>
      </c>
      <c r="F35" s="59" t="s">
        <v>182</v>
      </c>
      <c r="H35" s="83" t="s">
        <v>183</v>
      </c>
    </row>
    <row r="36" spans="2:8">
      <c r="B36" s="75" t="s">
        <v>184</v>
      </c>
      <c r="F36" s="57" t="s">
        <v>185</v>
      </c>
      <c r="H36" s="83" t="s">
        <v>186</v>
      </c>
    </row>
    <row r="37" spans="2:8">
      <c r="B37" s="75" t="s">
        <v>187</v>
      </c>
      <c r="F37" s="57" t="s">
        <v>188</v>
      </c>
      <c r="H37" s="83" t="s">
        <v>189</v>
      </c>
    </row>
    <row r="38" spans="2:8">
      <c r="B38" s="75" t="s">
        <v>190</v>
      </c>
      <c r="F38" s="57" t="s">
        <v>43</v>
      </c>
      <c r="H38" s="83" t="s">
        <v>191</v>
      </c>
    </row>
    <row r="39" spans="2:8">
      <c r="B39" s="75" t="s">
        <v>192</v>
      </c>
      <c r="F39" s="57" t="s">
        <v>193</v>
      </c>
      <c r="H39" s="83" t="s">
        <v>194</v>
      </c>
    </row>
    <row r="40" spans="2:8">
      <c r="B40" s="75" t="s">
        <v>195</v>
      </c>
      <c r="H40" s="83" t="s">
        <v>196</v>
      </c>
    </row>
    <row r="41" spans="2:8">
      <c r="B41" s="64"/>
      <c r="D41" s="65"/>
      <c r="H41" s="76" t="s">
        <v>197</v>
      </c>
    </row>
    <row r="42" spans="2:8">
      <c r="B42" s="62"/>
      <c r="H42" s="83" t="s">
        <v>198</v>
      </c>
    </row>
    <row r="43" spans="2:8">
      <c r="H43" s="82" t="s">
        <v>199</v>
      </c>
    </row>
    <row r="44" spans="2:8">
      <c r="B44" s="63"/>
      <c r="H44" s="83" t="s">
        <v>200</v>
      </c>
    </row>
    <row r="45" spans="2:8">
      <c r="H45" s="83" t="s">
        <v>201</v>
      </c>
    </row>
    <row r="46" spans="2:8">
      <c r="H46" s="83" t="s">
        <v>202</v>
      </c>
    </row>
    <row r="47" spans="2:8">
      <c r="B47" s="63"/>
      <c r="H47" s="83" t="s">
        <v>203</v>
      </c>
    </row>
    <row r="48" spans="2:8">
      <c r="H48" s="82" t="s">
        <v>204</v>
      </c>
    </row>
    <row r="49" spans="8:8">
      <c r="H49" s="82" t="s">
        <v>205</v>
      </c>
    </row>
    <row r="50" spans="8:8">
      <c r="H50" s="82" t="s">
        <v>206</v>
      </c>
    </row>
    <row r="51" spans="8:8">
      <c r="H51" s="82" t="s">
        <v>207</v>
      </c>
    </row>
    <row r="52" spans="8:8">
      <c r="H52" s="67" t="s">
        <v>208</v>
      </c>
    </row>
    <row r="53" spans="8:8">
      <c r="H53" s="66" t="s">
        <v>209</v>
      </c>
    </row>
    <row r="54" spans="8:8">
      <c r="H54" s="67" t="s">
        <v>36</v>
      </c>
    </row>
    <row r="55" spans="8:8" ht="15" thickBot="1">
      <c r="H55" s="68" t="s">
        <v>210</v>
      </c>
    </row>
    <row r="56" spans="8:8" ht="15" thickBot="1">
      <c r="H56" s="72" t="s">
        <v>1</v>
      </c>
    </row>
    <row r="57" spans="8:8" ht="15" thickBot="1">
      <c r="H57" s="72"/>
    </row>
    <row r="58" spans="8:8" ht="15" thickBot="1">
      <c r="H58" s="69"/>
    </row>
    <row r="59" spans="8:8" ht="15" thickBot="1">
      <c r="H59" s="69"/>
    </row>
    <row r="60" spans="8:8" ht="15" thickBot="1">
      <c r="H60" s="70"/>
    </row>
    <row r="61" spans="8:8" ht="15" thickBot="1">
      <c r="H61" s="71"/>
    </row>
    <row r="62" spans="8:8" ht="15" thickBot="1">
      <c r="H62" s="69"/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673424E99D044B4A1FB44474552A9" ma:contentTypeVersion="11" ma:contentTypeDescription="Create a new document." ma:contentTypeScope="" ma:versionID="541cb6b9fee9288be1513af1acd9efd1">
  <xsd:schema xmlns:xsd="http://www.w3.org/2001/XMLSchema" xmlns:xs="http://www.w3.org/2001/XMLSchema" xmlns:p="http://schemas.microsoft.com/office/2006/metadata/properties" xmlns:ns2="d277ce56-8de3-43c1-b9ce-ff5033dad840" xmlns:ns3="0b8b2123-f09a-47bf-9044-f6e489c8d7a1" targetNamespace="http://schemas.microsoft.com/office/2006/metadata/properties" ma:root="true" ma:fieldsID="073d35413c2933ae4492be48b3c2f5c2" ns2:_="" ns3:_="">
    <xsd:import namespace="d277ce56-8de3-43c1-b9ce-ff5033dad840"/>
    <xsd:import namespace="0b8b2123-f09a-47bf-9044-f6e489c8d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7ce56-8de3-43c1-b9ce-ff5033dad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cce2594-6122-4e3a-901b-0eca72ea52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b2123-f09a-47bf-9044-f6e489c8d7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aeda32-f816-49b3-b408-e16626ce47b5}" ma:internalName="TaxCatchAll" ma:showField="CatchAllData" ma:web="0b8b2123-f09a-47bf-9044-f6e489c8d7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77ce56-8de3-43c1-b9ce-ff5033dad840">
      <Terms xmlns="http://schemas.microsoft.com/office/infopath/2007/PartnerControls"/>
    </lcf76f155ced4ddcb4097134ff3c332f>
    <TaxCatchAll xmlns="0b8b2123-f09a-47bf-9044-f6e489c8d7a1" xsi:nil="true"/>
  </documentManagement>
</p:properties>
</file>

<file path=customXml/itemProps1.xml><?xml version="1.0" encoding="utf-8"?>
<ds:datastoreItem xmlns:ds="http://schemas.openxmlformats.org/officeDocument/2006/customXml" ds:itemID="{682054DA-A919-4A44-B858-9916CBEBFBB5}"/>
</file>

<file path=customXml/itemProps2.xml><?xml version="1.0" encoding="utf-8"?>
<ds:datastoreItem xmlns:ds="http://schemas.openxmlformats.org/officeDocument/2006/customXml" ds:itemID="{400250E8-95F7-4304-A83D-99FCAE87D3D2}"/>
</file>

<file path=customXml/itemProps3.xml><?xml version="1.0" encoding="utf-8"?>
<ds:datastoreItem xmlns:ds="http://schemas.openxmlformats.org/officeDocument/2006/customXml" ds:itemID="{8BC29632-8B69-4945-9C2B-FB532E8A4DAE}"/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Zanele Khumalo</dc:creator>
  <cp:keywords/>
  <dc:description/>
  <cp:lastModifiedBy>Lucky Manamela</cp:lastModifiedBy>
  <cp:revision/>
  <dcterms:created xsi:type="dcterms:W3CDTF">2020-04-02T09:04:10Z</dcterms:created>
  <dcterms:modified xsi:type="dcterms:W3CDTF">2025-02-28T17:09:50Z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0x010100DEA673424E99D044B4A1FB44474552A9</vt:lpwstr>
  </property>
  <property fmtid="{D5CDD505-2E9C-101B-9397-08002B2CF9AE}" pid="3" name="MediaServiceImageTags">
    <vt:lpwstr/>
  </property>
</Properties>
</file>