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ErnestMudau\Downloads\"/>
    </mc:Choice>
  </mc:AlternateContent>
  <xr:revisionPtr revIDLastSave="1" documentId="8_{F99D72AC-1B49-4B2A-902F-C0CF0C63E404}" xr6:coauthVersionLast="47" xr6:coauthVersionMax="47" xr10:uidLastSave="{6646C73E-075D-4CCD-8BDB-6BF416AC18B3}"/>
  <bookViews>
    <workbookView xWindow="-108" yWindow="-108" windowWidth="23256" windowHeight="12456" firstSheet="5" activeTab="7" xr2:uid="{1C8F8026-B005-4B08-94D3-371A77F74D8F}"/>
  </bookViews>
  <sheets>
    <sheet name="Oct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4" l="1"/>
  <c r="H15" i="1"/>
  <c r="D14" i="9"/>
  <c r="F17" i="8"/>
  <c r="B6" i="8" s="1"/>
  <c r="F44" i="6"/>
  <c r="F41" i="5"/>
  <c r="F45" i="10"/>
  <c r="H9" i="10" l="1"/>
  <c r="F44" i="10" s="1"/>
  <c r="F41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4"/>
  <c r="H31" i="3"/>
  <c r="F44" i="1"/>
  <c r="F46" i="10" l="1"/>
  <c r="B6" i="10"/>
  <c r="H12" i="4"/>
  <c r="F45" i="4"/>
  <c r="H10" i="4"/>
  <c r="F44" i="4" s="1"/>
  <c r="H39" i="6"/>
  <c r="H9" i="5"/>
  <c r="F41" i="4"/>
  <c r="H11" i="4"/>
  <c r="H32" i="3"/>
  <c r="H39" i="3"/>
  <c r="H11" i="1"/>
  <c r="H9" i="6"/>
  <c r="H10" i="5"/>
  <c r="H9" i="3"/>
  <c r="H9" i="1" l="1"/>
  <c r="F43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11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F45" i="3" s="1"/>
  <c r="H25" i="3"/>
  <c r="H26" i="3"/>
  <c r="H27" i="3"/>
  <c r="H28" i="3"/>
  <c r="H29" i="3"/>
  <c r="H30" i="3"/>
  <c r="H33" i="3"/>
  <c r="H34" i="3"/>
  <c r="H35" i="3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42" i="5" l="1"/>
  <c r="H10" i="6"/>
  <c r="H11" i="6"/>
  <c r="F41" i="6"/>
  <c r="H12" i="6"/>
  <c r="F45" i="6" s="1"/>
  <c r="H10" i="3"/>
  <c r="F44" i="3" s="1"/>
  <c r="H11" i="3"/>
  <c r="H12" i="3"/>
  <c r="H13" i="3"/>
  <c r="F38" i="5"/>
  <c r="F41" i="3"/>
  <c r="F40" i="1"/>
  <c r="F46" i="4" l="1"/>
  <c r="F43" i="5"/>
  <c r="F46" i="6"/>
  <c r="B6" i="6"/>
  <c r="B6" i="5"/>
  <c r="B6" i="4"/>
  <c r="F46" i="3"/>
  <c r="B6" i="3"/>
  <c r="F45" i="1"/>
  <c r="B6" i="1"/>
</calcChain>
</file>

<file path=xl/sharedStrings.xml><?xml version="1.0" encoding="utf-8"?>
<sst xmlns="http://schemas.openxmlformats.org/spreadsheetml/2006/main" count="724" uniqueCount="241">
  <si>
    <t>Consultant</t>
  </si>
  <si>
    <t>Example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</si>
  <si>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</si>
  <si>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</si>
  <si>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</si>
  <si>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</si>
  <si>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</si>
  <si>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</si>
  <si>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</si>
  <si>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</si>
  <si>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</si>
  <si>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</si>
  <si>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</si>
  <si>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</si>
  <si>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</si>
  <si>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.NET code</t>
  </si>
  <si>
    <t>Billable</t>
  </si>
  <si>
    <t>Detailed Description of task(s) done</t>
  </si>
  <si>
    <t>Wednesday</t>
  </si>
  <si>
    <t>Thursday</t>
  </si>
  <si>
    <t>Friday</t>
  </si>
  <si>
    <t>Saturday</t>
  </si>
  <si>
    <t>Sunday</t>
  </si>
  <si>
    <t>Monday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</si>
  <si>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</si>
  <si>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</si>
  <si>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</si>
  <si>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</si>
  <si>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</si>
  <si>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</si>
  <si>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</si>
  <si>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</si>
  <si>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Public Holiday</t>
  </si>
  <si>
    <t>Non-Billable</t>
  </si>
  <si>
    <t>Day of Reconciliation</t>
  </si>
  <si>
    <t>Christmas</t>
  </si>
  <si>
    <t>Boxing Day</t>
  </si>
  <si>
    <t>Public holiday</t>
  </si>
  <si>
    <t>Ernest</t>
  </si>
  <si>
    <t>internal sambe</t>
  </si>
  <si>
    <t>Meeting</t>
  </si>
  <si>
    <t>I attended an onboarding meeting with angela , shaila and zola, then later I was given a task of dream which a started immediately after the meeting</t>
  </si>
  <si>
    <t>Admin</t>
  </si>
  <si>
    <t>Immediately after checking in , I just continued with my dream, and finished it when I checked out for the day</t>
  </si>
  <si>
    <t xml:space="preserve">I attended an onboarding , which I also presented my dream boards </t>
  </si>
  <si>
    <t>I attended mentors introductions meeting. Watched previous grad's videos,later on we were given laptops</t>
  </si>
  <si>
    <t>I atttended teams meeting where we discussed,naming conventions and documentation. Later on we got to meet bongane through ms teams and we were given a task to under stand confluence</t>
  </si>
  <si>
    <t xml:space="preserve">I attended a stand up meeting with  clement,he gave us a task to go and document about vcs,naming conventions,documentation,and confluence, which we later presented our tasks bongane and clement </t>
  </si>
  <si>
    <t xml:space="preserve">I attended a stand up meeting with  clement,he gave us a task to practically understand git and github,no SQL and SQL,DecOpps,DBMS,and distributed systems, which we later presented our tasks bongane and clement </t>
  </si>
  <si>
    <t>I attended a stand up meeting with  clement,he gave us a task to practically understand git and github,no SQL and SQL,DecOpps,DBMS,and distributed systems, which we later presented our tasks bongane and clement</t>
  </si>
  <si>
    <t>I attended a stand up meeting with  clement,he gave us a task project management,agile vs waterfall,scrum vs kanban,kaizen,public vs onpremise cloud,and iac, which we later presented our tasks bongane and clement</t>
  </si>
  <si>
    <t>I attended a stand up meeting with  clement,he gave us a task to understand best naming conventions,structured vs unstructured data and practically understand jira, which we later presented our tasks bongane and clement</t>
  </si>
  <si>
    <t>I  attended a stand up meeting with clement and he gave us a to migrate our confluence pages and also to install ms sql server and also to create a software development on jira, the personal one and also the one for a group, and in the afternoon we had a meeting to check how its going , then later we had a meeting with bongane</t>
  </si>
  <si>
    <t>I attended a stand up meeting with clement, and we had a task to perform some crud operation on our ms sql server and push them to our github of which I managed to do after the meeting,and we also had some research topics that we had to research on of which the crud operations task i just continued to research on eg etl vs elt and olap vs oltp. and we also had a meeting before lunch where clement was checking on us, in terms of how far are we with the tasks and later we had a meeting with bongane</t>
  </si>
  <si>
    <t>I attended a stand up meeting with clement, and we were given a  task to to go and research on ACID properties in database systems,transactional database,datalakes ,and data warehouse and Different NoSQL Databases (Document-Oriented, Wide-Column Store, Key-Value Store, Graph Database, JSON)
 of which after the we discussed them with bongane</t>
  </si>
  <si>
    <t>I attended a stand up meeting with clement,and after the meeting I continued with the research(olap vs oltp,etl vs elt, and serialization and deserialization, the at 11h00 we had a check up meeting with clement,then after I continued with my research and later we ha a meeting with bongane where we discussed what we were researching about, then after the meeting i had a one on one meeting with bongane</t>
  </si>
  <si>
    <t>I attended a stand up meeting with clement and bongane, then after the meeting I went on and repeated the sql fundamentals tutorial that bongane said that we must watch, and I was doing my research on github actions and (getting to understand and encryption/decryption), and later we had a meeting with clement to discuss the topics</t>
  </si>
  <si>
    <t>in the morning I attended a standup meeting with clement and we were given a task to learn excell and github actions , after the meeting I started doing my research on the topics were given,the we had a checkup meeting after lunch and after the meeting I was still busy trying to understand the given topics , and later we had a meeting with bongane</t>
  </si>
  <si>
    <t>in the morning I attended a standup meeting with clement and it was all abou checking on how far far with the topics were were given on Monday, and after the meeting I was watching a tutorial an excel where I was also practising the basics of excel and we also had a meeting before lunch .....and after the meeting i was busy with excel and later we had a meeting with bongane where we discussed etl and elt</t>
  </si>
  <si>
    <t>in the morning we had a stand up meeting with clement ,and through out the day I was busy with github actions and  later on we had a meeting with bongane where we were just discussing github actions</t>
  </si>
  <si>
    <t>in the morning we had a stand up meeting with clement ,and through out the day I was busy with github actions but the cd part and  later on we had a meeting with bongane where he was checkimg our github and he also gave us a task to research about cluster and distributed systems</t>
  </si>
  <si>
    <t>in the morning I attended a standup meeting with clement, and after the meeting I was busy with the excel course and after the course I documented everything and also pushed the files to github using git,then wew had an interview training meeting with shaila and angela,then after the meeting we had a meeting with bongane</t>
  </si>
  <si>
    <t>the whole day , I was at discovery for an induction</t>
  </si>
  <si>
    <t>in the morning i attended a stand uo meeting with clement,then after thst i attended a hollard interview,then after interview, we had to catch up the stand up meeting with clement and after the meeting i was busy with the course(ms sql) until the meeting that we had with angela about the timesheets and after the meeting we had to attend a meeting with bongane</t>
  </si>
  <si>
    <t>i attended a standup meeting with clement and afte the meeting i was busy with course and we also had a check up meeting at 11h00 and after that i was busy with the course(section 4 and 5) then later on we attended a meeting with bongane</t>
  </si>
  <si>
    <t>i attended a standup meeting with clement and afte the meeting i was busy with course and we also had a check up meeting at 11h00 and after that i was busy with the course(section 6) then later on we attended a meeting with bongane</t>
  </si>
  <si>
    <t>i attended a standup meeting with clement and afte the meeting i was busy with course and we also had a check up meeting at 11h00 and after that i was busy with the course(section 6 and 7) then later on we attended a meeting (internal training | Gen AI and Dynamic SQL) then later on we attend a meeting with bongane</t>
  </si>
  <si>
    <t xml:space="preserve"> i attended a standup meeting with clement and afte the meeting i was busy with course and we also had a check up meeting at 11h00 and after that i was busy with the course(section 8 and 9) then later on we attended a meeting with bongane</t>
  </si>
  <si>
    <t>i attended a standup meeting with clement and afte the meeting i was busy with course and we also had a check up meeting at 11h00 and after that i was busy with the course(section 10 and 11) then later on we attended a meeting with bongane</t>
  </si>
  <si>
    <t>i attended a standup meeting with clement and afte the meeting i was busy with course and we also had a check up meeting at 11h00 and after that i was busy with the course(section 12 and 13) then later on we attended a meeting with bongane,I completed the course later that day</t>
  </si>
  <si>
    <t xml:space="preserve"> i attended a standup meeting with clement and afte the meeting i was busy with documenting the course and we also had a check up meeting at 11h00 and after that i was busy with the the project and i also started the github actions course, then later on we attended a meeting with bongane</t>
  </si>
  <si>
    <t>i attended a standup meeting with clement and afte the meeting i was busy with project which i finished before 11 and i was busy with the course after and we also had a check up meeting at 11h00 and after i attended a "way of week meeting" with angela and shaila that i was busy with the course(section 2 and 3) then later on we attended a meeting with bongane,I completed the course later that day</t>
  </si>
  <si>
    <t>Human Rights Day</t>
  </si>
  <si>
    <t>I attended a stand up meeting,and after the meeting I was busy with the github actions course, which I finished just before the checkup meeting with clement, the I attended a checkup meeting , after the meeting I was busy with the documentation of the github actions course,later on i had a meeting with bongane and the group</t>
  </si>
  <si>
    <t>I attended a standup meeting with clement, and after the meeting I started the auto db project , which I was busy with the whole of the day I also attended a checkup meeting and later on we had a meeting with bongane</t>
  </si>
  <si>
    <t>I attended a standup meeting with clement, and after the meeting I was the auto db project , which I was busy with the whole of the day but I fineshed it later and started with 2nd phase of project I also attended a checkup meeting and later on we had a meeting with bongane</t>
  </si>
  <si>
    <t>I attended a standup meeting with clement, and after the meeting I was the auto db project 2nd , which I was busy with till the check up meeting,cos I finished before the checkup meeting ,I also attended a checkup meeting, i was busy with the excel course and later on we had a meeting with bongane</t>
  </si>
  <si>
    <t>I attended a stand up meeting,and after the meeting I was busy with the excel pivot tables course, and I also attended a checkup metting, after that I was busy with the course till we attend the meeting with bongane</t>
  </si>
  <si>
    <t>Sick leave</t>
  </si>
  <si>
    <t>electricity outage, I also tried going to the library at 9 ,but there was no network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</si>
  <si>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</si>
  <si>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</si>
  <si>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</si>
  <si>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</si>
  <si>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</si>
  <si>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</si>
  <si>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</si>
  <si>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</si>
  <si>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</si>
  <si>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</si>
  <si>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</si>
  <si>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</si>
  <si>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</si>
  <si>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</si>
  <si>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</si>
  <si>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</si>
  <si>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</si>
  <si>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</si>
  <si>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</si>
  <si>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</si>
  <si>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</si>
  <si>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</si>
  <si>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</si>
  <si>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</si>
  <si>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</si>
  <si>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</si>
  <si>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</si>
  <si>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</si>
  <si>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</si>
  <si>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</si>
  <si>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</si>
  <si>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</si>
  <si>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</si>
  <si>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</si>
  <si>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</si>
  <si>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</si>
  <si>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</si>
  <si>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</si>
  <si>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</si>
  <si>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</si>
  <si>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</si>
  <si>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</si>
  <si>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</si>
  <si>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Training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</si>
  <si>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</si>
  <si>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</si>
  <si>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</si>
  <si>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</si>
  <si>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</si>
  <si>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</si>
  <si>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</si>
  <si>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</si>
  <si>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</si>
  <si>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</si>
  <si>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</si>
  <si>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</si>
  <si>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</si>
  <si>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</si>
  <si>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</si>
  <si>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</si>
  <si>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</si>
  <si>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</si>
  <si>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</si>
  <si>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</si>
  <si>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</si>
  <si>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</si>
  <si>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</si>
  <si>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</si>
  <si>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</si>
  <si>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</si>
  <si>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</si>
  <si>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>Documentation</t>
  </si>
  <si>
    <t xml:space="preserve">David </t>
  </si>
  <si>
    <t>Dentons</t>
  </si>
  <si>
    <t>Events</t>
  </si>
  <si>
    <t>Diederik</t>
  </si>
  <si>
    <t>Discovery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</si>
  <si>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</si>
  <si>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</si>
  <si>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</si>
  <si>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</si>
  <si>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</si>
  <si>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</si>
  <si>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</si>
  <si>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</si>
  <si>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</si>
  <si>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</si>
  <si>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</si>
  <si>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</si>
  <si>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</si>
  <si>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</si>
  <si>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</si>
  <si>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</si>
  <si>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</si>
  <si>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</si>
  <si>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</si>
  <si>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</si>
  <si>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</si>
  <si>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</si>
  <si>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</si>
  <si>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Research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</si>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</sst>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6" dataDxfId="5">
  <autoFilter ref="H2:H62" xr:uid="{2E876225-7964-4082-91F1-C6221C464408}"/>
  <tableColumns count="1">
    <tableColumn id="2" xr3:uid="{234A6588-4DEA-4067-9367-AEAFE02CA40D}" name="Resourc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3" dataDxfId="2" tableBorderDxfId="1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49"/>
  <sheetViews>
    <sheetView zoomScale="75" zoomScaleNormal="75" workbookViewId="0">
      <selection activeCell="C5" sqref="C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H5" s="40"/>
    </row>
    <row r="6" spans="1:10">
      <c r="A6" s="37" t="s">
        <v>2</v>
      </c>
      <c r="B6" s="86">
        <f>F44</f>
        <v>0.33333333333333331</v>
      </c>
      <c r="C6" s="37"/>
      <c r="H6" s="40"/>
      <c r="J6" s="41"/>
    </row>
    <row r="7" spans="1:10">
      <c r="A7" s="37"/>
      <c r="B7" s="46"/>
      <c r="C7" s="37"/>
      <c r="D7" s="37"/>
      <c r="E7" s="37"/>
      <c r="H7" s="40"/>
      <c r="J7" s="41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45566</v>
      </c>
      <c r="B9" s="22" t="s">
        <v>13</v>
      </c>
      <c r="C9" s="27" t="s">
        <v>14</v>
      </c>
      <c r="D9" s="27" t="s">
        <v>1</v>
      </c>
      <c r="E9" s="27" t="s">
        <v>15</v>
      </c>
      <c r="F9" s="27" t="s">
        <v>16</v>
      </c>
      <c r="G9" s="28" t="s">
        <v>17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>
      <c r="A10" s="22">
        <v>45567</v>
      </c>
      <c r="B10" s="22" t="s">
        <v>18</v>
      </c>
      <c r="C10" s="27"/>
      <c r="D10" s="27"/>
      <c r="E10" s="27"/>
      <c r="F10" s="27"/>
      <c r="G10" s="28"/>
      <c r="H10" s="29">
        <f t="shared" ref="H10:H39" si="1">J10-I10</f>
        <v>0</v>
      </c>
      <c r="I10" s="30"/>
      <c r="J10" s="30"/>
    </row>
    <row r="11" spans="1:10">
      <c r="A11" s="22">
        <v>45568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>
      <c r="A12" s="22">
        <v>45569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>
      <c r="A13" s="31">
        <v>45570</v>
      </c>
      <c r="B13" s="31" t="s">
        <v>21</v>
      </c>
      <c r="C13" s="32"/>
      <c r="D13" s="32"/>
      <c r="E13" s="32"/>
      <c r="F13" s="32"/>
      <c r="G13" s="33"/>
      <c r="H13" s="34">
        <f t="shared" si="1"/>
        <v>0</v>
      </c>
      <c r="I13" s="35"/>
      <c r="J13" s="35"/>
    </row>
    <row r="14" spans="1:10">
      <c r="A14" s="31">
        <v>45571</v>
      </c>
      <c r="B14" s="31" t="s">
        <v>22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>
      <c r="A15" s="22">
        <v>45572</v>
      </c>
      <c r="B15" s="22" t="s">
        <v>23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45573</v>
      </c>
      <c r="B16" s="22" t="s">
        <v>13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45574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>
      <c r="A18" s="22">
        <v>45575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22">
        <v>45576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>
      <c r="A20" s="31">
        <v>45577</v>
      </c>
      <c r="B20" s="31" t="s">
        <v>21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>
      <c r="A21" s="31">
        <v>45578</v>
      </c>
      <c r="B21" s="31" t="s">
        <v>22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>
      <c r="A22" s="22">
        <v>45579</v>
      </c>
      <c r="B22" s="22" t="s">
        <v>23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45580</v>
      </c>
      <c r="B23" s="22" t="s">
        <v>13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45581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45582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22">
        <v>45583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>
      <c r="A27" s="31">
        <v>45584</v>
      </c>
      <c r="B27" s="31" t="s">
        <v>21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>
      <c r="A28" s="31">
        <v>45585</v>
      </c>
      <c r="B28" s="31" t="s">
        <v>22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>
      <c r="A29" s="22">
        <v>45586</v>
      </c>
      <c r="B29" s="22" t="s">
        <v>23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45587</v>
      </c>
      <c r="B30" s="22" t="s">
        <v>13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45588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22">
        <v>45589</v>
      </c>
      <c r="B32" s="22" t="s">
        <v>19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>
      <c r="A33" s="22">
        <v>45590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>
      <c r="A34" s="31">
        <v>45591</v>
      </c>
      <c r="B34" s="31" t="s">
        <v>21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>
      <c r="A35" s="31">
        <v>45592</v>
      </c>
      <c r="B35" s="31" t="s">
        <v>22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>
      <c r="A36" s="22">
        <v>45593</v>
      </c>
      <c r="B36" s="22" t="s">
        <v>23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45594</v>
      </c>
      <c r="B37" s="22" t="s">
        <v>13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45595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" customHeight="1">
      <c r="A39" s="22">
        <v>45596</v>
      </c>
      <c r="B39" s="22" t="s">
        <v>19</v>
      </c>
      <c r="C39" s="27"/>
      <c r="D39" s="27"/>
      <c r="E39" s="27"/>
      <c r="F39" s="27"/>
      <c r="G39" s="28"/>
      <c r="H39" s="29">
        <f t="shared" si="1"/>
        <v>0</v>
      </c>
      <c r="I39" s="30"/>
      <c r="J39" s="30"/>
    </row>
    <row r="40" spans="1:10" ht="13.9" customHeight="1" thickBot="1">
      <c r="A40" s="46"/>
      <c r="B40" s="46"/>
      <c r="G40" s="40"/>
      <c r="H40" s="73"/>
      <c r="I40" s="74"/>
      <c r="J40" s="74"/>
    </row>
    <row r="41" spans="1:10" ht="13.9" customHeight="1">
      <c r="A41" s="4"/>
      <c r="B41" s="4"/>
      <c r="C41" s="5"/>
      <c r="D41" s="6"/>
      <c r="E41" s="7" t="s">
        <v>24</v>
      </c>
      <c r="F41" s="8">
        <f>F42*8</f>
        <v>184</v>
      </c>
      <c r="H41" s="40"/>
    </row>
    <row r="42" spans="1:10" ht="13.9" customHeight="1" thickBot="1">
      <c r="A42" s="4"/>
      <c r="B42" s="4"/>
      <c r="C42" s="9"/>
      <c r="D42" s="2"/>
      <c r="E42" s="10" t="s">
        <v>25</v>
      </c>
      <c r="F42" s="11">
        <v>23</v>
      </c>
      <c r="H42" s="40"/>
    </row>
    <row r="43" spans="1:10" ht="13.9" customHeight="1" thickBot="1">
      <c r="A43" s="111" t="s">
        <v>26</v>
      </c>
      <c r="B43" s="111"/>
      <c r="C43" s="111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27</v>
      </c>
      <c r="F44" s="15">
        <f>SUMIF(F9:F39,"Billable",H9:H39)</f>
        <v>0.33333333333333331</v>
      </c>
      <c r="H44" s="38"/>
    </row>
    <row r="45" spans="1:10" ht="15" customHeight="1" thickBot="1">
      <c r="A45" s="112" t="s">
        <v>28</v>
      </c>
      <c r="B45" s="112"/>
      <c r="C45" s="112"/>
      <c r="D45" s="16"/>
      <c r="E45" s="17" t="s">
        <v>29</v>
      </c>
      <c r="F45" s="18">
        <f>SUMIF(F9:F39,"Non-Billable",H9:H39)</f>
        <v>0</v>
      </c>
      <c r="H45" s="40"/>
    </row>
    <row r="46" spans="1:10" ht="14.45" thickBot="1">
      <c r="A46" s="2"/>
      <c r="B46" s="2"/>
      <c r="C46" s="2"/>
      <c r="D46" s="2"/>
      <c r="E46" s="19" t="s">
        <v>30</v>
      </c>
      <c r="F46" s="44">
        <f>F44+F45</f>
        <v>0.33333333333333331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31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7:E7">
    <cfRule type="containsText" dxfId="102" priority="12" operator="containsText" text="Religious Leave">
      <formula>NOT(ISERROR(SEARCH("Religious Leave",A6)))</formula>
    </cfRule>
    <cfRule type="containsText" dxfId="101" priority="13" operator="containsText" text="Birthday Leave">
      <formula>NOT(ISERROR(SEARCH("Birthday Leave",A6)))</formula>
    </cfRule>
    <cfRule type="containsText" dxfId="100" priority="14" operator="containsText" text="Study Leave">
      <formula>NOT(ISERROR(SEARCH("Study Leave",A6)))</formula>
    </cfRule>
    <cfRule type="containsText" dxfId="99" priority="15" operator="containsText" text="Family Responsibility Leave">
      <formula>NOT(ISERROR(SEARCH("Family Responsibility Leave",A6)))</formula>
    </cfRule>
    <cfRule type="containsText" dxfId="98" priority="16" operator="containsText" text="Sick Leave">
      <formula>NOT(ISERROR(SEARCH("Sick Leave",A6)))</formula>
    </cfRule>
    <cfRule type="containsText" dxfId="97" priority="17" operator="containsText" text="Annual Leave">
      <formula>NOT(ISERROR(SEARCH("Annual Leave",A6)))</formula>
    </cfRule>
    <cfRule type="cellIs" dxfId="96" priority="18" operator="equal">
      <formula>"Public Holiday"</formula>
    </cfRule>
  </conditionalFormatting>
  <conditionalFormatting sqref="B8:B49">
    <cfRule type="containsText" dxfId="95" priority="1" operator="containsText" text="Saturday">
      <formula>NOT(ISERROR(SEARCH("Saturday",B8)))</formula>
    </cfRule>
    <cfRule type="containsText" dxfId="94" priority="2" operator="containsText" text="Sunday">
      <formula>NOT(ISERROR(SEARCH("Sunday",B8)))</formula>
    </cfRule>
  </conditionalFormatting>
  <conditionalFormatting sqref="D41:E41 D43:E45 E48">
    <cfRule type="containsText" dxfId="93" priority="3" operator="containsText" text="Religious Leave">
      <formula>NOT(ISERROR(SEARCH("Religious Leave",D41)))</formula>
    </cfRule>
    <cfRule type="containsText" dxfId="92" priority="4" operator="containsText" text="Birthday Leave">
      <formula>NOT(ISERROR(SEARCH("Birthday Leave",D41)))</formula>
    </cfRule>
    <cfRule type="containsText" dxfId="91" priority="5" operator="containsText" text="Study Leave">
      <formula>NOT(ISERROR(SEARCH("Study Leave",D41)))</formula>
    </cfRule>
    <cfRule type="containsText" dxfId="90" priority="6" operator="containsText" text="Family Responsibility Leave">
      <formula>NOT(ISERROR(SEARCH("Family Responsibility Leave",D41)))</formula>
    </cfRule>
    <cfRule type="containsText" dxfId="89" priority="7" operator="containsText" text="Sick Leave">
      <formula>NOT(ISERROR(SEARCH("Sick Leave",D41)))</formula>
    </cfRule>
    <cfRule type="containsText" dxfId="88" priority="8" operator="containsText" text="Annual Leave">
      <formula>NOT(ISERROR(SEARCH("Annual Leave",D41)))</formula>
    </cfRule>
    <cfRule type="cellIs" dxfId="87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40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3F3BEC1-F54D-4034-9200-E177F5F22F68}">
          <x14:formula1>
            <xm:f>Key!$K$3:$K$4</xm:f>
          </x14:formula1>
          <xm:sqref>F9:F40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C9:C40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E9:E40</xm:sqref>
        </x14:dataValidation>
        <x14:dataValidation type="list" allowBlank="1" showInputMessage="1" showErrorMessage="1" xr:uid="{C171C48C-979E-452A-9BA2-E995ACE2BE06}">
          <x14:formula1>
            <xm:f>Key!$H$3:$H$62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8"/>
  <sheetViews>
    <sheetView zoomScale="75" zoomScaleNormal="75" workbookViewId="0">
      <selection activeCell="E9" sqref="E9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C5" s="37"/>
      <c r="H5" s="40"/>
    </row>
    <row r="6" spans="1:10">
      <c r="A6" s="37" t="s">
        <v>2</v>
      </c>
      <c r="B6" s="86">
        <f>F43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45597</v>
      </c>
      <c r="B9" s="22" t="s">
        <v>20</v>
      </c>
      <c r="C9" s="27" t="s">
        <v>14</v>
      </c>
      <c r="D9" s="27" t="s">
        <v>1</v>
      </c>
      <c r="E9" s="27" t="s">
        <v>15</v>
      </c>
      <c r="F9" s="27" t="s">
        <v>16</v>
      </c>
      <c r="G9" s="28" t="s">
        <v>17</v>
      </c>
      <c r="H9" s="29">
        <f t="shared" ref="H9:H38" si="0">J9-I9</f>
        <v>0.33333333333333331</v>
      </c>
      <c r="I9" s="30">
        <v>0.33333333333333331</v>
      </c>
      <c r="J9" s="30">
        <v>0.66666666666666663</v>
      </c>
    </row>
    <row r="10" spans="1:10">
      <c r="A10" s="31">
        <v>45598</v>
      </c>
      <c r="B10" s="31" t="s">
        <v>21</v>
      </c>
      <c r="C10" s="32"/>
      <c r="D10" s="32"/>
      <c r="E10" s="32"/>
      <c r="F10" s="32"/>
      <c r="G10" s="33"/>
      <c r="H10" s="34">
        <f t="shared" si="0"/>
        <v>0</v>
      </c>
      <c r="I10" s="35"/>
      <c r="J10" s="35"/>
    </row>
    <row r="11" spans="1:10">
      <c r="A11" s="31">
        <v>45599</v>
      </c>
      <c r="B11" s="31" t="s">
        <v>22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>
      <c r="A12" s="22">
        <v>45600</v>
      </c>
      <c r="B12" s="22" t="s">
        <v>23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45601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45602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45603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>
      <c r="A16" s="22">
        <v>45604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>
      <c r="A17" s="31">
        <v>45605</v>
      </c>
      <c r="B17" s="31" t="s">
        <v>21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31">
        <v>45606</v>
      </c>
      <c r="B18" s="31" t="s">
        <v>22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>
      <c r="A19" s="22">
        <v>45607</v>
      </c>
      <c r="B19" s="22" t="s">
        <v>23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45608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45609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45610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22">
        <v>45611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>
      <c r="A24" s="31">
        <v>45612</v>
      </c>
      <c r="B24" s="31" t="s">
        <v>21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31">
        <v>45613</v>
      </c>
      <c r="B25" s="31" t="s">
        <v>22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>
      <c r="A26" s="22">
        <v>45614</v>
      </c>
      <c r="B26" s="22" t="s">
        <v>23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45615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45616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22">
        <v>45617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>
      <c r="A30" s="22">
        <v>45618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>
      <c r="A31" s="31">
        <v>45619</v>
      </c>
      <c r="B31" s="31" t="s">
        <v>21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31">
        <v>45620</v>
      </c>
      <c r="B32" s="31" t="s">
        <v>22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>
      <c r="A33" s="22">
        <v>45621</v>
      </c>
      <c r="B33" s="22" t="s">
        <v>23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45622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45623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45624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>
      <c r="A37" s="22">
        <v>45625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>
      <c r="A38" s="31">
        <v>45626</v>
      </c>
      <c r="B38" s="31" t="s">
        <v>21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 thickBot="1">
      <c r="A39" s="46"/>
      <c r="B39" s="45"/>
      <c r="C39" s="45"/>
      <c r="D39" s="45"/>
      <c r="E39" s="45"/>
      <c r="F39" s="45"/>
      <c r="G39" s="45"/>
      <c r="H39" s="36"/>
      <c r="I39" s="37"/>
    </row>
    <row r="40" spans="1:10" ht="13.9" customHeight="1">
      <c r="A40" s="4"/>
      <c r="B40" s="4"/>
      <c r="C40" s="5"/>
      <c r="D40" s="6"/>
      <c r="E40" s="7" t="s">
        <v>24</v>
      </c>
      <c r="F40" s="8">
        <f>F41*8</f>
        <v>168</v>
      </c>
      <c r="H40" s="40"/>
    </row>
    <row r="41" spans="1:10" ht="13.9" customHeight="1" thickBot="1">
      <c r="A41" s="4"/>
      <c r="B41" s="4"/>
      <c r="C41" s="9"/>
      <c r="D41" s="2"/>
      <c r="E41" s="10" t="s">
        <v>25</v>
      </c>
      <c r="F41" s="11">
        <v>21</v>
      </c>
      <c r="H41" s="40"/>
    </row>
    <row r="42" spans="1:10" ht="13.9" customHeight="1" thickBot="1">
      <c r="A42" s="111" t="s">
        <v>26</v>
      </c>
      <c r="B42" s="111"/>
      <c r="C42" s="111"/>
      <c r="D42" s="12"/>
      <c r="E42" s="2"/>
      <c r="F42" s="2"/>
      <c r="H42" s="40"/>
    </row>
    <row r="43" spans="1:10" ht="13.9">
      <c r="A43" s="13"/>
      <c r="B43" s="13"/>
      <c r="C43" s="6"/>
      <c r="D43" s="6"/>
      <c r="E43" s="14" t="s">
        <v>27</v>
      </c>
      <c r="F43" s="15">
        <f>SUMIF(F9:F38,"Billable",H9:H38)</f>
        <v>0.33333333333333331</v>
      </c>
      <c r="H43" s="38"/>
    </row>
    <row r="44" spans="1:10" ht="15" customHeight="1" thickBot="1">
      <c r="A44" s="112" t="s">
        <v>28</v>
      </c>
      <c r="B44" s="112"/>
      <c r="C44" s="112"/>
      <c r="D44" s="16"/>
      <c r="E44" s="17" t="s">
        <v>29</v>
      </c>
      <c r="F44" s="18">
        <f>SUMIF(F9:F38,"Non-Billable",H9:H38)</f>
        <v>0</v>
      </c>
      <c r="H44" s="40"/>
    </row>
    <row r="45" spans="1:10" ht="14.45" thickBot="1">
      <c r="A45" s="2"/>
      <c r="B45" s="2"/>
      <c r="C45" s="2"/>
      <c r="D45" s="2"/>
      <c r="E45" s="19" t="s">
        <v>30</v>
      </c>
      <c r="F45" s="44">
        <f>F43+F44</f>
        <v>0.33333333333333331</v>
      </c>
      <c r="H45" s="40"/>
    </row>
    <row r="46" spans="1:10" ht="13.9" thickBot="1">
      <c r="A46" s="2"/>
      <c r="B46" s="2"/>
      <c r="C46" s="2"/>
      <c r="D46" s="2"/>
      <c r="E46" s="2"/>
      <c r="F46" s="2"/>
      <c r="H46" s="40"/>
    </row>
    <row r="47" spans="1:10" ht="13.9" thickBot="1">
      <c r="A47" s="2"/>
      <c r="B47" s="2"/>
      <c r="C47" s="2"/>
      <c r="D47" s="2"/>
      <c r="E47" s="20" t="s">
        <v>31</v>
      </c>
      <c r="F47" s="21"/>
      <c r="H47" s="40"/>
    </row>
    <row r="48" spans="1:10" ht="13.15" thickBot="1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86" priority="21" operator="containsText" text="Religious Leave">
      <formula>NOT(ISERROR(SEARCH("Religious Leave",A6)))</formula>
    </cfRule>
    <cfRule type="containsText" dxfId="85" priority="22" operator="containsText" text="Birthday Leave">
      <formula>NOT(ISERROR(SEARCH("Birthday Leave",A6)))</formula>
    </cfRule>
    <cfRule type="containsText" dxfId="84" priority="23" operator="containsText" text="Study Leave">
      <formula>NOT(ISERROR(SEARCH("Study Leave",A6)))</formula>
    </cfRule>
    <cfRule type="containsText" dxfId="83" priority="24" operator="containsText" text="Family Responsibility Leave">
      <formula>NOT(ISERROR(SEARCH("Family Responsibility Leave",A6)))</formula>
    </cfRule>
    <cfRule type="containsText" dxfId="82" priority="25" operator="containsText" text="Sick Leave">
      <formula>NOT(ISERROR(SEARCH("Sick Leave",A6)))</formula>
    </cfRule>
    <cfRule type="containsText" dxfId="81" priority="26" operator="containsText" text="Annual Leave">
      <formula>NOT(ISERROR(SEARCH("Annual Leave",A6)))</formula>
    </cfRule>
    <cfRule type="cellIs" dxfId="80" priority="27" operator="equal">
      <formula>"Public Holiday"</formula>
    </cfRule>
  </conditionalFormatting>
  <conditionalFormatting sqref="B7:B48">
    <cfRule type="containsText" dxfId="79" priority="8" operator="containsText" text="Saturday">
      <formula>NOT(ISERROR(SEARCH("Saturday",B7)))</formula>
    </cfRule>
    <cfRule type="containsText" dxfId="78" priority="9" operator="containsText" text="Sunday">
      <formula>NOT(ISERROR(SEARCH("Sunday",B7)))</formula>
    </cfRule>
  </conditionalFormatting>
  <conditionalFormatting sqref="D39:E40 D42:E44 E47">
    <cfRule type="containsText" dxfId="77" priority="1" operator="containsText" text="Religious Leave">
      <formula>NOT(ISERROR(SEARCH("Religious Leave",D39)))</formula>
    </cfRule>
    <cfRule type="containsText" dxfId="76" priority="2" operator="containsText" text="Birthday Leave">
      <formula>NOT(ISERROR(SEARCH("Birthday Leave",D39)))</formula>
    </cfRule>
    <cfRule type="containsText" dxfId="75" priority="3" operator="containsText" text="Study Leave">
      <formula>NOT(ISERROR(SEARCH("Study Leave",D39)))</formula>
    </cfRule>
    <cfRule type="containsText" dxfId="74" priority="4" operator="containsText" text="Family Responsibility Leave">
      <formula>NOT(ISERROR(SEARCH("Family Responsibility Leave",D39)))</formula>
    </cfRule>
    <cfRule type="containsText" dxfId="73" priority="5" operator="containsText" text="Sick Leave">
      <formula>NOT(ISERROR(SEARCH("Sick Leave",D39)))</formula>
    </cfRule>
    <cfRule type="containsText" dxfId="72" priority="6" operator="containsText" text="Annual Leave">
      <formula>NOT(ISERROR(SEARCH("Annual Leave",D39)))</formula>
    </cfRule>
    <cfRule type="cellIs" dxfId="71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9"/>
  <sheetViews>
    <sheetView zoomScale="75" zoomScaleNormal="75" workbookViewId="0">
      <selection activeCell="E10" sqref="E10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45627</v>
      </c>
      <c r="B9" s="31" t="s">
        <v>22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22">
        <v>45628</v>
      </c>
      <c r="B10" s="22" t="s">
        <v>23</v>
      </c>
      <c r="C10" s="27" t="s">
        <v>14</v>
      </c>
      <c r="D10" s="27" t="s">
        <v>1</v>
      </c>
      <c r="E10" s="27" t="s">
        <v>15</v>
      </c>
      <c r="F10" s="27" t="s">
        <v>16</v>
      </c>
      <c r="G10" s="28" t="s">
        <v>17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45629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>
      <c r="A12" s="22">
        <v>45630</v>
      </c>
      <c r="B12" s="22" t="s">
        <v>18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45631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45632</v>
      </c>
      <c r="B14" s="22" t="s">
        <v>20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31">
        <v>45633</v>
      </c>
      <c r="B15" s="31" t="s">
        <v>21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>
      <c r="A16" s="31">
        <v>45634</v>
      </c>
      <c r="B16" s="31" t="s">
        <v>22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22">
        <v>45635</v>
      </c>
      <c r="B17" s="22" t="s">
        <v>23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>
      <c r="A18" s="22">
        <v>45636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45637</v>
      </c>
      <c r="B19" s="22" t="s">
        <v>18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45638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45639</v>
      </c>
      <c r="B21" s="22" t="s">
        <v>20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31">
        <v>45640</v>
      </c>
      <c r="B22" s="31" t="s">
        <v>21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>
      <c r="A23" s="31">
        <v>45641</v>
      </c>
      <c r="B23" s="31" t="s">
        <v>22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47">
        <v>45642</v>
      </c>
      <c r="B24" s="47" t="s">
        <v>23</v>
      </c>
      <c r="C24" s="48" t="s">
        <v>14</v>
      </c>
      <c r="D24" s="48"/>
      <c r="E24" s="48" t="s">
        <v>32</v>
      </c>
      <c r="F24" s="48" t="s">
        <v>33</v>
      </c>
      <c r="G24" s="49" t="s">
        <v>34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>
      <c r="A25" s="22">
        <v>45643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45644</v>
      </c>
      <c r="B26" s="22" t="s">
        <v>18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45645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45646</v>
      </c>
      <c r="B28" s="22" t="s">
        <v>20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31">
        <v>45647</v>
      </c>
      <c r="B29" s="31" t="s">
        <v>21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>
      <c r="A30" s="31">
        <v>45648</v>
      </c>
      <c r="B30" s="31" t="s">
        <v>22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22">
        <v>45649</v>
      </c>
      <c r="B31" s="22" t="s">
        <v>23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>
      <c r="A32" s="22">
        <v>45650</v>
      </c>
      <c r="B32" s="22" t="s">
        <v>13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>
      <c r="A33" s="47">
        <v>45651</v>
      </c>
      <c r="B33" s="47" t="s">
        <v>18</v>
      </c>
      <c r="C33" s="48" t="s">
        <v>14</v>
      </c>
      <c r="D33" s="48"/>
      <c r="E33" s="48" t="s">
        <v>32</v>
      </c>
      <c r="F33" s="48" t="s">
        <v>33</v>
      </c>
      <c r="G33" s="49" t="s">
        <v>35</v>
      </c>
      <c r="H33" s="50">
        <f t="shared" si="0"/>
        <v>0.33333333333333331</v>
      </c>
      <c r="I33" s="51">
        <v>0.33333333333333331</v>
      </c>
      <c r="J33" s="51">
        <v>0.66666666666666663</v>
      </c>
    </row>
    <row r="34" spans="1:10">
      <c r="A34" s="47">
        <v>45652</v>
      </c>
      <c r="B34" s="47" t="s">
        <v>19</v>
      </c>
      <c r="C34" s="48" t="s">
        <v>14</v>
      </c>
      <c r="D34" s="48"/>
      <c r="E34" s="48" t="s">
        <v>32</v>
      </c>
      <c r="F34" s="48" t="s">
        <v>33</v>
      </c>
      <c r="G34" s="49" t="s">
        <v>36</v>
      </c>
      <c r="H34" s="50">
        <f t="shared" si="0"/>
        <v>0.33333333333333331</v>
      </c>
      <c r="I34" s="51">
        <v>0.33333333333333331</v>
      </c>
      <c r="J34" s="51">
        <v>0.66666666666666663</v>
      </c>
    </row>
    <row r="35" spans="1:10">
      <c r="A35" s="22">
        <v>45653</v>
      </c>
      <c r="B35" s="22" t="s">
        <v>20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31">
        <v>45654</v>
      </c>
      <c r="B36" s="31" t="s">
        <v>21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>
      <c r="A37" s="31">
        <v>45655</v>
      </c>
      <c r="B37" s="31" t="s">
        <v>22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>
      <c r="A38" s="22">
        <v>45656</v>
      </c>
      <c r="B38" s="22" t="s">
        <v>23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" customHeight="1" thickBot="1">
      <c r="A39" s="22">
        <v>45657</v>
      </c>
      <c r="B39" s="22" t="s">
        <v>13</v>
      </c>
      <c r="C39" s="27"/>
      <c r="D39" s="27"/>
      <c r="E39" s="27"/>
      <c r="F39" s="27"/>
      <c r="G39" s="28"/>
      <c r="H39" s="29">
        <f t="shared" ref="H39" si="3">J39-I39</f>
        <v>0</v>
      </c>
      <c r="I39" s="30"/>
      <c r="J39" s="30"/>
    </row>
    <row r="40" spans="1:10" ht="13.9" customHeight="1" thickBot="1">
      <c r="A40" s="45"/>
      <c r="B40" s="45"/>
      <c r="C40" s="45"/>
      <c r="D40" s="45"/>
      <c r="E40" s="1"/>
      <c r="F40" s="1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24</v>
      </c>
      <c r="F41" s="8">
        <f>F42*8</f>
        <v>152</v>
      </c>
      <c r="H41" s="40"/>
    </row>
    <row r="42" spans="1:10" ht="13.9" customHeight="1" thickBot="1">
      <c r="A42" s="4"/>
      <c r="B42" s="4"/>
      <c r="C42" s="9"/>
      <c r="D42" s="2"/>
      <c r="E42" s="10" t="s">
        <v>25</v>
      </c>
      <c r="F42" s="11">
        <v>19</v>
      </c>
      <c r="H42" s="40"/>
    </row>
    <row r="43" spans="1:10" ht="13.9" customHeight="1" thickBot="1">
      <c r="A43" s="111" t="s">
        <v>26</v>
      </c>
      <c r="B43" s="111"/>
      <c r="C43" s="111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27</v>
      </c>
      <c r="F44" s="15">
        <f>SUMIF(F9:F39,"Billable",H9:H39)</f>
        <v>0.33333333333333331</v>
      </c>
      <c r="H44" s="38"/>
    </row>
    <row r="45" spans="1:10" ht="15" customHeight="1" thickBot="1">
      <c r="A45" s="112" t="s">
        <v>28</v>
      </c>
      <c r="B45" s="112"/>
      <c r="C45" s="112"/>
      <c r="D45" s="16"/>
      <c r="E45" s="17" t="s">
        <v>29</v>
      </c>
      <c r="F45" s="18">
        <f>SUMIF(F9:F39,"Non-Billable",H9:H39)</f>
        <v>1</v>
      </c>
      <c r="H45" s="40"/>
    </row>
    <row r="46" spans="1:10" ht="14.45" thickBot="1">
      <c r="A46" s="2"/>
      <c r="B46" s="2"/>
      <c r="C46" s="2"/>
      <c r="D46" s="2"/>
      <c r="E46" s="19" t="s">
        <v>30</v>
      </c>
      <c r="F46" s="44">
        <f>F44+F45</f>
        <v>1.3333333333333333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31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0" priority="14" operator="containsText" text="Religious Leave">
      <formula>NOT(ISERROR(SEARCH("Religious Leave",A6)))</formula>
    </cfRule>
    <cfRule type="containsText" dxfId="69" priority="15" operator="containsText" text="Birthday Leave">
      <formula>NOT(ISERROR(SEARCH("Birthday Leave",A6)))</formula>
    </cfRule>
    <cfRule type="containsText" dxfId="68" priority="16" operator="containsText" text="Study Leave">
      <formula>NOT(ISERROR(SEARCH("Study Leave",A6)))</formula>
    </cfRule>
    <cfRule type="containsText" dxfId="67" priority="17" operator="containsText" text="Family Responsibility Leave">
      <formula>NOT(ISERROR(SEARCH("Family Responsibility Leave",A6)))</formula>
    </cfRule>
    <cfRule type="containsText" dxfId="66" priority="18" operator="containsText" text="Sick Leave">
      <formula>NOT(ISERROR(SEARCH("Sick Leave",A6)))</formula>
    </cfRule>
    <cfRule type="containsText" dxfId="65" priority="19" operator="containsText" text="Annual Leave">
      <formula>NOT(ISERROR(SEARCH("Annual Leave",A6)))</formula>
    </cfRule>
    <cfRule type="cellIs" dxfId="64" priority="20" operator="equal">
      <formula>"Public Holiday"</formula>
    </cfRule>
  </conditionalFormatting>
  <conditionalFormatting sqref="B7:B49">
    <cfRule type="containsText" dxfId="63" priority="8" operator="containsText" text="Saturday">
      <formula>NOT(ISERROR(SEARCH("Saturday",B7)))</formula>
    </cfRule>
    <cfRule type="containsText" dxfId="62" priority="9" operator="containsText" text="Sunday">
      <formula>NOT(ISERROR(SEARCH("Sunday",B7)))</formula>
    </cfRule>
  </conditionalFormatting>
  <conditionalFormatting sqref="D40:E41 D43:E45 E48">
    <cfRule type="containsText" dxfId="61" priority="1" operator="containsText" text="Religious Leave">
      <formula>NOT(ISERROR(SEARCH("Religious Leave",D40)))</formula>
    </cfRule>
    <cfRule type="containsText" dxfId="60" priority="2" operator="containsText" text="Birthday Leave">
      <formula>NOT(ISERROR(SEARCH("Birthday Leave",D40)))</formula>
    </cfRule>
    <cfRule type="containsText" dxfId="59" priority="3" operator="containsText" text="Study Leave">
      <formula>NOT(ISERROR(SEARCH("Study Leave",D40)))</formula>
    </cfRule>
    <cfRule type="containsText" dxfId="58" priority="4" operator="containsText" text="Family Responsibility Leave">
      <formula>NOT(ISERROR(SEARCH("Family Responsibility Leave",D40)))</formula>
    </cfRule>
    <cfRule type="containsText" dxfId="57" priority="5" operator="containsText" text="Sick Leave">
      <formula>NOT(ISERROR(SEARCH("Sick Leave",D40)))</formula>
    </cfRule>
    <cfRule type="containsText" dxfId="56" priority="6" operator="containsText" text="Annual Leave">
      <formula>NOT(ISERROR(SEARCH("Annual Leave",D40)))</formula>
    </cfRule>
    <cfRule type="cellIs" dxfId="55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F9:F39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C9:C39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E9:E39</xm:sqref>
        </x14:dataValidation>
        <x14:dataValidation type="list" allowBlank="1" showInputMessage="1" showErrorMessage="1" xr:uid="{522C5510-2B16-443A-8CBA-93200EDDFB81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E10" sqref="E10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47">
        <v>45658</v>
      </c>
      <c r="B9" s="47" t="s">
        <v>18</v>
      </c>
      <c r="C9" s="48" t="s">
        <v>14</v>
      </c>
      <c r="D9" s="48" t="s">
        <v>1</v>
      </c>
      <c r="E9" s="48" t="s">
        <v>32</v>
      </c>
      <c r="F9" s="48" t="s">
        <v>33</v>
      </c>
      <c r="G9" s="49" t="s">
        <v>37</v>
      </c>
      <c r="H9" s="50">
        <f>J9-I9</f>
        <v>0.33333333333333331</v>
      </c>
      <c r="I9" s="51">
        <v>0.33333333333333331</v>
      </c>
      <c r="J9" s="51">
        <v>0.66666666666666663</v>
      </c>
    </row>
    <row r="10" spans="1:10">
      <c r="A10" s="22">
        <v>45659</v>
      </c>
      <c r="B10" s="22" t="s">
        <v>19</v>
      </c>
      <c r="C10" s="27" t="s">
        <v>14</v>
      </c>
      <c r="D10" s="27" t="s">
        <v>1</v>
      </c>
      <c r="E10" s="27" t="s">
        <v>15</v>
      </c>
      <c r="F10" s="27" t="s">
        <v>16</v>
      </c>
      <c r="G10" s="28" t="s">
        <v>17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45660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>
      <c r="A12" s="31">
        <v>45661</v>
      </c>
      <c r="B12" s="31" t="s">
        <v>21</v>
      </c>
      <c r="C12" s="32"/>
      <c r="D12" s="32"/>
      <c r="E12" s="32"/>
      <c r="F12" s="32"/>
      <c r="G12" s="33"/>
      <c r="H12" s="34">
        <f t="shared" ref="H12" si="0">J12-I12</f>
        <v>0</v>
      </c>
      <c r="I12" s="35"/>
      <c r="J12" s="35"/>
    </row>
    <row r="13" spans="1:10">
      <c r="A13" s="31">
        <v>45662</v>
      </c>
      <c r="B13" s="31" t="s">
        <v>22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>
      <c r="A14" s="22">
        <v>45663</v>
      </c>
      <c r="B14" s="22" t="s">
        <v>23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>
      <c r="A15" s="22">
        <v>45664</v>
      </c>
      <c r="B15" s="22" t="s">
        <v>13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45665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45666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>
      <c r="A18" s="22">
        <v>45667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31">
        <v>45668</v>
      </c>
      <c r="B19" s="31" t="s">
        <v>21</v>
      </c>
      <c r="C19" s="32"/>
      <c r="D19" s="32"/>
      <c r="E19" s="32"/>
      <c r="F19" s="32"/>
      <c r="G19" s="33"/>
      <c r="H19" s="34">
        <f t="shared" si="1"/>
        <v>0</v>
      </c>
      <c r="I19" s="35"/>
      <c r="J19" s="35"/>
    </row>
    <row r="20" spans="1:10">
      <c r="A20" s="31">
        <v>45669</v>
      </c>
      <c r="B20" s="31" t="s">
        <v>22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>
      <c r="A21" s="22">
        <v>45670</v>
      </c>
      <c r="B21" s="22" t="s">
        <v>23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>
      <c r="A22" s="22">
        <v>45671</v>
      </c>
      <c r="B22" s="22" t="s">
        <v>13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45672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45673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45674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31">
        <v>45675</v>
      </c>
      <c r="B26" s="31" t="s">
        <v>21</v>
      </c>
      <c r="C26" s="32"/>
      <c r="D26" s="32"/>
      <c r="E26" s="32"/>
      <c r="F26" s="32"/>
      <c r="G26" s="33"/>
      <c r="H26" s="34">
        <f t="shared" si="1"/>
        <v>0</v>
      </c>
      <c r="I26" s="35"/>
      <c r="J26" s="35"/>
    </row>
    <row r="27" spans="1:10">
      <c r="A27" s="31">
        <v>45676</v>
      </c>
      <c r="B27" s="31" t="s">
        <v>22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>
      <c r="A28" s="22">
        <v>45677</v>
      </c>
      <c r="B28" s="22" t="s">
        <v>23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>
      <c r="A29" s="22">
        <v>45678</v>
      </c>
      <c r="B29" s="22" t="s">
        <v>13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45679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45680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22">
        <v>45681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>
      <c r="A33" s="31">
        <v>45682</v>
      </c>
      <c r="B33" s="31" t="s">
        <v>21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>
      <c r="A34" s="31">
        <v>45683</v>
      </c>
      <c r="B34" s="31" t="s">
        <v>22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>
      <c r="A35" s="22">
        <v>45684</v>
      </c>
      <c r="B35" s="22" t="s">
        <v>23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>
      <c r="A36" s="22">
        <v>45685</v>
      </c>
      <c r="B36" s="22" t="s">
        <v>13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45686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45687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15" thickBot="1">
      <c r="A39" s="22">
        <v>45688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" customHeight="1" thickBot="1">
      <c r="A40" s="3"/>
      <c r="B40" s="1"/>
      <c r="C40" s="1"/>
      <c r="D40" s="1"/>
      <c r="E40" s="1"/>
      <c r="F40" s="1"/>
      <c r="G40" s="1"/>
      <c r="H40" s="36"/>
      <c r="I40" s="37"/>
    </row>
    <row r="41" spans="1:10" ht="13.9" customHeight="1">
      <c r="A41" s="4"/>
      <c r="B41" s="4"/>
      <c r="C41" s="5"/>
      <c r="D41" s="6"/>
      <c r="E41" s="7" t="s">
        <v>24</v>
      </c>
      <c r="F41" s="8">
        <f>F42*8</f>
        <v>176</v>
      </c>
      <c r="H41" s="40"/>
    </row>
    <row r="42" spans="1:10" ht="13.9" customHeight="1" thickBot="1">
      <c r="A42" s="4"/>
      <c r="B42" s="4"/>
      <c r="C42" s="9"/>
      <c r="D42" s="2"/>
      <c r="E42" s="10" t="s">
        <v>25</v>
      </c>
      <c r="F42" s="11">
        <v>22</v>
      </c>
      <c r="H42" s="40"/>
    </row>
    <row r="43" spans="1:10" ht="13.9" customHeight="1" thickBot="1">
      <c r="A43" s="111" t="s">
        <v>26</v>
      </c>
      <c r="B43" s="111"/>
      <c r="C43" s="111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27</v>
      </c>
      <c r="F44" s="15">
        <f>SUMIF(F9:F39,"Billable",H9:H39)</f>
        <v>0.33333333333333331</v>
      </c>
      <c r="H44" s="38"/>
    </row>
    <row r="45" spans="1:10" ht="15" customHeight="1" thickBot="1">
      <c r="A45" s="112" t="s">
        <v>28</v>
      </c>
      <c r="B45" s="112"/>
      <c r="C45" s="112"/>
      <c r="D45" s="16"/>
      <c r="E45" s="17" t="s">
        <v>29</v>
      </c>
      <c r="F45" s="18">
        <f>SUMIF(F9:F39,"Non-Billable",H9:H39)</f>
        <v>0.33333333333333331</v>
      </c>
      <c r="H45" s="40"/>
    </row>
    <row r="46" spans="1:10" ht="14.45" thickBot="1">
      <c r="A46" s="2"/>
      <c r="B46" s="2"/>
      <c r="C46" s="2"/>
      <c r="D46" s="2"/>
      <c r="E46" s="19" t="s">
        <v>30</v>
      </c>
      <c r="F46" s="44">
        <f>F44+F45</f>
        <v>0.66666666666666663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31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54" priority="14" operator="containsText" text="Religious Leave">
      <formula>NOT(ISERROR(SEARCH("Religious Leave",A6)))</formula>
    </cfRule>
    <cfRule type="containsText" dxfId="53" priority="15" operator="containsText" text="Birthday Leave">
      <formula>NOT(ISERROR(SEARCH("Birthday Leave",A6)))</formula>
    </cfRule>
    <cfRule type="containsText" dxfId="52" priority="16" operator="containsText" text="Study Leave">
      <formula>NOT(ISERROR(SEARCH("Study Leave",A6)))</formula>
    </cfRule>
    <cfRule type="containsText" dxfId="51" priority="17" operator="containsText" text="Family Responsibility Leave">
      <formula>NOT(ISERROR(SEARCH("Family Responsibility Leave",A6)))</formula>
    </cfRule>
    <cfRule type="containsText" dxfId="50" priority="18" operator="containsText" text="Sick Leave">
      <formula>NOT(ISERROR(SEARCH("Sick Leave",A6)))</formula>
    </cfRule>
    <cfRule type="containsText" dxfId="49" priority="19" operator="containsText" text="Annual Leave">
      <formula>NOT(ISERROR(SEARCH("Annual Leave",A6)))</formula>
    </cfRule>
    <cfRule type="cellIs" dxfId="48" priority="20" operator="equal">
      <formula>"Public Holiday"</formula>
    </cfRule>
  </conditionalFormatting>
  <conditionalFormatting sqref="B7:B49">
    <cfRule type="containsText" dxfId="47" priority="8" operator="containsText" text="Saturday">
      <formula>NOT(ISERROR(SEARCH("Saturday",B7)))</formula>
    </cfRule>
    <cfRule type="containsText" dxfId="46" priority="9" operator="containsText" text="Sunday">
      <formula>NOT(ISERROR(SEARCH("Sunday",B7)))</formula>
    </cfRule>
  </conditionalFormatting>
  <conditionalFormatting sqref="D40:E41 D43:E45 E48">
    <cfRule type="containsText" dxfId="45" priority="1" operator="containsText" text="Religious Leave">
      <formula>NOT(ISERROR(SEARCH("Religious Leave",D40)))</formula>
    </cfRule>
    <cfRule type="containsText" dxfId="44" priority="2" operator="containsText" text="Birthday Leave">
      <formula>NOT(ISERROR(SEARCH("Birthday Leave",D40)))</formula>
    </cfRule>
    <cfRule type="containsText" dxfId="43" priority="3" operator="containsText" text="Study Leave">
      <formula>NOT(ISERROR(SEARCH("Study Leave",D40)))</formula>
    </cfRule>
    <cfRule type="containsText" dxfId="42" priority="4" operator="containsText" text="Family Responsibility Leave">
      <formula>NOT(ISERROR(SEARCH("Family Responsibility Leave",D40)))</formula>
    </cfRule>
    <cfRule type="containsText" dxfId="41" priority="5" operator="containsText" text="Sick Leave">
      <formula>NOT(ISERROR(SEARCH("Sick Leave",D40)))</formula>
    </cfRule>
    <cfRule type="containsText" dxfId="40" priority="6" operator="containsText" text="Annual Leave">
      <formula>NOT(ISERROR(SEARCH("Annual Leave",D40)))</formula>
    </cfRule>
    <cfRule type="cellIs" dxfId="39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9:J9 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10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C9 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E9 E11:E39</xm:sqref>
        </x14:dataValidation>
        <x14:dataValidation type="list" allowBlank="1" showInputMessage="1" showErrorMessage="1" xr:uid="{59DFADC5-E3B8-482B-925E-D0C90DB0047C}">
          <x14:formula1>
            <xm:f>Key!$H$3:$H$62</xm:f>
          </x14:formula1>
          <xm:sqref>B5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6"/>
  <sheetViews>
    <sheetView topLeftCell="A36" zoomScale="75" zoomScaleNormal="75" workbookViewId="0">
      <selection activeCell="F34" sqref="F34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38</v>
      </c>
      <c r="C5" s="37"/>
      <c r="H5" s="40"/>
    </row>
    <row r="6" spans="1:10">
      <c r="A6" s="37" t="s">
        <v>2</v>
      </c>
      <c r="B6" s="86">
        <f>F41</f>
        <v>0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45689</v>
      </c>
      <c r="B9" s="31" t="s">
        <v>21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45690</v>
      </c>
      <c r="B10" s="31" t="s">
        <v>22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ht="63">
      <c r="A11" s="22">
        <v>45691</v>
      </c>
      <c r="B11" s="22" t="s">
        <v>23</v>
      </c>
      <c r="C11" s="27" t="s">
        <v>14</v>
      </c>
      <c r="D11" s="27" t="s">
        <v>39</v>
      </c>
      <c r="E11" s="27" t="s">
        <v>40</v>
      </c>
      <c r="F11" s="27" t="s">
        <v>33</v>
      </c>
      <c r="G11" s="28" t="s">
        <v>41</v>
      </c>
      <c r="H11" s="29">
        <f t="shared" ref="H11:H36" si="0">J11-I11</f>
        <v>0.33333333333333331</v>
      </c>
      <c r="I11" s="30">
        <v>0.33333333333333331</v>
      </c>
      <c r="J11" s="30">
        <v>0.66666666666666663</v>
      </c>
    </row>
    <row r="12" spans="1:10" ht="50.45">
      <c r="A12" s="22">
        <v>45692</v>
      </c>
      <c r="B12" s="22" t="s">
        <v>13</v>
      </c>
      <c r="C12" s="27" t="s">
        <v>14</v>
      </c>
      <c r="D12" s="27" t="s">
        <v>39</v>
      </c>
      <c r="E12" s="27" t="s">
        <v>42</v>
      </c>
      <c r="F12" s="27" t="s">
        <v>33</v>
      </c>
      <c r="G12" s="28" t="s">
        <v>43</v>
      </c>
      <c r="H12" s="29">
        <v>0.33333333333333331</v>
      </c>
      <c r="I12" s="30">
        <v>0.33333333333333331</v>
      </c>
      <c r="J12" s="30">
        <v>0.66666666666666663</v>
      </c>
    </row>
    <row r="13" spans="1:10" ht="25.15">
      <c r="A13" s="22">
        <v>45693</v>
      </c>
      <c r="B13" s="22" t="s">
        <v>18</v>
      </c>
      <c r="C13" s="27" t="s">
        <v>14</v>
      </c>
      <c r="D13" s="27" t="s">
        <v>39</v>
      </c>
      <c r="E13" s="27" t="s">
        <v>40</v>
      </c>
      <c r="F13" s="27" t="s">
        <v>33</v>
      </c>
      <c r="G13" s="28" t="s">
        <v>44</v>
      </c>
      <c r="H13" s="29">
        <f t="shared" si="0"/>
        <v>0.33333333333333331</v>
      </c>
      <c r="I13" s="30">
        <v>0.33333333333333331</v>
      </c>
      <c r="J13" s="30">
        <v>0.66666666666666663</v>
      </c>
    </row>
    <row r="14" spans="1:10" ht="50.45">
      <c r="A14" s="22">
        <v>45694</v>
      </c>
      <c r="B14" s="22" t="s">
        <v>19</v>
      </c>
      <c r="C14" s="27" t="s">
        <v>14</v>
      </c>
      <c r="D14" s="27" t="s">
        <v>39</v>
      </c>
      <c r="E14" s="27" t="s">
        <v>40</v>
      </c>
      <c r="F14" s="27" t="s">
        <v>33</v>
      </c>
      <c r="G14" s="28" t="s">
        <v>45</v>
      </c>
      <c r="H14" s="29">
        <f t="shared" si="0"/>
        <v>0.33333333333333331</v>
      </c>
      <c r="I14" s="30">
        <v>0.33333333333333331</v>
      </c>
      <c r="J14" s="30">
        <v>0.66666666666666663</v>
      </c>
    </row>
    <row r="15" spans="1:10" ht="75.599999999999994">
      <c r="A15" s="22">
        <v>45695</v>
      </c>
      <c r="B15" s="22" t="s">
        <v>20</v>
      </c>
      <c r="C15" s="27" t="s">
        <v>14</v>
      </c>
      <c r="D15" s="27" t="s">
        <v>39</v>
      </c>
      <c r="E15" s="27" t="s">
        <v>40</v>
      </c>
      <c r="F15" s="27" t="s">
        <v>33</v>
      </c>
      <c r="G15" s="28" t="s">
        <v>46</v>
      </c>
      <c r="H15" s="29">
        <f t="shared" si="0"/>
        <v>0.33333333333333331</v>
      </c>
      <c r="I15" s="30">
        <v>0.33333333333333331</v>
      </c>
      <c r="J15" s="30">
        <v>0.66666666666666663</v>
      </c>
    </row>
    <row r="16" spans="1:10">
      <c r="A16" s="31">
        <v>45696</v>
      </c>
      <c r="B16" s="31" t="s">
        <v>21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45697</v>
      </c>
      <c r="B17" s="31" t="s">
        <v>22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ht="75.599999999999994">
      <c r="A18" s="22">
        <v>45698</v>
      </c>
      <c r="B18" s="22" t="s">
        <v>23</v>
      </c>
      <c r="C18" s="27" t="s">
        <v>14</v>
      </c>
      <c r="D18" s="27" t="s">
        <v>39</v>
      </c>
      <c r="E18" s="27" t="s">
        <v>40</v>
      </c>
      <c r="F18" s="27" t="s">
        <v>33</v>
      </c>
      <c r="G18" s="28" t="s">
        <v>47</v>
      </c>
      <c r="H18" s="29">
        <f t="shared" si="0"/>
        <v>0.33333333333333331</v>
      </c>
      <c r="I18" s="30">
        <v>0.33333333333333331</v>
      </c>
      <c r="J18" s="30">
        <v>0.66666666666666663</v>
      </c>
    </row>
    <row r="19" spans="1:10" ht="88.15">
      <c r="A19" s="22">
        <v>45699</v>
      </c>
      <c r="B19" s="22" t="s">
        <v>13</v>
      </c>
      <c r="C19" s="27" t="s">
        <v>14</v>
      </c>
      <c r="D19" s="27" t="s">
        <v>39</v>
      </c>
      <c r="E19" s="27" t="s">
        <v>40</v>
      </c>
      <c r="F19" s="27" t="s">
        <v>33</v>
      </c>
      <c r="G19" s="28" t="s">
        <v>48</v>
      </c>
      <c r="H19" s="29">
        <f t="shared" si="0"/>
        <v>0.40902777777777782</v>
      </c>
      <c r="I19" s="30">
        <v>0.33333333333333331</v>
      </c>
      <c r="J19" s="30">
        <v>0.74236111111111114</v>
      </c>
    </row>
    <row r="20" spans="1:10" ht="88.15">
      <c r="A20" s="22">
        <v>45700</v>
      </c>
      <c r="B20" s="22" t="s">
        <v>18</v>
      </c>
      <c r="C20" s="27" t="s">
        <v>14</v>
      </c>
      <c r="D20" s="27" t="s">
        <v>39</v>
      </c>
      <c r="E20" s="27" t="s">
        <v>40</v>
      </c>
      <c r="F20" s="27" t="s">
        <v>33</v>
      </c>
      <c r="G20" s="28" t="s">
        <v>49</v>
      </c>
      <c r="H20" s="29">
        <f t="shared" si="0"/>
        <v>0.42708333333333331</v>
      </c>
      <c r="I20" s="30">
        <v>0.33333333333333331</v>
      </c>
      <c r="J20" s="30">
        <v>0.76041666666666663</v>
      </c>
    </row>
    <row r="21" spans="1:10" ht="100.9">
      <c r="A21" s="22">
        <v>45701</v>
      </c>
      <c r="B21" s="22" t="s">
        <v>19</v>
      </c>
      <c r="C21" s="27" t="s">
        <v>14</v>
      </c>
      <c r="D21" s="27" t="s">
        <v>39</v>
      </c>
      <c r="E21" s="27" t="s">
        <v>40</v>
      </c>
      <c r="F21" s="27" t="s">
        <v>33</v>
      </c>
      <c r="G21" s="28" t="s">
        <v>50</v>
      </c>
      <c r="H21" s="29">
        <f t="shared" si="0"/>
        <v>0.40277777777777785</v>
      </c>
      <c r="I21" s="30">
        <v>0.33333333333333331</v>
      </c>
      <c r="J21" s="30">
        <v>0.73611111111111116</v>
      </c>
    </row>
    <row r="22" spans="1:10" ht="100.9">
      <c r="A22" s="22">
        <v>45702</v>
      </c>
      <c r="B22" s="22" t="s">
        <v>20</v>
      </c>
      <c r="C22" s="27" t="s">
        <v>14</v>
      </c>
      <c r="D22" s="27" t="s">
        <v>39</v>
      </c>
      <c r="E22" s="27" t="s">
        <v>40</v>
      </c>
      <c r="F22" s="27" t="s">
        <v>33</v>
      </c>
      <c r="G22" s="28" t="s">
        <v>51</v>
      </c>
      <c r="H22" s="29">
        <f t="shared" si="0"/>
        <v>0.40625000000000006</v>
      </c>
      <c r="I22" s="30">
        <v>0.33333333333333331</v>
      </c>
      <c r="J22" s="30">
        <v>0.73958333333333337</v>
      </c>
    </row>
    <row r="23" spans="1:10">
      <c r="A23" s="31">
        <v>45703</v>
      </c>
      <c r="B23" s="31" t="s">
        <v>21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45704</v>
      </c>
      <c r="B24" s="31" t="s">
        <v>22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ht="126">
      <c r="A25" s="22">
        <v>45705</v>
      </c>
      <c r="B25" s="22" t="s">
        <v>23</v>
      </c>
      <c r="C25" s="27" t="s">
        <v>14</v>
      </c>
      <c r="D25" s="27" t="s">
        <v>39</v>
      </c>
      <c r="E25" s="27" t="s">
        <v>40</v>
      </c>
      <c r="F25" s="27" t="s">
        <v>33</v>
      </c>
      <c r="G25" s="28" t="s">
        <v>52</v>
      </c>
      <c r="H25" s="29">
        <f t="shared" si="0"/>
        <v>0.3888888888888889</v>
      </c>
      <c r="I25" s="30">
        <v>0.33333333333333331</v>
      </c>
      <c r="J25" s="30">
        <v>0.72222222222222221</v>
      </c>
    </row>
    <row r="26" spans="1:10" ht="189">
      <c r="A26" s="22">
        <v>45706</v>
      </c>
      <c r="B26" s="22" t="s">
        <v>13</v>
      </c>
      <c r="C26" s="27" t="s">
        <v>14</v>
      </c>
      <c r="D26" s="27" t="s">
        <v>39</v>
      </c>
      <c r="E26" s="27" t="s">
        <v>40</v>
      </c>
      <c r="F26" s="27" t="s">
        <v>33</v>
      </c>
      <c r="G26" s="28" t="s">
        <v>53</v>
      </c>
      <c r="H26" s="29">
        <f t="shared" si="0"/>
        <v>0.3888888888888889</v>
      </c>
      <c r="I26" s="30">
        <v>0.33333333333333331</v>
      </c>
      <c r="J26" s="30">
        <v>0.72222222222222221</v>
      </c>
    </row>
    <row r="27" spans="1:10" ht="151.15">
      <c r="A27" s="22">
        <v>45707</v>
      </c>
      <c r="B27" s="22" t="s">
        <v>18</v>
      </c>
      <c r="C27" s="27" t="s">
        <v>14</v>
      </c>
      <c r="D27" s="27" t="s">
        <v>39</v>
      </c>
      <c r="E27" s="27" t="s">
        <v>40</v>
      </c>
      <c r="F27" s="27" t="s">
        <v>33</v>
      </c>
      <c r="G27" s="28" t="s">
        <v>54</v>
      </c>
      <c r="H27" s="29">
        <f t="shared" si="0"/>
        <v>0.40625000000000006</v>
      </c>
      <c r="I27" s="30">
        <v>0.33333333333333331</v>
      </c>
      <c r="J27" s="30">
        <v>0.73958333333333337</v>
      </c>
    </row>
    <row r="28" spans="1:10" ht="151.15">
      <c r="A28" s="22">
        <v>45708</v>
      </c>
      <c r="B28" s="22" t="s">
        <v>19</v>
      </c>
      <c r="C28" s="27" t="s">
        <v>14</v>
      </c>
      <c r="D28" s="27" t="s">
        <v>39</v>
      </c>
      <c r="E28" s="27" t="s">
        <v>40</v>
      </c>
      <c r="F28" s="27" t="s">
        <v>33</v>
      </c>
      <c r="G28" s="28" t="s">
        <v>55</v>
      </c>
      <c r="H28" s="29">
        <v>0.41666666666666669</v>
      </c>
      <c r="I28" s="30">
        <v>0.33333333333333331</v>
      </c>
      <c r="J28" s="30">
        <v>0.79166666666666663</v>
      </c>
    </row>
    <row r="29" spans="1:10" ht="138.6">
      <c r="A29" s="22">
        <v>45709</v>
      </c>
      <c r="B29" s="22" t="s">
        <v>20</v>
      </c>
      <c r="C29" s="27" t="s">
        <v>14</v>
      </c>
      <c r="D29" s="27" t="s">
        <v>39</v>
      </c>
      <c r="E29" s="27" t="s">
        <v>40</v>
      </c>
      <c r="F29" s="27" t="s">
        <v>33</v>
      </c>
      <c r="G29" s="28" t="s">
        <v>56</v>
      </c>
      <c r="H29" s="29">
        <f t="shared" si="0"/>
        <v>0.37500000000000006</v>
      </c>
      <c r="I29" s="30">
        <v>0.33333333333333331</v>
      </c>
      <c r="J29" s="30">
        <v>0.70833333333333337</v>
      </c>
    </row>
    <row r="30" spans="1:10">
      <c r="A30" s="31">
        <v>45710</v>
      </c>
      <c r="B30" s="31" t="s">
        <v>21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45711</v>
      </c>
      <c r="B31" s="31" t="s">
        <v>22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ht="138.6">
      <c r="A32" s="22">
        <v>45712</v>
      </c>
      <c r="B32" s="22" t="s">
        <v>23</v>
      </c>
      <c r="C32" s="27" t="s">
        <v>14</v>
      </c>
      <c r="D32" s="27" t="s">
        <v>39</v>
      </c>
      <c r="E32" s="27" t="s">
        <v>40</v>
      </c>
      <c r="F32" s="27" t="s">
        <v>33</v>
      </c>
      <c r="G32" s="28" t="s">
        <v>57</v>
      </c>
      <c r="H32" s="29">
        <f t="shared" si="0"/>
        <v>0.38541666666666669</v>
      </c>
      <c r="I32" s="30">
        <v>0.33333333333333331</v>
      </c>
      <c r="J32" s="30">
        <v>0.71875</v>
      </c>
    </row>
    <row r="33" spans="1:10" ht="151.15">
      <c r="A33" s="22">
        <v>45713</v>
      </c>
      <c r="B33" s="22" t="s">
        <v>13</v>
      </c>
      <c r="C33" s="27" t="s">
        <v>14</v>
      </c>
      <c r="D33" s="27" t="s">
        <v>39</v>
      </c>
      <c r="E33" s="27" t="s">
        <v>40</v>
      </c>
      <c r="F33" s="27" t="s">
        <v>33</v>
      </c>
      <c r="G33" s="28" t="s">
        <v>58</v>
      </c>
      <c r="H33" s="29">
        <f t="shared" si="0"/>
        <v>0.38541666666666669</v>
      </c>
      <c r="I33" s="30">
        <v>0.33333333333333331</v>
      </c>
      <c r="J33" s="30">
        <v>0.71875</v>
      </c>
    </row>
    <row r="34" spans="1:10" ht="75.599999999999994">
      <c r="A34" s="22">
        <v>45714</v>
      </c>
      <c r="B34" s="22" t="s">
        <v>18</v>
      </c>
      <c r="C34" s="27"/>
      <c r="D34" s="27"/>
      <c r="E34" s="27"/>
      <c r="F34" s="27" t="s">
        <v>33</v>
      </c>
      <c r="G34" s="28" t="s">
        <v>59</v>
      </c>
      <c r="H34" s="29">
        <f t="shared" si="0"/>
        <v>0.38541666666666669</v>
      </c>
      <c r="I34" s="30">
        <v>0.33333333333333331</v>
      </c>
      <c r="J34" s="30">
        <v>0.71875</v>
      </c>
    </row>
    <row r="35" spans="1:10" ht="113.45">
      <c r="A35" s="22">
        <v>45715</v>
      </c>
      <c r="B35" s="22" t="s">
        <v>19</v>
      </c>
      <c r="C35" s="27" t="s">
        <v>14</v>
      </c>
      <c r="D35" s="27" t="s">
        <v>39</v>
      </c>
      <c r="E35" s="27" t="s">
        <v>40</v>
      </c>
      <c r="F35" s="27" t="s">
        <v>33</v>
      </c>
      <c r="G35" s="28" t="s">
        <v>60</v>
      </c>
      <c r="H35" s="29">
        <f t="shared" si="0"/>
        <v>0.38541666666666669</v>
      </c>
      <c r="I35" s="30">
        <v>0.33333333333333331</v>
      </c>
      <c r="J35" s="30">
        <v>0.71875</v>
      </c>
    </row>
    <row r="36" spans="1:10" ht="126">
      <c r="A36" s="22">
        <v>45716</v>
      </c>
      <c r="B36" s="22" t="s">
        <v>20</v>
      </c>
      <c r="C36" s="27" t="s">
        <v>14</v>
      </c>
      <c r="D36" s="27" t="s">
        <v>39</v>
      </c>
      <c r="E36" s="27" t="s">
        <v>40</v>
      </c>
      <c r="F36" s="27" t="s">
        <v>33</v>
      </c>
      <c r="G36" s="28" t="s">
        <v>61</v>
      </c>
      <c r="H36" s="29">
        <f t="shared" si="0"/>
        <v>0.39930555555555552</v>
      </c>
      <c r="I36" s="30">
        <v>0.33333333333333331</v>
      </c>
      <c r="J36" s="30">
        <v>0.73263888888888884</v>
      </c>
    </row>
    <row r="37" spans="1:10" ht="13.9" customHeight="1" thickBot="1">
      <c r="A37" s="46"/>
      <c r="B37" s="45"/>
      <c r="C37" s="45"/>
      <c r="D37" s="45"/>
      <c r="E37" s="45"/>
      <c r="F37" s="45"/>
      <c r="G37" s="45"/>
      <c r="H37" s="36"/>
      <c r="I37" s="37"/>
    </row>
    <row r="38" spans="1:10" ht="13.9" customHeight="1">
      <c r="A38" s="4"/>
      <c r="B38" s="4"/>
      <c r="C38" s="5"/>
      <c r="D38" s="6"/>
      <c r="E38" s="7" t="s">
        <v>24</v>
      </c>
      <c r="F38" s="8">
        <f>F39*8</f>
        <v>160</v>
      </c>
      <c r="H38" s="40"/>
    </row>
    <row r="39" spans="1:10" ht="13.9" customHeight="1" thickBot="1">
      <c r="A39" s="4"/>
      <c r="B39" s="4"/>
      <c r="C39" s="9"/>
      <c r="D39" s="2"/>
      <c r="E39" s="10" t="s">
        <v>25</v>
      </c>
      <c r="F39" s="11">
        <v>20</v>
      </c>
      <c r="H39" s="40"/>
    </row>
    <row r="40" spans="1:10" ht="13.9" customHeight="1" thickBot="1">
      <c r="A40" s="111" t="s">
        <v>26</v>
      </c>
      <c r="B40" s="111"/>
      <c r="C40" s="111"/>
      <c r="D40" s="12"/>
      <c r="E40" s="2"/>
      <c r="F40" s="2"/>
      <c r="H40" s="40"/>
    </row>
    <row r="41" spans="1:10" ht="13.9">
      <c r="A41" s="13"/>
      <c r="B41" s="13"/>
      <c r="C41" s="6"/>
      <c r="D41" s="6"/>
      <c r="E41" s="14" t="s">
        <v>27</v>
      </c>
      <c r="F41" s="15">
        <f>SUMIF(F9:F36,"Billable",H9:H36)</f>
        <v>0</v>
      </c>
      <c r="H41" s="38"/>
    </row>
    <row r="42" spans="1:10" ht="15" customHeight="1" thickBot="1">
      <c r="A42" s="112" t="s">
        <v>28</v>
      </c>
      <c r="B42" s="112"/>
      <c r="C42" s="112"/>
      <c r="D42" s="16"/>
      <c r="E42" s="17" t="s">
        <v>29</v>
      </c>
      <c r="F42" s="18">
        <f>SUMIF(F9:F36,"Non-Billable",H9:H36)</f>
        <v>7.5618055555555577</v>
      </c>
      <c r="H42" s="40"/>
    </row>
    <row r="43" spans="1:10" ht="14.45" thickBot="1">
      <c r="A43" s="2"/>
      <c r="B43" s="2"/>
      <c r="C43" s="2"/>
      <c r="D43" s="2"/>
      <c r="E43" s="19" t="s">
        <v>30</v>
      </c>
      <c r="F43" s="44">
        <f>F41+F42</f>
        <v>7.5618055555555577</v>
      </c>
      <c r="H43" s="40"/>
    </row>
    <row r="44" spans="1:10" ht="13.9" thickBot="1">
      <c r="A44" s="2"/>
      <c r="B44" s="2"/>
      <c r="C44" s="2"/>
      <c r="D44" s="2"/>
      <c r="E44" s="2"/>
      <c r="F44" s="2"/>
      <c r="H44" s="40"/>
    </row>
    <row r="45" spans="1:10" ht="13.9" thickBot="1">
      <c r="A45" s="2"/>
      <c r="B45" s="2"/>
      <c r="C45" s="2"/>
      <c r="D45" s="2"/>
      <c r="E45" s="20" t="s">
        <v>31</v>
      </c>
      <c r="F45" s="21"/>
      <c r="H45" s="40"/>
    </row>
    <row r="46" spans="1:10" ht="13.15" thickBot="1">
      <c r="E46" s="39"/>
      <c r="H46" s="40"/>
    </row>
  </sheetData>
  <mergeCells count="2">
    <mergeCell ref="A40:C40"/>
    <mergeCell ref="A42:C42"/>
  </mergeCells>
  <phoneticPr fontId="10" type="noConversion"/>
  <conditionalFormatting sqref="A6:B6 D6:E7">
    <cfRule type="containsText" dxfId="38" priority="14" operator="containsText" text="Religious Leave">
      <formula>NOT(ISERROR(SEARCH("Religious Leave",A6)))</formula>
    </cfRule>
    <cfRule type="containsText" dxfId="37" priority="15" operator="containsText" text="Birthday Leave">
      <formula>NOT(ISERROR(SEARCH("Birthday Leave",A6)))</formula>
    </cfRule>
    <cfRule type="containsText" dxfId="36" priority="16" operator="containsText" text="Study Leave">
      <formula>NOT(ISERROR(SEARCH("Study Leave",A6)))</formula>
    </cfRule>
    <cfRule type="containsText" dxfId="35" priority="17" operator="containsText" text="Family Responsibility Leave">
      <formula>NOT(ISERROR(SEARCH("Family Responsibility Leave",A6)))</formula>
    </cfRule>
    <cfRule type="containsText" dxfId="34" priority="18" operator="containsText" text="Sick Leave">
      <formula>NOT(ISERROR(SEARCH("Sick Leave",A6)))</formula>
    </cfRule>
    <cfRule type="containsText" dxfId="33" priority="19" operator="containsText" text="Annual Leave">
      <formula>NOT(ISERROR(SEARCH("Annual Leave",A6)))</formula>
    </cfRule>
    <cfRule type="cellIs" dxfId="32" priority="20" operator="equal">
      <formula>"Public Holiday"</formula>
    </cfRule>
  </conditionalFormatting>
  <conditionalFormatting sqref="B7:B46">
    <cfRule type="containsText" dxfId="31" priority="8" operator="containsText" text="Saturday">
      <formula>NOT(ISERROR(SEARCH("Saturday",B7)))</formula>
    </cfRule>
    <cfRule type="containsText" dxfId="30" priority="9" operator="containsText" text="Sunday">
      <formula>NOT(ISERROR(SEARCH("Sunday",B7)))</formula>
    </cfRule>
  </conditionalFormatting>
  <conditionalFormatting sqref="D37:E38 D40:E42 E45">
    <cfRule type="containsText" dxfId="29" priority="1" operator="containsText" text="Religious Leave">
      <formula>NOT(ISERROR(SEARCH("Religious Leave",D37)))</formula>
    </cfRule>
    <cfRule type="containsText" dxfId="28" priority="2" operator="containsText" text="Birthday Leave">
      <formula>NOT(ISERROR(SEARCH("Birthday Leave",D37)))</formula>
    </cfRule>
    <cfRule type="containsText" dxfId="27" priority="3" operator="containsText" text="Study Leave">
      <formula>NOT(ISERROR(SEARCH("Study Leave",D37)))</formula>
    </cfRule>
    <cfRule type="containsText" dxfId="26" priority="4" operator="containsText" text="Family Responsibility Leave">
      <formula>NOT(ISERROR(SEARCH("Family Responsibility Leave",D37)))</formula>
    </cfRule>
    <cfRule type="containsText" dxfId="25" priority="5" operator="containsText" text="Sick Leave">
      <formula>NOT(ISERROR(SEARCH("Sick Leave",D37)))</formula>
    </cfRule>
    <cfRule type="containsText" dxfId="24" priority="6" operator="containsText" text="Annual Leave">
      <formula>NOT(ISERROR(SEARCH("Annual Leave",D37)))</formula>
    </cfRule>
    <cfRule type="cellIs" dxfId="23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6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F9:F36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C9:C36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E9:E36</xm:sqref>
        </x14:dataValidation>
        <x14:dataValidation type="list" allowBlank="1" showInputMessage="1" showErrorMessage="1" xr:uid="{6375413B-0301-4C39-BE43-5A483338A0E5}">
          <x14:formula1>
            <xm:f>Key!$H$3:$H$62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9"/>
  <sheetViews>
    <sheetView topLeftCell="A34" zoomScale="75" zoomScaleNormal="75" workbookViewId="0">
      <selection activeCell="G39" sqref="G39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38</v>
      </c>
      <c r="C5" s="37"/>
      <c r="H5" s="40"/>
    </row>
    <row r="6" spans="1:10">
      <c r="A6" s="37" t="s">
        <v>2</v>
      </c>
      <c r="B6" s="86">
        <f>F44</f>
        <v>0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45717</v>
      </c>
      <c r="B9" s="31" t="s">
        <v>21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45718</v>
      </c>
      <c r="B10" s="31" t="s">
        <v>22</v>
      </c>
      <c r="C10" s="32"/>
      <c r="D10" s="32"/>
      <c r="E10" s="32"/>
      <c r="F10" s="32"/>
      <c r="G10" s="33"/>
      <c r="H10" s="34">
        <f t="shared" ref="H10:H38" si="0">J10-I10</f>
        <v>0</v>
      </c>
      <c r="I10" s="35"/>
      <c r="J10" s="35"/>
    </row>
    <row r="11" spans="1:10" ht="25.15">
      <c r="A11" s="22">
        <v>45719</v>
      </c>
      <c r="B11" s="22" t="s">
        <v>23</v>
      </c>
      <c r="C11" s="27" t="s">
        <v>14</v>
      </c>
      <c r="D11" s="27" t="s">
        <v>39</v>
      </c>
      <c r="E11" s="27" t="s">
        <v>40</v>
      </c>
      <c r="F11" s="27" t="s">
        <v>33</v>
      </c>
      <c r="G11" s="28" t="s">
        <v>62</v>
      </c>
      <c r="H11" s="29">
        <f t="shared" si="0"/>
        <v>0.37500000000000006</v>
      </c>
      <c r="I11" s="30">
        <v>0.33333333333333331</v>
      </c>
      <c r="J11" s="30">
        <v>0.70833333333333337</v>
      </c>
    </row>
    <row r="12" spans="1:10" ht="25.15">
      <c r="A12" s="22">
        <v>45720</v>
      </c>
      <c r="B12" s="22" t="s">
        <v>13</v>
      </c>
      <c r="C12" s="27" t="s">
        <v>14</v>
      </c>
      <c r="D12" s="27" t="s">
        <v>39</v>
      </c>
      <c r="E12" s="27" t="s">
        <v>40</v>
      </c>
      <c r="F12" s="27" t="s">
        <v>33</v>
      </c>
      <c r="G12" s="28" t="s">
        <v>62</v>
      </c>
      <c r="H12" s="29">
        <f t="shared" si="0"/>
        <v>0.3888888888888889</v>
      </c>
      <c r="I12" s="30">
        <v>0.33333333333333331</v>
      </c>
      <c r="J12" s="30">
        <v>0.72222222222222221</v>
      </c>
    </row>
    <row r="13" spans="1:10" ht="25.15">
      <c r="A13" s="22">
        <v>45721</v>
      </c>
      <c r="B13" s="22" t="s">
        <v>18</v>
      </c>
      <c r="C13" s="27" t="s">
        <v>14</v>
      </c>
      <c r="D13" s="27" t="s">
        <v>39</v>
      </c>
      <c r="E13" s="27" t="s">
        <v>40</v>
      </c>
      <c r="F13" s="27" t="s">
        <v>33</v>
      </c>
      <c r="G13" s="28" t="s">
        <v>62</v>
      </c>
      <c r="H13" s="29">
        <f t="shared" si="0"/>
        <v>0.39930555555555552</v>
      </c>
      <c r="I13" s="30">
        <v>0.33333333333333331</v>
      </c>
      <c r="J13" s="30">
        <v>0.73263888888888884</v>
      </c>
    </row>
    <row r="14" spans="1:10" ht="25.15">
      <c r="A14" s="22">
        <v>45722</v>
      </c>
      <c r="B14" s="22" t="s">
        <v>19</v>
      </c>
      <c r="C14" s="27" t="s">
        <v>14</v>
      </c>
      <c r="D14" s="27" t="s">
        <v>39</v>
      </c>
      <c r="E14" s="27" t="s">
        <v>40</v>
      </c>
      <c r="F14" s="27" t="s">
        <v>33</v>
      </c>
      <c r="G14" s="28" t="s">
        <v>62</v>
      </c>
      <c r="H14" s="29">
        <f t="shared" si="0"/>
        <v>0.37500000000000006</v>
      </c>
      <c r="I14" s="30">
        <v>0.33333333333333331</v>
      </c>
      <c r="J14" s="30">
        <v>0.70833333333333337</v>
      </c>
    </row>
    <row r="15" spans="1:10" ht="25.15">
      <c r="A15" s="22">
        <v>45723</v>
      </c>
      <c r="B15" s="22" t="s">
        <v>20</v>
      </c>
      <c r="C15" s="27" t="s">
        <v>14</v>
      </c>
      <c r="D15" s="27" t="s">
        <v>39</v>
      </c>
      <c r="E15" s="27" t="s">
        <v>40</v>
      </c>
      <c r="F15" s="27" t="s">
        <v>33</v>
      </c>
      <c r="G15" s="28" t="s">
        <v>62</v>
      </c>
      <c r="H15" s="29">
        <f t="shared" si="0"/>
        <v>0.39583333333333331</v>
      </c>
      <c r="I15" s="30">
        <v>0.33333333333333331</v>
      </c>
      <c r="J15" s="30">
        <v>0.72916666666666663</v>
      </c>
    </row>
    <row r="16" spans="1:10">
      <c r="A16" s="31">
        <v>45724</v>
      </c>
      <c r="B16" s="31" t="s">
        <v>21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45725</v>
      </c>
      <c r="B17" s="31" t="s">
        <v>22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ht="138.6">
      <c r="A18" s="22">
        <v>45726</v>
      </c>
      <c r="B18" s="22" t="s">
        <v>23</v>
      </c>
      <c r="C18" s="27" t="s">
        <v>14</v>
      </c>
      <c r="D18" s="27" t="s">
        <v>39</v>
      </c>
      <c r="E18" s="27" t="s">
        <v>40</v>
      </c>
      <c r="F18" s="27" t="s">
        <v>33</v>
      </c>
      <c r="G18" s="28" t="s">
        <v>63</v>
      </c>
      <c r="H18" s="29">
        <f t="shared" si="0"/>
        <v>0.39583333333333331</v>
      </c>
      <c r="I18" s="30">
        <v>0.33333333333333331</v>
      </c>
      <c r="J18" s="30">
        <v>0.72916666666666663</v>
      </c>
    </row>
    <row r="19" spans="1:10" ht="88.15">
      <c r="A19" s="22">
        <v>45727</v>
      </c>
      <c r="B19" s="22" t="s">
        <v>13</v>
      </c>
      <c r="C19" s="27" t="s">
        <v>14</v>
      </c>
      <c r="D19" s="27" t="s">
        <v>39</v>
      </c>
      <c r="E19" s="27" t="s">
        <v>40</v>
      </c>
      <c r="F19" s="27" t="s">
        <v>33</v>
      </c>
      <c r="G19" s="28" t="s">
        <v>64</v>
      </c>
      <c r="H19" s="29">
        <f t="shared" si="0"/>
        <v>0.39999999999999997</v>
      </c>
      <c r="I19" s="30">
        <v>0.33333333333333331</v>
      </c>
      <c r="J19" s="30">
        <v>0.73333333333333328</v>
      </c>
    </row>
    <row r="20" spans="1:10" ht="88.15">
      <c r="A20" s="22">
        <v>45728</v>
      </c>
      <c r="B20" s="22" t="s">
        <v>18</v>
      </c>
      <c r="C20" s="27" t="s">
        <v>14</v>
      </c>
      <c r="D20" s="27" t="s">
        <v>39</v>
      </c>
      <c r="E20" s="27" t="s">
        <v>40</v>
      </c>
      <c r="F20" s="27" t="s">
        <v>33</v>
      </c>
      <c r="G20" s="28" t="s">
        <v>65</v>
      </c>
      <c r="H20" s="29">
        <f t="shared" si="0"/>
        <v>0.39930555555555552</v>
      </c>
      <c r="I20" s="30">
        <v>0.33333333333333331</v>
      </c>
      <c r="J20" s="30">
        <v>0.73263888888888884</v>
      </c>
    </row>
    <row r="21" spans="1:10" ht="126">
      <c r="A21" s="22">
        <v>45729</v>
      </c>
      <c r="B21" s="22" t="s">
        <v>19</v>
      </c>
      <c r="C21" s="27" t="s">
        <v>14</v>
      </c>
      <c r="D21" s="27" t="s">
        <v>39</v>
      </c>
      <c r="E21" s="27" t="s">
        <v>40</v>
      </c>
      <c r="F21" s="27" t="s">
        <v>33</v>
      </c>
      <c r="G21" s="28" t="s">
        <v>66</v>
      </c>
      <c r="H21" s="29">
        <f t="shared" si="0"/>
        <v>0.4201388888888889</v>
      </c>
      <c r="I21" s="30">
        <v>0.33333333333333331</v>
      </c>
      <c r="J21" s="30">
        <v>0.75347222222222221</v>
      </c>
    </row>
    <row r="22" spans="1:10" ht="88.15">
      <c r="A22" s="22">
        <v>45730</v>
      </c>
      <c r="B22" s="22" t="s">
        <v>20</v>
      </c>
      <c r="C22" s="27" t="s">
        <v>14</v>
      </c>
      <c r="D22" s="27" t="s">
        <v>39</v>
      </c>
      <c r="E22" s="27" t="s">
        <v>40</v>
      </c>
      <c r="F22" s="27" t="s">
        <v>33</v>
      </c>
      <c r="G22" s="28" t="s">
        <v>67</v>
      </c>
      <c r="H22" s="29">
        <f t="shared" si="0"/>
        <v>0.4201388888888889</v>
      </c>
      <c r="I22" s="30">
        <v>0.33333333333333331</v>
      </c>
      <c r="J22" s="30">
        <v>0.75347222222222221</v>
      </c>
    </row>
    <row r="23" spans="1:10">
      <c r="A23" s="31">
        <v>45731</v>
      </c>
      <c r="B23" s="31" t="s">
        <v>21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45732</v>
      </c>
      <c r="B24" s="31" t="s">
        <v>22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ht="100.9">
      <c r="A25" s="22">
        <v>45733</v>
      </c>
      <c r="B25" s="22" t="s">
        <v>23</v>
      </c>
      <c r="C25" s="27" t="s">
        <v>14</v>
      </c>
      <c r="D25" s="27" t="s">
        <v>39</v>
      </c>
      <c r="E25" s="27" t="s">
        <v>40</v>
      </c>
      <c r="F25" s="27" t="s">
        <v>33</v>
      </c>
      <c r="G25" s="28" t="s">
        <v>68</v>
      </c>
      <c r="H25" s="29">
        <f t="shared" si="0"/>
        <v>0.41875000000000001</v>
      </c>
      <c r="I25" s="30">
        <v>0.33333333333333331</v>
      </c>
      <c r="J25" s="30">
        <v>0.75208333333333333</v>
      </c>
    </row>
    <row r="26" spans="1:10" ht="113.45">
      <c r="A26" s="22">
        <v>45734</v>
      </c>
      <c r="B26" s="22" t="s">
        <v>13</v>
      </c>
      <c r="C26" s="27" t="s">
        <v>14</v>
      </c>
      <c r="D26" s="27" t="s">
        <v>39</v>
      </c>
      <c r="E26" s="27" t="s">
        <v>40</v>
      </c>
      <c r="F26" s="27" t="s">
        <v>33</v>
      </c>
      <c r="G26" s="28" t="s">
        <v>69</v>
      </c>
      <c r="H26" s="29">
        <f t="shared" si="0"/>
        <v>0.41666666666666669</v>
      </c>
      <c r="I26" s="30">
        <v>0.33333333333333331</v>
      </c>
      <c r="J26" s="30">
        <v>0.75</v>
      </c>
    </row>
    <row r="27" spans="1:10" ht="113.45">
      <c r="A27" s="22">
        <v>45735</v>
      </c>
      <c r="B27" s="22" t="s">
        <v>18</v>
      </c>
      <c r="C27" s="27" t="s">
        <v>14</v>
      </c>
      <c r="D27" s="27" t="s">
        <v>39</v>
      </c>
      <c r="E27" s="27" t="s">
        <v>40</v>
      </c>
      <c r="F27" s="27" t="s">
        <v>33</v>
      </c>
      <c r="G27" s="28" t="s">
        <v>70</v>
      </c>
      <c r="H27" s="29">
        <f t="shared" si="0"/>
        <v>0.43750000000000006</v>
      </c>
      <c r="I27" s="30">
        <v>0.33333333333333331</v>
      </c>
      <c r="J27" s="30">
        <v>0.77083333333333337</v>
      </c>
    </row>
    <row r="28" spans="1:10" ht="151.15">
      <c r="A28" s="22">
        <v>45736</v>
      </c>
      <c r="B28" s="22" t="s">
        <v>19</v>
      </c>
      <c r="C28" s="27" t="s">
        <v>14</v>
      </c>
      <c r="D28" s="27" t="s">
        <v>39</v>
      </c>
      <c r="E28" s="27" t="s">
        <v>40</v>
      </c>
      <c r="F28" s="27" t="s">
        <v>33</v>
      </c>
      <c r="G28" s="28" t="s">
        <v>71</v>
      </c>
      <c r="H28" s="29">
        <f t="shared" si="0"/>
        <v>0.38125000000000003</v>
      </c>
      <c r="I28" s="30">
        <v>0.33333333333333331</v>
      </c>
      <c r="J28" s="30">
        <v>0.71458333333333335</v>
      </c>
    </row>
    <row r="29" spans="1:10">
      <c r="A29" s="47">
        <v>45737</v>
      </c>
      <c r="B29" s="47" t="s">
        <v>20</v>
      </c>
      <c r="C29" s="48" t="s">
        <v>14</v>
      </c>
      <c r="D29" s="48"/>
      <c r="E29" s="48" t="s">
        <v>32</v>
      </c>
      <c r="F29" s="48" t="s">
        <v>33</v>
      </c>
      <c r="G29" s="49" t="s">
        <v>72</v>
      </c>
      <c r="H29" s="50">
        <f t="shared" si="0"/>
        <v>0.33333333333333331</v>
      </c>
      <c r="I29" s="51">
        <v>0.33333333333333331</v>
      </c>
      <c r="J29" s="51">
        <v>0.66666666666666663</v>
      </c>
    </row>
    <row r="30" spans="1:10">
      <c r="A30" s="31">
        <v>45738</v>
      </c>
      <c r="B30" s="31" t="s">
        <v>21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45739</v>
      </c>
      <c r="B31" s="31" t="s">
        <v>22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ht="126">
      <c r="A32" s="22">
        <v>45740</v>
      </c>
      <c r="B32" s="22" t="s">
        <v>23</v>
      </c>
      <c r="C32" s="27" t="s">
        <v>14</v>
      </c>
      <c r="D32" s="27" t="s">
        <v>39</v>
      </c>
      <c r="E32" s="27" t="s">
        <v>40</v>
      </c>
      <c r="F32" s="27" t="s">
        <v>33</v>
      </c>
      <c r="G32" s="28" t="s">
        <v>73</v>
      </c>
      <c r="H32" s="29">
        <f t="shared" si="0"/>
        <v>0.40069444444444441</v>
      </c>
      <c r="I32" s="30">
        <v>0.33333333333333331</v>
      </c>
      <c r="J32" s="30">
        <v>0.73402777777777772</v>
      </c>
    </row>
    <row r="33" spans="1:10" ht="88.15">
      <c r="A33" s="22">
        <v>45741</v>
      </c>
      <c r="B33" s="22" t="s">
        <v>13</v>
      </c>
      <c r="C33" s="27" t="s">
        <v>14</v>
      </c>
      <c r="D33" s="27" t="s">
        <v>39</v>
      </c>
      <c r="E33" s="27" t="s">
        <v>40</v>
      </c>
      <c r="F33" s="27" t="s">
        <v>33</v>
      </c>
      <c r="G33" s="28" t="s">
        <v>74</v>
      </c>
      <c r="H33" s="29">
        <f t="shared" si="0"/>
        <v>0.38680555555555557</v>
      </c>
      <c r="I33" s="30">
        <v>0.33333333333333331</v>
      </c>
      <c r="J33" s="30">
        <v>0.72013888888888888</v>
      </c>
    </row>
    <row r="34" spans="1:10" ht="100.9">
      <c r="A34" s="22">
        <v>45742</v>
      </c>
      <c r="B34" s="22" t="s">
        <v>18</v>
      </c>
      <c r="C34" s="27" t="s">
        <v>14</v>
      </c>
      <c r="D34" s="27" t="s">
        <v>39</v>
      </c>
      <c r="E34" s="27" t="s">
        <v>40</v>
      </c>
      <c r="F34" s="27" t="s">
        <v>33</v>
      </c>
      <c r="G34" s="28" t="s">
        <v>75</v>
      </c>
      <c r="H34" s="29">
        <f t="shared" si="0"/>
        <v>0.39374999999999999</v>
      </c>
      <c r="I34" s="30">
        <v>0.33333333333333331</v>
      </c>
      <c r="J34" s="30">
        <v>0.7270833333333333</v>
      </c>
    </row>
    <row r="35" spans="1:10" ht="113.45">
      <c r="A35" s="22">
        <v>45743</v>
      </c>
      <c r="B35" s="22" t="s">
        <v>19</v>
      </c>
      <c r="C35" s="27" t="s">
        <v>14</v>
      </c>
      <c r="D35" s="27" t="s">
        <v>39</v>
      </c>
      <c r="E35" s="27" t="s">
        <v>40</v>
      </c>
      <c r="F35" s="27" t="s">
        <v>33</v>
      </c>
      <c r="G35" s="28" t="s">
        <v>76</v>
      </c>
      <c r="H35" s="29">
        <f t="shared" si="0"/>
        <v>0.42222222222222222</v>
      </c>
      <c r="I35" s="30">
        <v>0.33333333333333331</v>
      </c>
      <c r="J35" s="30">
        <v>0.75555555555555554</v>
      </c>
    </row>
    <row r="36" spans="1:10" ht="88.15">
      <c r="A36" s="22">
        <v>45744</v>
      </c>
      <c r="B36" s="22" t="s">
        <v>20</v>
      </c>
      <c r="C36" s="27" t="s">
        <v>14</v>
      </c>
      <c r="D36" s="27" t="s">
        <v>39</v>
      </c>
      <c r="E36" s="27" t="s">
        <v>40</v>
      </c>
      <c r="F36" s="27" t="s">
        <v>33</v>
      </c>
      <c r="G36" s="28" t="s">
        <v>77</v>
      </c>
      <c r="H36" s="29">
        <f t="shared" si="0"/>
        <v>0.39999999999999997</v>
      </c>
      <c r="I36" s="30">
        <v>0.33333333333333331</v>
      </c>
      <c r="J36" s="30">
        <v>0.73333333333333328</v>
      </c>
    </row>
    <row r="37" spans="1:10">
      <c r="A37" s="31">
        <v>45745</v>
      </c>
      <c r="B37" s="31" t="s">
        <v>21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>
      <c r="A38" s="31">
        <v>45746</v>
      </c>
      <c r="B38" s="31" t="s">
        <v>22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>
      <c r="A39" s="22">
        <v>45747</v>
      </c>
      <c r="B39" s="22" t="s">
        <v>23</v>
      </c>
      <c r="C39" s="27" t="s">
        <v>14</v>
      </c>
      <c r="D39" s="27" t="s">
        <v>39</v>
      </c>
      <c r="E39" s="27" t="s">
        <v>78</v>
      </c>
      <c r="F39" s="27" t="s">
        <v>33</v>
      </c>
      <c r="G39" s="28" t="s">
        <v>79</v>
      </c>
      <c r="H39" s="29">
        <f t="shared" ref="H39" si="1">J39-I39</f>
        <v>0</v>
      </c>
      <c r="I39" s="30"/>
      <c r="J39" s="30"/>
    </row>
    <row r="40" spans="1:10" ht="13.9" customHeight="1" thickBot="1">
      <c r="A40" s="46"/>
      <c r="B40" s="46"/>
      <c r="C40" s="45"/>
      <c r="D40" s="45"/>
      <c r="E40" s="45"/>
      <c r="F40" s="45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24</v>
      </c>
      <c r="F41" s="8">
        <f>F42*8</f>
        <v>160</v>
      </c>
      <c r="H41" s="40"/>
    </row>
    <row r="42" spans="1:10" ht="13.9" customHeight="1" thickBot="1">
      <c r="A42" s="4"/>
      <c r="B42" s="4"/>
      <c r="C42" s="9"/>
      <c r="D42" s="2"/>
      <c r="E42" s="10" t="s">
        <v>25</v>
      </c>
      <c r="F42" s="11">
        <v>20</v>
      </c>
      <c r="H42" s="40"/>
    </row>
    <row r="43" spans="1:10" ht="13.9" customHeight="1" thickBot="1">
      <c r="A43" s="111" t="s">
        <v>26</v>
      </c>
      <c r="B43" s="111"/>
      <c r="C43" s="111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27</v>
      </c>
      <c r="F44" s="15">
        <f>SUMIF(F9:F39,"Billable",H9:H39)</f>
        <v>0</v>
      </c>
      <c r="H44" s="38"/>
    </row>
    <row r="45" spans="1:10" ht="15" customHeight="1" thickBot="1">
      <c r="A45" s="112" t="s">
        <v>28</v>
      </c>
      <c r="B45" s="112"/>
      <c r="C45" s="112"/>
      <c r="D45" s="16"/>
      <c r="E45" s="17" t="s">
        <v>29</v>
      </c>
      <c r="F45" s="18">
        <f>SUMIF(F9:F39,"Non-Billable",H9:H39)</f>
        <v>7.9604166666666663</v>
      </c>
      <c r="H45" s="40"/>
    </row>
    <row r="46" spans="1:10" ht="14.45" thickBot="1">
      <c r="A46" s="2"/>
      <c r="B46" s="2"/>
      <c r="C46" s="2"/>
      <c r="D46" s="2"/>
      <c r="E46" s="19" t="s">
        <v>30</v>
      </c>
      <c r="F46" s="44">
        <f>F44+F45</f>
        <v>7.9604166666666663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31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 D40:E41">
    <cfRule type="containsText" dxfId="22" priority="14" operator="containsText" text="Religious Leave">
      <formula>NOT(ISERROR(SEARCH("Religious Leave",A6)))</formula>
    </cfRule>
    <cfRule type="containsText" dxfId="21" priority="15" operator="containsText" text="Birthday Leave">
      <formula>NOT(ISERROR(SEARCH("Birthday Leave",A6)))</formula>
    </cfRule>
    <cfRule type="containsText" dxfId="20" priority="16" operator="containsText" text="Study Leave">
      <formula>NOT(ISERROR(SEARCH("Study Leave",A6)))</formula>
    </cfRule>
    <cfRule type="containsText" dxfId="19" priority="17" operator="containsText" text="Family Responsibility Leave">
      <formula>NOT(ISERROR(SEARCH("Family Responsibility Leave",A6)))</formula>
    </cfRule>
    <cfRule type="containsText" dxfId="18" priority="18" operator="containsText" text="Sick Leave">
      <formula>NOT(ISERROR(SEARCH("Sick Leave",A6)))</formula>
    </cfRule>
    <cfRule type="containsText" dxfId="17" priority="19" operator="containsText" text="Annual Leave">
      <formula>NOT(ISERROR(SEARCH("Annual Leave",A6)))</formula>
    </cfRule>
    <cfRule type="cellIs" dxfId="16" priority="20" operator="equal">
      <formula>"Public Holiday"</formula>
    </cfRule>
  </conditionalFormatting>
  <conditionalFormatting sqref="B7:B49">
    <cfRule type="containsText" dxfId="15" priority="8" operator="containsText" text="Saturday">
      <formula>NOT(ISERROR(SEARCH("Saturday",B7)))</formula>
    </cfRule>
    <cfRule type="containsText" dxfId="14" priority="9" operator="containsText" text="Sunday">
      <formula>NOT(ISERROR(SEARCH("Sunday",B7)))</formula>
    </cfRule>
  </conditionalFormatting>
  <conditionalFormatting sqref="D43:E45 E48">
    <cfRule type="containsText" dxfId="13" priority="1" operator="containsText" text="Religious Leave">
      <formula>NOT(ISERROR(SEARCH("Religious Leave",D43)))</formula>
    </cfRule>
    <cfRule type="containsText" dxfId="12" priority="2" operator="containsText" text="Birthday Leave">
      <formula>NOT(ISERROR(SEARCH("Birthday Leave",D43)))</formula>
    </cfRule>
    <cfRule type="containsText" dxfId="11" priority="3" operator="containsText" text="Study Leave">
      <formula>NOT(ISERROR(SEARCH("Study Leave",D43)))</formula>
    </cfRule>
    <cfRule type="containsText" dxfId="10" priority="4" operator="containsText" text="Family Responsibility Leave">
      <formula>NOT(ISERROR(SEARCH("Family Responsibility Leave",D43)))</formula>
    </cfRule>
    <cfRule type="containsText" dxfId="9" priority="5" operator="containsText" text="Sick Leave">
      <formula>NOT(ISERROR(SEARCH("Sick Leave",D43)))</formula>
    </cfRule>
    <cfRule type="containsText" dxfId="8" priority="6" operator="containsText" text="Annual Leave">
      <formula>NOT(ISERROR(SEARCH("Annual Leave",D43)))</formula>
    </cfRule>
    <cfRule type="cellIs" dxfId="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F9:F39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C9:C39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E9:E39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bestFit="1" customWidth="1"/>
    <col min="4" max="4" width="8.75" style="23"/>
    <col min="5" max="5" width="13.25" style="23" customWidth="1"/>
    <col min="6" max="6" width="14.5" style="23" customWidth="1"/>
    <col min="7" max="16384" width="8.75" style="23"/>
  </cols>
  <sheetData>
    <row r="1" spans="1:15" ht="13.5" customHeight="1">
      <c r="A1" s="94"/>
      <c r="B1" s="94"/>
      <c r="C1" s="94"/>
      <c r="D1" s="94"/>
      <c r="E1" s="94"/>
      <c r="F1" s="94"/>
    </row>
    <row r="2" spans="1:15">
      <c r="A2" s="93"/>
      <c r="B2" s="93"/>
      <c r="C2" s="98"/>
      <c r="D2" s="98"/>
      <c r="E2" s="98"/>
      <c r="F2" s="98"/>
    </row>
    <row r="3" spans="1:15">
      <c r="A3" s="93"/>
      <c r="B3" s="93"/>
      <c r="C3" s="99"/>
      <c r="D3" s="99"/>
      <c r="E3" s="99"/>
      <c r="F3" s="99"/>
    </row>
    <row r="4" spans="1:15">
      <c r="A4" s="93"/>
      <c r="B4" s="93"/>
      <c r="C4" s="100"/>
      <c r="D4" s="100"/>
      <c r="E4" s="100"/>
      <c r="F4" s="100"/>
    </row>
    <row r="5" spans="1:15">
      <c r="A5" s="37" t="s">
        <v>0</v>
      </c>
      <c r="B5" s="23" t="s">
        <v>1</v>
      </c>
      <c r="C5" s="100"/>
      <c r="D5" s="100"/>
      <c r="E5" s="100"/>
      <c r="F5" s="100"/>
    </row>
    <row r="6" spans="1:15">
      <c r="A6" s="93" t="s">
        <v>80</v>
      </c>
      <c r="B6" s="95">
        <f>F17</f>
        <v>200</v>
      </c>
      <c r="C6" s="98"/>
      <c r="D6" s="99"/>
      <c r="E6" s="99"/>
      <c r="F6" s="99"/>
    </row>
    <row r="7" spans="1:15" ht="13.5" customHeight="1">
      <c r="A7" s="87"/>
      <c r="B7" s="88"/>
      <c r="C7" s="88"/>
      <c r="D7" s="99"/>
      <c r="E7" s="99"/>
      <c r="F7" s="99"/>
    </row>
    <row r="8" spans="1:15" ht="27.4" customHeight="1">
      <c r="A8" s="121" t="s">
        <v>81</v>
      </c>
      <c r="B8" s="121"/>
      <c r="C8" s="121"/>
      <c r="D8" s="121"/>
      <c r="E8" s="121"/>
      <c r="F8" s="121"/>
    </row>
    <row r="9" spans="1:15" ht="13.5" customHeight="1" thickBot="1">
      <c r="A9" s="96" t="s">
        <v>82</v>
      </c>
      <c r="B9" s="124" t="s">
        <v>83</v>
      </c>
      <c r="C9" s="125"/>
      <c r="D9" s="124" t="s">
        <v>84</v>
      </c>
      <c r="E9" s="125"/>
      <c r="F9" s="97" t="s">
        <v>85</v>
      </c>
    </row>
    <row r="10" spans="1:15">
      <c r="A10" s="92">
        <v>45566</v>
      </c>
      <c r="B10" s="115" t="s">
        <v>86</v>
      </c>
      <c r="C10" s="115"/>
      <c r="D10" s="115" t="s">
        <v>87</v>
      </c>
      <c r="E10" s="115"/>
      <c r="F10" s="91">
        <v>200</v>
      </c>
      <c r="G10" s="122" t="s">
        <v>88</v>
      </c>
      <c r="H10" s="123"/>
      <c r="I10" s="123"/>
      <c r="J10" s="123"/>
      <c r="K10" s="123"/>
      <c r="L10" s="123"/>
      <c r="M10" s="123"/>
      <c r="N10" s="123"/>
      <c r="O10" s="123"/>
    </row>
    <row r="11" spans="1:15">
      <c r="A11" s="92">
        <v>45566</v>
      </c>
      <c r="B11" s="113" t="s">
        <v>89</v>
      </c>
      <c r="C11" s="114"/>
      <c r="D11" s="115" t="s">
        <v>90</v>
      </c>
      <c r="E11" s="115"/>
      <c r="F11" s="91"/>
    </row>
    <row r="12" spans="1:15">
      <c r="A12" s="92">
        <v>45566</v>
      </c>
      <c r="B12" s="113" t="s">
        <v>91</v>
      </c>
      <c r="C12" s="114"/>
      <c r="D12" s="115"/>
      <c r="E12" s="115"/>
      <c r="F12" s="91"/>
    </row>
    <row r="13" spans="1:15">
      <c r="A13" s="92">
        <v>45566</v>
      </c>
      <c r="B13" s="113"/>
      <c r="C13" s="114"/>
      <c r="D13" s="115"/>
      <c r="E13" s="115"/>
      <c r="F13" s="91"/>
    </row>
    <row r="14" spans="1:15">
      <c r="A14" s="92">
        <v>45566</v>
      </c>
      <c r="B14" s="113"/>
      <c r="C14" s="114"/>
      <c r="D14" s="115"/>
      <c r="E14" s="115"/>
      <c r="F14" s="91"/>
    </row>
    <row r="15" spans="1:15">
      <c r="A15" s="92">
        <v>45566</v>
      </c>
      <c r="B15" s="119"/>
      <c r="C15" s="120"/>
      <c r="D15" s="115"/>
      <c r="E15" s="115"/>
      <c r="F15" s="91"/>
    </row>
    <row r="16" spans="1:15" ht="13.15" thickBot="1">
      <c r="A16" s="92">
        <v>45566</v>
      </c>
      <c r="B16" s="113"/>
      <c r="C16" s="114"/>
      <c r="D16" s="115"/>
      <c r="E16" s="115"/>
      <c r="F16" s="91"/>
    </row>
    <row r="17" spans="1:6" ht="13.5" customHeight="1" thickBot="1">
      <c r="A17" s="116" t="s">
        <v>92</v>
      </c>
      <c r="B17" s="117"/>
      <c r="C17" s="117"/>
      <c r="D17" s="117"/>
      <c r="E17" s="118"/>
      <c r="F17" s="90">
        <f>SUM(F10:F16)</f>
        <v>200</v>
      </c>
    </row>
    <row r="18" spans="1:6">
      <c r="A18" s="87"/>
      <c r="B18" s="88"/>
      <c r="C18" s="88"/>
      <c r="D18" s="88"/>
      <c r="E18" s="89"/>
      <c r="F18" s="89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tabSelected="1" zoomScale="75" zoomScaleNormal="75" workbookViewId="0">
      <selection activeCell="B5" sqref="B5"/>
    </sheetView>
  </sheetViews>
  <sheetFormatPr defaultColWidth="8.75" defaultRowHeight="12.6"/>
  <cols>
    <col min="1" max="1" width="15.5" style="23" bestFit="1" customWidth="1"/>
    <col min="2" max="2" width="11.75" style="23" customWidth="1"/>
    <col min="3" max="3" width="9.75" style="23" customWidth="1"/>
    <col min="4" max="16384" width="8.75" style="23"/>
  </cols>
  <sheetData>
    <row r="4" spans="1:6">
      <c r="A4" s="126"/>
      <c r="B4" s="126"/>
    </row>
    <row r="5" spans="1:6">
      <c r="A5" s="37" t="s">
        <v>0</v>
      </c>
      <c r="B5" s="23" t="s">
        <v>38</v>
      </c>
    </row>
    <row r="6" spans="1:6">
      <c r="A6" s="93" t="s">
        <v>93</v>
      </c>
      <c r="B6" s="93"/>
    </row>
    <row r="7" spans="1:6">
      <c r="A7" s="109" t="s">
        <v>94</v>
      </c>
      <c r="B7" s="109"/>
    </row>
    <row r="8" spans="1:6">
      <c r="A8" s="110"/>
      <c r="B8" s="99"/>
    </row>
    <row r="9" spans="1:6" ht="27.4" customHeight="1">
      <c r="A9" s="139" t="s">
        <v>95</v>
      </c>
      <c r="B9" s="139"/>
      <c r="C9" s="139"/>
      <c r="D9" s="139"/>
      <c r="E9" s="139"/>
      <c r="F9" s="139"/>
    </row>
    <row r="10" spans="1:6" ht="25.15">
      <c r="A10" s="101" t="s">
        <v>96</v>
      </c>
      <c r="B10" s="101" t="s">
        <v>97</v>
      </c>
      <c r="C10" s="101" t="s">
        <v>98</v>
      </c>
      <c r="D10" s="101" t="s">
        <v>99</v>
      </c>
      <c r="E10" s="101" t="s">
        <v>100</v>
      </c>
      <c r="F10" s="101" t="s">
        <v>101</v>
      </c>
    </row>
    <row r="11" spans="1:6">
      <c r="A11" s="101"/>
      <c r="B11" s="101"/>
      <c r="C11" s="101"/>
      <c r="D11" s="101"/>
      <c r="E11" s="101"/>
      <c r="F11" s="101"/>
    </row>
    <row r="12" spans="1:6">
      <c r="A12" s="101"/>
      <c r="B12" s="101"/>
      <c r="C12" s="101"/>
      <c r="D12" s="101"/>
      <c r="E12" s="101"/>
      <c r="F12" s="101"/>
    </row>
    <row r="13" spans="1:6" ht="13.15" thickBot="1">
      <c r="A13" s="101"/>
      <c r="B13" s="101"/>
      <c r="C13" s="101"/>
      <c r="D13" s="101"/>
      <c r="E13" s="101"/>
      <c r="F13" s="101"/>
    </row>
    <row r="14" spans="1:6" ht="13.15" thickBot="1">
      <c r="A14" s="102"/>
      <c r="B14" s="103"/>
      <c r="C14" s="103"/>
      <c r="D14" s="104">
        <f>SUM(D11:D13)</f>
        <v>0</v>
      </c>
      <c r="E14" s="103"/>
      <c r="F14" s="105"/>
    </row>
    <row r="15" spans="1:6" ht="13.15" thickBot="1">
      <c r="A15" s="130"/>
      <c r="B15" s="131"/>
      <c r="C15" s="131"/>
      <c r="D15" s="131"/>
      <c r="E15" s="131"/>
      <c r="F15" s="131"/>
    </row>
    <row r="16" spans="1:6">
      <c r="A16" s="140" t="s">
        <v>102</v>
      </c>
      <c r="B16" s="141"/>
      <c r="C16" s="141"/>
      <c r="D16" s="141"/>
      <c r="E16" s="141"/>
      <c r="F16" s="142"/>
    </row>
    <row r="17" spans="1:6">
      <c r="A17" s="127"/>
      <c r="B17" s="128"/>
      <c r="C17" s="128"/>
      <c r="D17" s="128"/>
      <c r="E17" s="128"/>
      <c r="F17" s="129"/>
    </row>
    <row r="18" spans="1:6">
      <c r="A18" s="127"/>
      <c r="B18" s="128"/>
      <c r="C18" s="128"/>
      <c r="D18" s="128"/>
      <c r="E18" s="128"/>
      <c r="F18" s="129"/>
    </row>
    <row r="19" spans="1:6" ht="13.15" thickBot="1">
      <c r="A19" s="130"/>
      <c r="B19" s="131"/>
      <c r="C19" s="131"/>
      <c r="D19" s="131"/>
      <c r="E19" s="131"/>
      <c r="F19" s="132"/>
    </row>
    <row r="20" spans="1:6" ht="13.15" thickBot="1"/>
    <row r="21" spans="1:6">
      <c r="A21" s="106" t="s">
        <v>3</v>
      </c>
      <c r="B21" s="133"/>
      <c r="C21" s="133"/>
      <c r="D21" s="133"/>
      <c r="E21" s="133"/>
      <c r="F21" s="134"/>
    </row>
    <row r="22" spans="1:6">
      <c r="A22" s="107" t="s">
        <v>103</v>
      </c>
      <c r="B22" s="135"/>
      <c r="C22" s="135"/>
      <c r="D22" s="135"/>
      <c r="E22" s="135"/>
      <c r="F22" s="136"/>
    </row>
    <row r="23" spans="1:6" ht="13.15" thickBot="1">
      <c r="A23" s="108" t="s">
        <v>104</v>
      </c>
      <c r="B23" s="137"/>
      <c r="C23" s="137"/>
      <c r="D23" s="137"/>
      <c r="E23" s="137"/>
      <c r="F23" s="138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topLeftCell="A36" workbookViewId="0">
      <selection activeCell="H54" sqref="H54"/>
    </sheetView>
  </sheetViews>
  <sheetFormatPr defaultColWidth="8.75" defaultRowHeight="14.45"/>
  <cols>
    <col min="1" max="1" width="8.75" style="52"/>
    <col min="2" max="2" width="25.5" style="52" customWidth="1"/>
    <col min="3" max="3" width="8.75" style="52"/>
    <col min="4" max="4" width="19.25" style="52" customWidth="1"/>
    <col min="5" max="5" width="8.75" style="52"/>
    <col min="6" max="6" width="21.75" style="52" customWidth="1"/>
    <col min="7" max="16384" width="8.75" style="52"/>
  </cols>
  <sheetData>
    <row r="2" spans="2:11" ht="15" thickBot="1">
      <c r="B2" s="75" t="s">
        <v>14</v>
      </c>
      <c r="D2" s="53" t="s">
        <v>105</v>
      </c>
      <c r="F2" s="52" t="s">
        <v>7</v>
      </c>
      <c r="H2" s="52" t="s">
        <v>106</v>
      </c>
      <c r="K2" s="53" t="s">
        <v>16</v>
      </c>
    </row>
    <row r="3" spans="2:11">
      <c r="B3" s="75" t="s">
        <v>107</v>
      </c>
      <c r="D3" s="85" t="s">
        <v>108</v>
      </c>
      <c r="F3" s="55" t="s">
        <v>15</v>
      </c>
      <c r="H3" s="76" t="s">
        <v>109</v>
      </c>
      <c r="K3" s="56" t="s">
        <v>33</v>
      </c>
    </row>
    <row r="4" spans="2:11">
      <c r="B4" s="75" t="s">
        <v>110</v>
      </c>
      <c r="D4" s="54" t="s">
        <v>111</v>
      </c>
      <c r="F4" s="57" t="s">
        <v>42</v>
      </c>
      <c r="H4" s="77" t="s">
        <v>112</v>
      </c>
      <c r="K4" s="58" t="s">
        <v>16</v>
      </c>
    </row>
    <row r="5" spans="2:11">
      <c r="B5" s="75" t="s">
        <v>113</v>
      </c>
      <c r="D5" s="85" t="s">
        <v>114</v>
      </c>
      <c r="F5" s="59" t="s">
        <v>115</v>
      </c>
      <c r="H5" s="78" t="s">
        <v>116</v>
      </c>
    </row>
    <row r="6" spans="2:11">
      <c r="B6" s="75" t="s">
        <v>117</v>
      </c>
      <c r="D6" s="54" t="s">
        <v>118</v>
      </c>
      <c r="F6" s="57" t="s">
        <v>119</v>
      </c>
      <c r="H6" s="77" t="s">
        <v>120</v>
      </c>
    </row>
    <row r="7" spans="2:11">
      <c r="B7" s="75" t="s">
        <v>121</v>
      </c>
      <c r="D7" s="85" t="s">
        <v>122</v>
      </c>
      <c r="F7" s="59" t="s">
        <v>123</v>
      </c>
      <c r="H7" s="76" t="s">
        <v>124</v>
      </c>
    </row>
    <row r="8" spans="2:11">
      <c r="B8" s="75" t="s">
        <v>125</v>
      </c>
      <c r="D8" s="54" t="s">
        <v>126</v>
      </c>
      <c r="F8" s="57" t="s">
        <v>127</v>
      </c>
      <c r="H8" s="76" t="s">
        <v>128</v>
      </c>
      <c r="K8" s="52" t="s">
        <v>129</v>
      </c>
    </row>
    <row r="9" spans="2:11">
      <c r="B9" s="75" t="s">
        <v>130</v>
      </c>
      <c r="D9" s="85" t="s">
        <v>131</v>
      </c>
      <c r="F9" s="59" t="s">
        <v>132</v>
      </c>
      <c r="H9" s="76" t="s">
        <v>133</v>
      </c>
      <c r="K9" s="52" t="s">
        <v>87</v>
      </c>
    </row>
    <row r="10" spans="2:11">
      <c r="B10" s="75" t="s">
        <v>134</v>
      </c>
      <c r="D10" s="54" t="s">
        <v>135</v>
      </c>
      <c r="F10" s="57" t="s">
        <v>136</v>
      </c>
      <c r="H10" s="77" t="s">
        <v>137</v>
      </c>
    </row>
    <row r="11" spans="2:11">
      <c r="B11" s="75" t="s">
        <v>138</v>
      </c>
      <c r="D11" s="85" t="s">
        <v>139</v>
      </c>
      <c r="F11" s="59" t="s">
        <v>140</v>
      </c>
      <c r="H11" s="77" t="s">
        <v>141</v>
      </c>
      <c r="K11" s="52" t="s">
        <v>142</v>
      </c>
    </row>
    <row r="12" spans="2:11">
      <c r="B12" s="75" t="s">
        <v>143</v>
      </c>
      <c r="F12" s="57" t="s">
        <v>144</v>
      </c>
      <c r="H12" s="76" t="s">
        <v>145</v>
      </c>
      <c r="K12" s="52" t="s">
        <v>146</v>
      </c>
    </row>
    <row r="13" spans="2:11">
      <c r="B13" s="75" t="s">
        <v>147</v>
      </c>
      <c r="F13" s="59" t="s">
        <v>148</v>
      </c>
      <c r="H13" s="79" t="s">
        <v>149</v>
      </c>
    </row>
    <row r="14" spans="2:11">
      <c r="B14" s="75" t="s">
        <v>150</v>
      </c>
      <c r="D14" s="60"/>
      <c r="F14" s="57" t="s">
        <v>151</v>
      </c>
      <c r="H14" s="80" t="s">
        <v>152</v>
      </c>
    </row>
    <row r="15" spans="2:11">
      <c r="B15" s="75" t="s">
        <v>153</v>
      </c>
      <c r="D15" s="61"/>
      <c r="F15" s="59" t="s">
        <v>154</v>
      </c>
      <c r="H15" s="80" t="s">
        <v>155</v>
      </c>
    </row>
    <row r="16" spans="2:11">
      <c r="B16" s="75" t="s">
        <v>156</v>
      </c>
      <c r="D16" s="61"/>
      <c r="F16" s="57" t="s">
        <v>157</v>
      </c>
      <c r="H16" s="80" t="s">
        <v>158</v>
      </c>
    </row>
    <row r="17" spans="2:8" ht="27.6">
      <c r="B17" s="75" t="s">
        <v>159</v>
      </c>
      <c r="D17" s="61"/>
      <c r="F17" s="59" t="s">
        <v>160</v>
      </c>
      <c r="H17" s="80" t="s">
        <v>161</v>
      </c>
    </row>
    <row r="18" spans="2:8">
      <c r="B18" s="75" t="s">
        <v>162</v>
      </c>
      <c r="D18" s="61"/>
      <c r="F18" s="57" t="s">
        <v>163</v>
      </c>
      <c r="H18" s="79" t="s">
        <v>164</v>
      </c>
    </row>
    <row r="19" spans="2:8">
      <c r="B19" s="75" t="s">
        <v>165</v>
      </c>
      <c r="D19" s="61"/>
      <c r="F19" s="59" t="s">
        <v>40</v>
      </c>
      <c r="H19" s="80" t="s">
        <v>166</v>
      </c>
    </row>
    <row r="20" spans="2:8">
      <c r="B20" s="75" t="s">
        <v>167</v>
      </c>
      <c r="D20" s="61"/>
      <c r="F20" s="57" t="s">
        <v>168</v>
      </c>
      <c r="H20" s="79" t="s">
        <v>169</v>
      </c>
    </row>
    <row r="21" spans="2:8">
      <c r="B21" s="75" t="s">
        <v>170</v>
      </c>
      <c r="D21" s="61"/>
      <c r="F21" s="59" t="s">
        <v>171</v>
      </c>
      <c r="H21" s="79" t="s">
        <v>172</v>
      </c>
    </row>
    <row r="22" spans="2:8">
      <c r="B22" s="75" t="s">
        <v>173</v>
      </c>
      <c r="D22" s="61"/>
      <c r="F22" s="57" t="s">
        <v>174</v>
      </c>
      <c r="H22" s="79" t="s">
        <v>175</v>
      </c>
    </row>
    <row r="23" spans="2:8">
      <c r="B23" s="75" t="s">
        <v>176</v>
      </c>
      <c r="D23" s="61"/>
      <c r="F23" s="59" t="s">
        <v>177</v>
      </c>
      <c r="H23" s="77" t="s">
        <v>178</v>
      </c>
    </row>
    <row r="24" spans="2:8">
      <c r="B24" s="75" t="s">
        <v>179</v>
      </c>
      <c r="D24" s="61"/>
      <c r="F24" s="57" t="s">
        <v>180</v>
      </c>
      <c r="H24" s="79" t="s">
        <v>181</v>
      </c>
    </row>
    <row r="25" spans="2:8">
      <c r="B25" s="75" t="s">
        <v>182</v>
      </c>
      <c r="D25" s="61"/>
      <c r="F25" s="59" t="s">
        <v>183</v>
      </c>
      <c r="H25" s="81" t="s">
        <v>184</v>
      </c>
    </row>
    <row r="26" spans="2:8">
      <c r="B26" s="75" t="s">
        <v>185</v>
      </c>
      <c r="F26" s="57" t="s">
        <v>186</v>
      </c>
      <c r="H26" s="82" t="s">
        <v>187</v>
      </c>
    </row>
    <row r="27" spans="2:8">
      <c r="B27" s="75" t="s">
        <v>188</v>
      </c>
      <c r="D27" s="61"/>
      <c r="F27" s="59" t="s">
        <v>189</v>
      </c>
      <c r="H27" s="83" t="s">
        <v>190</v>
      </c>
    </row>
    <row r="28" spans="2:8">
      <c r="B28" s="75" t="s">
        <v>191</v>
      </c>
      <c r="D28" s="61"/>
      <c r="F28" s="57" t="s">
        <v>192</v>
      </c>
      <c r="H28" s="82" t="s">
        <v>193</v>
      </c>
    </row>
    <row r="29" spans="2:8">
      <c r="B29" s="75" t="s">
        <v>194</v>
      </c>
      <c r="F29" s="59" t="s">
        <v>195</v>
      </c>
      <c r="H29" s="84" t="s">
        <v>196</v>
      </c>
    </row>
    <row r="30" spans="2:8">
      <c r="B30" s="75" t="s">
        <v>197</v>
      </c>
      <c r="F30" s="57" t="s">
        <v>198</v>
      </c>
      <c r="H30" s="83" t="s">
        <v>199</v>
      </c>
    </row>
    <row r="31" spans="2:8">
      <c r="B31" s="75" t="s">
        <v>200</v>
      </c>
      <c r="F31" s="59" t="s">
        <v>201</v>
      </c>
      <c r="H31" s="83" t="s">
        <v>202</v>
      </c>
    </row>
    <row r="32" spans="2:8">
      <c r="B32" s="75" t="s">
        <v>203</v>
      </c>
      <c r="F32" s="57" t="s">
        <v>204</v>
      </c>
      <c r="H32" s="83" t="s">
        <v>205</v>
      </c>
    </row>
    <row r="33" spans="2:8">
      <c r="B33" s="75" t="s">
        <v>206</v>
      </c>
      <c r="F33" s="59" t="s">
        <v>207</v>
      </c>
      <c r="H33" s="83" t="s">
        <v>208</v>
      </c>
    </row>
    <row r="34" spans="2:8">
      <c r="B34" s="75" t="s">
        <v>209</v>
      </c>
      <c r="F34" s="57" t="s">
        <v>78</v>
      </c>
      <c r="H34" s="83" t="s">
        <v>210</v>
      </c>
    </row>
    <row r="35" spans="2:8">
      <c r="B35" s="75" t="s">
        <v>211</v>
      </c>
      <c r="F35" s="59" t="s">
        <v>212</v>
      </c>
      <c r="H35" s="83" t="s">
        <v>213</v>
      </c>
    </row>
    <row r="36" spans="2:8">
      <c r="B36" s="75" t="s">
        <v>214</v>
      </c>
      <c r="F36" s="57" t="s">
        <v>215</v>
      </c>
      <c r="H36" s="83" t="s">
        <v>216</v>
      </c>
    </row>
    <row r="37" spans="2:8">
      <c r="B37" s="75" t="s">
        <v>217</v>
      </c>
      <c r="F37" s="57" t="s">
        <v>218</v>
      </c>
      <c r="H37" s="83" t="s">
        <v>219</v>
      </c>
    </row>
    <row r="38" spans="2:8">
      <c r="B38" s="75" t="s">
        <v>220</v>
      </c>
      <c r="F38" s="57" t="s">
        <v>32</v>
      </c>
      <c r="H38" s="83" t="s">
        <v>221</v>
      </c>
    </row>
    <row r="39" spans="2:8">
      <c r="B39" s="75" t="s">
        <v>222</v>
      </c>
      <c r="F39" s="57" t="s">
        <v>223</v>
      </c>
      <c r="H39" s="83" t="s">
        <v>224</v>
      </c>
    </row>
    <row r="40" spans="2:8">
      <c r="B40" s="75" t="s">
        <v>225</v>
      </c>
      <c r="H40" s="83" t="s">
        <v>226</v>
      </c>
    </row>
    <row r="41" spans="2:8">
      <c r="B41" s="64"/>
      <c r="D41" s="65"/>
      <c r="H41" s="76" t="s">
        <v>227</v>
      </c>
    </row>
    <row r="42" spans="2:8">
      <c r="B42" s="62"/>
      <c r="H42" s="83" t="s">
        <v>228</v>
      </c>
    </row>
    <row r="43" spans="2:8">
      <c r="H43" s="82" t="s">
        <v>229</v>
      </c>
    </row>
    <row r="44" spans="2:8">
      <c r="B44" s="63"/>
      <c r="H44" s="83" t="s">
        <v>230</v>
      </c>
    </row>
    <row r="45" spans="2:8">
      <c r="H45" s="83" t="s">
        <v>231</v>
      </c>
    </row>
    <row r="46" spans="2:8">
      <c r="H46" s="83" t="s">
        <v>232</v>
      </c>
    </row>
    <row r="47" spans="2:8">
      <c r="B47" s="63"/>
      <c r="H47" s="83" t="s">
        <v>233</v>
      </c>
    </row>
    <row r="48" spans="2:8">
      <c r="H48" s="82" t="s">
        <v>234</v>
      </c>
    </row>
    <row r="49" spans="8:8">
      <c r="H49" s="82" t="s">
        <v>235</v>
      </c>
    </row>
    <row r="50" spans="8:8">
      <c r="H50" s="82" t="s">
        <v>236</v>
      </c>
    </row>
    <row r="51" spans="8:8">
      <c r="H51" s="82" t="s">
        <v>237</v>
      </c>
    </row>
    <row r="52" spans="8:8">
      <c r="H52" s="67" t="s">
        <v>238</v>
      </c>
    </row>
    <row r="53" spans="8:8">
      <c r="H53" s="66" t="s">
        <v>239</v>
      </c>
    </row>
    <row r="54" spans="8:8">
      <c r="H54" s="67" t="s">
        <v>38</v>
      </c>
    </row>
    <row r="55" spans="8:8" ht="15" thickBot="1">
      <c r="H55" s="68" t="s">
        <v>240</v>
      </c>
    </row>
    <row r="56" spans="8:8" ht="15" thickBot="1">
      <c r="H56" s="72"/>
    </row>
    <row r="57" spans="8:8" ht="15" thickBot="1">
      <c r="H57" s="72"/>
    </row>
    <row r="58" spans="8:8" ht="15" thickBot="1">
      <c r="H58" s="69"/>
    </row>
    <row r="59" spans="8:8" ht="15" thickBot="1">
      <c r="H59" s="69"/>
    </row>
    <row r="60" spans="8:8" ht="15" thickBot="1">
      <c r="H60" s="70"/>
    </row>
    <row r="61" spans="8:8" ht="15" thickBot="1">
      <c r="H61" s="71"/>
    </row>
    <row r="62" spans="8:8" ht="15" thickBot="1">
      <c r="H62" s="69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D310B7E8-673E-47A4-B4F7-2F5CFA0E36FC}"/>
</file>

<file path=customXml/itemProps2.xml><?xml version="1.0" encoding="utf-8"?>
<ds:datastoreItem xmlns:ds="http://schemas.openxmlformats.org/officeDocument/2006/customXml" ds:itemID="{15BC096E-58F2-4380-839C-C24068514295}"/>
</file>

<file path=customXml/itemProps3.xml><?xml version="1.0" encoding="utf-8"?>
<ds:datastoreItem xmlns:ds="http://schemas.openxmlformats.org/officeDocument/2006/customXml" ds:itemID="{8E349997-729C-45A1-A715-92105EF5A8B2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Ernest Mudau</cp:lastModifiedBy>
  <cp:revision/>
  <dcterms:created xsi:type="dcterms:W3CDTF">2020-04-02T09:04:10Z</dcterms:created>
  <dcterms:modified xsi:type="dcterms:W3CDTF">2025-04-15T07:09:00Z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