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yelubayev/yield_programming/"/>
    </mc:Choice>
  </mc:AlternateContent>
  <xr:revisionPtr revIDLastSave="0" documentId="13_ncr:1_{0E75906A-FB47-FD4B-BBF6-81654DC2EBB6}" xr6:coauthVersionLast="47" xr6:coauthVersionMax="47" xr10:uidLastSave="{00000000-0000-0000-0000-000000000000}"/>
  <bookViews>
    <workbookView xWindow="0" yWindow="760" windowWidth="30240" windowHeight="16900" xr2:uid="{18C202A3-57B8-2047-B9EE-89880BCB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E2" i="1"/>
  <c r="AD2" i="1"/>
  <c r="AC2" i="1"/>
  <c r="AB2" i="1"/>
  <c r="AA2" i="1" a="1"/>
  <c r="AA2" i="1" s="1"/>
  <c r="Z2" i="1" a="1"/>
  <c r="Z2" i="1" s="1"/>
  <c r="Y2" i="1" a="1"/>
  <c r="Y2" i="1" s="1"/>
  <c r="X2" i="1" a="1"/>
  <c r="X2" i="1" s="1"/>
  <c r="W61" i="1"/>
  <c r="W42" i="1"/>
  <c r="W44" i="1"/>
  <c r="W45" i="1"/>
  <c r="W32" i="1"/>
  <c r="W29" i="1"/>
  <c r="W24" i="1"/>
  <c r="W25" i="1"/>
  <c r="W26" i="1"/>
  <c r="W21" i="1"/>
  <c r="W15" i="1"/>
  <c r="W16" i="1"/>
  <c r="W13" i="1"/>
  <c r="W4" i="1"/>
  <c r="W5" i="1"/>
  <c r="W6" i="1"/>
  <c r="W10" i="1"/>
  <c r="W2" i="1"/>
  <c r="M61" i="1"/>
  <c r="L61" i="1"/>
  <c r="N61" i="1" s="1"/>
  <c r="G61" i="1"/>
  <c r="M60" i="1"/>
  <c r="L60" i="1"/>
  <c r="N60" i="1" s="1"/>
  <c r="W60" i="1" s="1"/>
  <c r="G60" i="1"/>
  <c r="M59" i="1"/>
  <c r="L59" i="1"/>
  <c r="N59" i="1" s="1"/>
  <c r="W59" i="1" s="1"/>
  <c r="G59" i="1"/>
  <c r="M58" i="1"/>
  <c r="L58" i="1"/>
  <c r="N58" i="1" s="1"/>
  <c r="W58" i="1" s="1"/>
  <c r="G58" i="1"/>
  <c r="M57" i="1"/>
  <c r="L57" i="1"/>
  <c r="N57" i="1" s="1"/>
  <c r="W57" i="1" s="1"/>
  <c r="G57" i="1"/>
  <c r="M56" i="1"/>
  <c r="L56" i="1"/>
  <c r="N56" i="1" s="1"/>
  <c r="W56" i="1" s="1"/>
  <c r="G56" i="1"/>
  <c r="M55" i="1"/>
  <c r="L55" i="1"/>
  <c r="N55" i="1" s="1"/>
  <c r="W55" i="1" s="1"/>
  <c r="G55" i="1"/>
  <c r="M54" i="1"/>
  <c r="L54" i="1"/>
  <c r="N54" i="1" s="1"/>
  <c r="W54" i="1" s="1"/>
  <c r="G54" i="1"/>
  <c r="M53" i="1"/>
  <c r="L53" i="1"/>
  <c r="N53" i="1" s="1"/>
  <c r="W53" i="1" s="1"/>
  <c r="G53" i="1"/>
  <c r="M52" i="1"/>
  <c r="L52" i="1"/>
  <c r="N52" i="1" s="1"/>
  <c r="W52" i="1" s="1"/>
  <c r="G52" i="1"/>
  <c r="M51" i="1"/>
  <c r="L51" i="1"/>
  <c r="N51" i="1" s="1"/>
  <c r="W51" i="1" s="1"/>
  <c r="G51" i="1"/>
  <c r="M50" i="1"/>
  <c r="L50" i="1"/>
  <c r="N50" i="1" s="1"/>
  <c r="W50" i="1" s="1"/>
  <c r="G50" i="1"/>
  <c r="M49" i="1"/>
  <c r="L49" i="1"/>
  <c r="N49" i="1" s="1"/>
  <c r="W49" i="1" s="1"/>
  <c r="G49" i="1"/>
  <c r="M48" i="1"/>
  <c r="L48" i="1"/>
  <c r="N48" i="1" s="1"/>
  <c r="W48" i="1" s="1"/>
  <c r="G48" i="1"/>
  <c r="M47" i="1"/>
  <c r="L47" i="1"/>
  <c r="N47" i="1" s="1"/>
  <c r="W47" i="1" s="1"/>
  <c r="G47" i="1"/>
  <c r="M46" i="1"/>
  <c r="L46" i="1"/>
  <c r="N46" i="1" s="1"/>
  <c r="W46" i="1" s="1"/>
  <c r="G46" i="1"/>
  <c r="M45" i="1"/>
  <c r="L45" i="1"/>
  <c r="N45" i="1" s="1"/>
  <c r="G45" i="1"/>
  <c r="M44" i="1"/>
  <c r="L44" i="1"/>
  <c r="N44" i="1" s="1"/>
  <c r="G44" i="1"/>
  <c r="M43" i="1"/>
  <c r="L43" i="1"/>
  <c r="N43" i="1" s="1"/>
  <c r="W43" i="1" s="1"/>
  <c r="G43" i="1"/>
  <c r="M42" i="1"/>
  <c r="L42" i="1"/>
  <c r="N42" i="1" s="1"/>
  <c r="G42" i="1"/>
  <c r="M41" i="1"/>
  <c r="L41" i="1"/>
  <c r="N41" i="1" s="1"/>
  <c r="W41" i="1" s="1"/>
  <c r="G41" i="1"/>
  <c r="M40" i="1"/>
  <c r="L40" i="1"/>
  <c r="N40" i="1" s="1"/>
  <c r="W40" i="1" s="1"/>
  <c r="G40" i="1"/>
  <c r="M39" i="1"/>
  <c r="L39" i="1"/>
  <c r="N39" i="1" s="1"/>
  <c r="W39" i="1" s="1"/>
  <c r="G39" i="1"/>
  <c r="M38" i="1"/>
  <c r="L38" i="1"/>
  <c r="N38" i="1" s="1"/>
  <c r="W38" i="1" s="1"/>
  <c r="G38" i="1"/>
  <c r="M37" i="1"/>
  <c r="L37" i="1"/>
  <c r="N37" i="1" s="1"/>
  <c r="W37" i="1" s="1"/>
  <c r="G37" i="1"/>
  <c r="M36" i="1"/>
  <c r="L36" i="1"/>
  <c r="N36" i="1" s="1"/>
  <c r="W36" i="1" s="1"/>
  <c r="G36" i="1"/>
  <c r="M35" i="1"/>
  <c r="L35" i="1"/>
  <c r="N35" i="1" s="1"/>
  <c r="W35" i="1" s="1"/>
  <c r="G35" i="1"/>
  <c r="M34" i="1"/>
  <c r="L34" i="1"/>
  <c r="N34" i="1" s="1"/>
  <c r="W34" i="1" s="1"/>
  <c r="G34" i="1"/>
  <c r="M33" i="1"/>
  <c r="L33" i="1"/>
  <c r="N33" i="1" s="1"/>
  <c r="W33" i="1" s="1"/>
  <c r="G33" i="1"/>
  <c r="M32" i="1"/>
  <c r="L32" i="1"/>
  <c r="N32" i="1" s="1"/>
  <c r="G32" i="1"/>
  <c r="M31" i="1"/>
  <c r="L31" i="1"/>
  <c r="N31" i="1" s="1"/>
  <c r="W31" i="1" s="1"/>
  <c r="G31" i="1"/>
  <c r="M30" i="1"/>
  <c r="L30" i="1"/>
  <c r="N30" i="1" s="1"/>
  <c r="W30" i="1" s="1"/>
  <c r="G30" i="1"/>
  <c r="M29" i="1"/>
  <c r="L29" i="1"/>
  <c r="N29" i="1" s="1"/>
  <c r="G29" i="1"/>
  <c r="M28" i="1"/>
  <c r="L28" i="1"/>
  <c r="N28" i="1" s="1"/>
  <c r="W28" i="1" s="1"/>
  <c r="G28" i="1"/>
  <c r="M27" i="1"/>
  <c r="L27" i="1"/>
  <c r="N27" i="1" s="1"/>
  <c r="W27" i="1" s="1"/>
  <c r="G27" i="1"/>
  <c r="M26" i="1"/>
  <c r="L26" i="1"/>
  <c r="N26" i="1" s="1"/>
  <c r="G26" i="1"/>
  <c r="M25" i="1"/>
  <c r="L25" i="1"/>
  <c r="N25" i="1" s="1"/>
  <c r="G25" i="1"/>
  <c r="M24" i="1"/>
  <c r="L24" i="1"/>
  <c r="N24" i="1" s="1"/>
  <c r="G24" i="1"/>
  <c r="M23" i="1"/>
  <c r="L23" i="1"/>
  <c r="N23" i="1" s="1"/>
  <c r="W23" i="1" s="1"/>
  <c r="G23" i="1"/>
  <c r="M22" i="1"/>
  <c r="L22" i="1"/>
  <c r="N22" i="1" s="1"/>
  <c r="W22" i="1" s="1"/>
  <c r="G22" i="1"/>
  <c r="M21" i="1"/>
  <c r="L21" i="1"/>
  <c r="N21" i="1" s="1"/>
  <c r="G21" i="1"/>
  <c r="M20" i="1"/>
  <c r="L20" i="1"/>
  <c r="N20" i="1" s="1"/>
  <c r="W20" i="1" s="1"/>
  <c r="G20" i="1"/>
  <c r="M19" i="1"/>
  <c r="L19" i="1"/>
  <c r="N19" i="1" s="1"/>
  <c r="W19" i="1" s="1"/>
  <c r="G19" i="1"/>
  <c r="M18" i="1"/>
  <c r="L18" i="1"/>
  <c r="N18" i="1" s="1"/>
  <c r="W18" i="1" s="1"/>
  <c r="G18" i="1"/>
  <c r="M17" i="1"/>
  <c r="L17" i="1"/>
  <c r="N17" i="1" s="1"/>
  <c r="W17" i="1" s="1"/>
  <c r="G17" i="1"/>
  <c r="M16" i="1"/>
  <c r="L16" i="1"/>
  <c r="N16" i="1" s="1"/>
  <c r="G16" i="1"/>
  <c r="M15" i="1"/>
  <c r="L15" i="1"/>
  <c r="N15" i="1" s="1"/>
  <c r="G15" i="1"/>
  <c r="M14" i="1"/>
  <c r="L14" i="1"/>
  <c r="N14" i="1" s="1"/>
  <c r="W14" i="1" s="1"/>
  <c r="G14" i="1"/>
  <c r="M13" i="1"/>
  <c r="L13" i="1"/>
  <c r="N13" i="1" s="1"/>
  <c r="G13" i="1"/>
  <c r="M12" i="1"/>
  <c r="L12" i="1"/>
  <c r="N12" i="1" s="1"/>
  <c r="W12" i="1" s="1"/>
  <c r="G12" i="1"/>
  <c r="M11" i="1"/>
  <c r="L11" i="1"/>
  <c r="N11" i="1" s="1"/>
  <c r="W11" i="1" s="1"/>
  <c r="G11" i="1"/>
  <c r="M10" i="1"/>
  <c r="L10" i="1"/>
  <c r="N10" i="1" s="1"/>
  <c r="G10" i="1"/>
  <c r="M9" i="1"/>
  <c r="L9" i="1"/>
  <c r="N9" i="1" s="1"/>
  <c r="W9" i="1" s="1"/>
  <c r="G9" i="1"/>
  <c r="M8" i="1"/>
  <c r="L8" i="1"/>
  <c r="N8" i="1" s="1"/>
  <c r="W8" i="1" s="1"/>
  <c r="G8" i="1"/>
  <c r="M7" i="1"/>
  <c r="L7" i="1"/>
  <c r="N7" i="1" s="1"/>
  <c r="W7" i="1" s="1"/>
  <c r="G7" i="1"/>
  <c r="M6" i="1"/>
  <c r="L6" i="1"/>
  <c r="N6" i="1" s="1"/>
  <c r="G6" i="1"/>
  <c r="M5" i="1"/>
  <c r="L5" i="1"/>
  <c r="N5" i="1" s="1"/>
  <c r="G5" i="1"/>
  <c r="M4" i="1"/>
  <c r="L4" i="1"/>
  <c r="N4" i="1" s="1"/>
  <c r="G4" i="1"/>
  <c r="M3" i="1"/>
  <c r="L3" i="1"/>
  <c r="N3" i="1" s="1"/>
  <c r="W3" i="1" s="1"/>
  <c r="G3" i="1"/>
  <c r="M2" i="1"/>
  <c r="L2" i="1"/>
  <c r="N2" i="1" s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<sst xmlns="http://schemas.openxmlformats.org/spreadsheetml/2006/main" count="331" uniqueCount="47">
  <si>
    <r>
      <t>Число раст., шт./м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</si>
  <si>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Масса снопа, г/м</t>
    </r>
    <r>
      <rPr>
        <vertAlign val="superscript"/>
        <sz val="11"/>
        <color rgb="FF000000"/>
        <rFont val="Calibri"/>
        <family val="2"/>
        <scheme val="minor"/>
      </rPr>
      <t>2</t>
    </r>
  </si>
  <si>
    <t>Высота раст., см</t>
  </si>
  <si>
    <r>
      <t>Кол-во продукт. стебл., шт/м</t>
    </r>
    <r>
      <rPr>
        <vertAlign val="superscript"/>
        <sz val="11"/>
        <color rgb="FF000000"/>
        <rFont val="Calibri"/>
        <family val="2"/>
        <scheme val="minor"/>
      </rPr>
      <t>2</t>
    </r>
  </si>
  <si>
    <t>Продукт. кустист</t>
  </si>
  <si>
    <t>Длина колоса, см</t>
  </si>
  <si>
    <t>Число колосков в колосе, шт</t>
  </si>
  <si>
    <t>Число зерен в колосе, шт</t>
  </si>
  <si>
    <t>Масса зерна с 1 кол, г</t>
  </si>
  <si>
    <r>
      <t>Масса зерна, г/м</t>
    </r>
    <r>
      <rPr>
        <vertAlign val="superscript"/>
        <sz val="11"/>
        <color rgb="FF000000"/>
        <rFont val="Calibri"/>
        <family val="2"/>
        <scheme val="minor"/>
      </rPr>
      <t>2</t>
    </r>
  </si>
  <si>
    <t>Масса 1000 зерен, г</t>
  </si>
  <si>
    <t>20 ц/га</t>
  </si>
  <si>
    <t>30 ц/га</t>
  </si>
  <si>
    <t>35 ц/га</t>
  </si>
  <si>
    <t>40 ц/га</t>
  </si>
  <si>
    <t>Посев</t>
  </si>
  <si>
    <t>БЭ_инсектициды</t>
  </si>
  <si>
    <t>БЭ_протравливание семян</t>
  </si>
  <si>
    <t>БЭ_гербициды</t>
  </si>
  <si>
    <t>БЭ_фунгициды</t>
  </si>
  <si>
    <t>Максимально возможная урожайность</t>
  </si>
  <si>
    <t>Рассчитанная урожайность</t>
  </si>
  <si>
    <t>Фон</t>
  </si>
  <si>
    <t>Уровень удобрений</t>
  </si>
  <si>
    <t>55 кг/га аммофос в пары+азотно-фосфорного удобрения (N31P2Mg0,5) перед посевом – 61 кг/га (N - 20 кг. д.в./га )</t>
  </si>
  <si>
    <t>100 кг/га аммофос в пары+азотно-фосфорного удобрения (N31P2Mg0,5) перед посевом – 90 кг/га (N - 30 кг. д.в./га ) + КАС-32 – 25 л/га
(8 кг.д.в./га) в кущение</t>
  </si>
  <si>
    <t>150 кг/га аммофос в пары+азотно-фосфорного удобрения (N31P2Mg0,5) перед посевом – 106 кг/га (N - 35 кг. д.в./га ) + КАС-32 – 25 л/га
(8 кг.д.в./га) в кущение + трубкование</t>
  </si>
  <si>
    <t>195 кг/га аммофос в пары+азотно-фосфорного удобрения (N31P2Mg0,5) перед посевом – 120 кг/га (N - 40 кг. д.в./га ) + КАС-32 – 25 л/га
(8 кг.д.в./га) в кущение + трубкование+колошение</t>
  </si>
  <si>
    <t>по пару</t>
  </si>
  <si>
    <t>по стерне</t>
  </si>
  <si>
    <t>Уровень защиты</t>
  </si>
  <si>
    <t>Эталон</t>
  </si>
  <si>
    <t>Экологизированный вариант</t>
  </si>
  <si>
    <t xml:space="preserve">Контроль </t>
  </si>
  <si>
    <t>Пшеница Шортандинская 2012</t>
  </si>
  <si>
    <t>Пшеница Семеновна</t>
  </si>
  <si>
    <t>Ячмень Сабир</t>
  </si>
  <si>
    <t>Сорт культура</t>
  </si>
  <si>
    <t>Разница урожайности</t>
  </si>
  <si>
    <t>БЭ_инс_100</t>
  </si>
  <si>
    <t>БЭ_фунг_100</t>
  </si>
  <si>
    <t>БЭ_герб_100</t>
  </si>
  <si>
    <t>БЭ_протравка_100</t>
  </si>
  <si>
    <t>Гербициды</t>
  </si>
  <si>
    <t>Фунгициды</t>
  </si>
  <si>
    <t>Протравка семян</t>
  </si>
  <si>
    <t>Инсектициды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</si>
</sst>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9" fillId="0" borderId="1" xfId="0" applyFont="1" applyBorder="1"/>
    <xf numFmtId="0" fontId="11" fillId="0" borderId="1" xfId="0" applyFont="1" applyBorder="1" applyAlignment="1">
      <alignment horizontal="justify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64" fontId="0" fillId="0" borderId="0" xfId="0" applyNumberFormat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546E-0386-FF4F-B8C3-2110FC360B84}">
  <dimension ref="A1:AE61"/>
  <sheetViews>
    <sheetView tabSelected="1" zoomScale="64" zoomScaleNormal="55" workbookViewId="0"/>
  </sheetViews>
  <sheetFormatPr baseColWidth="10" defaultColWidth="11.1640625" defaultRowHeight="16" x14ac:dyDescent="0.2"/>
  <cols>
    <col min="1" max="1" width="42.83203125" customWidth="1"/>
    <col min="2" max="2" width="12.6640625" customWidth="1"/>
    <col min="3" max="12" width="0" hidden="1" customWidth="1"/>
    <col min="13" max="13" width="0.1640625" hidden="1" customWidth="1"/>
    <col min="14" max="14" width="17.33203125" customWidth="1"/>
    <col min="15" max="15" width="16.6640625" customWidth="1"/>
    <col min="16" max="16" width="28.1640625" customWidth="1"/>
    <col min="17" max="17" width="61.5" customWidth="1"/>
  </cols>
  <sheetData>
    <row r="1" spans="1:31" ht="256" x14ac:dyDescent="0.2">
      <c r="A1" s="3" t="s">
        <v>37</v>
      </c>
      <c r="B1" s="4" t="s">
        <v>22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2" t="s">
        <v>20</v>
      </c>
      <c r="O1" s="3" t="s">
        <v>15</v>
      </c>
      <c r="P1" s="3" t="s">
        <v>23</v>
      </c>
      <c r="Q1" s="3" t="s">
        <v>30</v>
      </c>
      <c r="R1" s="3" t="s">
        <v>21</v>
      </c>
      <c r="S1" s="3" t="s">
        <v>16</v>
      </c>
      <c r="T1" s="3" t="s">
        <v>18</v>
      </c>
      <c r="U1" s="3" t="s">
        <v>19</v>
      </c>
      <c r="V1" s="3" t="s">
        <v>17</v>
      </c>
      <c r="W1" s="28" t="s">
        <v>38</v>
      </c>
      <c r="X1" s="28" t="s">
        <v>39</v>
      </c>
      <c r="Y1" s="28" t="s">
        <v>41</v>
      </c>
      <c r="Z1" s="28" t="s">
        <v>40</v>
      </c>
      <c r="AA1" s="28" t="s">
        <v>42</v>
      </c>
      <c r="AB1" s="30" t="s">
        <v>46</v>
      </c>
      <c r="AC1" s="30" t="s">
        <v>43</v>
      </c>
      <c r="AD1" s="30" t="s">
        <v>44</v>
      </c>
      <c r="AE1" s="30" t="s">
        <v>45</v>
      </c>
    </row>
    <row r="2" spans="1:31" ht="61" x14ac:dyDescent="0.2">
      <c r="A2" s="5" t="s">
        <v>34</v>
      </c>
      <c r="B2" s="6" t="s">
        <v>11</v>
      </c>
      <c r="C2" s="6">
        <v>206</v>
      </c>
      <c r="D2" s="6">
        <v>614</v>
      </c>
      <c r="E2" s="6">
        <v>94</v>
      </c>
      <c r="F2" s="6">
        <v>249</v>
      </c>
      <c r="G2" s="7">
        <f t="shared" ref="G2:G33" si="0">F2/C2</f>
        <v>1.2087378640776698</v>
      </c>
      <c r="H2" s="6">
        <v>8</v>
      </c>
      <c r="I2" s="6">
        <v>12</v>
      </c>
      <c r="J2" s="6">
        <v>28</v>
      </c>
      <c r="K2" s="7">
        <v>0.81</v>
      </c>
      <c r="L2" s="6">
        <f t="shared" ref="L2:L33" si="1">F2*K2</f>
        <v>201.69000000000003</v>
      </c>
      <c r="M2" s="7">
        <f t="shared" ref="M2:M33" si="2">(1000*K2)/J2</f>
        <v>28.928571428571427</v>
      </c>
      <c r="N2" s="8">
        <f t="shared" ref="N2:N33" si="3">(L2*10000)/1000/100</f>
        <v>20.169000000000004</v>
      </c>
      <c r="O2" s="9" t="s">
        <v>28</v>
      </c>
      <c r="P2" s="10" t="s">
        <v>24</v>
      </c>
      <c r="Q2" s="9" t="s">
        <v>31</v>
      </c>
      <c r="R2" s="11">
        <v>14.9</v>
      </c>
      <c r="S2" s="9">
        <v>95.8</v>
      </c>
      <c r="T2" s="9">
        <v>85.7</v>
      </c>
      <c r="U2" s="12">
        <v>76</v>
      </c>
      <c r="V2" s="9">
        <v>66.7</v>
      </c>
      <c r="W2" s="29">
        <f>N2-R2</f>
        <v>5.2690000000000037</v>
      </c>
      <c r="X2" cm="1">
        <f t="array" ref="X2:X61">(S2:S61)/100</f>
        <v>0.95799999999999996</v>
      </c>
      <c r="Y2" cm="1">
        <f t="array" ref="Y2:Y61">(T2:T61)/100</f>
        <v>0.85699999999999998</v>
      </c>
      <c r="Z2" cm="1">
        <f t="array" ref="Z2:Z61">(U2:U61)/100</f>
        <v>0.76</v>
      </c>
      <c r="AA2" cm="1">
        <f t="array" ref="AA2:AA61">(V2:V61)/100</f>
        <v>0.66700000000000004</v>
      </c>
      <c r="AB2">
        <f>W2*0.2</f>
        <v>1.0538000000000007</v>
      </c>
      <c r="AC2">
        <f>W2*0.3</f>
        <v>1.5807000000000011</v>
      </c>
      <c r="AD2">
        <f>W2*0.4</f>
        <v>2.1076000000000015</v>
      </c>
      <c r="AE2">
        <f>W2*0.1</f>
        <v>0.52690000000000037</v>
      </c>
    </row>
    <row r="3" spans="1:31" ht="61" x14ac:dyDescent="0.2">
      <c r="A3" s="5" t="s">
        <v>34</v>
      </c>
      <c r="B3" s="6" t="s">
        <v>11</v>
      </c>
      <c r="C3" s="6">
        <v>206</v>
      </c>
      <c r="D3" s="6">
        <v>614</v>
      </c>
      <c r="E3" s="6">
        <v>94</v>
      </c>
      <c r="F3" s="6">
        <v>247</v>
      </c>
      <c r="G3" s="7">
        <f t="shared" si="0"/>
        <v>1.1990291262135921</v>
      </c>
      <c r="H3" s="6">
        <v>8</v>
      </c>
      <c r="I3" s="6">
        <v>12</v>
      </c>
      <c r="J3" s="6">
        <v>28</v>
      </c>
      <c r="K3" s="7">
        <v>0.8</v>
      </c>
      <c r="L3" s="6">
        <f t="shared" si="1"/>
        <v>197.60000000000002</v>
      </c>
      <c r="M3" s="7">
        <f t="shared" si="2"/>
        <v>28.571428571428573</v>
      </c>
      <c r="N3" s="8">
        <f t="shared" si="3"/>
        <v>19.760000000000002</v>
      </c>
      <c r="O3" s="9" t="s">
        <v>28</v>
      </c>
      <c r="P3" s="10" t="s">
        <v>24</v>
      </c>
      <c r="Q3" s="9" t="s">
        <v>32</v>
      </c>
      <c r="R3" s="11">
        <v>14.2</v>
      </c>
      <c r="S3" s="9">
        <v>96.1</v>
      </c>
      <c r="T3" s="9">
        <v>83.3</v>
      </c>
      <c r="U3" s="12">
        <v>75.3</v>
      </c>
      <c r="V3" s="9">
        <v>83.3</v>
      </c>
      <c r="W3" s="29">
        <f>N3-R3</f>
        <v>5.5600000000000023</v>
      </c>
      <c r="X3">
        <v>0.96099999999999997</v>
      </c>
      <c r="Y3">
        <v>0.83299999999999996</v>
      </c>
      <c r="Z3">
        <v>0.753</v>
      </c>
      <c r="AA3">
        <v>0.83299999999999996</v>
      </c>
      <c r="AB3">
        <f t="shared" ref="AB3:AB61" si="4">W3*0.2</f>
        <v>1.1120000000000005</v>
      </c>
      <c r="AC3">
        <f t="shared" ref="AC3:AC61" si="5">W3*0.3</f>
        <v>1.6680000000000006</v>
      </c>
      <c r="AD3">
        <f t="shared" ref="AD3:AD61" si="6">W3*0.4</f>
        <v>2.2240000000000011</v>
      </c>
      <c r="AE3">
        <f t="shared" ref="AE3:AE61" si="7">W3*0.1</f>
        <v>0.55600000000000027</v>
      </c>
    </row>
    <row r="4" spans="1:31" ht="61" x14ac:dyDescent="0.2">
      <c r="A4" s="5" t="s">
        <v>34</v>
      </c>
      <c r="B4" s="6" t="s">
        <v>11</v>
      </c>
      <c r="C4" s="6">
        <v>185</v>
      </c>
      <c r="D4" s="6">
        <v>574</v>
      </c>
      <c r="E4" s="6">
        <v>87</v>
      </c>
      <c r="F4" s="6">
        <v>194</v>
      </c>
      <c r="G4" s="7">
        <f t="shared" si="0"/>
        <v>1.0486486486486486</v>
      </c>
      <c r="H4" s="6">
        <v>6</v>
      </c>
      <c r="I4" s="6">
        <v>9</v>
      </c>
      <c r="J4" s="6">
        <v>20</v>
      </c>
      <c r="K4" s="7">
        <v>0.6</v>
      </c>
      <c r="L4" s="6">
        <f t="shared" si="1"/>
        <v>116.39999999999999</v>
      </c>
      <c r="M4" s="7">
        <f t="shared" si="2"/>
        <v>30</v>
      </c>
      <c r="N4" s="8">
        <f t="shared" si="3"/>
        <v>11.64</v>
      </c>
      <c r="O4" s="9" t="s">
        <v>28</v>
      </c>
      <c r="P4" s="10" t="s">
        <v>24</v>
      </c>
      <c r="Q4" s="9" t="s">
        <v>33</v>
      </c>
      <c r="R4" s="11">
        <v>7.5</v>
      </c>
      <c r="S4" s="9">
        <v>0</v>
      </c>
      <c r="T4" s="9">
        <v>0</v>
      </c>
      <c r="U4" s="12">
        <v>0</v>
      </c>
      <c r="V4" s="9">
        <v>0</v>
      </c>
      <c r="W4" s="29">
        <f t="shared" ref="W4:W11" si="8">N4-R4</f>
        <v>4.1400000000000006</v>
      </c>
      <c r="X4">
        <v>0</v>
      </c>
      <c r="Y4">
        <v>0</v>
      </c>
      <c r="Z4">
        <v>0</v>
      </c>
      <c r="AA4">
        <v>0</v>
      </c>
      <c r="AB4">
        <f t="shared" si="4"/>
        <v>0.82800000000000018</v>
      </c>
      <c r="AC4">
        <f t="shared" si="5"/>
        <v>1.2420000000000002</v>
      </c>
      <c r="AD4">
        <f t="shared" si="6"/>
        <v>1.6560000000000004</v>
      </c>
      <c r="AE4">
        <f t="shared" si="7"/>
        <v>0.41400000000000009</v>
      </c>
    </row>
    <row r="5" spans="1:31" ht="90" x14ac:dyDescent="0.2">
      <c r="A5" s="5" t="s">
        <v>34</v>
      </c>
      <c r="B5" s="6" t="s">
        <v>12</v>
      </c>
      <c r="C5" s="6">
        <v>227</v>
      </c>
      <c r="D5" s="6">
        <v>645</v>
      </c>
      <c r="E5" s="6">
        <v>88</v>
      </c>
      <c r="F5" s="6">
        <v>265</v>
      </c>
      <c r="G5" s="7">
        <f t="shared" si="0"/>
        <v>1.1674008810572687</v>
      </c>
      <c r="H5" s="6">
        <v>8</v>
      </c>
      <c r="I5" s="6">
        <v>14</v>
      </c>
      <c r="J5" s="6">
        <v>29</v>
      </c>
      <c r="K5" s="7">
        <v>0.89</v>
      </c>
      <c r="L5" s="6">
        <f t="shared" si="1"/>
        <v>235.85</v>
      </c>
      <c r="M5" s="7">
        <f t="shared" si="2"/>
        <v>30.689655172413794</v>
      </c>
      <c r="N5" s="8">
        <f t="shared" si="3"/>
        <v>23.585000000000001</v>
      </c>
      <c r="O5" s="9" t="s">
        <v>28</v>
      </c>
      <c r="P5" s="13" t="s">
        <v>25</v>
      </c>
      <c r="Q5" s="9" t="s">
        <v>31</v>
      </c>
      <c r="R5" s="9">
        <v>17.2</v>
      </c>
      <c r="S5" s="9">
        <v>98.7</v>
      </c>
      <c r="T5" s="9">
        <v>85.7</v>
      </c>
      <c r="U5" s="14">
        <v>76</v>
      </c>
      <c r="V5" s="9">
        <v>80</v>
      </c>
      <c r="W5" s="29">
        <f t="shared" si="8"/>
        <v>6.3850000000000016</v>
      </c>
      <c r="X5">
        <v>0.98699999999999999</v>
      </c>
      <c r="Y5">
        <v>0.85699999999999998</v>
      </c>
      <c r="Z5">
        <v>0.76</v>
      </c>
      <c r="AA5">
        <v>0.8</v>
      </c>
      <c r="AB5">
        <f t="shared" si="4"/>
        <v>1.2770000000000004</v>
      </c>
      <c r="AC5">
        <f t="shared" si="5"/>
        <v>1.9155000000000004</v>
      </c>
      <c r="AD5">
        <f t="shared" si="6"/>
        <v>2.5540000000000007</v>
      </c>
      <c r="AE5">
        <f t="shared" si="7"/>
        <v>0.63850000000000018</v>
      </c>
    </row>
    <row r="6" spans="1:31" ht="90" x14ac:dyDescent="0.2">
      <c r="A6" s="5" t="s">
        <v>34</v>
      </c>
      <c r="B6" s="15" t="s">
        <v>12</v>
      </c>
      <c r="C6" s="15">
        <v>226</v>
      </c>
      <c r="D6" s="15">
        <v>643</v>
      </c>
      <c r="E6" s="15">
        <v>88</v>
      </c>
      <c r="F6" s="15">
        <v>263</v>
      </c>
      <c r="G6" s="16">
        <f t="shared" si="0"/>
        <v>1.163716814159292</v>
      </c>
      <c r="H6" s="15">
        <v>8</v>
      </c>
      <c r="I6" s="15">
        <v>14</v>
      </c>
      <c r="J6" s="15">
        <v>29</v>
      </c>
      <c r="K6" s="16">
        <v>0.86</v>
      </c>
      <c r="L6" s="15">
        <f t="shared" si="1"/>
        <v>226.18</v>
      </c>
      <c r="M6" s="16">
        <f t="shared" si="2"/>
        <v>29.655172413793103</v>
      </c>
      <c r="N6" s="17">
        <f t="shared" si="3"/>
        <v>22.618000000000002</v>
      </c>
      <c r="O6" s="9" t="s">
        <v>28</v>
      </c>
      <c r="P6" s="13" t="s">
        <v>25</v>
      </c>
      <c r="Q6" s="9" t="s">
        <v>32</v>
      </c>
      <c r="R6" s="9">
        <v>16.3</v>
      </c>
      <c r="S6" s="9">
        <v>97.3</v>
      </c>
      <c r="T6" s="18">
        <v>83.3</v>
      </c>
      <c r="U6" s="14">
        <v>75.3</v>
      </c>
      <c r="V6" s="9">
        <v>80</v>
      </c>
      <c r="W6" s="29">
        <f t="shared" si="8"/>
        <v>6.3180000000000014</v>
      </c>
      <c r="X6">
        <v>0.97299999999999998</v>
      </c>
      <c r="Y6">
        <v>0.83299999999999996</v>
      </c>
      <c r="Z6">
        <v>0.753</v>
      </c>
      <c r="AA6">
        <v>0.8</v>
      </c>
      <c r="AB6">
        <f t="shared" si="4"/>
        <v>1.2636000000000003</v>
      </c>
      <c r="AC6">
        <f t="shared" si="5"/>
        <v>1.8954000000000004</v>
      </c>
      <c r="AD6">
        <f t="shared" si="6"/>
        <v>2.5272000000000006</v>
      </c>
      <c r="AE6">
        <f t="shared" si="7"/>
        <v>0.63180000000000014</v>
      </c>
    </row>
    <row r="7" spans="1:31" ht="90" x14ac:dyDescent="0.2">
      <c r="A7" s="5" t="s">
        <v>34</v>
      </c>
      <c r="B7" s="15" t="s">
        <v>12</v>
      </c>
      <c r="C7" s="15">
        <v>202</v>
      </c>
      <c r="D7" s="15">
        <v>592</v>
      </c>
      <c r="E7" s="15">
        <v>79</v>
      </c>
      <c r="F7" s="15">
        <v>218</v>
      </c>
      <c r="G7" s="16">
        <f t="shared" si="0"/>
        <v>1.0792079207920793</v>
      </c>
      <c r="H7" s="15">
        <v>6</v>
      </c>
      <c r="I7" s="15">
        <v>9</v>
      </c>
      <c r="J7" s="15">
        <v>20</v>
      </c>
      <c r="K7" s="16">
        <v>0.6</v>
      </c>
      <c r="L7" s="15">
        <f t="shared" si="1"/>
        <v>130.79999999999998</v>
      </c>
      <c r="M7" s="16">
        <f t="shared" si="2"/>
        <v>30</v>
      </c>
      <c r="N7" s="17">
        <f t="shared" si="3"/>
        <v>13.079999999999998</v>
      </c>
      <c r="O7" s="9" t="s">
        <v>28</v>
      </c>
      <c r="P7" s="13" t="s">
        <v>25</v>
      </c>
      <c r="Q7" s="9" t="s">
        <v>33</v>
      </c>
      <c r="R7" s="9">
        <v>8.5</v>
      </c>
      <c r="S7" s="9">
        <v>0</v>
      </c>
      <c r="T7" s="9">
        <v>0</v>
      </c>
      <c r="U7" s="14">
        <v>0</v>
      </c>
      <c r="V7" s="9">
        <v>0</v>
      </c>
      <c r="W7" s="29">
        <f t="shared" si="8"/>
        <v>4.5799999999999983</v>
      </c>
      <c r="X7">
        <v>0</v>
      </c>
      <c r="Y7">
        <v>0</v>
      </c>
      <c r="Z7">
        <v>0</v>
      </c>
      <c r="AA7">
        <v>0</v>
      </c>
      <c r="AB7">
        <f t="shared" si="4"/>
        <v>0.9159999999999997</v>
      </c>
      <c r="AC7">
        <f t="shared" si="5"/>
        <v>1.3739999999999994</v>
      </c>
      <c r="AD7">
        <f t="shared" si="6"/>
        <v>1.8319999999999994</v>
      </c>
      <c r="AE7">
        <f t="shared" si="7"/>
        <v>0.45799999999999985</v>
      </c>
    </row>
    <row r="8" spans="1:31" ht="136" x14ac:dyDescent="0.2">
      <c r="A8" s="5" t="s">
        <v>34</v>
      </c>
      <c r="B8" s="6" t="s">
        <v>13</v>
      </c>
      <c r="C8" s="6">
        <v>228</v>
      </c>
      <c r="D8" s="6">
        <v>670</v>
      </c>
      <c r="E8" s="6">
        <v>94</v>
      </c>
      <c r="F8" s="6">
        <v>273</v>
      </c>
      <c r="G8" s="7">
        <f t="shared" si="0"/>
        <v>1.1973684210526316</v>
      </c>
      <c r="H8" s="6">
        <v>8</v>
      </c>
      <c r="I8" s="6">
        <v>16</v>
      </c>
      <c r="J8" s="6">
        <v>31</v>
      </c>
      <c r="K8" s="7">
        <v>1.0349999999999999</v>
      </c>
      <c r="L8" s="6">
        <f t="shared" si="1"/>
        <v>282.55499999999995</v>
      </c>
      <c r="M8" s="7">
        <f t="shared" si="2"/>
        <v>33.387096774193552</v>
      </c>
      <c r="N8" s="8">
        <f t="shared" si="3"/>
        <v>28.255499999999998</v>
      </c>
      <c r="O8" s="9" t="s">
        <v>28</v>
      </c>
      <c r="P8" s="19" t="s">
        <v>26</v>
      </c>
      <c r="Q8" s="9" t="s">
        <v>31</v>
      </c>
      <c r="R8" s="9">
        <v>20.5</v>
      </c>
      <c r="S8" s="9">
        <v>93.3</v>
      </c>
      <c r="T8" s="9">
        <v>85.7</v>
      </c>
      <c r="U8" s="14">
        <v>76</v>
      </c>
      <c r="V8" s="9">
        <v>100</v>
      </c>
      <c r="W8" s="29">
        <f t="shared" si="8"/>
        <v>7.7554999999999978</v>
      </c>
      <c r="X8">
        <v>0.93299999999999994</v>
      </c>
      <c r="Y8">
        <v>0.85699999999999998</v>
      </c>
      <c r="Z8">
        <v>0.76</v>
      </c>
      <c r="AA8">
        <v>1</v>
      </c>
      <c r="AB8">
        <f t="shared" si="4"/>
        <v>1.5510999999999997</v>
      </c>
      <c r="AC8">
        <f t="shared" si="5"/>
        <v>2.3266499999999994</v>
      </c>
      <c r="AD8">
        <f t="shared" si="6"/>
        <v>3.1021999999999994</v>
      </c>
      <c r="AE8">
        <f t="shared" si="7"/>
        <v>0.77554999999999985</v>
      </c>
    </row>
    <row r="9" spans="1:31" ht="136" x14ac:dyDescent="0.2">
      <c r="A9" s="5" t="s">
        <v>34</v>
      </c>
      <c r="B9" s="6" t="s">
        <v>13</v>
      </c>
      <c r="C9" s="6">
        <v>226</v>
      </c>
      <c r="D9" s="6">
        <v>662</v>
      </c>
      <c r="E9" s="6">
        <v>93</v>
      </c>
      <c r="F9" s="6">
        <v>272</v>
      </c>
      <c r="G9" s="7">
        <f t="shared" si="0"/>
        <v>1.2035398230088497</v>
      </c>
      <c r="H9" s="6">
        <v>8</v>
      </c>
      <c r="I9" s="6">
        <v>15</v>
      </c>
      <c r="J9" s="6">
        <v>30</v>
      </c>
      <c r="K9" s="7">
        <v>1</v>
      </c>
      <c r="L9" s="6">
        <f t="shared" si="1"/>
        <v>272</v>
      </c>
      <c r="M9" s="7">
        <f t="shared" si="2"/>
        <v>33.333333333333336</v>
      </c>
      <c r="N9" s="8">
        <f t="shared" si="3"/>
        <v>27.2</v>
      </c>
      <c r="O9" s="9" t="s">
        <v>28</v>
      </c>
      <c r="P9" s="19" t="s">
        <v>26</v>
      </c>
      <c r="Q9" s="9" t="s">
        <v>32</v>
      </c>
      <c r="R9" s="9">
        <v>19.7</v>
      </c>
      <c r="S9" s="9">
        <v>97.3</v>
      </c>
      <c r="T9" s="9">
        <v>71.400000000000006</v>
      </c>
      <c r="U9" s="14">
        <v>75.3</v>
      </c>
      <c r="V9" s="9">
        <v>100</v>
      </c>
      <c r="W9" s="29">
        <f t="shared" si="8"/>
        <v>7.5</v>
      </c>
      <c r="X9">
        <v>0.97299999999999998</v>
      </c>
      <c r="Y9">
        <v>0.71400000000000008</v>
      </c>
      <c r="Z9">
        <v>0.753</v>
      </c>
      <c r="AA9">
        <v>1</v>
      </c>
      <c r="AB9">
        <f t="shared" si="4"/>
        <v>1.5</v>
      </c>
      <c r="AC9">
        <f t="shared" si="5"/>
        <v>2.25</v>
      </c>
      <c r="AD9">
        <f t="shared" si="6"/>
        <v>3</v>
      </c>
      <c r="AE9">
        <f t="shared" si="7"/>
        <v>0.75</v>
      </c>
    </row>
    <row r="10" spans="1:31" ht="136" x14ac:dyDescent="0.2">
      <c r="A10" s="5" t="s">
        <v>34</v>
      </c>
      <c r="B10" s="6" t="s">
        <v>13</v>
      </c>
      <c r="C10" s="6">
        <v>201</v>
      </c>
      <c r="D10" s="6">
        <v>596</v>
      </c>
      <c r="E10" s="6">
        <v>85</v>
      </c>
      <c r="F10" s="6">
        <v>219</v>
      </c>
      <c r="G10" s="7">
        <f t="shared" si="0"/>
        <v>1.0895522388059702</v>
      </c>
      <c r="H10" s="6">
        <v>6</v>
      </c>
      <c r="I10" s="6">
        <v>10</v>
      </c>
      <c r="J10" s="6">
        <v>21</v>
      </c>
      <c r="K10" s="7">
        <v>0.7</v>
      </c>
      <c r="L10" s="6">
        <f t="shared" si="1"/>
        <v>153.29999999999998</v>
      </c>
      <c r="M10" s="7">
        <f t="shared" si="2"/>
        <v>33.333333333333336</v>
      </c>
      <c r="N10" s="8">
        <f t="shared" si="3"/>
        <v>15.329999999999998</v>
      </c>
      <c r="O10" s="9" t="s">
        <v>28</v>
      </c>
      <c r="P10" s="19" t="s">
        <v>26</v>
      </c>
      <c r="Q10" s="9" t="s">
        <v>33</v>
      </c>
      <c r="R10" s="9">
        <v>9.9</v>
      </c>
      <c r="S10" s="9">
        <v>0</v>
      </c>
      <c r="T10" s="9">
        <v>0</v>
      </c>
      <c r="U10" s="14">
        <v>0</v>
      </c>
      <c r="V10" s="9">
        <v>0</v>
      </c>
      <c r="W10" s="29">
        <f t="shared" si="8"/>
        <v>5.4299999999999979</v>
      </c>
      <c r="X10">
        <v>0</v>
      </c>
      <c r="Y10">
        <v>0</v>
      </c>
      <c r="Z10">
        <v>0</v>
      </c>
      <c r="AA10">
        <v>0</v>
      </c>
      <c r="AB10">
        <f t="shared" si="4"/>
        <v>1.0859999999999996</v>
      </c>
      <c r="AC10">
        <f t="shared" si="5"/>
        <v>1.6289999999999993</v>
      </c>
      <c r="AD10">
        <f t="shared" si="6"/>
        <v>2.1719999999999993</v>
      </c>
      <c r="AE10">
        <f t="shared" si="7"/>
        <v>0.54299999999999982</v>
      </c>
    </row>
    <row r="11" spans="1:31" ht="136" x14ac:dyDescent="0.2">
      <c r="A11" s="5" t="s">
        <v>34</v>
      </c>
      <c r="B11" s="6" t="s">
        <v>14</v>
      </c>
      <c r="C11" s="6">
        <v>239</v>
      </c>
      <c r="D11" s="6">
        <v>730</v>
      </c>
      <c r="E11" s="6">
        <v>96</v>
      </c>
      <c r="F11" s="6">
        <v>285</v>
      </c>
      <c r="G11" s="7">
        <f t="shared" si="0"/>
        <v>1.1924686192468619</v>
      </c>
      <c r="H11" s="6">
        <v>9</v>
      </c>
      <c r="I11" s="6">
        <v>17</v>
      </c>
      <c r="J11" s="6">
        <v>32</v>
      </c>
      <c r="K11" s="7">
        <v>1.1399999999999999</v>
      </c>
      <c r="L11" s="6">
        <f t="shared" si="1"/>
        <v>324.89999999999998</v>
      </c>
      <c r="M11" s="7">
        <f t="shared" si="2"/>
        <v>35.625</v>
      </c>
      <c r="N11" s="8">
        <f t="shared" si="3"/>
        <v>32.49</v>
      </c>
      <c r="O11" s="9" t="s">
        <v>28</v>
      </c>
      <c r="P11" s="19" t="s">
        <v>27</v>
      </c>
      <c r="Q11" s="9" t="s">
        <v>31</v>
      </c>
      <c r="R11" s="9">
        <v>23.5</v>
      </c>
      <c r="S11" s="9">
        <v>93.6</v>
      </c>
      <c r="T11" s="9">
        <v>100</v>
      </c>
      <c r="U11" s="14">
        <v>76</v>
      </c>
      <c r="V11" s="9">
        <v>100</v>
      </c>
      <c r="W11" s="29">
        <f t="shared" si="8"/>
        <v>8.990000000000002</v>
      </c>
      <c r="X11">
        <v>0.93599999999999994</v>
      </c>
      <c r="Y11">
        <v>1</v>
      </c>
      <c r="Z11">
        <v>0.76</v>
      </c>
      <c r="AA11">
        <v>1</v>
      </c>
      <c r="AB11">
        <f t="shared" si="4"/>
        <v>1.7980000000000005</v>
      </c>
      <c r="AC11">
        <f t="shared" si="5"/>
        <v>2.6970000000000005</v>
      </c>
      <c r="AD11">
        <f t="shared" si="6"/>
        <v>3.596000000000001</v>
      </c>
      <c r="AE11">
        <f t="shared" si="7"/>
        <v>0.89900000000000024</v>
      </c>
    </row>
    <row r="12" spans="1:31" ht="136" x14ac:dyDescent="0.2">
      <c r="A12" s="5" t="s">
        <v>34</v>
      </c>
      <c r="B12" s="6" t="s">
        <v>14</v>
      </c>
      <c r="C12" s="6">
        <v>238</v>
      </c>
      <c r="D12" s="6">
        <v>721</v>
      </c>
      <c r="E12" s="6">
        <v>95</v>
      </c>
      <c r="F12" s="6">
        <v>281</v>
      </c>
      <c r="G12" s="7">
        <f t="shared" si="0"/>
        <v>1.180672268907563</v>
      </c>
      <c r="H12" s="6">
        <v>9</v>
      </c>
      <c r="I12" s="6">
        <v>17</v>
      </c>
      <c r="J12" s="6">
        <v>32</v>
      </c>
      <c r="K12" s="7">
        <v>1.1200000000000001</v>
      </c>
      <c r="L12" s="6">
        <f t="shared" si="1"/>
        <v>314.72000000000003</v>
      </c>
      <c r="M12" s="7">
        <f t="shared" si="2"/>
        <v>35</v>
      </c>
      <c r="N12" s="8">
        <f t="shared" si="3"/>
        <v>31.472000000000001</v>
      </c>
      <c r="O12" s="9" t="s">
        <v>28</v>
      </c>
      <c r="P12" s="19" t="s">
        <v>27</v>
      </c>
      <c r="Q12" s="9" t="s">
        <v>32</v>
      </c>
      <c r="R12" s="9">
        <v>23</v>
      </c>
      <c r="S12" s="9">
        <v>94.8</v>
      </c>
      <c r="T12" s="9">
        <v>85.7</v>
      </c>
      <c r="U12" s="14">
        <v>75.3</v>
      </c>
      <c r="V12" s="9">
        <v>100</v>
      </c>
      <c r="W12" s="29">
        <f>N12-R12</f>
        <v>8.4720000000000013</v>
      </c>
      <c r="X12">
        <v>0.94799999999999995</v>
      </c>
      <c r="Y12">
        <v>0.85699999999999998</v>
      </c>
      <c r="Z12">
        <v>0.753</v>
      </c>
      <c r="AA12">
        <v>1</v>
      </c>
      <c r="AB12">
        <f t="shared" si="4"/>
        <v>1.6944000000000004</v>
      </c>
      <c r="AC12">
        <f t="shared" si="5"/>
        <v>2.5416000000000003</v>
      </c>
      <c r="AD12">
        <f t="shared" si="6"/>
        <v>3.3888000000000007</v>
      </c>
      <c r="AE12">
        <f t="shared" si="7"/>
        <v>0.84720000000000018</v>
      </c>
    </row>
    <row r="13" spans="1:31" ht="136" x14ac:dyDescent="0.2">
      <c r="A13" s="5" t="s">
        <v>34</v>
      </c>
      <c r="B13" s="6" t="s">
        <v>14</v>
      </c>
      <c r="C13" s="6">
        <v>216</v>
      </c>
      <c r="D13" s="6">
        <v>622</v>
      </c>
      <c r="E13" s="6">
        <v>88</v>
      </c>
      <c r="F13" s="6">
        <v>228</v>
      </c>
      <c r="G13" s="7">
        <f t="shared" si="0"/>
        <v>1.0555555555555556</v>
      </c>
      <c r="H13" s="6">
        <v>6</v>
      </c>
      <c r="I13" s="6">
        <v>10</v>
      </c>
      <c r="J13" s="6">
        <v>21</v>
      </c>
      <c r="K13" s="7">
        <v>0.77</v>
      </c>
      <c r="L13" s="6">
        <f t="shared" si="1"/>
        <v>175.56</v>
      </c>
      <c r="M13" s="7">
        <f t="shared" si="2"/>
        <v>36.666666666666664</v>
      </c>
      <c r="N13" s="8">
        <f t="shared" si="3"/>
        <v>17.555999999999997</v>
      </c>
      <c r="O13" s="9" t="s">
        <v>28</v>
      </c>
      <c r="P13" s="19" t="s">
        <v>27</v>
      </c>
      <c r="Q13" s="9" t="s">
        <v>33</v>
      </c>
      <c r="R13" s="9">
        <v>11.4</v>
      </c>
      <c r="S13" s="9">
        <v>0</v>
      </c>
      <c r="T13" s="9">
        <v>0</v>
      </c>
      <c r="U13" s="14">
        <v>0</v>
      </c>
      <c r="V13" s="9">
        <v>0</v>
      </c>
      <c r="W13" s="29">
        <f>N13-R13</f>
        <v>6.155999999999997</v>
      </c>
      <c r="X13">
        <v>0</v>
      </c>
      <c r="Y13">
        <v>0</v>
      </c>
      <c r="Z13">
        <v>0</v>
      </c>
      <c r="AA13">
        <v>0</v>
      </c>
      <c r="AB13">
        <f t="shared" si="4"/>
        <v>1.2311999999999994</v>
      </c>
      <c r="AC13">
        <f t="shared" si="5"/>
        <v>1.8467999999999991</v>
      </c>
      <c r="AD13">
        <f t="shared" si="6"/>
        <v>2.4623999999999988</v>
      </c>
      <c r="AE13">
        <f t="shared" si="7"/>
        <v>0.6155999999999997</v>
      </c>
    </row>
    <row r="14" spans="1:31" ht="85" x14ac:dyDescent="0.2">
      <c r="A14" s="5" t="s">
        <v>34</v>
      </c>
      <c r="B14" s="6" t="s">
        <v>11</v>
      </c>
      <c r="C14" s="6">
        <v>204</v>
      </c>
      <c r="D14" s="6">
        <v>610</v>
      </c>
      <c r="E14" s="6">
        <v>94</v>
      </c>
      <c r="F14" s="6">
        <v>244</v>
      </c>
      <c r="G14" s="7">
        <f t="shared" si="0"/>
        <v>1.196078431372549</v>
      </c>
      <c r="H14" s="6">
        <v>8</v>
      </c>
      <c r="I14" s="6">
        <v>12</v>
      </c>
      <c r="J14" s="6">
        <v>28</v>
      </c>
      <c r="K14" s="7">
        <v>0.79</v>
      </c>
      <c r="L14" s="6">
        <f t="shared" si="1"/>
        <v>192.76000000000002</v>
      </c>
      <c r="M14" s="7">
        <f t="shared" si="2"/>
        <v>28.214285714285715</v>
      </c>
      <c r="N14" s="8">
        <f t="shared" si="3"/>
        <v>19.276</v>
      </c>
      <c r="O14" s="9" t="s">
        <v>29</v>
      </c>
      <c r="P14" s="19" t="s">
        <v>24</v>
      </c>
      <c r="Q14" s="9" t="s">
        <v>31</v>
      </c>
      <c r="R14" s="9">
        <v>14.2</v>
      </c>
      <c r="S14" s="9">
        <v>96.1</v>
      </c>
      <c r="T14" s="9">
        <v>100</v>
      </c>
      <c r="U14" s="14">
        <v>72.2</v>
      </c>
      <c r="V14" s="9">
        <v>66.7</v>
      </c>
      <c r="W14" s="29">
        <f t="shared" ref="W14" si="9">N14-R14</f>
        <v>5.0760000000000005</v>
      </c>
      <c r="X14">
        <v>0.96099999999999997</v>
      </c>
      <c r="Y14">
        <v>1</v>
      </c>
      <c r="Z14">
        <v>0.72199999999999998</v>
      </c>
      <c r="AA14">
        <v>0.66700000000000004</v>
      </c>
      <c r="AB14">
        <f t="shared" si="4"/>
        <v>1.0152000000000001</v>
      </c>
      <c r="AC14">
        <f t="shared" si="5"/>
        <v>1.5228000000000002</v>
      </c>
      <c r="AD14">
        <f t="shared" si="6"/>
        <v>2.0304000000000002</v>
      </c>
      <c r="AE14">
        <f t="shared" si="7"/>
        <v>0.50760000000000005</v>
      </c>
    </row>
    <row r="15" spans="1:31" ht="85" x14ac:dyDescent="0.2">
      <c r="A15" s="5" t="s">
        <v>34</v>
      </c>
      <c r="B15" s="6" t="s">
        <v>11</v>
      </c>
      <c r="C15" s="6">
        <v>203</v>
      </c>
      <c r="D15" s="6">
        <v>607</v>
      </c>
      <c r="E15" s="6">
        <v>93</v>
      </c>
      <c r="F15" s="6">
        <v>241</v>
      </c>
      <c r="G15" s="7">
        <f t="shared" si="0"/>
        <v>1.187192118226601</v>
      </c>
      <c r="H15" s="6">
        <v>8</v>
      </c>
      <c r="I15" s="6">
        <v>11</v>
      </c>
      <c r="J15" s="6">
        <v>28</v>
      </c>
      <c r="K15" s="7">
        <v>0.78</v>
      </c>
      <c r="L15" s="6">
        <f t="shared" si="1"/>
        <v>187.98000000000002</v>
      </c>
      <c r="M15" s="7">
        <f t="shared" si="2"/>
        <v>27.857142857142858</v>
      </c>
      <c r="N15" s="8">
        <f t="shared" si="3"/>
        <v>18.798000000000002</v>
      </c>
      <c r="O15" s="9" t="s">
        <v>29</v>
      </c>
      <c r="P15" s="19" t="s">
        <v>24</v>
      </c>
      <c r="Q15" s="9" t="s">
        <v>32</v>
      </c>
      <c r="R15" s="9">
        <v>13.5</v>
      </c>
      <c r="S15" s="9">
        <v>95.1</v>
      </c>
      <c r="T15" s="9">
        <v>80</v>
      </c>
      <c r="U15" s="14">
        <v>71.5</v>
      </c>
      <c r="V15" s="9">
        <v>77.8</v>
      </c>
      <c r="W15" s="29">
        <f>N15-R15</f>
        <v>5.2980000000000018</v>
      </c>
      <c r="X15">
        <v>0.95099999999999996</v>
      </c>
      <c r="Y15">
        <v>0.8</v>
      </c>
      <c r="Z15">
        <v>0.71499999999999997</v>
      </c>
      <c r="AA15">
        <v>0.77800000000000002</v>
      </c>
      <c r="AB15">
        <f t="shared" si="4"/>
        <v>1.0596000000000003</v>
      </c>
      <c r="AC15">
        <f t="shared" si="5"/>
        <v>1.5894000000000006</v>
      </c>
      <c r="AD15">
        <f t="shared" si="6"/>
        <v>2.1192000000000006</v>
      </c>
      <c r="AE15">
        <f t="shared" si="7"/>
        <v>0.52980000000000016</v>
      </c>
    </row>
    <row r="16" spans="1:31" ht="85" x14ac:dyDescent="0.2">
      <c r="A16" s="5" t="s">
        <v>34</v>
      </c>
      <c r="B16" s="6" t="s">
        <v>11</v>
      </c>
      <c r="C16" s="6">
        <v>180</v>
      </c>
      <c r="D16" s="6">
        <v>562</v>
      </c>
      <c r="E16" s="6">
        <v>87</v>
      </c>
      <c r="F16" s="6">
        <v>189</v>
      </c>
      <c r="G16" s="7">
        <f t="shared" si="0"/>
        <v>1.05</v>
      </c>
      <c r="H16" s="6">
        <v>6</v>
      </c>
      <c r="I16" s="6">
        <v>9</v>
      </c>
      <c r="J16" s="6">
        <v>20</v>
      </c>
      <c r="K16" s="7">
        <v>0.59</v>
      </c>
      <c r="L16" s="6">
        <f t="shared" si="1"/>
        <v>111.50999999999999</v>
      </c>
      <c r="M16" s="7">
        <f t="shared" si="2"/>
        <v>29.5</v>
      </c>
      <c r="N16" s="8">
        <f t="shared" si="3"/>
        <v>11.151</v>
      </c>
      <c r="O16" s="9" t="s">
        <v>29</v>
      </c>
      <c r="P16" s="19" t="s">
        <v>24</v>
      </c>
      <c r="Q16" s="9" t="s">
        <v>33</v>
      </c>
      <c r="R16" s="9">
        <v>7.3</v>
      </c>
      <c r="S16" s="9">
        <v>0</v>
      </c>
      <c r="T16" s="9">
        <v>0</v>
      </c>
      <c r="U16" s="14">
        <v>0</v>
      </c>
      <c r="V16" s="18">
        <v>0</v>
      </c>
      <c r="W16" s="29">
        <f>N16-R16</f>
        <v>3.851</v>
      </c>
      <c r="X16">
        <v>0</v>
      </c>
      <c r="Y16">
        <v>0</v>
      </c>
      <c r="Z16">
        <v>0</v>
      </c>
      <c r="AA16">
        <v>0</v>
      </c>
      <c r="AB16">
        <f t="shared" si="4"/>
        <v>0.7702</v>
      </c>
      <c r="AC16">
        <f t="shared" si="5"/>
        <v>1.1553</v>
      </c>
      <c r="AD16">
        <f t="shared" si="6"/>
        <v>1.5404</v>
      </c>
      <c r="AE16">
        <f t="shared" si="7"/>
        <v>0.3851</v>
      </c>
    </row>
    <row r="17" spans="1:31" ht="119" x14ac:dyDescent="0.2">
      <c r="A17" s="5" t="s">
        <v>34</v>
      </c>
      <c r="B17" s="6" t="s">
        <v>12</v>
      </c>
      <c r="C17" s="6">
        <v>225</v>
      </c>
      <c r="D17" s="6">
        <v>639</v>
      </c>
      <c r="E17" s="6">
        <v>89</v>
      </c>
      <c r="F17" s="6">
        <v>262</v>
      </c>
      <c r="G17" s="7">
        <f t="shared" si="0"/>
        <v>1.1644444444444444</v>
      </c>
      <c r="H17" s="6">
        <v>8</v>
      </c>
      <c r="I17" s="6">
        <v>14</v>
      </c>
      <c r="J17" s="6">
        <v>29</v>
      </c>
      <c r="K17" s="7">
        <v>0.89</v>
      </c>
      <c r="L17" s="6">
        <f t="shared" si="1"/>
        <v>233.18</v>
      </c>
      <c r="M17" s="7">
        <f t="shared" si="2"/>
        <v>30.689655172413794</v>
      </c>
      <c r="N17" s="8">
        <f t="shared" si="3"/>
        <v>23.318000000000001</v>
      </c>
      <c r="O17" s="9" t="s">
        <v>29</v>
      </c>
      <c r="P17" s="19" t="s">
        <v>25</v>
      </c>
      <c r="Q17" s="9" t="s">
        <v>31</v>
      </c>
      <c r="R17" s="9">
        <v>17</v>
      </c>
      <c r="S17" s="9">
        <v>95.8</v>
      </c>
      <c r="T17" s="9">
        <v>81.8</v>
      </c>
      <c r="U17" s="14">
        <v>72.2</v>
      </c>
      <c r="V17" s="9">
        <v>85.7</v>
      </c>
      <c r="W17" s="29">
        <f t="shared" ref="W17:W18" si="10">N17-R17</f>
        <v>6.3180000000000014</v>
      </c>
      <c r="X17">
        <v>0.95799999999999996</v>
      </c>
      <c r="Y17">
        <v>0.81799999999999995</v>
      </c>
      <c r="Z17">
        <v>0.72199999999999998</v>
      </c>
      <c r="AA17">
        <v>0.85699999999999998</v>
      </c>
      <c r="AB17">
        <f t="shared" si="4"/>
        <v>1.2636000000000003</v>
      </c>
      <c r="AC17">
        <f t="shared" si="5"/>
        <v>1.8954000000000004</v>
      </c>
      <c r="AD17">
        <f t="shared" si="6"/>
        <v>2.5272000000000006</v>
      </c>
      <c r="AE17">
        <f t="shared" si="7"/>
        <v>0.63180000000000014</v>
      </c>
    </row>
    <row r="18" spans="1:31" ht="119" x14ac:dyDescent="0.2">
      <c r="A18" s="5" t="s">
        <v>34</v>
      </c>
      <c r="B18" s="15" t="s">
        <v>12</v>
      </c>
      <c r="C18" s="15">
        <v>223</v>
      </c>
      <c r="D18" s="15">
        <v>627</v>
      </c>
      <c r="E18" s="15">
        <v>89</v>
      </c>
      <c r="F18" s="15">
        <v>261</v>
      </c>
      <c r="G18" s="16">
        <f t="shared" si="0"/>
        <v>1.1704035874439462</v>
      </c>
      <c r="H18" s="15">
        <v>8</v>
      </c>
      <c r="I18" s="15">
        <v>14</v>
      </c>
      <c r="J18" s="15">
        <v>29</v>
      </c>
      <c r="K18" s="16">
        <v>0.87</v>
      </c>
      <c r="L18" s="15">
        <f t="shared" si="1"/>
        <v>227.07</v>
      </c>
      <c r="M18" s="16">
        <f t="shared" si="2"/>
        <v>30</v>
      </c>
      <c r="N18" s="17">
        <f t="shared" si="3"/>
        <v>22.706999999999997</v>
      </c>
      <c r="O18" s="9" t="s">
        <v>29</v>
      </c>
      <c r="P18" s="19" t="s">
        <v>25</v>
      </c>
      <c r="Q18" s="9" t="s">
        <v>32</v>
      </c>
      <c r="R18" s="9">
        <v>16.399999999999999</v>
      </c>
      <c r="S18" s="9">
        <v>93.7</v>
      </c>
      <c r="T18" s="9">
        <v>78</v>
      </c>
      <c r="U18" s="14">
        <v>71.5</v>
      </c>
      <c r="V18" s="9">
        <v>71.400000000000006</v>
      </c>
      <c r="W18" s="29">
        <f t="shared" si="10"/>
        <v>6.3069999999999986</v>
      </c>
      <c r="X18">
        <v>0.93700000000000006</v>
      </c>
      <c r="Y18">
        <v>0.78</v>
      </c>
      <c r="Z18">
        <v>0.71499999999999997</v>
      </c>
      <c r="AA18">
        <v>0.71400000000000008</v>
      </c>
      <c r="AB18">
        <f t="shared" si="4"/>
        <v>1.2613999999999999</v>
      </c>
      <c r="AC18">
        <f t="shared" si="5"/>
        <v>1.8920999999999994</v>
      </c>
      <c r="AD18">
        <f t="shared" si="6"/>
        <v>2.5227999999999997</v>
      </c>
      <c r="AE18">
        <f t="shared" si="7"/>
        <v>0.63069999999999993</v>
      </c>
    </row>
    <row r="19" spans="1:31" ht="119" x14ac:dyDescent="0.2">
      <c r="A19" s="5" t="s">
        <v>34</v>
      </c>
      <c r="B19" s="15" t="s">
        <v>12</v>
      </c>
      <c r="C19" s="15">
        <v>198</v>
      </c>
      <c r="D19" s="15">
        <v>582</v>
      </c>
      <c r="E19" s="15">
        <v>77</v>
      </c>
      <c r="F19" s="15">
        <v>214</v>
      </c>
      <c r="G19" s="16">
        <f t="shared" si="0"/>
        <v>1.0808080808080809</v>
      </c>
      <c r="H19" s="15">
        <v>6</v>
      </c>
      <c r="I19" s="15">
        <v>9</v>
      </c>
      <c r="J19" s="15">
        <v>20</v>
      </c>
      <c r="K19" s="16">
        <v>0.56999999999999995</v>
      </c>
      <c r="L19" s="15">
        <f t="shared" si="1"/>
        <v>121.97999999999999</v>
      </c>
      <c r="M19" s="16">
        <f t="shared" si="2"/>
        <v>28.5</v>
      </c>
      <c r="N19" s="17">
        <f t="shared" si="3"/>
        <v>12.198</v>
      </c>
      <c r="O19" s="9" t="s">
        <v>29</v>
      </c>
      <c r="P19" s="19" t="s">
        <v>25</v>
      </c>
      <c r="Q19" s="9" t="s">
        <v>33</v>
      </c>
      <c r="R19" s="9">
        <v>7.9</v>
      </c>
      <c r="S19" s="9">
        <v>0</v>
      </c>
      <c r="T19" s="9">
        <v>0</v>
      </c>
      <c r="U19" s="14">
        <v>0</v>
      </c>
      <c r="V19" s="9">
        <v>0</v>
      </c>
      <c r="W19" s="29">
        <f>N19-R19</f>
        <v>4.298</v>
      </c>
      <c r="X19">
        <v>0</v>
      </c>
      <c r="Y19">
        <v>0</v>
      </c>
      <c r="Z19">
        <v>0</v>
      </c>
      <c r="AA19">
        <v>0</v>
      </c>
      <c r="AB19">
        <f t="shared" si="4"/>
        <v>0.85960000000000003</v>
      </c>
      <c r="AC19">
        <f t="shared" si="5"/>
        <v>1.2893999999999999</v>
      </c>
      <c r="AD19">
        <f t="shared" si="6"/>
        <v>1.7192000000000001</v>
      </c>
      <c r="AE19">
        <f t="shared" si="7"/>
        <v>0.42980000000000002</v>
      </c>
    </row>
    <row r="20" spans="1:31" ht="136" x14ac:dyDescent="0.2">
      <c r="A20" s="5" t="s">
        <v>34</v>
      </c>
      <c r="B20" s="6" t="s">
        <v>13</v>
      </c>
      <c r="C20" s="6">
        <v>225</v>
      </c>
      <c r="D20" s="6">
        <v>663</v>
      </c>
      <c r="E20" s="6">
        <v>93</v>
      </c>
      <c r="F20" s="6">
        <v>269</v>
      </c>
      <c r="G20" s="7">
        <f t="shared" si="0"/>
        <v>1.1955555555555555</v>
      </c>
      <c r="H20" s="6">
        <v>8</v>
      </c>
      <c r="I20" s="6">
        <v>15</v>
      </c>
      <c r="J20" s="6">
        <v>31</v>
      </c>
      <c r="K20" s="7">
        <v>0.98</v>
      </c>
      <c r="L20" s="6">
        <f t="shared" si="1"/>
        <v>263.62</v>
      </c>
      <c r="M20" s="7">
        <f t="shared" si="2"/>
        <v>31.612903225806452</v>
      </c>
      <c r="N20" s="8">
        <f t="shared" si="3"/>
        <v>26.361999999999998</v>
      </c>
      <c r="O20" s="9" t="s">
        <v>29</v>
      </c>
      <c r="P20" s="19" t="s">
        <v>26</v>
      </c>
      <c r="Q20" s="9" t="s">
        <v>31</v>
      </c>
      <c r="R20" s="9">
        <v>19.100000000000001</v>
      </c>
      <c r="S20" s="9">
        <v>96.2</v>
      </c>
      <c r="T20" s="9">
        <v>85.7</v>
      </c>
      <c r="U20" s="14">
        <v>72.2</v>
      </c>
      <c r="V20" s="9">
        <v>50</v>
      </c>
      <c r="W20" s="29">
        <f>N20-R20</f>
        <v>7.2619999999999969</v>
      </c>
      <c r="X20">
        <v>0.96200000000000008</v>
      </c>
      <c r="Y20">
        <v>0.85699999999999998</v>
      </c>
      <c r="Z20">
        <v>0.72199999999999998</v>
      </c>
      <c r="AA20">
        <v>0.5</v>
      </c>
      <c r="AB20">
        <f t="shared" si="4"/>
        <v>1.4523999999999995</v>
      </c>
      <c r="AC20">
        <f t="shared" si="5"/>
        <v>2.178599999999999</v>
      </c>
      <c r="AD20">
        <f t="shared" si="6"/>
        <v>2.9047999999999989</v>
      </c>
      <c r="AE20">
        <f t="shared" si="7"/>
        <v>0.72619999999999973</v>
      </c>
    </row>
    <row r="21" spans="1:31" ht="136" x14ac:dyDescent="0.2">
      <c r="A21" s="5" t="s">
        <v>34</v>
      </c>
      <c r="B21" s="6" t="s">
        <v>13</v>
      </c>
      <c r="C21" s="6">
        <v>225</v>
      </c>
      <c r="D21" s="6">
        <v>665</v>
      </c>
      <c r="E21" s="6">
        <v>94</v>
      </c>
      <c r="F21" s="6">
        <v>270</v>
      </c>
      <c r="G21" s="7">
        <f t="shared" si="0"/>
        <v>1.2</v>
      </c>
      <c r="H21" s="6">
        <v>8</v>
      </c>
      <c r="I21" s="6">
        <v>15</v>
      </c>
      <c r="J21" s="6">
        <v>31</v>
      </c>
      <c r="K21" s="7">
        <v>0.96</v>
      </c>
      <c r="L21" s="6">
        <f t="shared" si="1"/>
        <v>259.2</v>
      </c>
      <c r="M21" s="7">
        <f t="shared" si="2"/>
        <v>30.967741935483872</v>
      </c>
      <c r="N21" s="8">
        <f t="shared" si="3"/>
        <v>25.92</v>
      </c>
      <c r="O21" s="9" t="s">
        <v>29</v>
      </c>
      <c r="P21" s="19" t="s">
        <v>26</v>
      </c>
      <c r="Q21" s="9" t="s">
        <v>32</v>
      </c>
      <c r="R21" s="9">
        <v>18.8</v>
      </c>
      <c r="S21" s="9">
        <v>98.7</v>
      </c>
      <c r="T21" s="9">
        <v>71.400000000000006</v>
      </c>
      <c r="U21" s="14">
        <v>71.5</v>
      </c>
      <c r="V21" s="9">
        <v>50</v>
      </c>
      <c r="W21" s="29">
        <f t="shared" ref="W21" si="11">N21-R21</f>
        <v>7.120000000000001</v>
      </c>
      <c r="X21">
        <v>0.98699999999999999</v>
      </c>
      <c r="Y21">
        <v>0.71400000000000008</v>
      </c>
      <c r="Z21">
        <v>0.71499999999999997</v>
      </c>
      <c r="AA21">
        <v>0.5</v>
      </c>
      <c r="AB21">
        <f t="shared" si="4"/>
        <v>1.4240000000000004</v>
      </c>
      <c r="AC21">
        <f t="shared" si="5"/>
        <v>2.1360000000000001</v>
      </c>
      <c r="AD21">
        <f t="shared" si="6"/>
        <v>2.8480000000000008</v>
      </c>
      <c r="AE21">
        <f t="shared" si="7"/>
        <v>0.71200000000000019</v>
      </c>
    </row>
    <row r="22" spans="1:31" ht="136" x14ac:dyDescent="0.2">
      <c r="A22" s="5" t="s">
        <v>34</v>
      </c>
      <c r="B22" s="6" t="s">
        <v>13</v>
      </c>
      <c r="C22" s="6">
        <v>198</v>
      </c>
      <c r="D22" s="6">
        <v>584</v>
      </c>
      <c r="E22" s="6">
        <v>86</v>
      </c>
      <c r="F22" s="6">
        <v>217</v>
      </c>
      <c r="G22" s="7">
        <f t="shared" si="0"/>
        <v>1.095959595959596</v>
      </c>
      <c r="H22" s="6">
        <v>6</v>
      </c>
      <c r="I22" s="6">
        <v>10</v>
      </c>
      <c r="J22" s="6">
        <v>21</v>
      </c>
      <c r="K22" s="7">
        <v>0.65</v>
      </c>
      <c r="L22" s="6">
        <f t="shared" si="1"/>
        <v>141.05000000000001</v>
      </c>
      <c r="M22" s="7">
        <f t="shared" si="2"/>
        <v>30.952380952380953</v>
      </c>
      <c r="N22" s="8">
        <f t="shared" si="3"/>
        <v>14.105</v>
      </c>
      <c r="O22" s="9" t="s">
        <v>29</v>
      </c>
      <c r="P22" s="19" t="s">
        <v>26</v>
      </c>
      <c r="Q22" s="9" t="s">
        <v>33</v>
      </c>
      <c r="R22" s="9">
        <v>9.1999999999999993</v>
      </c>
      <c r="S22" s="9">
        <v>0</v>
      </c>
      <c r="T22" s="9">
        <v>0</v>
      </c>
      <c r="U22" s="14">
        <v>0</v>
      </c>
      <c r="V22" s="9">
        <v>0</v>
      </c>
      <c r="W22" s="29">
        <f>N22-R22</f>
        <v>4.9050000000000011</v>
      </c>
      <c r="X22">
        <v>0</v>
      </c>
      <c r="Y22">
        <v>0</v>
      </c>
      <c r="Z22">
        <v>0</v>
      </c>
      <c r="AA22">
        <v>0</v>
      </c>
      <c r="AB22">
        <f t="shared" si="4"/>
        <v>0.98100000000000032</v>
      </c>
      <c r="AC22">
        <f t="shared" si="5"/>
        <v>1.4715000000000003</v>
      </c>
      <c r="AD22">
        <f t="shared" si="6"/>
        <v>1.9620000000000006</v>
      </c>
      <c r="AE22">
        <f t="shared" si="7"/>
        <v>0.49050000000000016</v>
      </c>
    </row>
    <row r="23" spans="1:31" ht="136" x14ac:dyDescent="0.2">
      <c r="A23" s="5" t="s">
        <v>34</v>
      </c>
      <c r="B23" s="6" t="s">
        <v>14</v>
      </c>
      <c r="C23" s="6">
        <v>235</v>
      </c>
      <c r="D23" s="6">
        <v>724</v>
      </c>
      <c r="E23" s="6">
        <v>95</v>
      </c>
      <c r="F23" s="6">
        <v>283</v>
      </c>
      <c r="G23" s="7">
        <f t="shared" si="0"/>
        <v>1.2042553191489362</v>
      </c>
      <c r="H23" s="6">
        <v>9</v>
      </c>
      <c r="I23" s="6">
        <v>17</v>
      </c>
      <c r="J23" s="6">
        <v>32</v>
      </c>
      <c r="K23" s="7">
        <v>1.0900000000000001</v>
      </c>
      <c r="L23" s="6">
        <f t="shared" si="1"/>
        <v>308.47000000000003</v>
      </c>
      <c r="M23" s="7">
        <f t="shared" si="2"/>
        <v>34.0625</v>
      </c>
      <c r="N23" s="8">
        <f t="shared" si="3"/>
        <v>30.847000000000001</v>
      </c>
      <c r="O23" s="9" t="s">
        <v>29</v>
      </c>
      <c r="P23" s="19" t="s">
        <v>27</v>
      </c>
      <c r="Q23" s="9" t="s">
        <v>31</v>
      </c>
      <c r="R23" s="9">
        <v>22.4</v>
      </c>
      <c r="S23" s="9">
        <v>94.7</v>
      </c>
      <c r="T23" s="9">
        <v>90</v>
      </c>
      <c r="U23" s="14">
        <v>72.2</v>
      </c>
      <c r="V23" s="9">
        <v>71.400000000000006</v>
      </c>
      <c r="W23" s="29">
        <f>N23-R23</f>
        <v>8.4470000000000027</v>
      </c>
      <c r="X23">
        <v>0.94700000000000006</v>
      </c>
      <c r="Y23">
        <v>0.9</v>
      </c>
      <c r="Z23">
        <v>0.72199999999999998</v>
      </c>
      <c r="AA23">
        <v>0.71400000000000008</v>
      </c>
      <c r="AB23">
        <f t="shared" si="4"/>
        <v>1.6894000000000007</v>
      </c>
      <c r="AC23">
        <f t="shared" si="5"/>
        <v>2.5341000000000009</v>
      </c>
      <c r="AD23">
        <f t="shared" si="6"/>
        <v>3.3788000000000014</v>
      </c>
      <c r="AE23">
        <f t="shared" si="7"/>
        <v>0.84470000000000034</v>
      </c>
    </row>
    <row r="24" spans="1:31" ht="136" x14ac:dyDescent="0.2">
      <c r="A24" s="5" t="s">
        <v>34</v>
      </c>
      <c r="B24" s="6" t="s">
        <v>14</v>
      </c>
      <c r="C24" s="6">
        <v>233</v>
      </c>
      <c r="D24" s="6">
        <v>718</v>
      </c>
      <c r="E24" s="6">
        <v>94</v>
      </c>
      <c r="F24" s="6">
        <v>281</v>
      </c>
      <c r="G24" s="7">
        <f t="shared" si="0"/>
        <v>1.2060085836909871</v>
      </c>
      <c r="H24" s="6">
        <v>9</v>
      </c>
      <c r="I24" s="6">
        <v>16</v>
      </c>
      <c r="J24" s="6">
        <v>32</v>
      </c>
      <c r="K24" s="7">
        <v>1.08</v>
      </c>
      <c r="L24" s="6">
        <f t="shared" si="1"/>
        <v>303.48</v>
      </c>
      <c r="M24" s="7">
        <f t="shared" si="2"/>
        <v>33.75</v>
      </c>
      <c r="N24" s="8">
        <f t="shared" si="3"/>
        <v>30.348000000000003</v>
      </c>
      <c r="O24" s="9" t="s">
        <v>29</v>
      </c>
      <c r="P24" s="19" t="s">
        <v>27</v>
      </c>
      <c r="Q24" s="9" t="s">
        <v>32</v>
      </c>
      <c r="R24" s="9">
        <v>21.9</v>
      </c>
      <c r="S24" s="9">
        <v>93.9</v>
      </c>
      <c r="T24" s="9">
        <v>90</v>
      </c>
      <c r="U24" s="14">
        <v>71.5</v>
      </c>
      <c r="V24" s="9">
        <v>85.7</v>
      </c>
      <c r="W24" s="29">
        <f>N24-R24</f>
        <v>8.448000000000004</v>
      </c>
      <c r="X24">
        <v>0.93900000000000006</v>
      </c>
      <c r="Y24">
        <v>0.9</v>
      </c>
      <c r="Z24">
        <v>0.71499999999999997</v>
      </c>
      <c r="AA24">
        <v>0.85699999999999998</v>
      </c>
      <c r="AB24">
        <f t="shared" si="4"/>
        <v>1.6896000000000009</v>
      </c>
      <c r="AC24">
        <f t="shared" si="5"/>
        <v>2.5344000000000011</v>
      </c>
      <c r="AD24">
        <f t="shared" si="6"/>
        <v>3.3792000000000018</v>
      </c>
      <c r="AE24">
        <f t="shared" si="7"/>
        <v>0.84480000000000044</v>
      </c>
    </row>
    <row r="25" spans="1:31" ht="136" x14ac:dyDescent="0.2">
      <c r="A25" s="5" t="s">
        <v>34</v>
      </c>
      <c r="B25" s="6" t="s">
        <v>14</v>
      </c>
      <c r="C25" s="6">
        <v>210</v>
      </c>
      <c r="D25" s="6">
        <v>620</v>
      </c>
      <c r="E25" s="6">
        <v>87</v>
      </c>
      <c r="F25" s="6">
        <v>225</v>
      </c>
      <c r="G25" s="7">
        <f t="shared" si="0"/>
        <v>1.0714285714285714</v>
      </c>
      <c r="H25" s="6">
        <v>6</v>
      </c>
      <c r="I25" s="6">
        <v>10</v>
      </c>
      <c r="J25" s="6">
        <v>20</v>
      </c>
      <c r="K25" s="7">
        <v>0.75</v>
      </c>
      <c r="L25" s="6">
        <f t="shared" si="1"/>
        <v>168.75</v>
      </c>
      <c r="M25" s="7">
        <f t="shared" si="2"/>
        <v>37.5</v>
      </c>
      <c r="N25" s="8">
        <f t="shared" si="3"/>
        <v>16.875</v>
      </c>
      <c r="O25" s="9" t="s">
        <v>29</v>
      </c>
      <c r="P25" s="19" t="s">
        <v>27</v>
      </c>
      <c r="Q25" s="9" t="s">
        <v>33</v>
      </c>
      <c r="R25" s="9">
        <v>11</v>
      </c>
      <c r="S25" s="9">
        <v>0</v>
      </c>
      <c r="T25" s="9">
        <v>0</v>
      </c>
      <c r="U25" s="14">
        <v>0</v>
      </c>
      <c r="V25" s="9">
        <v>0</v>
      </c>
      <c r="W25" s="29">
        <f>N25-R25</f>
        <v>5.875</v>
      </c>
      <c r="X25">
        <v>0</v>
      </c>
      <c r="Y25">
        <v>0</v>
      </c>
      <c r="Z25">
        <v>0</v>
      </c>
      <c r="AA25">
        <v>0</v>
      </c>
      <c r="AB25">
        <f t="shared" si="4"/>
        <v>1.175</v>
      </c>
      <c r="AC25">
        <f t="shared" si="5"/>
        <v>1.7625</v>
      </c>
      <c r="AD25">
        <f t="shared" si="6"/>
        <v>2.35</v>
      </c>
      <c r="AE25">
        <f t="shared" si="7"/>
        <v>0.58750000000000002</v>
      </c>
    </row>
    <row r="26" spans="1:31" ht="85" x14ac:dyDescent="0.2">
      <c r="A26" s="20" t="s">
        <v>35</v>
      </c>
      <c r="B26" s="6" t="s">
        <v>11</v>
      </c>
      <c r="C26" s="6">
        <v>233</v>
      </c>
      <c r="D26" s="6">
        <v>708</v>
      </c>
      <c r="E26" s="6">
        <v>96</v>
      </c>
      <c r="F26" s="6">
        <v>244</v>
      </c>
      <c r="G26" s="7">
        <f t="shared" si="0"/>
        <v>1.0472103004291846</v>
      </c>
      <c r="H26" s="6">
        <v>8</v>
      </c>
      <c r="I26" s="6">
        <v>13</v>
      </c>
      <c r="J26" s="6">
        <v>29</v>
      </c>
      <c r="K26" s="7">
        <v>0.93</v>
      </c>
      <c r="L26" s="6">
        <f t="shared" si="1"/>
        <v>226.92000000000002</v>
      </c>
      <c r="M26" s="7">
        <f t="shared" si="2"/>
        <v>32.068965517241381</v>
      </c>
      <c r="N26" s="21">
        <f t="shared" si="3"/>
        <v>22.691999999999997</v>
      </c>
      <c r="O26" s="9" t="s">
        <v>28</v>
      </c>
      <c r="P26" s="19" t="s">
        <v>24</v>
      </c>
      <c r="Q26" s="9" t="s">
        <v>31</v>
      </c>
      <c r="R26" s="9">
        <v>16.7</v>
      </c>
      <c r="S26" s="9">
        <v>97</v>
      </c>
      <c r="T26" s="9">
        <v>100</v>
      </c>
      <c r="U26" s="14">
        <v>76</v>
      </c>
      <c r="V26" s="9">
        <v>100</v>
      </c>
      <c r="W26" s="29">
        <f t="shared" ref="W26:W27" si="12">N26-R26</f>
        <v>5.9919999999999973</v>
      </c>
      <c r="X26">
        <v>0.97</v>
      </c>
      <c r="Y26">
        <v>1</v>
      </c>
      <c r="Z26">
        <v>0.76</v>
      </c>
      <c r="AA26">
        <v>1</v>
      </c>
      <c r="AB26">
        <f t="shared" si="4"/>
        <v>1.1983999999999995</v>
      </c>
      <c r="AC26">
        <f t="shared" si="5"/>
        <v>1.7975999999999992</v>
      </c>
      <c r="AD26">
        <f t="shared" si="6"/>
        <v>2.3967999999999989</v>
      </c>
      <c r="AE26">
        <f t="shared" si="7"/>
        <v>0.59919999999999973</v>
      </c>
    </row>
    <row r="27" spans="1:31" ht="85" x14ac:dyDescent="0.2">
      <c r="A27" s="20" t="s">
        <v>35</v>
      </c>
      <c r="B27" s="6" t="s">
        <v>11</v>
      </c>
      <c r="C27" s="6">
        <v>232</v>
      </c>
      <c r="D27" s="6">
        <v>702</v>
      </c>
      <c r="E27" s="6">
        <v>96</v>
      </c>
      <c r="F27" s="6">
        <v>242</v>
      </c>
      <c r="G27" s="7">
        <f t="shared" si="0"/>
        <v>1.0431034482758621</v>
      </c>
      <c r="H27" s="6">
        <v>8</v>
      </c>
      <c r="I27" s="6">
        <v>13</v>
      </c>
      <c r="J27" s="6">
        <v>28</v>
      </c>
      <c r="K27" s="7">
        <v>0.9</v>
      </c>
      <c r="L27" s="6">
        <f t="shared" si="1"/>
        <v>217.8</v>
      </c>
      <c r="M27" s="7">
        <f t="shared" si="2"/>
        <v>32.142857142857146</v>
      </c>
      <c r="N27" s="21">
        <f t="shared" si="3"/>
        <v>21.78</v>
      </c>
      <c r="O27" s="9" t="s">
        <v>28</v>
      </c>
      <c r="P27" s="19" t="s">
        <v>24</v>
      </c>
      <c r="Q27" s="9" t="s">
        <v>32</v>
      </c>
      <c r="R27" s="9">
        <v>15.6</v>
      </c>
      <c r="S27" s="18">
        <v>98.3</v>
      </c>
      <c r="T27" s="9">
        <v>87.5</v>
      </c>
      <c r="U27" s="14">
        <v>75.3</v>
      </c>
      <c r="V27" s="18">
        <v>100</v>
      </c>
      <c r="W27" s="29">
        <f t="shared" si="12"/>
        <v>6.1800000000000015</v>
      </c>
      <c r="X27">
        <v>0.98299999999999998</v>
      </c>
      <c r="Y27">
        <v>0.875</v>
      </c>
      <c r="Z27">
        <v>0.753</v>
      </c>
      <c r="AA27">
        <v>1</v>
      </c>
      <c r="AB27">
        <f t="shared" si="4"/>
        <v>1.2360000000000004</v>
      </c>
      <c r="AC27">
        <f t="shared" si="5"/>
        <v>1.8540000000000003</v>
      </c>
      <c r="AD27">
        <f t="shared" si="6"/>
        <v>2.4720000000000009</v>
      </c>
      <c r="AE27">
        <f t="shared" si="7"/>
        <v>0.61800000000000022</v>
      </c>
    </row>
    <row r="28" spans="1:31" ht="85" x14ac:dyDescent="0.2">
      <c r="A28" s="20" t="s">
        <v>35</v>
      </c>
      <c r="B28" s="6" t="s">
        <v>11</v>
      </c>
      <c r="C28" s="6">
        <v>190</v>
      </c>
      <c r="D28" s="6">
        <v>624</v>
      </c>
      <c r="E28" s="6">
        <v>89</v>
      </c>
      <c r="F28" s="6">
        <v>196</v>
      </c>
      <c r="G28" s="7">
        <f t="shared" si="0"/>
        <v>1.0315789473684212</v>
      </c>
      <c r="H28" s="6">
        <v>6</v>
      </c>
      <c r="I28" s="6">
        <v>10</v>
      </c>
      <c r="J28" s="6">
        <v>23</v>
      </c>
      <c r="K28" s="7">
        <v>0.6</v>
      </c>
      <c r="L28" s="6">
        <f t="shared" si="1"/>
        <v>117.6</v>
      </c>
      <c r="M28" s="7">
        <f t="shared" si="2"/>
        <v>26.086956521739129</v>
      </c>
      <c r="N28" s="21">
        <f t="shared" si="3"/>
        <v>11.76</v>
      </c>
      <c r="O28" s="9" t="s">
        <v>28</v>
      </c>
      <c r="P28" s="19" t="s">
        <v>24</v>
      </c>
      <c r="Q28" s="9" t="s">
        <v>33</v>
      </c>
      <c r="R28" s="9">
        <v>7.7</v>
      </c>
      <c r="S28" s="9">
        <v>0</v>
      </c>
      <c r="T28" s="9">
        <v>0</v>
      </c>
      <c r="U28" s="14">
        <v>0</v>
      </c>
      <c r="V28" s="9">
        <v>0</v>
      </c>
      <c r="W28" s="29">
        <f>N28-R28</f>
        <v>4.0599999999999996</v>
      </c>
      <c r="X28">
        <v>0</v>
      </c>
      <c r="Y28">
        <v>0</v>
      </c>
      <c r="Z28">
        <v>0</v>
      </c>
      <c r="AA28">
        <v>0</v>
      </c>
      <c r="AB28">
        <f t="shared" si="4"/>
        <v>0.81199999999999994</v>
      </c>
      <c r="AC28">
        <f t="shared" si="5"/>
        <v>1.2179999999999997</v>
      </c>
      <c r="AD28">
        <f t="shared" si="6"/>
        <v>1.6239999999999999</v>
      </c>
      <c r="AE28">
        <f t="shared" si="7"/>
        <v>0.40599999999999997</v>
      </c>
    </row>
    <row r="29" spans="1:31" ht="119" x14ac:dyDescent="0.2">
      <c r="A29" s="20" t="s">
        <v>35</v>
      </c>
      <c r="B29" s="6" t="s">
        <v>12</v>
      </c>
      <c r="C29" s="6">
        <v>228</v>
      </c>
      <c r="D29" s="6">
        <v>746</v>
      </c>
      <c r="E29" s="6">
        <v>93</v>
      </c>
      <c r="F29" s="6">
        <v>264</v>
      </c>
      <c r="G29" s="7">
        <f t="shared" si="0"/>
        <v>1.1578947368421053</v>
      </c>
      <c r="H29" s="6">
        <v>9</v>
      </c>
      <c r="I29" s="6">
        <v>13</v>
      </c>
      <c r="J29" s="6">
        <v>30</v>
      </c>
      <c r="K29" s="7">
        <v>0.94</v>
      </c>
      <c r="L29" s="6">
        <f t="shared" si="1"/>
        <v>248.16</v>
      </c>
      <c r="M29" s="7">
        <f t="shared" si="2"/>
        <v>31.333333333333332</v>
      </c>
      <c r="N29" s="21">
        <f t="shared" si="3"/>
        <v>24.815999999999999</v>
      </c>
      <c r="O29" s="9" t="s">
        <v>28</v>
      </c>
      <c r="P29" s="19" t="s">
        <v>25</v>
      </c>
      <c r="Q29" s="9" t="s">
        <v>31</v>
      </c>
      <c r="R29" s="9">
        <v>18.100000000000001</v>
      </c>
      <c r="S29" s="9">
        <v>95.1</v>
      </c>
      <c r="T29" s="9">
        <v>85.7</v>
      </c>
      <c r="U29" s="14">
        <v>76</v>
      </c>
      <c r="V29" s="9">
        <v>100</v>
      </c>
      <c r="W29" s="29">
        <f>N29-R29</f>
        <v>6.7159999999999975</v>
      </c>
      <c r="X29">
        <v>0.95099999999999996</v>
      </c>
      <c r="Y29">
        <v>0.85699999999999998</v>
      </c>
      <c r="Z29">
        <v>0.76</v>
      </c>
      <c r="AA29">
        <v>1</v>
      </c>
      <c r="AB29">
        <f t="shared" si="4"/>
        <v>1.3431999999999995</v>
      </c>
      <c r="AC29">
        <f t="shared" si="5"/>
        <v>2.0147999999999993</v>
      </c>
      <c r="AD29">
        <f t="shared" si="6"/>
        <v>2.686399999999999</v>
      </c>
      <c r="AE29">
        <f t="shared" si="7"/>
        <v>0.67159999999999975</v>
      </c>
    </row>
    <row r="30" spans="1:31" ht="119" x14ac:dyDescent="0.2">
      <c r="A30" s="20" t="s">
        <v>35</v>
      </c>
      <c r="B30" s="6" t="s">
        <v>12</v>
      </c>
      <c r="C30" s="15">
        <v>228</v>
      </c>
      <c r="D30" s="15">
        <v>741</v>
      </c>
      <c r="E30" s="15">
        <v>92</v>
      </c>
      <c r="F30" s="15">
        <v>263</v>
      </c>
      <c r="G30" s="16">
        <f t="shared" si="0"/>
        <v>1.1535087719298245</v>
      </c>
      <c r="H30" s="15">
        <v>9</v>
      </c>
      <c r="I30" s="15">
        <v>13</v>
      </c>
      <c r="J30" s="15">
        <v>30</v>
      </c>
      <c r="K30" s="16">
        <v>0.91</v>
      </c>
      <c r="L30" s="15">
        <f t="shared" si="1"/>
        <v>239.33</v>
      </c>
      <c r="M30" s="16">
        <f t="shared" si="2"/>
        <v>30.333333333333332</v>
      </c>
      <c r="N30" s="22">
        <f t="shared" si="3"/>
        <v>23.933000000000003</v>
      </c>
      <c r="O30" s="9" t="s">
        <v>28</v>
      </c>
      <c r="P30" s="19" t="s">
        <v>25</v>
      </c>
      <c r="Q30" s="9" t="s">
        <v>32</v>
      </c>
      <c r="R30" s="9">
        <v>17.2</v>
      </c>
      <c r="S30" s="9">
        <v>98.4</v>
      </c>
      <c r="T30" s="9">
        <v>100</v>
      </c>
      <c r="U30" s="14">
        <v>75.3</v>
      </c>
      <c r="V30" s="9">
        <v>100</v>
      </c>
      <c r="W30" s="29">
        <f t="shared" ref="W30:W31" si="13">N30-R30</f>
        <v>6.7330000000000041</v>
      </c>
      <c r="X30">
        <v>0.9840000000000001</v>
      </c>
      <c r="Y30">
        <v>1</v>
      </c>
      <c r="Z30">
        <v>0.753</v>
      </c>
      <c r="AA30">
        <v>1</v>
      </c>
      <c r="AB30">
        <f t="shared" si="4"/>
        <v>1.3466000000000009</v>
      </c>
      <c r="AC30">
        <f t="shared" si="5"/>
        <v>2.0199000000000011</v>
      </c>
      <c r="AD30">
        <f t="shared" si="6"/>
        <v>2.6932000000000018</v>
      </c>
      <c r="AE30">
        <f t="shared" si="7"/>
        <v>0.67330000000000045</v>
      </c>
    </row>
    <row r="31" spans="1:31" ht="119" x14ac:dyDescent="0.2">
      <c r="A31" s="20" t="s">
        <v>35</v>
      </c>
      <c r="B31" s="6" t="s">
        <v>12</v>
      </c>
      <c r="C31" s="15">
        <v>184</v>
      </c>
      <c r="D31" s="15">
        <v>662</v>
      </c>
      <c r="E31" s="15">
        <v>85</v>
      </c>
      <c r="F31" s="15">
        <v>193</v>
      </c>
      <c r="G31" s="16">
        <f t="shared" si="0"/>
        <v>1.048913043478261</v>
      </c>
      <c r="H31" s="15">
        <v>6</v>
      </c>
      <c r="I31" s="15">
        <v>9</v>
      </c>
      <c r="J31" s="15">
        <v>23</v>
      </c>
      <c r="K31" s="16">
        <v>0.74</v>
      </c>
      <c r="L31" s="15">
        <f t="shared" si="1"/>
        <v>142.82</v>
      </c>
      <c r="M31" s="16">
        <f t="shared" si="2"/>
        <v>32.173913043478258</v>
      </c>
      <c r="N31" s="22">
        <f t="shared" si="3"/>
        <v>14.282</v>
      </c>
      <c r="O31" s="9" t="s">
        <v>28</v>
      </c>
      <c r="P31" s="19" t="s">
        <v>25</v>
      </c>
      <c r="Q31" s="9" t="s">
        <v>33</v>
      </c>
      <c r="R31" s="9">
        <v>9.3000000000000007</v>
      </c>
      <c r="S31" s="9">
        <v>0</v>
      </c>
      <c r="T31" s="9">
        <v>0</v>
      </c>
      <c r="U31" s="14">
        <v>0</v>
      </c>
      <c r="V31" s="9">
        <v>0</v>
      </c>
      <c r="W31" s="29">
        <f t="shared" si="13"/>
        <v>4.9819999999999993</v>
      </c>
      <c r="X31">
        <v>0</v>
      </c>
      <c r="Y31">
        <v>0</v>
      </c>
      <c r="Z31">
        <v>0</v>
      </c>
      <c r="AA31">
        <v>0</v>
      </c>
      <c r="AB31">
        <f t="shared" si="4"/>
        <v>0.99639999999999995</v>
      </c>
      <c r="AC31">
        <f t="shared" si="5"/>
        <v>1.4945999999999997</v>
      </c>
      <c r="AD31">
        <f t="shared" si="6"/>
        <v>1.9927999999999999</v>
      </c>
      <c r="AE31">
        <f t="shared" si="7"/>
        <v>0.49819999999999998</v>
      </c>
    </row>
    <row r="32" spans="1:31" ht="136" x14ac:dyDescent="0.2">
      <c r="A32" s="20" t="s">
        <v>35</v>
      </c>
      <c r="B32" s="6" t="s">
        <v>13</v>
      </c>
      <c r="C32" s="6">
        <v>264</v>
      </c>
      <c r="D32" s="6">
        <v>817</v>
      </c>
      <c r="E32" s="6">
        <v>101</v>
      </c>
      <c r="F32" s="6">
        <v>293</v>
      </c>
      <c r="G32" s="7">
        <f t="shared" si="0"/>
        <v>1.1098484848484849</v>
      </c>
      <c r="H32" s="6">
        <v>9</v>
      </c>
      <c r="I32" s="6">
        <v>15</v>
      </c>
      <c r="J32" s="6">
        <v>32</v>
      </c>
      <c r="K32" s="7">
        <v>1.04</v>
      </c>
      <c r="L32" s="6">
        <f t="shared" si="1"/>
        <v>304.72000000000003</v>
      </c>
      <c r="M32" s="7">
        <f t="shared" si="2"/>
        <v>32.5</v>
      </c>
      <c r="N32" s="21">
        <f t="shared" si="3"/>
        <v>30.472000000000001</v>
      </c>
      <c r="O32" s="9" t="s">
        <v>28</v>
      </c>
      <c r="P32" s="19" t="s">
        <v>26</v>
      </c>
      <c r="Q32" s="9" t="s">
        <v>31</v>
      </c>
      <c r="R32" s="9">
        <v>22.2</v>
      </c>
      <c r="S32" s="9">
        <v>94.2</v>
      </c>
      <c r="T32" s="9">
        <v>89</v>
      </c>
      <c r="U32" s="14">
        <v>76</v>
      </c>
      <c r="V32" s="9">
        <v>100</v>
      </c>
      <c r="W32" s="29">
        <f>N32-R32</f>
        <v>8.272000000000002</v>
      </c>
      <c r="X32">
        <v>0.94200000000000006</v>
      </c>
      <c r="Y32">
        <v>0.89</v>
      </c>
      <c r="Z32">
        <v>0.76</v>
      </c>
      <c r="AA32">
        <v>1</v>
      </c>
      <c r="AB32">
        <f t="shared" si="4"/>
        <v>1.6544000000000005</v>
      </c>
      <c r="AC32">
        <f t="shared" si="5"/>
        <v>2.4816000000000007</v>
      </c>
      <c r="AD32">
        <f t="shared" si="6"/>
        <v>3.3088000000000011</v>
      </c>
      <c r="AE32">
        <f t="shared" si="7"/>
        <v>0.82720000000000027</v>
      </c>
    </row>
    <row r="33" spans="1:31" ht="136" x14ac:dyDescent="0.2">
      <c r="A33" s="20" t="s">
        <v>35</v>
      </c>
      <c r="B33" s="6" t="s">
        <v>13</v>
      </c>
      <c r="C33" s="6">
        <v>226</v>
      </c>
      <c r="D33" s="6">
        <v>815</v>
      </c>
      <c r="E33" s="6">
        <v>101</v>
      </c>
      <c r="F33" s="6">
        <v>272</v>
      </c>
      <c r="G33" s="7">
        <f t="shared" si="0"/>
        <v>1.2035398230088497</v>
      </c>
      <c r="H33" s="6">
        <v>9</v>
      </c>
      <c r="I33" s="6">
        <v>14</v>
      </c>
      <c r="J33" s="6">
        <v>31</v>
      </c>
      <c r="K33" s="7">
        <v>1.0269999999999999</v>
      </c>
      <c r="L33" s="6">
        <f t="shared" si="1"/>
        <v>279.34399999999999</v>
      </c>
      <c r="M33" s="7">
        <f t="shared" si="2"/>
        <v>33.12903225806452</v>
      </c>
      <c r="N33" s="21">
        <f t="shared" si="3"/>
        <v>27.9344</v>
      </c>
      <c r="O33" s="9" t="s">
        <v>28</v>
      </c>
      <c r="P33" s="19" t="s">
        <v>26</v>
      </c>
      <c r="Q33" s="9" t="s">
        <v>32</v>
      </c>
      <c r="R33" s="9">
        <v>21.4</v>
      </c>
      <c r="S33" s="9">
        <v>96.9</v>
      </c>
      <c r="T33" s="9">
        <v>83.3</v>
      </c>
      <c r="U33" s="14">
        <v>75.3</v>
      </c>
      <c r="V33" s="9">
        <v>100</v>
      </c>
      <c r="W33" s="29">
        <f>N33-R33</f>
        <v>6.5344000000000015</v>
      </c>
      <c r="X33">
        <v>0.96900000000000008</v>
      </c>
      <c r="Y33">
        <v>0.83299999999999996</v>
      </c>
      <c r="Z33">
        <v>0.753</v>
      </c>
      <c r="AA33">
        <v>1</v>
      </c>
      <c r="AB33">
        <f t="shared" si="4"/>
        <v>1.3068800000000005</v>
      </c>
      <c r="AC33">
        <f t="shared" si="5"/>
        <v>1.9603200000000003</v>
      </c>
      <c r="AD33">
        <f t="shared" si="6"/>
        <v>2.613760000000001</v>
      </c>
      <c r="AE33">
        <f t="shared" si="7"/>
        <v>0.65344000000000024</v>
      </c>
    </row>
    <row r="34" spans="1:31" ht="136" x14ac:dyDescent="0.2">
      <c r="A34" s="20" t="s">
        <v>35</v>
      </c>
      <c r="B34" s="6" t="s">
        <v>13</v>
      </c>
      <c r="C34" s="6">
        <v>204</v>
      </c>
      <c r="D34" s="6">
        <v>703</v>
      </c>
      <c r="E34" s="6">
        <v>92</v>
      </c>
      <c r="F34" s="6">
        <v>218</v>
      </c>
      <c r="G34" s="7">
        <f t="shared" ref="G34:G61" si="14">F34/C34</f>
        <v>1.0686274509803921</v>
      </c>
      <c r="H34" s="6">
        <v>7</v>
      </c>
      <c r="I34" s="6">
        <v>11</v>
      </c>
      <c r="J34" s="6">
        <v>24</v>
      </c>
      <c r="K34" s="7">
        <v>0.74</v>
      </c>
      <c r="L34" s="6">
        <f t="shared" ref="L34:L61" si="15">F34*K34</f>
        <v>161.32</v>
      </c>
      <c r="M34" s="7">
        <f t="shared" ref="M34:M61" si="16">(1000*K34)/J34</f>
        <v>30.833333333333332</v>
      </c>
      <c r="N34" s="21">
        <f t="shared" ref="N34:N61" si="17">(L34*10000)/1000/100</f>
        <v>16.132000000000001</v>
      </c>
      <c r="O34" s="9" t="s">
        <v>28</v>
      </c>
      <c r="P34" s="19" t="s">
        <v>26</v>
      </c>
      <c r="Q34" s="9" t="s">
        <v>33</v>
      </c>
      <c r="R34" s="9">
        <v>10.5</v>
      </c>
      <c r="S34" s="9">
        <v>0</v>
      </c>
      <c r="T34" s="9">
        <v>0</v>
      </c>
      <c r="U34" s="14">
        <v>0</v>
      </c>
      <c r="V34" s="9">
        <v>0</v>
      </c>
      <c r="W34" s="29">
        <f t="shared" ref="W34" si="18">N34-R34</f>
        <v>5.6320000000000014</v>
      </c>
      <c r="X34">
        <v>0</v>
      </c>
      <c r="Y34">
        <v>0</v>
      </c>
      <c r="Z34">
        <v>0</v>
      </c>
      <c r="AA34">
        <v>0</v>
      </c>
      <c r="AB34">
        <f t="shared" si="4"/>
        <v>1.1264000000000003</v>
      </c>
      <c r="AC34">
        <f t="shared" si="5"/>
        <v>1.6896000000000004</v>
      </c>
      <c r="AD34">
        <f t="shared" si="6"/>
        <v>2.2528000000000006</v>
      </c>
      <c r="AE34">
        <f t="shared" si="7"/>
        <v>0.56320000000000014</v>
      </c>
    </row>
    <row r="35" spans="1:31" ht="136" x14ac:dyDescent="0.2">
      <c r="A35" s="20" t="s">
        <v>35</v>
      </c>
      <c r="B35" s="6" t="s">
        <v>14</v>
      </c>
      <c r="C35" s="6">
        <v>275</v>
      </c>
      <c r="D35" s="6">
        <v>896</v>
      </c>
      <c r="E35" s="6">
        <v>99</v>
      </c>
      <c r="F35" s="6">
        <v>296</v>
      </c>
      <c r="G35" s="7">
        <f t="shared" si="14"/>
        <v>1.0763636363636364</v>
      </c>
      <c r="H35" s="6">
        <v>9</v>
      </c>
      <c r="I35" s="6">
        <v>16</v>
      </c>
      <c r="J35" s="6">
        <v>34</v>
      </c>
      <c r="K35" s="7">
        <v>1.1399999999999999</v>
      </c>
      <c r="L35" s="6">
        <f t="shared" si="15"/>
        <v>337.44</v>
      </c>
      <c r="M35" s="7">
        <f t="shared" si="16"/>
        <v>33.529411764705884</v>
      </c>
      <c r="N35" s="21">
        <f t="shared" si="17"/>
        <v>33.744</v>
      </c>
      <c r="O35" s="9" t="s">
        <v>28</v>
      </c>
      <c r="P35" s="19" t="s">
        <v>27</v>
      </c>
      <c r="Q35" s="9" t="s">
        <v>31</v>
      </c>
      <c r="R35" s="9">
        <v>24.4</v>
      </c>
      <c r="S35" s="9">
        <v>94.9</v>
      </c>
      <c r="T35" s="9">
        <v>100</v>
      </c>
      <c r="U35" s="14">
        <v>76</v>
      </c>
      <c r="V35" s="18">
        <v>100</v>
      </c>
      <c r="W35" s="29">
        <f>N35-R35</f>
        <v>9.3440000000000012</v>
      </c>
      <c r="X35">
        <v>0.94900000000000007</v>
      </c>
      <c r="Y35">
        <v>1</v>
      </c>
      <c r="Z35">
        <v>0.76</v>
      </c>
      <c r="AA35">
        <v>1</v>
      </c>
      <c r="AB35">
        <f t="shared" si="4"/>
        <v>1.8688000000000002</v>
      </c>
      <c r="AC35">
        <f t="shared" si="5"/>
        <v>2.8032000000000004</v>
      </c>
      <c r="AD35">
        <f t="shared" si="6"/>
        <v>3.7376000000000005</v>
      </c>
      <c r="AE35">
        <f t="shared" si="7"/>
        <v>0.93440000000000012</v>
      </c>
    </row>
    <row r="36" spans="1:31" ht="136" x14ac:dyDescent="0.2">
      <c r="A36" s="20" t="s">
        <v>35</v>
      </c>
      <c r="B36" s="6" t="s">
        <v>14</v>
      </c>
      <c r="C36" s="6">
        <v>272</v>
      </c>
      <c r="D36" s="6">
        <v>892</v>
      </c>
      <c r="E36" s="6">
        <v>100</v>
      </c>
      <c r="F36" s="6">
        <v>291</v>
      </c>
      <c r="G36" s="7">
        <f t="shared" si="14"/>
        <v>1.0698529411764706</v>
      </c>
      <c r="H36" s="6">
        <v>8</v>
      </c>
      <c r="I36" s="6">
        <v>16</v>
      </c>
      <c r="J36" s="6">
        <v>33</v>
      </c>
      <c r="K36" s="7">
        <v>1.1200000000000001</v>
      </c>
      <c r="L36" s="6">
        <f t="shared" si="15"/>
        <v>325.92</v>
      </c>
      <c r="M36" s="7">
        <f t="shared" si="16"/>
        <v>33.939393939393938</v>
      </c>
      <c r="N36" s="21">
        <f t="shared" si="17"/>
        <v>32.591999999999999</v>
      </c>
      <c r="O36" s="9" t="s">
        <v>28</v>
      </c>
      <c r="P36" s="19" t="s">
        <v>27</v>
      </c>
      <c r="Q36" s="9" t="s">
        <v>32</v>
      </c>
      <c r="R36" s="9">
        <v>23.7</v>
      </c>
      <c r="S36" s="9">
        <v>100</v>
      </c>
      <c r="T36" s="9">
        <v>85.7</v>
      </c>
      <c r="U36" s="14">
        <v>75.3</v>
      </c>
      <c r="V36" s="9">
        <v>100</v>
      </c>
      <c r="W36" s="29">
        <f>N36-R36</f>
        <v>8.8919999999999995</v>
      </c>
      <c r="X36">
        <v>1</v>
      </c>
      <c r="Y36">
        <v>0.85699999999999998</v>
      </c>
      <c r="Z36">
        <v>0.753</v>
      </c>
      <c r="AA36">
        <v>1</v>
      </c>
      <c r="AB36">
        <f t="shared" si="4"/>
        <v>1.7784</v>
      </c>
      <c r="AC36">
        <f t="shared" si="5"/>
        <v>2.6675999999999997</v>
      </c>
      <c r="AD36">
        <f t="shared" si="6"/>
        <v>3.5568</v>
      </c>
      <c r="AE36">
        <f t="shared" si="7"/>
        <v>0.88919999999999999</v>
      </c>
    </row>
    <row r="37" spans="1:31" ht="136" x14ac:dyDescent="0.2">
      <c r="A37" s="20" t="s">
        <v>35</v>
      </c>
      <c r="B37" s="6" t="s">
        <v>14</v>
      </c>
      <c r="C37" s="6">
        <v>216</v>
      </c>
      <c r="D37" s="6">
        <v>758</v>
      </c>
      <c r="E37" s="6">
        <v>90</v>
      </c>
      <c r="F37" s="6">
        <v>223</v>
      </c>
      <c r="G37" s="7">
        <f t="shared" si="14"/>
        <v>1.0324074074074074</v>
      </c>
      <c r="H37" s="6">
        <v>7</v>
      </c>
      <c r="I37" s="6">
        <v>12</v>
      </c>
      <c r="J37" s="6">
        <v>25</v>
      </c>
      <c r="K37" s="7">
        <v>0.84</v>
      </c>
      <c r="L37" s="6">
        <f t="shared" si="15"/>
        <v>187.32</v>
      </c>
      <c r="M37" s="7">
        <f t="shared" si="16"/>
        <v>33.6</v>
      </c>
      <c r="N37" s="21">
        <f t="shared" si="17"/>
        <v>18.731999999999999</v>
      </c>
      <c r="O37" s="9" t="s">
        <v>28</v>
      </c>
      <c r="P37" s="19" t="s">
        <v>27</v>
      </c>
      <c r="Q37" s="9" t="s">
        <v>33</v>
      </c>
      <c r="R37" s="9">
        <v>12.1</v>
      </c>
      <c r="S37" s="9">
        <v>0</v>
      </c>
      <c r="T37" s="9">
        <v>0</v>
      </c>
      <c r="U37" s="14">
        <v>0</v>
      </c>
      <c r="V37" s="9">
        <v>0</v>
      </c>
      <c r="W37" s="29">
        <f t="shared" ref="W37:W41" si="19">N37-R37</f>
        <v>6.6319999999999997</v>
      </c>
      <c r="X37">
        <v>0</v>
      </c>
      <c r="Y37">
        <v>0</v>
      </c>
      <c r="Z37">
        <v>0</v>
      </c>
      <c r="AA37">
        <v>0</v>
      </c>
      <c r="AB37">
        <f t="shared" si="4"/>
        <v>1.3264</v>
      </c>
      <c r="AC37">
        <f t="shared" si="5"/>
        <v>1.9895999999999998</v>
      </c>
      <c r="AD37">
        <f t="shared" si="6"/>
        <v>2.6528</v>
      </c>
      <c r="AE37">
        <f t="shared" si="7"/>
        <v>0.66320000000000001</v>
      </c>
    </row>
    <row r="38" spans="1:31" ht="85" x14ac:dyDescent="0.2">
      <c r="A38" s="20" t="s">
        <v>35</v>
      </c>
      <c r="B38" s="6" t="s">
        <v>11</v>
      </c>
      <c r="C38" s="6">
        <v>227</v>
      </c>
      <c r="D38" s="6">
        <v>698</v>
      </c>
      <c r="E38" s="6">
        <v>94</v>
      </c>
      <c r="F38" s="6">
        <v>235</v>
      </c>
      <c r="G38" s="7">
        <f t="shared" si="14"/>
        <v>1.0352422907488987</v>
      </c>
      <c r="H38" s="6">
        <v>8</v>
      </c>
      <c r="I38" s="6">
        <v>13</v>
      </c>
      <c r="J38" s="6">
        <v>28</v>
      </c>
      <c r="K38" s="7">
        <v>0.9</v>
      </c>
      <c r="L38" s="6">
        <f t="shared" si="15"/>
        <v>211.5</v>
      </c>
      <c r="M38" s="7">
        <f t="shared" si="16"/>
        <v>32.142857142857146</v>
      </c>
      <c r="N38" s="21">
        <f t="shared" si="17"/>
        <v>21.15</v>
      </c>
      <c r="O38" s="9" t="s">
        <v>29</v>
      </c>
      <c r="P38" s="19" t="s">
        <v>24</v>
      </c>
      <c r="Q38" s="9" t="s">
        <v>31</v>
      </c>
      <c r="R38" s="9">
        <v>15.6</v>
      </c>
      <c r="S38" s="9">
        <v>93.6</v>
      </c>
      <c r="T38" s="9">
        <v>100</v>
      </c>
      <c r="U38" s="14">
        <v>72.2</v>
      </c>
      <c r="V38" s="9">
        <v>66.7</v>
      </c>
      <c r="W38" s="29">
        <f t="shared" si="19"/>
        <v>5.5499999999999989</v>
      </c>
      <c r="X38">
        <v>0.93599999999999994</v>
      </c>
      <c r="Y38">
        <v>1</v>
      </c>
      <c r="Z38">
        <v>0.72199999999999998</v>
      </c>
      <c r="AA38">
        <v>0.66700000000000004</v>
      </c>
      <c r="AB38">
        <f t="shared" si="4"/>
        <v>1.1099999999999999</v>
      </c>
      <c r="AC38">
        <f t="shared" si="5"/>
        <v>1.6649999999999996</v>
      </c>
      <c r="AD38">
        <f t="shared" si="6"/>
        <v>2.2199999999999998</v>
      </c>
      <c r="AE38">
        <f t="shared" si="7"/>
        <v>0.55499999999999994</v>
      </c>
    </row>
    <row r="39" spans="1:31" ht="85" x14ac:dyDescent="0.2">
      <c r="A39" s="20" t="s">
        <v>35</v>
      </c>
      <c r="B39" s="6" t="s">
        <v>11</v>
      </c>
      <c r="C39" s="6">
        <v>227</v>
      </c>
      <c r="D39" s="6">
        <v>696</v>
      </c>
      <c r="E39" s="6">
        <v>94</v>
      </c>
      <c r="F39" s="6">
        <v>233</v>
      </c>
      <c r="G39" s="7">
        <f t="shared" si="14"/>
        <v>1.026431718061674</v>
      </c>
      <c r="H39" s="6">
        <v>8</v>
      </c>
      <c r="I39" s="6">
        <v>12</v>
      </c>
      <c r="J39" s="6">
        <v>28</v>
      </c>
      <c r="K39" s="7">
        <v>0.87</v>
      </c>
      <c r="L39" s="6">
        <f t="shared" si="15"/>
        <v>202.71</v>
      </c>
      <c r="M39" s="7">
        <f t="shared" si="16"/>
        <v>31.071428571428573</v>
      </c>
      <c r="N39" s="21">
        <f t="shared" si="17"/>
        <v>20.271000000000001</v>
      </c>
      <c r="O39" s="9" t="s">
        <v>29</v>
      </c>
      <c r="P39" s="19" t="s">
        <v>24</v>
      </c>
      <c r="Q39" s="9" t="s">
        <v>32</v>
      </c>
      <c r="R39" s="9">
        <v>14.7</v>
      </c>
      <c r="S39" s="9">
        <v>100</v>
      </c>
      <c r="T39" s="9">
        <v>91</v>
      </c>
      <c r="U39" s="14">
        <v>71.5</v>
      </c>
      <c r="V39" s="9">
        <v>66.7</v>
      </c>
      <c r="W39" s="29">
        <f t="shared" si="19"/>
        <v>5.5710000000000015</v>
      </c>
      <c r="X39">
        <v>1</v>
      </c>
      <c r="Y39">
        <v>0.91</v>
      </c>
      <c r="Z39">
        <v>0.71499999999999997</v>
      </c>
      <c r="AA39">
        <v>0.66700000000000004</v>
      </c>
      <c r="AB39">
        <f t="shared" si="4"/>
        <v>1.1142000000000003</v>
      </c>
      <c r="AC39">
        <f t="shared" si="5"/>
        <v>1.6713000000000005</v>
      </c>
      <c r="AD39">
        <f t="shared" si="6"/>
        <v>2.2284000000000006</v>
      </c>
      <c r="AE39">
        <f t="shared" si="7"/>
        <v>0.55710000000000015</v>
      </c>
    </row>
    <row r="40" spans="1:31" ht="85" x14ac:dyDescent="0.2">
      <c r="A40" s="20" t="s">
        <v>35</v>
      </c>
      <c r="B40" s="6" t="s">
        <v>11</v>
      </c>
      <c r="C40" s="6">
        <v>181</v>
      </c>
      <c r="D40" s="6">
        <v>607</v>
      </c>
      <c r="E40" s="6">
        <v>85</v>
      </c>
      <c r="F40" s="6">
        <v>189</v>
      </c>
      <c r="G40" s="7">
        <f t="shared" si="14"/>
        <v>1.0441988950276244</v>
      </c>
      <c r="H40" s="6">
        <v>6</v>
      </c>
      <c r="I40" s="6">
        <v>9</v>
      </c>
      <c r="J40" s="6">
        <v>21</v>
      </c>
      <c r="K40" s="7">
        <v>0.6</v>
      </c>
      <c r="L40" s="6">
        <f t="shared" si="15"/>
        <v>113.39999999999999</v>
      </c>
      <c r="M40" s="7">
        <f t="shared" si="16"/>
        <v>28.571428571428573</v>
      </c>
      <c r="N40" s="21">
        <f t="shared" si="17"/>
        <v>11.34</v>
      </c>
      <c r="O40" s="9" t="s">
        <v>29</v>
      </c>
      <c r="P40" s="19" t="s">
        <v>24</v>
      </c>
      <c r="Q40" s="9" t="s">
        <v>33</v>
      </c>
      <c r="R40" s="9">
        <v>7.3</v>
      </c>
      <c r="S40" s="9">
        <v>0</v>
      </c>
      <c r="T40" s="9">
        <v>0</v>
      </c>
      <c r="U40" s="14">
        <v>0</v>
      </c>
      <c r="V40" s="9">
        <v>0</v>
      </c>
      <c r="W40" s="29">
        <f t="shared" si="19"/>
        <v>4.04</v>
      </c>
      <c r="X40">
        <v>0</v>
      </c>
      <c r="Y40">
        <v>0</v>
      </c>
      <c r="Z40">
        <v>0</v>
      </c>
      <c r="AA40">
        <v>0</v>
      </c>
      <c r="AB40">
        <f t="shared" si="4"/>
        <v>0.80800000000000005</v>
      </c>
      <c r="AC40">
        <f t="shared" si="5"/>
        <v>1.212</v>
      </c>
      <c r="AD40">
        <f t="shared" si="6"/>
        <v>1.6160000000000001</v>
      </c>
      <c r="AE40">
        <f t="shared" si="7"/>
        <v>0.40400000000000003</v>
      </c>
    </row>
    <row r="41" spans="1:31" ht="119" x14ac:dyDescent="0.2">
      <c r="A41" s="20" t="s">
        <v>35</v>
      </c>
      <c r="B41" s="6" t="s">
        <v>12</v>
      </c>
      <c r="C41" s="6">
        <v>220</v>
      </c>
      <c r="D41" s="6">
        <v>731</v>
      </c>
      <c r="E41" s="6">
        <v>92</v>
      </c>
      <c r="F41" s="6">
        <v>234</v>
      </c>
      <c r="G41" s="7">
        <f t="shared" si="14"/>
        <v>1.0636363636363637</v>
      </c>
      <c r="H41" s="6">
        <v>9</v>
      </c>
      <c r="I41" s="6">
        <v>13</v>
      </c>
      <c r="J41" s="6">
        <v>29</v>
      </c>
      <c r="K41" s="7">
        <v>1</v>
      </c>
      <c r="L41" s="6">
        <f t="shared" si="15"/>
        <v>234</v>
      </c>
      <c r="M41" s="7">
        <f t="shared" si="16"/>
        <v>34.482758620689658</v>
      </c>
      <c r="N41" s="21">
        <f t="shared" si="17"/>
        <v>23.4</v>
      </c>
      <c r="O41" s="9" t="s">
        <v>29</v>
      </c>
      <c r="P41" s="19" t="s">
        <v>25</v>
      </c>
      <c r="Q41" s="9" t="s">
        <v>31</v>
      </c>
      <c r="R41" s="9">
        <v>17</v>
      </c>
      <c r="S41" s="9">
        <v>96.9</v>
      </c>
      <c r="T41" s="9">
        <v>87.5</v>
      </c>
      <c r="U41" s="14">
        <v>72.2</v>
      </c>
      <c r="V41" s="9">
        <v>100</v>
      </c>
      <c r="W41" s="29">
        <f t="shared" si="19"/>
        <v>6.3999999999999986</v>
      </c>
      <c r="X41">
        <v>0.96900000000000008</v>
      </c>
      <c r="Y41">
        <v>0.875</v>
      </c>
      <c r="Z41">
        <v>0.72199999999999998</v>
      </c>
      <c r="AA41">
        <v>1</v>
      </c>
      <c r="AB41">
        <f t="shared" si="4"/>
        <v>1.2799999999999998</v>
      </c>
      <c r="AC41">
        <f t="shared" si="5"/>
        <v>1.9199999999999995</v>
      </c>
      <c r="AD41">
        <f t="shared" si="6"/>
        <v>2.5599999999999996</v>
      </c>
      <c r="AE41">
        <f t="shared" si="7"/>
        <v>0.6399999999999999</v>
      </c>
    </row>
    <row r="42" spans="1:31" ht="119" x14ac:dyDescent="0.2">
      <c r="A42" s="20" t="s">
        <v>35</v>
      </c>
      <c r="B42" s="6" t="s">
        <v>12</v>
      </c>
      <c r="C42" s="15">
        <v>219</v>
      </c>
      <c r="D42" s="15">
        <v>730</v>
      </c>
      <c r="E42" s="15">
        <v>92</v>
      </c>
      <c r="F42" s="15">
        <v>232</v>
      </c>
      <c r="G42" s="16">
        <f t="shared" si="14"/>
        <v>1.0593607305936072</v>
      </c>
      <c r="H42" s="15">
        <v>9</v>
      </c>
      <c r="I42" s="15">
        <v>13</v>
      </c>
      <c r="J42" s="15">
        <v>29</v>
      </c>
      <c r="K42" s="16">
        <v>0.97</v>
      </c>
      <c r="L42" s="15">
        <f t="shared" si="15"/>
        <v>225.04</v>
      </c>
      <c r="M42" s="16">
        <f t="shared" si="16"/>
        <v>33.448275862068968</v>
      </c>
      <c r="N42" s="22">
        <f t="shared" si="17"/>
        <v>22.504000000000001</v>
      </c>
      <c r="O42" s="9" t="s">
        <v>29</v>
      </c>
      <c r="P42" s="19" t="s">
        <v>25</v>
      </c>
      <c r="Q42" s="9" t="s">
        <v>32</v>
      </c>
      <c r="R42" s="9">
        <v>16.3</v>
      </c>
      <c r="S42" s="9">
        <v>98.4</v>
      </c>
      <c r="T42" s="9">
        <v>89</v>
      </c>
      <c r="U42" s="14">
        <v>71.5</v>
      </c>
      <c r="V42" s="9">
        <v>100</v>
      </c>
      <c r="W42" s="29">
        <f>N42-R42</f>
        <v>6.2040000000000006</v>
      </c>
      <c r="X42">
        <v>0.9840000000000001</v>
      </c>
      <c r="Y42">
        <v>0.89</v>
      </c>
      <c r="Z42">
        <v>0.71499999999999997</v>
      </c>
      <c r="AA42">
        <v>1</v>
      </c>
      <c r="AB42">
        <f t="shared" si="4"/>
        <v>1.2408000000000001</v>
      </c>
      <c r="AC42">
        <f t="shared" si="5"/>
        <v>1.8612000000000002</v>
      </c>
      <c r="AD42">
        <f t="shared" si="6"/>
        <v>2.4816000000000003</v>
      </c>
      <c r="AE42">
        <f t="shared" si="7"/>
        <v>0.62040000000000006</v>
      </c>
    </row>
    <row r="43" spans="1:31" ht="119" x14ac:dyDescent="0.2">
      <c r="A43" s="20" t="s">
        <v>35</v>
      </c>
      <c r="B43" s="6" t="s">
        <v>12</v>
      </c>
      <c r="C43" s="15">
        <v>175</v>
      </c>
      <c r="D43" s="15">
        <v>644</v>
      </c>
      <c r="E43" s="15">
        <v>83</v>
      </c>
      <c r="F43" s="15">
        <v>181</v>
      </c>
      <c r="G43" s="16">
        <f t="shared" si="14"/>
        <v>1.0342857142857143</v>
      </c>
      <c r="H43" s="15">
        <v>6</v>
      </c>
      <c r="I43" s="15">
        <v>9</v>
      </c>
      <c r="J43" s="15">
        <v>21</v>
      </c>
      <c r="K43" s="16">
        <v>0.74</v>
      </c>
      <c r="L43" s="15">
        <f t="shared" si="15"/>
        <v>133.94</v>
      </c>
      <c r="M43" s="16">
        <f t="shared" si="16"/>
        <v>35.238095238095241</v>
      </c>
      <c r="N43" s="22">
        <f t="shared" si="17"/>
        <v>13.394</v>
      </c>
      <c r="O43" s="9" t="s">
        <v>29</v>
      </c>
      <c r="P43" s="19" t="s">
        <v>25</v>
      </c>
      <c r="Q43" s="9" t="s">
        <v>33</v>
      </c>
      <c r="R43" s="9">
        <v>8.6999999999999993</v>
      </c>
      <c r="S43" s="9">
        <v>0</v>
      </c>
      <c r="T43" s="9">
        <v>0</v>
      </c>
      <c r="U43" s="14">
        <v>0</v>
      </c>
      <c r="V43" s="9">
        <v>0</v>
      </c>
      <c r="W43" s="29">
        <f>N43-R43</f>
        <v>4.6940000000000008</v>
      </c>
      <c r="X43">
        <v>0</v>
      </c>
      <c r="Y43">
        <v>0</v>
      </c>
      <c r="Z43">
        <v>0</v>
      </c>
      <c r="AA43">
        <v>0</v>
      </c>
      <c r="AB43">
        <f t="shared" si="4"/>
        <v>0.93880000000000019</v>
      </c>
      <c r="AC43">
        <f t="shared" si="5"/>
        <v>1.4082000000000001</v>
      </c>
      <c r="AD43">
        <f t="shared" si="6"/>
        <v>1.8776000000000004</v>
      </c>
      <c r="AE43">
        <f t="shared" si="7"/>
        <v>0.46940000000000009</v>
      </c>
    </row>
    <row r="44" spans="1:31" ht="136" x14ac:dyDescent="0.2">
      <c r="A44" s="20" t="s">
        <v>35</v>
      </c>
      <c r="B44" s="6" t="s">
        <v>13</v>
      </c>
      <c r="C44" s="6">
        <v>255</v>
      </c>
      <c r="D44" s="6">
        <v>804</v>
      </c>
      <c r="E44" s="6">
        <v>99</v>
      </c>
      <c r="F44" s="6">
        <v>287</v>
      </c>
      <c r="G44" s="7">
        <f t="shared" si="14"/>
        <v>1.1254901960784314</v>
      </c>
      <c r="H44" s="6">
        <v>9</v>
      </c>
      <c r="I44" s="6">
        <v>14</v>
      </c>
      <c r="J44" s="6">
        <v>32</v>
      </c>
      <c r="K44" s="7">
        <v>1.0289999999999999</v>
      </c>
      <c r="L44" s="6">
        <f t="shared" si="15"/>
        <v>295.32299999999998</v>
      </c>
      <c r="M44" s="7">
        <f t="shared" si="16"/>
        <v>32.15625</v>
      </c>
      <c r="N44" s="21">
        <f t="shared" si="17"/>
        <v>29.532299999999999</v>
      </c>
      <c r="O44" s="9" t="s">
        <v>29</v>
      </c>
      <c r="P44" s="19" t="s">
        <v>26</v>
      </c>
      <c r="Q44" s="9" t="s">
        <v>31</v>
      </c>
      <c r="R44" s="9">
        <v>21.4</v>
      </c>
      <c r="S44" s="9">
        <v>98.5</v>
      </c>
      <c r="T44" s="9">
        <v>91</v>
      </c>
      <c r="U44" s="14">
        <v>72.2</v>
      </c>
      <c r="V44" s="9">
        <v>100</v>
      </c>
      <c r="W44" s="29">
        <f t="shared" ref="W44:W45" si="20">N44-R44</f>
        <v>8.1323000000000008</v>
      </c>
      <c r="X44">
        <v>0.98499999999999999</v>
      </c>
      <c r="Y44">
        <v>0.91</v>
      </c>
      <c r="Z44">
        <v>0.72199999999999998</v>
      </c>
      <c r="AA44">
        <v>1</v>
      </c>
      <c r="AB44">
        <f t="shared" si="4"/>
        <v>1.6264600000000002</v>
      </c>
      <c r="AC44">
        <f t="shared" si="5"/>
        <v>2.4396900000000001</v>
      </c>
      <c r="AD44">
        <f t="shared" si="6"/>
        <v>3.2529200000000005</v>
      </c>
      <c r="AE44">
        <f t="shared" si="7"/>
        <v>0.81323000000000012</v>
      </c>
    </row>
    <row r="45" spans="1:31" ht="136" x14ac:dyDescent="0.2">
      <c r="A45" s="20" t="s">
        <v>35</v>
      </c>
      <c r="B45" s="6" t="s">
        <v>13</v>
      </c>
      <c r="C45" s="6">
        <v>253</v>
      </c>
      <c r="D45" s="6">
        <v>802</v>
      </c>
      <c r="E45" s="6">
        <v>98</v>
      </c>
      <c r="F45" s="6">
        <v>285</v>
      </c>
      <c r="G45" s="7">
        <f t="shared" si="14"/>
        <v>1.1264822134387351</v>
      </c>
      <c r="H45" s="6">
        <v>9</v>
      </c>
      <c r="I45" s="6">
        <v>13</v>
      </c>
      <c r="J45" s="6">
        <v>32</v>
      </c>
      <c r="K45" s="7">
        <v>1</v>
      </c>
      <c r="L45" s="6">
        <f t="shared" si="15"/>
        <v>285</v>
      </c>
      <c r="M45" s="7">
        <f t="shared" si="16"/>
        <v>31.25</v>
      </c>
      <c r="N45" s="21">
        <f t="shared" si="17"/>
        <v>28.5</v>
      </c>
      <c r="O45" s="9" t="s">
        <v>29</v>
      </c>
      <c r="P45" s="19" t="s">
        <v>26</v>
      </c>
      <c r="Q45" s="9" t="s">
        <v>32</v>
      </c>
      <c r="R45" s="9">
        <v>18.8</v>
      </c>
      <c r="S45" s="9">
        <v>100</v>
      </c>
      <c r="T45" s="9">
        <v>91</v>
      </c>
      <c r="U45" s="14">
        <v>71.5</v>
      </c>
      <c r="V45" s="9">
        <v>100</v>
      </c>
      <c r="W45" s="29">
        <f t="shared" si="20"/>
        <v>9.6999999999999993</v>
      </c>
      <c r="X45">
        <v>1</v>
      </c>
      <c r="Y45">
        <v>0.91</v>
      </c>
      <c r="Z45">
        <v>0.71499999999999997</v>
      </c>
      <c r="AA45">
        <v>1</v>
      </c>
      <c r="AB45">
        <f t="shared" si="4"/>
        <v>1.94</v>
      </c>
      <c r="AC45">
        <f t="shared" si="5"/>
        <v>2.9099999999999997</v>
      </c>
      <c r="AD45">
        <f t="shared" si="6"/>
        <v>3.88</v>
      </c>
      <c r="AE45">
        <f t="shared" si="7"/>
        <v>0.97</v>
      </c>
    </row>
    <row r="46" spans="1:31" ht="136" x14ac:dyDescent="0.2">
      <c r="A46" s="20" t="s">
        <v>35</v>
      </c>
      <c r="B46" s="6" t="s">
        <v>13</v>
      </c>
      <c r="C46" s="6">
        <v>192</v>
      </c>
      <c r="D46" s="6">
        <v>682</v>
      </c>
      <c r="E46" s="6">
        <v>86</v>
      </c>
      <c r="F46" s="6">
        <v>194</v>
      </c>
      <c r="G46" s="7">
        <f t="shared" si="14"/>
        <v>1.0104166666666667</v>
      </c>
      <c r="H46" s="6">
        <v>6</v>
      </c>
      <c r="I46" s="6">
        <v>10</v>
      </c>
      <c r="J46" s="6">
        <v>22</v>
      </c>
      <c r="K46" s="7">
        <v>0.74</v>
      </c>
      <c r="L46" s="6">
        <f t="shared" si="15"/>
        <v>143.56</v>
      </c>
      <c r="M46" s="7">
        <f t="shared" si="16"/>
        <v>33.636363636363633</v>
      </c>
      <c r="N46" s="21">
        <f t="shared" si="17"/>
        <v>14.356</v>
      </c>
      <c r="O46" s="9" t="s">
        <v>29</v>
      </c>
      <c r="P46" s="19" t="s">
        <v>26</v>
      </c>
      <c r="Q46" s="9" t="s">
        <v>33</v>
      </c>
      <c r="R46" s="9">
        <v>9.4</v>
      </c>
      <c r="S46" s="9">
        <v>0</v>
      </c>
      <c r="T46" s="9">
        <v>0</v>
      </c>
      <c r="U46" s="14">
        <v>0</v>
      </c>
      <c r="V46" s="9">
        <v>0</v>
      </c>
      <c r="W46" s="29">
        <f>N46-R46</f>
        <v>4.9559999999999995</v>
      </c>
      <c r="X46">
        <v>0</v>
      </c>
      <c r="Y46">
        <v>0</v>
      </c>
      <c r="Z46">
        <v>0</v>
      </c>
      <c r="AA46">
        <v>0</v>
      </c>
      <c r="AB46">
        <f t="shared" si="4"/>
        <v>0.99119999999999997</v>
      </c>
      <c r="AC46">
        <f t="shared" si="5"/>
        <v>1.4867999999999999</v>
      </c>
      <c r="AD46">
        <f t="shared" si="6"/>
        <v>1.9823999999999999</v>
      </c>
      <c r="AE46">
        <f t="shared" si="7"/>
        <v>0.49559999999999998</v>
      </c>
    </row>
    <row r="47" spans="1:31" ht="136" x14ac:dyDescent="0.2">
      <c r="A47" s="20" t="s">
        <v>35</v>
      </c>
      <c r="B47" s="6" t="s">
        <v>14</v>
      </c>
      <c r="C47" s="6">
        <v>260</v>
      </c>
      <c r="D47" s="6">
        <v>871</v>
      </c>
      <c r="E47" s="6">
        <v>96</v>
      </c>
      <c r="F47" s="6">
        <v>280</v>
      </c>
      <c r="G47" s="7">
        <f t="shared" si="14"/>
        <v>1.0769230769230769</v>
      </c>
      <c r="H47" s="6">
        <v>9</v>
      </c>
      <c r="I47" s="6">
        <v>15</v>
      </c>
      <c r="J47" s="6">
        <v>33</v>
      </c>
      <c r="K47" s="7">
        <v>1.1399999999999999</v>
      </c>
      <c r="L47" s="6">
        <f t="shared" si="15"/>
        <v>319.2</v>
      </c>
      <c r="M47" s="7">
        <f t="shared" si="16"/>
        <v>34.545454545454547</v>
      </c>
      <c r="N47" s="21">
        <f t="shared" si="17"/>
        <v>31.92</v>
      </c>
      <c r="O47" s="9" t="s">
        <v>29</v>
      </c>
      <c r="P47" s="19" t="s">
        <v>27</v>
      </c>
      <c r="Q47" s="9" t="s">
        <v>31</v>
      </c>
      <c r="R47" s="9">
        <v>23</v>
      </c>
      <c r="S47" s="18">
        <v>91.4</v>
      </c>
      <c r="T47" s="9">
        <v>78</v>
      </c>
      <c r="U47" s="14">
        <v>72.2</v>
      </c>
      <c r="V47" s="9">
        <v>75</v>
      </c>
      <c r="W47" s="29">
        <f>N47-R47</f>
        <v>8.9200000000000017</v>
      </c>
      <c r="X47">
        <v>0.91400000000000003</v>
      </c>
      <c r="Y47">
        <v>0.78</v>
      </c>
      <c r="Z47">
        <v>0.72199999999999998</v>
      </c>
      <c r="AA47">
        <v>0.75</v>
      </c>
      <c r="AB47">
        <f t="shared" si="4"/>
        <v>1.7840000000000005</v>
      </c>
      <c r="AC47">
        <f t="shared" si="5"/>
        <v>2.6760000000000006</v>
      </c>
      <c r="AD47">
        <f t="shared" si="6"/>
        <v>3.5680000000000009</v>
      </c>
      <c r="AE47">
        <f t="shared" si="7"/>
        <v>0.89200000000000024</v>
      </c>
    </row>
    <row r="48" spans="1:31" ht="136" x14ac:dyDescent="0.2">
      <c r="A48" s="20" t="s">
        <v>35</v>
      </c>
      <c r="B48" s="6" t="s">
        <v>14</v>
      </c>
      <c r="C48" s="6">
        <v>259</v>
      </c>
      <c r="D48" s="6">
        <v>869</v>
      </c>
      <c r="E48" s="6">
        <v>96</v>
      </c>
      <c r="F48" s="6">
        <v>279</v>
      </c>
      <c r="G48" s="7">
        <f t="shared" si="14"/>
        <v>1.0772200772200773</v>
      </c>
      <c r="H48" s="6">
        <v>8</v>
      </c>
      <c r="I48" s="6">
        <v>15</v>
      </c>
      <c r="J48" s="6">
        <v>33</v>
      </c>
      <c r="K48" s="7">
        <v>1.08</v>
      </c>
      <c r="L48" s="6">
        <f t="shared" si="15"/>
        <v>301.32</v>
      </c>
      <c r="M48" s="7">
        <f t="shared" si="16"/>
        <v>32.727272727272727</v>
      </c>
      <c r="N48" s="21">
        <f t="shared" si="17"/>
        <v>30.131999999999998</v>
      </c>
      <c r="O48" s="9" t="s">
        <v>29</v>
      </c>
      <c r="P48" s="19" t="s">
        <v>27</v>
      </c>
      <c r="Q48" s="9" t="s">
        <v>32</v>
      </c>
      <c r="R48" s="9">
        <v>22</v>
      </c>
      <c r="S48" s="9">
        <v>97</v>
      </c>
      <c r="T48" s="9">
        <v>80</v>
      </c>
      <c r="U48" s="14">
        <v>71.5</v>
      </c>
      <c r="V48" s="9">
        <v>62.5</v>
      </c>
      <c r="W48" s="29">
        <f t="shared" ref="W48:W49" si="21">N48-R48</f>
        <v>8.1319999999999979</v>
      </c>
      <c r="X48">
        <v>0.97</v>
      </c>
      <c r="Y48">
        <v>0.8</v>
      </c>
      <c r="Z48">
        <v>0.71499999999999997</v>
      </c>
      <c r="AA48">
        <v>0.625</v>
      </c>
      <c r="AB48">
        <f t="shared" si="4"/>
        <v>1.6263999999999996</v>
      </c>
      <c r="AC48">
        <f t="shared" si="5"/>
        <v>2.4395999999999991</v>
      </c>
      <c r="AD48">
        <f t="shared" si="6"/>
        <v>3.2527999999999992</v>
      </c>
      <c r="AE48">
        <f t="shared" si="7"/>
        <v>0.81319999999999981</v>
      </c>
    </row>
    <row r="49" spans="1:31" ht="136" x14ac:dyDescent="0.2">
      <c r="A49" s="20" t="s">
        <v>35</v>
      </c>
      <c r="B49" s="6" t="s">
        <v>14</v>
      </c>
      <c r="C49" s="6">
        <v>200</v>
      </c>
      <c r="D49" s="6">
        <v>728</v>
      </c>
      <c r="E49" s="6">
        <v>88</v>
      </c>
      <c r="F49" s="6">
        <v>213</v>
      </c>
      <c r="G49" s="7">
        <f t="shared" si="14"/>
        <v>1.0649999999999999</v>
      </c>
      <c r="H49" s="6">
        <v>6</v>
      </c>
      <c r="I49" s="6">
        <v>10</v>
      </c>
      <c r="J49" s="6">
        <v>23</v>
      </c>
      <c r="K49" s="7">
        <v>0.84</v>
      </c>
      <c r="L49" s="6">
        <f t="shared" si="15"/>
        <v>178.92</v>
      </c>
      <c r="M49" s="7">
        <f t="shared" si="16"/>
        <v>36.521739130434781</v>
      </c>
      <c r="N49" s="21">
        <f t="shared" si="17"/>
        <v>17.891999999999999</v>
      </c>
      <c r="O49" s="9" t="s">
        <v>29</v>
      </c>
      <c r="P49" s="19" t="s">
        <v>27</v>
      </c>
      <c r="Q49" s="9" t="s">
        <v>33</v>
      </c>
      <c r="R49" s="9">
        <v>11.6</v>
      </c>
      <c r="S49" s="9">
        <v>0</v>
      </c>
      <c r="T49" s="18">
        <v>0</v>
      </c>
      <c r="U49" s="14">
        <v>0</v>
      </c>
      <c r="V49" s="9">
        <v>0</v>
      </c>
      <c r="W49" s="29">
        <f t="shared" si="21"/>
        <v>6.2919999999999998</v>
      </c>
      <c r="X49">
        <v>0</v>
      </c>
      <c r="Y49">
        <v>0</v>
      </c>
      <c r="Z49">
        <v>0</v>
      </c>
      <c r="AA49">
        <v>0</v>
      </c>
      <c r="AB49">
        <f t="shared" si="4"/>
        <v>1.2584</v>
      </c>
      <c r="AC49">
        <f t="shared" si="5"/>
        <v>1.8875999999999999</v>
      </c>
      <c r="AD49">
        <f t="shared" si="6"/>
        <v>2.5167999999999999</v>
      </c>
      <c r="AE49">
        <f t="shared" si="7"/>
        <v>0.62919999999999998</v>
      </c>
    </row>
    <row r="50" spans="1:31" ht="85" x14ac:dyDescent="0.2">
      <c r="A50" s="23" t="s">
        <v>36</v>
      </c>
      <c r="B50" s="6" t="s">
        <v>11</v>
      </c>
      <c r="C50" s="24">
        <v>296</v>
      </c>
      <c r="D50" s="24">
        <v>1107</v>
      </c>
      <c r="E50" s="24">
        <v>86</v>
      </c>
      <c r="F50" s="24">
        <v>321</v>
      </c>
      <c r="G50" s="7">
        <f t="shared" si="14"/>
        <v>1.0844594594594594</v>
      </c>
      <c r="H50" s="24">
        <v>6</v>
      </c>
      <c r="I50" s="24">
        <v>10</v>
      </c>
      <c r="J50" s="24">
        <v>13</v>
      </c>
      <c r="K50" s="25">
        <v>0.8</v>
      </c>
      <c r="L50" s="6">
        <f t="shared" si="15"/>
        <v>256.8</v>
      </c>
      <c r="M50" s="7">
        <f t="shared" si="16"/>
        <v>61.53846153846154</v>
      </c>
      <c r="N50" s="26">
        <f t="shared" si="17"/>
        <v>25.68</v>
      </c>
      <c r="O50" s="9" t="s">
        <v>29</v>
      </c>
      <c r="P50" s="19" t="s">
        <v>24</v>
      </c>
      <c r="Q50" s="9" t="s">
        <v>31</v>
      </c>
      <c r="R50" s="9">
        <v>19</v>
      </c>
      <c r="S50" s="9">
        <v>92.6</v>
      </c>
      <c r="T50" s="18">
        <v>87.5</v>
      </c>
      <c r="U50" s="9">
        <v>38.1</v>
      </c>
      <c r="V50" s="9">
        <v>47.1</v>
      </c>
      <c r="W50" s="29">
        <f>N50-R50</f>
        <v>6.68</v>
      </c>
      <c r="X50">
        <v>0.92599999999999993</v>
      </c>
      <c r="Y50">
        <v>0.875</v>
      </c>
      <c r="Z50">
        <v>0.38100000000000001</v>
      </c>
      <c r="AA50">
        <v>0.47100000000000003</v>
      </c>
      <c r="AB50">
        <f t="shared" si="4"/>
        <v>1.3360000000000001</v>
      </c>
      <c r="AC50">
        <f t="shared" si="5"/>
        <v>2.004</v>
      </c>
      <c r="AD50">
        <f t="shared" si="6"/>
        <v>2.6720000000000002</v>
      </c>
      <c r="AE50">
        <f t="shared" si="7"/>
        <v>0.66800000000000004</v>
      </c>
    </row>
    <row r="51" spans="1:31" ht="85" x14ac:dyDescent="0.2">
      <c r="A51" s="23" t="s">
        <v>36</v>
      </c>
      <c r="B51" s="6" t="s">
        <v>11</v>
      </c>
      <c r="C51" s="24">
        <v>294</v>
      </c>
      <c r="D51" s="24">
        <v>1100</v>
      </c>
      <c r="E51" s="24">
        <v>86</v>
      </c>
      <c r="F51" s="24">
        <v>320</v>
      </c>
      <c r="G51" s="7">
        <f t="shared" si="14"/>
        <v>1.08843537414966</v>
      </c>
      <c r="H51" s="24">
        <v>6</v>
      </c>
      <c r="I51" s="24">
        <v>10</v>
      </c>
      <c r="J51" s="24">
        <v>13</v>
      </c>
      <c r="K51" s="25">
        <v>0.77</v>
      </c>
      <c r="L51" s="6">
        <f t="shared" si="15"/>
        <v>246.4</v>
      </c>
      <c r="M51" s="7">
        <f t="shared" si="16"/>
        <v>59.230769230769234</v>
      </c>
      <c r="N51" s="26">
        <f t="shared" si="17"/>
        <v>24.64</v>
      </c>
      <c r="O51" s="9" t="s">
        <v>29</v>
      </c>
      <c r="P51" s="19" t="s">
        <v>24</v>
      </c>
      <c r="Q51" s="9" t="s">
        <v>32</v>
      </c>
      <c r="R51" s="9">
        <v>17.5</v>
      </c>
      <c r="S51" s="9">
        <v>93</v>
      </c>
      <c r="T51" s="9">
        <v>89</v>
      </c>
      <c r="U51" s="9">
        <v>42.8</v>
      </c>
      <c r="V51" s="9">
        <v>58.8</v>
      </c>
      <c r="W51" s="29">
        <f>N51-R51</f>
        <v>7.1400000000000006</v>
      </c>
      <c r="X51">
        <v>0.93</v>
      </c>
      <c r="Y51">
        <v>0.89</v>
      </c>
      <c r="Z51">
        <v>0.42799999999999999</v>
      </c>
      <c r="AA51">
        <v>0.58799999999999997</v>
      </c>
      <c r="AB51">
        <f t="shared" si="4"/>
        <v>1.4280000000000002</v>
      </c>
      <c r="AC51">
        <f t="shared" si="5"/>
        <v>2.1419999999999999</v>
      </c>
      <c r="AD51">
        <f t="shared" si="6"/>
        <v>2.8560000000000003</v>
      </c>
      <c r="AE51">
        <f t="shared" si="7"/>
        <v>0.71400000000000008</v>
      </c>
    </row>
    <row r="52" spans="1:31" ht="85" x14ac:dyDescent="0.2">
      <c r="A52" s="23" t="s">
        <v>36</v>
      </c>
      <c r="B52" s="6" t="s">
        <v>11</v>
      </c>
      <c r="C52" s="24">
        <v>230</v>
      </c>
      <c r="D52" s="24">
        <v>815</v>
      </c>
      <c r="E52" s="24">
        <v>78</v>
      </c>
      <c r="F52" s="24">
        <v>241</v>
      </c>
      <c r="G52" s="7">
        <f t="shared" si="14"/>
        <v>1.0478260869565217</v>
      </c>
      <c r="H52" s="24">
        <v>5</v>
      </c>
      <c r="I52" s="24">
        <v>8</v>
      </c>
      <c r="J52" s="24">
        <v>10</v>
      </c>
      <c r="K52" s="25">
        <v>0.64</v>
      </c>
      <c r="L52" s="6">
        <f t="shared" si="15"/>
        <v>154.24</v>
      </c>
      <c r="M52" s="7">
        <f t="shared" si="16"/>
        <v>64</v>
      </c>
      <c r="N52" s="26">
        <f t="shared" si="17"/>
        <v>15.424000000000001</v>
      </c>
      <c r="O52" s="9" t="s">
        <v>29</v>
      </c>
      <c r="P52" s="19" t="s">
        <v>24</v>
      </c>
      <c r="Q52" s="9" t="s">
        <v>33</v>
      </c>
      <c r="R52" s="9">
        <v>10</v>
      </c>
      <c r="S52" s="9">
        <v>0</v>
      </c>
      <c r="T52" s="9">
        <v>0</v>
      </c>
      <c r="U52" s="9">
        <v>0</v>
      </c>
      <c r="V52" s="9">
        <v>0</v>
      </c>
      <c r="W52" s="29">
        <f t="shared" ref="W52:W58" si="22">N52-R52</f>
        <v>5.4240000000000013</v>
      </c>
      <c r="X52">
        <v>0</v>
      </c>
      <c r="Y52">
        <v>0</v>
      </c>
      <c r="Z52">
        <v>0</v>
      </c>
      <c r="AA52">
        <v>0</v>
      </c>
      <c r="AB52">
        <f t="shared" si="4"/>
        <v>1.0848000000000002</v>
      </c>
      <c r="AC52">
        <f t="shared" si="5"/>
        <v>1.6272000000000004</v>
      </c>
      <c r="AD52">
        <f t="shared" si="6"/>
        <v>2.1696000000000004</v>
      </c>
      <c r="AE52">
        <f t="shared" si="7"/>
        <v>0.5424000000000001</v>
      </c>
    </row>
    <row r="53" spans="1:31" ht="119" x14ac:dyDescent="0.2">
      <c r="A53" s="23" t="s">
        <v>36</v>
      </c>
      <c r="B53" s="6" t="s">
        <v>12</v>
      </c>
      <c r="C53" s="24">
        <v>244</v>
      </c>
      <c r="D53" s="24">
        <v>945</v>
      </c>
      <c r="E53" s="24">
        <v>71</v>
      </c>
      <c r="F53" s="24">
        <v>260</v>
      </c>
      <c r="G53" s="7">
        <f t="shared" si="14"/>
        <v>1.0655737704918034</v>
      </c>
      <c r="H53" s="24">
        <v>8</v>
      </c>
      <c r="I53" s="24">
        <v>9</v>
      </c>
      <c r="J53" s="24">
        <v>15</v>
      </c>
      <c r="K53" s="25">
        <v>1.0489999999999999</v>
      </c>
      <c r="L53" s="6">
        <f t="shared" si="15"/>
        <v>272.74</v>
      </c>
      <c r="M53" s="7">
        <f t="shared" si="16"/>
        <v>69.933333333333337</v>
      </c>
      <c r="N53" s="26">
        <f t="shared" si="17"/>
        <v>27.274000000000001</v>
      </c>
      <c r="O53" s="9" t="s">
        <v>29</v>
      </c>
      <c r="P53" s="19" t="s">
        <v>25</v>
      </c>
      <c r="Q53" s="9" t="s">
        <v>31</v>
      </c>
      <c r="R53" s="9">
        <v>20</v>
      </c>
      <c r="S53" s="9">
        <v>96.2</v>
      </c>
      <c r="T53" s="9">
        <v>100</v>
      </c>
      <c r="U53" s="9">
        <v>48.6</v>
      </c>
      <c r="V53" s="9">
        <v>71.400000000000006</v>
      </c>
      <c r="W53" s="29">
        <f t="shared" si="22"/>
        <v>7.2740000000000009</v>
      </c>
      <c r="X53">
        <v>0.96200000000000008</v>
      </c>
      <c r="Y53">
        <v>1</v>
      </c>
      <c r="Z53">
        <v>0.48599999999999999</v>
      </c>
      <c r="AA53">
        <v>0.71400000000000008</v>
      </c>
      <c r="AB53">
        <f t="shared" si="4"/>
        <v>1.4548000000000003</v>
      </c>
      <c r="AC53">
        <f t="shared" si="5"/>
        <v>2.1822000000000004</v>
      </c>
      <c r="AD53">
        <f t="shared" si="6"/>
        <v>2.9096000000000006</v>
      </c>
      <c r="AE53">
        <f t="shared" si="7"/>
        <v>0.72740000000000016</v>
      </c>
    </row>
    <row r="54" spans="1:31" ht="119" x14ac:dyDescent="0.2">
      <c r="A54" s="23" t="s">
        <v>36</v>
      </c>
      <c r="B54" s="6" t="s">
        <v>12</v>
      </c>
      <c r="C54" s="24">
        <v>244</v>
      </c>
      <c r="D54" s="24">
        <v>944</v>
      </c>
      <c r="E54" s="24">
        <v>72</v>
      </c>
      <c r="F54" s="24">
        <v>259</v>
      </c>
      <c r="G54" s="7">
        <f t="shared" si="14"/>
        <v>1.0614754098360655</v>
      </c>
      <c r="H54" s="24">
        <v>7</v>
      </c>
      <c r="I54" s="24">
        <v>8</v>
      </c>
      <c r="J54" s="24">
        <v>14</v>
      </c>
      <c r="K54" s="25">
        <v>1.0109999999999999</v>
      </c>
      <c r="L54" s="6">
        <f t="shared" si="15"/>
        <v>261.84899999999999</v>
      </c>
      <c r="M54" s="7">
        <f t="shared" si="16"/>
        <v>72.214285714285708</v>
      </c>
      <c r="N54" s="26">
        <f t="shared" si="17"/>
        <v>26.184899999999999</v>
      </c>
      <c r="O54" s="9" t="s">
        <v>29</v>
      </c>
      <c r="P54" s="19" t="s">
        <v>25</v>
      </c>
      <c r="Q54" s="9" t="s">
        <v>32</v>
      </c>
      <c r="R54" s="9">
        <v>18.8</v>
      </c>
      <c r="S54" s="9">
        <v>96.5</v>
      </c>
      <c r="T54" s="9">
        <v>85.7</v>
      </c>
      <c r="U54" s="9">
        <v>45.9</v>
      </c>
      <c r="V54" s="9">
        <v>64.3</v>
      </c>
      <c r="W54" s="29">
        <f t="shared" si="22"/>
        <v>7.3848999999999982</v>
      </c>
      <c r="X54">
        <v>0.96499999999999997</v>
      </c>
      <c r="Y54">
        <v>0.85699999999999998</v>
      </c>
      <c r="Z54">
        <v>0.45899999999999996</v>
      </c>
      <c r="AA54">
        <v>0.64300000000000002</v>
      </c>
      <c r="AB54">
        <f t="shared" si="4"/>
        <v>1.4769799999999997</v>
      </c>
      <c r="AC54">
        <f t="shared" si="5"/>
        <v>2.2154699999999994</v>
      </c>
      <c r="AD54">
        <f t="shared" si="6"/>
        <v>2.9539599999999995</v>
      </c>
      <c r="AE54">
        <f t="shared" si="7"/>
        <v>0.73848999999999987</v>
      </c>
    </row>
    <row r="55" spans="1:31" ht="119" x14ac:dyDescent="0.2">
      <c r="A55" s="23" t="s">
        <v>36</v>
      </c>
      <c r="B55" s="6" t="s">
        <v>12</v>
      </c>
      <c r="C55" s="24">
        <v>198</v>
      </c>
      <c r="D55" s="24">
        <v>713</v>
      </c>
      <c r="E55" s="24">
        <v>65</v>
      </c>
      <c r="F55" s="24">
        <v>217</v>
      </c>
      <c r="G55" s="7">
        <f t="shared" si="14"/>
        <v>1.095959595959596</v>
      </c>
      <c r="H55" s="24">
        <v>6</v>
      </c>
      <c r="I55" s="24">
        <v>7</v>
      </c>
      <c r="J55" s="24">
        <v>11</v>
      </c>
      <c r="K55" s="25">
        <v>0.75</v>
      </c>
      <c r="L55" s="6">
        <f t="shared" si="15"/>
        <v>162.75</v>
      </c>
      <c r="M55" s="7">
        <f t="shared" si="16"/>
        <v>68.181818181818187</v>
      </c>
      <c r="N55" s="26">
        <f t="shared" si="17"/>
        <v>16.274999999999999</v>
      </c>
      <c r="O55" s="9" t="s">
        <v>29</v>
      </c>
      <c r="P55" s="19" t="s">
        <v>25</v>
      </c>
      <c r="Q55" s="9" t="s">
        <v>33</v>
      </c>
      <c r="R55" s="9">
        <v>10.6</v>
      </c>
      <c r="S55" s="9">
        <v>0</v>
      </c>
      <c r="T55" s="9">
        <v>0</v>
      </c>
      <c r="U55" s="9">
        <v>0</v>
      </c>
      <c r="V55" s="9">
        <v>0</v>
      </c>
      <c r="W55" s="29">
        <f t="shared" si="22"/>
        <v>5.6749999999999989</v>
      </c>
      <c r="X55">
        <v>0</v>
      </c>
      <c r="Y55">
        <v>0</v>
      </c>
      <c r="Z55">
        <v>0</v>
      </c>
      <c r="AA55">
        <v>0</v>
      </c>
      <c r="AB55">
        <f t="shared" si="4"/>
        <v>1.1349999999999998</v>
      </c>
      <c r="AC55">
        <f t="shared" si="5"/>
        <v>1.7024999999999997</v>
      </c>
      <c r="AD55">
        <f t="shared" si="6"/>
        <v>2.2699999999999996</v>
      </c>
      <c r="AE55">
        <f t="shared" si="7"/>
        <v>0.56749999999999989</v>
      </c>
    </row>
    <row r="56" spans="1:31" ht="136" x14ac:dyDescent="0.2">
      <c r="A56" s="23" t="s">
        <v>36</v>
      </c>
      <c r="B56" s="6" t="s">
        <v>13</v>
      </c>
      <c r="C56" s="24">
        <v>265</v>
      </c>
      <c r="D56" s="24">
        <v>1012</v>
      </c>
      <c r="E56" s="24">
        <v>85</v>
      </c>
      <c r="F56" s="24">
        <v>285</v>
      </c>
      <c r="G56" s="7">
        <f t="shared" si="14"/>
        <v>1.0754716981132075</v>
      </c>
      <c r="H56" s="27">
        <v>6.5</v>
      </c>
      <c r="I56" s="24">
        <v>9</v>
      </c>
      <c r="J56" s="24">
        <v>16</v>
      </c>
      <c r="K56" s="25">
        <v>1.1000000000000001</v>
      </c>
      <c r="L56" s="6">
        <f t="shared" si="15"/>
        <v>313.5</v>
      </c>
      <c r="M56" s="7">
        <f t="shared" si="16"/>
        <v>68.75</v>
      </c>
      <c r="N56" s="26">
        <f t="shared" si="17"/>
        <v>31.35</v>
      </c>
      <c r="O56" s="9" t="s">
        <v>29</v>
      </c>
      <c r="P56" s="19" t="s">
        <v>26</v>
      </c>
      <c r="Q56" s="9" t="s">
        <v>31</v>
      </c>
      <c r="R56" s="9">
        <v>22.8</v>
      </c>
      <c r="S56" s="9">
        <v>93.5</v>
      </c>
      <c r="T56" s="9">
        <v>89</v>
      </c>
      <c r="U56" s="9">
        <v>51.7</v>
      </c>
      <c r="V56" s="9">
        <v>58.3</v>
      </c>
      <c r="W56" s="29">
        <f t="shared" si="22"/>
        <v>8.5500000000000007</v>
      </c>
      <c r="X56">
        <v>0.93500000000000005</v>
      </c>
      <c r="Y56">
        <v>0.89</v>
      </c>
      <c r="Z56">
        <v>0.51700000000000002</v>
      </c>
      <c r="AA56">
        <v>0.58299999999999996</v>
      </c>
      <c r="AB56">
        <f t="shared" si="4"/>
        <v>1.7100000000000002</v>
      </c>
      <c r="AC56">
        <f t="shared" si="5"/>
        <v>2.5649999999999999</v>
      </c>
      <c r="AD56">
        <f t="shared" si="6"/>
        <v>3.4200000000000004</v>
      </c>
      <c r="AE56">
        <f t="shared" si="7"/>
        <v>0.85500000000000009</v>
      </c>
    </row>
    <row r="57" spans="1:31" ht="136" x14ac:dyDescent="0.2">
      <c r="A57" s="23" t="s">
        <v>36</v>
      </c>
      <c r="B57" s="6" t="s">
        <v>13</v>
      </c>
      <c r="C57" s="24">
        <v>262</v>
      </c>
      <c r="D57" s="24">
        <v>1007</v>
      </c>
      <c r="E57" s="24">
        <v>84</v>
      </c>
      <c r="F57" s="24">
        <v>283</v>
      </c>
      <c r="G57" s="7">
        <f t="shared" si="14"/>
        <v>1.0801526717557253</v>
      </c>
      <c r="H57" s="24">
        <v>7</v>
      </c>
      <c r="I57" s="24">
        <v>8</v>
      </c>
      <c r="J57" s="24">
        <v>16</v>
      </c>
      <c r="K57" s="25">
        <v>1.0549999999999999</v>
      </c>
      <c r="L57" s="6">
        <f t="shared" si="15"/>
        <v>298.565</v>
      </c>
      <c r="M57" s="7">
        <f t="shared" si="16"/>
        <v>65.9375</v>
      </c>
      <c r="N57" s="26">
        <f t="shared" si="17"/>
        <v>29.8565</v>
      </c>
      <c r="O57" s="9" t="s">
        <v>29</v>
      </c>
      <c r="P57" s="19" t="s">
        <v>26</v>
      </c>
      <c r="Q57" s="9" t="s">
        <v>32</v>
      </c>
      <c r="R57" s="9">
        <v>21.6</v>
      </c>
      <c r="S57" s="9">
        <v>97.7</v>
      </c>
      <c r="T57" s="9">
        <v>89</v>
      </c>
      <c r="U57" s="9">
        <v>62.1</v>
      </c>
      <c r="V57" s="9">
        <v>58.3</v>
      </c>
      <c r="W57" s="29">
        <f t="shared" si="22"/>
        <v>8.2564999999999991</v>
      </c>
      <c r="X57">
        <v>0.97699999999999998</v>
      </c>
      <c r="Y57">
        <v>0.89</v>
      </c>
      <c r="Z57">
        <v>0.621</v>
      </c>
      <c r="AA57">
        <v>0.58299999999999996</v>
      </c>
      <c r="AB57">
        <f t="shared" si="4"/>
        <v>1.6513</v>
      </c>
      <c r="AC57">
        <f t="shared" si="5"/>
        <v>2.4769499999999995</v>
      </c>
      <c r="AD57">
        <f t="shared" si="6"/>
        <v>3.3026</v>
      </c>
      <c r="AE57">
        <f t="shared" si="7"/>
        <v>0.82565</v>
      </c>
    </row>
    <row r="58" spans="1:31" ht="136" x14ac:dyDescent="0.2">
      <c r="A58" s="23" t="s">
        <v>36</v>
      </c>
      <c r="B58" s="6" t="s">
        <v>13</v>
      </c>
      <c r="C58" s="24">
        <v>201</v>
      </c>
      <c r="D58" s="24">
        <v>795</v>
      </c>
      <c r="E58" s="24">
        <v>70</v>
      </c>
      <c r="F58" s="24">
        <v>223</v>
      </c>
      <c r="G58" s="7">
        <f t="shared" si="14"/>
        <v>1.1094527363184079</v>
      </c>
      <c r="H58" s="24">
        <v>6</v>
      </c>
      <c r="I58" s="24">
        <v>7</v>
      </c>
      <c r="J58" s="24">
        <v>11</v>
      </c>
      <c r="K58" s="25">
        <v>0.84</v>
      </c>
      <c r="L58" s="6">
        <f t="shared" si="15"/>
        <v>187.32</v>
      </c>
      <c r="M58" s="7">
        <f t="shared" si="16"/>
        <v>76.36363636363636</v>
      </c>
      <c r="N58" s="26">
        <f t="shared" si="17"/>
        <v>18.731999999999999</v>
      </c>
      <c r="O58" s="9" t="s">
        <v>29</v>
      </c>
      <c r="P58" s="19" t="s">
        <v>26</v>
      </c>
      <c r="Q58" s="9" t="s">
        <v>33</v>
      </c>
      <c r="R58" s="9">
        <v>12.2</v>
      </c>
      <c r="S58" s="9">
        <v>0</v>
      </c>
      <c r="T58" s="18">
        <v>0</v>
      </c>
      <c r="U58" s="9">
        <v>0</v>
      </c>
      <c r="V58" s="9">
        <v>0</v>
      </c>
      <c r="W58" s="29">
        <f t="shared" si="22"/>
        <v>6.532</v>
      </c>
      <c r="X58">
        <v>0</v>
      </c>
      <c r="Y58">
        <v>0</v>
      </c>
      <c r="Z58">
        <v>0</v>
      </c>
      <c r="AA58">
        <v>0</v>
      </c>
      <c r="AB58">
        <f t="shared" si="4"/>
        <v>1.3064</v>
      </c>
      <c r="AC58">
        <f t="shared" si="5"/>
        <v>1.9596</v>
      </c>
      <c r="AD58">
        <f t="shared" si="6"/>
        <v>2.6128</v>
      </c>
      <c r="AE58">
        <f t="shared" si="7"/>
        <v>0.6532</v>
      </c>
    </row>
    <row r="59" spans="1:31" ht="136" x14ac:dyDescent="0.2">
      <c r="A59" s="23" t="s">
        <v>36</v>
      </c>
      <c r="B59" s="6" t="s">
        <v>14</v>
      </c>
      <c r="C59" s="24">
        <v>302</v>
      </c>
      <c r="D59" s="24">
        <v>916</v>
      </c>
      <c r="E59" s="24">
        <v>94</v>
      </c>
      <c r="F59" s="24">
        <v>352</v>
      </c>
      <c r="G59" s="7">
        <f t="shared" si="14"/>
        <v>1.1655629139072847</v>
      </c>
      <c r="H59" s="27">
        <v>8</v>
      </c>
      <c r="I59" s="24">
        <v>12</v>
      </c>
      <c r="J59" s="24">
        <v>17</v>
      </c>
      <c r="K59" s="25">
        <v>1.0489999999999999</v>
      </c>
      <c r="L59" s="6">
        <f t="shared" si="15"/>
        <v>369.24799999999999</v>
      </c>
      <c r="M59" s="7">
        <f t="shared" si="16"/>
        <v>61.705882352941174</v>
      </c>
      <c r="N59" s="26">
        <f t="shared" si="17"/>
        <v>36.924799999999998</v>
      </c>
      <c r="O59" s="9" t="s">
        <v>29</v>
      </c>
      <c r="P59" s="19" t="s">
        <v>27</v>
      </c>
      <c r="Q59" s="9" t="s">
        <v>31</v>
      </c>
      <c r="R59" s="9">
        <v>26.8</v>
      </c>
      <c r="S59" s="9">
        <v>93.2</v>
      </c>
      <c r="T59" s="9">
        <v>90</v>
      </c>
      <c r="U59" s="9">
        <v>44.6</v>
      </c>
      <c r="V59" s="9">
        <v>53.3</v>
      </c>
      <c r="W59" s="29">
        <f>N59-R59</f>
        <v>10.124799999999997</v>
      </c>
      <c r="X59">
        <v>0.93200000000000005</v>
      </c>
      <c r="Y59">
        <v>0.9</v>
      </c>
      <c r="Z59">
        <v>0.44600000000000001</v>
      </c>
      <c r="AA59">
        <v>0.53299999999999992</v>
      </c>
      <c r="AB59">
        <f t="shared" si="4"/>
        <v>2.0249599999999996</v>
      </c>
      <c r="AC59">
        <f t="shared" si="5"/>
        <v>3.0374399999999988</v>
      </c>
      <c r="AD59">
        <f t="shared" si="6"/>
        <v>4.0499199999999993</v>
      </c>
      <c r="AE59">
        <f t="shared" si="7"/>
        <v>1.0124799999999998</v>
      </c>
    </row>
    <row r="60" spans="1:31" ht="136" x14ac:dyDescent="0.2">
      <c r="A60" s="23" t="s">
        <v>36</v>
      </c>
      <c r="B60" s="6" t="s">
        <v>14</v>
      </c>
      <c r="C60" s="24">
        <v>301</v>
      </c>
      <c r="D60" s="24">
        <v>909</v>
      </c>
      <c r="E60" s="24">
        <v>92</v>
      </c>
      <c r="F60" s="24">
        <v>350</v>
      </c>
      <c r="G60" s="7">
        <f t="shared" si="14"/>
        <v>1.1627906976744187</v>
      </c>
      <c r="H60" s="24">
        <v>8</v>
      </c>
      <c r="I60" s="24">
        <v>11</v>
      </c>
      <c r="J60" s="24">
        <v>16</v>
      </c>
      <c r="K60" s="25">
        <v>1.0229999999999999</v>
      </c>
      <c r="L60" s="6">
        <f t="shared" si="15"/>
        <v>358.04999999999995</v>
      </c>
      <c r="M60" s="7">
        <f t="shared" si="16"/>
        <v>63.937499999999993</v>
      </c>
      <c r="N60" s="26">
        <f t="shared" si="17"/>
        <v>35.804999999999993</v>
      </c>
      <c r="O60" s="9" t="s">
        <v>29</v>
      </c>
      <c r="P60" s="19" t="s">
        <v>27</v>
      </c>
      <c r="Q60" s="9" t="s">
        <v>32</v>
      </c>
      <c r="R60" s="9">
        <v>26</v>
      </c>
      <c r="S60" s="9">
        <v>97.4</v>
      </c>
      <c r="T60" s="9">
        <v>100</v>
      </c>
      <c r="U60" s="9">
        <v>46.4</v>
      </c>
      <c r="V60" s="9">
        <v>53.3</v>
      </c>
      <c r="W60" s="29">
        <f>N60-R60</f>
        <v>9.8049999999999926</v>
      </c>
      <c r="X60">
        <v>0.97400000000000009</v>
      </c>
      <c r="Y60">
        <v>1</v>
      </c>
      <c r="Z60">
        <v>0.46399999999999997</v>
      </c>
      <c r="AA60">
        <v>0.53299999999999992</v>
      </c>
      <c r="AB60">
        <f t="shared" si="4"/>
        <v>1.9609999999999985</v>
      </c>
      <c r="AC60">
        <f t="shared" si="5"/>
        <v>2.9414999999999978</v>
      </c>
      <c r="AD60">
        <f t="shared" si="6"/>
        <v>3.921999999999997</v>
      </c>
      <c r="AE60">
        <f t="shared" si="7"/>
        <v>0.98049999999999926</v>
      </c>
    </row>
    <row r="61" spans="1:31" ht="136" x14ac:dyDescent="0.2">
      <c r="A61" s="23" t="s">
        <v>36</v>
      </c>
      <c r="B61" s="6" t="s">
        <v>14</v>
      </c>
      <c r="C61" s="24">
        <v>242</v>
      </c>
      <c r="D61" s="24">
        <v>785</v>
      </c>
      <c r="E61" s="24">
        <v>85</v>
      </c>
      <c r="F61" s="24">
        <v>255</v>
      </c>
      <c r="G61" s="7">
        <f t="shared" si="14"/>
        <v>1.0537190082644627</v>
      </c>
      <c r="H61" s="24">
        <v>6</v>
      </c>
      <c r="I61" s="24">
        <v>9</v>
      </c>
      <c r="J61" s="24">
        <v>11</v>
      </c>
      <c r="K61" s="25">
        <v>0.84</v>
      </c>
      <c r="L61" s="6">
        <f t="shared" si="15"/>
        <v>214.2</v>
      </c>
      <c r="M61" s="7">
        <f t="shared" si="16"/>
        <v>76.36363636363636</v>
      </c>
      <c r="N61" s="26">
        <f t="shared" si="17"/>
        <v>21.42</v>
      </c>
      <c r="O61" s="9" t="s">
        <v>29</v>
      </c>
      <c r="P61" s="19" t="s">
        <v>27</v>
      </c>
      <c r="Q61" s="9" t="s">
        <v>33</v>
      </c>
      <c r="R61" s="9">
        <v>13.9</v>
      </c>
      <c r="S61" s="9">
        <v>0</v>
      </c>
      <c r="T61" s="9">
        <v>0</v>
      </c>
      <c r="U61" s="9">
        <v>0</v>
      </c>
      <c r="V61" s="9">
        <v>0</v>
      </c>
      <c r="W61" s="29">
        <f t="shared" ref="W61" si="23">N61-R61</f>
        <v>7.5200000000000014</v>
      </c>
      <c r="X61">
        <v>0</v>
      </c>
      <c r="Y61">
        <v>0</v>
      </c>
      <c r="Z61">
        <v>0</v>
      </c>
      <c r="AA61">
        <v>0</v>
      </c>
      <c r="AB61">
        <f t="shared" si="4"/>
        <v>1.5040000000000004</v>
      </c>
      <c r="AC61">
        <f t="shared" si="5"/>
        <v>2.2560000000000002</v>
      </c>
      <c r="AD61">
        <f t="shared" si="6"/>
        <v>3.0080000000000009</v>
      </c>
      <c r="AE61">
        <f t="shared" si="7"/>
        <v>0.75200000000000022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2023-10-05T16:15:47Z</dcterms:created>
  <dcterms:modified xsi:type="dcterms:W3CDTF">2023-10-06T06:43:46Z</dcterms:modified>
</cp:coreProperties>
</file>