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drin\Desktop\all_work\groundfish\updates\2022\2022 Management Track Assessments\Assessments\White Hake\2022 Management Track\"/>
    </mc:Choice>
  </mc:AlternateContent>
  <xr:revisionPtr revIDLastSave="0" documentId="13_ncr:1_{ED96B68B-FE81-475F-A6CF-C9F6402E3DA5}" xr6:coauthVersionLast="47" xr6:coauthVersionMax="47" xr10:uidLastSave="{00000000-0000-0000-0000-000000000000}"/>
  <bookViews>
    <workbookView xWindow="28680" yWindow="-120" windowWidth="29040" windowHeight="15720" xr2:uid="{7ACB3214-632B-4EB0-81A3-8207B9BF4D2B}"/>
  </bookViews>
  <sheets>
    <sheet name="Sheet1" sheetId="1" r:id="rId1"/>
  </sheets>
  <definedNames>
    <definedName name="solver_adj" localSheetId="0" hidden="1">Sheet1!$S$2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Sheet1!$S$2</definedName>
    <definedName name="solver_lhs2" localSheetId="0" hidden="1">Sheet1!$S$2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Sheet1!$AB$6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2015</definedName>
    <definedName name="solver_rhs2" localSheetId="0" hidden="1">1991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9" i="1" l="1"/>
  <c r="AP9" i="1" s="1"/>
  <c r="AE10" i="1"/>
  <c r="AP10" i="1" s="1"/>
  <c r="AE11" i="1"/>
  <c r="AP11" i="1" s="1"/>
  <c r="AE12" i="1"/>
  <c r="AP12" i="1" s="1"/>
  <c r="AE13" i="1"/>
  <c r="AP13" i="1" s="1"/>
  <c r="AE14" i="1"/>
  <c r="AP14" i="1" s="1"/>
  <c r="AE15" i="1"/>
  <c r="AP15" i="1" s="1"/>
  <c r="AE16" i="1"/>
  <c r="AP16" i="1" s="1"/>
  <c r="AE17" i="1"/>
  <c r="AP17" i="1" s="1"/>
  <c r="AE18" i="1"/>
  <c r="AP18" i="1" s="1"/>
  <c r="AE19" i="1"/>
  <c r="AP19" i="1" s="1"/>
  <c r="AE20" i="1"/>
  <c r="AP20" i="1" s="1"/>
  <c r="AE21" i="1"/>
  <c r="AP21" i="1" s="1"/>
  <c r="AE22" i="1"/>
  <c r="AP22" i="1" s="1"/>
  <c r="AE23" i="1"/>
  <c r="AP23" i="1" s="1"/>
  <c r="AE24" i="1"/>
  <c r="AP24" i="1" s="1"/>
  <c r="AE25" i="1"/>
  <c r="AP25" i="1" s="1"/>
  <c r="AE26" i="1"/>
  <c r="AP26" i="1" s="1"/>
  <c r="AE27" i="1"/>
  <c r="AP27" i="1" s="1"/>
  <c r="AE28" i="1"/>
  <c r="AP28" i="1" s="1"/>
  <c r="AE29" i="1"/>
  <c r="AP29" i="1" s="1"/>
  <c r="AE30" i="1"/>
  <c r="AP30" i="1" s="1"/>
  <c r="AE31" i="1"/>
  <c r="AP31" i="1" s="1"/>
  <c r="AE32" i="1"/>
  <c r="AP32" i="1" s="1"/>
  <c r="AE33" i="1"/>
  <c r="AP33" i="1" s="1"/>
  <c r="AE34" i="1"/>
  <c r="AP34" i="1" s="1"/>
  <c r="AE35" i="1"/>
  <c r="AP35" i="1" s="1"/>
  <c r="AE36" i="1"/>
  <c r="AP36" i="1" s="1"/>
  <c r="AE37" i="1"/>
  <c r="AP37" i="1" s="1"/>
  <c r="AE38" i="1"/>
  <c r="AP38" i="1" s="1"/>
  <c r="AE39" i="1"/>
  <c r="AP39" i="1" s="1"/>
  <c r="AE40" i="1"/>
  <c r="AP40" i="1" s="1"/>
  <c r="AE41" i="1"/>
  <c r="AP41" i="1" s="1"/>
  <c r="AE42" i="1"/>
  <c r="AP42" i="1" s="1"/>
  <c r="AE43" i="1"/>
  <c r="AP43" i="1" s="1"/>
  <c r="AE44" i="1"/>
  <c r="AP44" i="1" s="1"/>
  <c r="AE45" i="1"/>
  <c r="AP45" i="1" s="1"/>
  <c r="AE46" i="1"/>
  <c r="AP46" i="1" s="1"/>
  <c r="AE47" i="1"/>
  <c r="AP47" i="1" s="1"/>
  <c r="AE48" i="1"/>
  <c r="AP48" i="1" s="1"/>
  <c r="AE49" i="1"/>
  <c r="AP49" i="1" s="1"/>
  <c r="AE50" i="1"/>
  <c r="AP50" i="1" s="1"/>
  <c r="AE51" i="1"/>
  <c r="AP51" i="1" s="1"/>
  <c r="AE52" i="1"/>
  <c r="AP52" i="1" s="1"/>
  <c r="AE53" i="1"/>
  <c r="AP53" i="1" s="1"/>
  <c r="AE54" i="1"/>
  <c r="AP54" i="1" s="1"/>
  <c r="AE55" i="1"/>
  <c r="AP55" i="1" s="1"/>
  <c r="AE56" i="1"/>
  <c r="AP56" i="1" s="1"/>
  <c r="AE57" i="1"/>
  <c r="AP57" i="1" s="1"/>
  <c r="AE58" i="1"/>
  <c r="AP58" i="1" s="1"/>
  <c r="AE59" i="1"/>
  <c r="AP59" i="1" s="1"/>
  <c r="AE60" i="1"/>
  <c r="AP60" i="1" s="1"/>
  <c r="AE61" i="1"/>
  <c r="AP61" i="1" s="1"/>
  <c r="AE62" i="1"/>
  <c r="AP62" i="1" s="1"/>
  <c r="AE63" i="1"/>
  <c r="AP63" i="1" s="1"/>
  <c r="AE64" i="1"/>
  <c r="AP64" i="1" s="1"/>
  <c r="AE65" i="1"/>
  <c r="AP65" i="1" s="1"/>
  <c r="AE66" i="1"/>
  <c r="AP66" i="1" s="1"/>
  <c r="AE8" i="1"/>
  <c r="AP8" i="1" s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13" i="1"/>
  <c r="V9" i="1" l="1"/>
  <c r="V10" i="1"/>
  <c r="V11" i="1"/>
  <c r="V12" i="1"/>
  <c r="V13" i="1"/>
  <c r="V14" i="1"/>
  <c r="V15" i="1"/>
  <c r="V23" i="1"/>
  <c r="V31" i="1"/>
  <c r="V8" i="1"/>
  <c r="T66" i="1"/>
  <c r="S66" i="1"/>
  <c r="R66" i="1"/>
  <c r="T61" i="1"/>
  <c r="T62" i="1"/>
  <c r="T63" i="1"/>
  <c r="T64" i="1"/>
  <c r="S61" i="1"/>
  <c r="S62" i="1"/>
  <c r="S63" i="1"/>
  <c r="S64" i="1"/>
  <c r="R42" i="1"/>
  <c r="R61" i="1"/>
  <c r="R62" i="1"/>
  <c r="R63" i="1"/>
  <c r="R64" i="1"/>
  <c r="J9" i="1"/>
  <c r="J10" i="1"/>
  <c r="J11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6" i="1"/>
  <c r="J66" i="1"/>
  <c r="K66" i="1"/>
  <c r="J8" i="1"/>
  <c r="V39" i="1" l="1"/>
  <c r="AG13" i="1"/>
  <c r="AF33" i="1"/>
  <c r="AF29" i="1"/>
  <c r="AF25" i="1"/>
  <c r="AF21" i="1"/>
  <c r="AF17" i="1"/>
  <c r="AF13" i="1"/>
  <c r="AH62" i="1"/>
  <c r="AF20" i="1"/>
  <c r="AF16" i="1"/>
  <c r="AF38" i="1"/>
  <c r="AG8" i="1"/>
  <c r="AF36" i="1"/>
  <c r="AF31" i="1"/>
  <c r="AF23" i="1"/>
  <c r="AF32" i="1"/>
  <c r="AG61" i="1"/>
  <c r="AG14" i="1"/>
  <c r="AG62" i="1"/>
  <c r="AF28" i="1"/>
  <c r="AH63" i="1"/>
  <c r="AF37" i="1"/>
  <c r="AF30" i="1"/>
  <c r="AF22" i="1"/>
  <c r="V44" i="1"/>
  <c r="AG44" i="1"/>
  <c r="V66" i="1"/>
  <c r="AG66" i="1"/>
  <c r="AF60" i="1"/>
  <c r="U60" i="1"/>
  <c r="V57" i="1"/>
  <c r="AG57" i="1"/>
  <c r="T54" i="1"/>
  <c r="AH54" i="1"/>
  <c r="AF52" i="1"/>
  <c r="U52" i="1"/>
  <c r="V49" i="1"/>
  <c r="AG49" i="1"/>
  <c r="T46" i="1"/>
  <c r="AH46" i="1"/>
  <c r="AF44" i="1"/>
  <c r="U44" i="1"/>
  <c r="V41" i="1"/>
  <c r="AG41" i="1"/>
  <c r="T38" i="1"/>
  <c r="AH38" i="1"/>
  <c r="V32" i="1"/>
  <c r="AG32" i="1"/>
  <c r="V28" i="1"/>
  <c r="AG28" i="1"/>
  <c r="V24" i="1"/>
  <c r="AG24" i="1"/>
  <c r="V20" i="1"/>
  <c r="AG20" i="1"/>
  <c r="V16" i="1"/>
  <c r="AG16" i="1"/>
  <c r="S12" i="1"/>
  <c r="AG12" i="1"/>
  <c r="W66" i="1"/>
  <c r="AH66" i="1"/>
  <c r="W49" i="1"/>
  <c r="AH49" i="1"/>
  <c r="AF57" i="1"/>
  <c r="U57" i="1"/>
  <c r="S54" i="1"/>
  <c r="AG54" i="1"/>
  <c r="W51" i="1"/>
  <c r="AH51" i="1"/>
  <c r="U49" i="1"/>
  <c r="AF49" i="1"/>
  <c r="S46" i="1"/>
  <c r="AG46" i="1"/>
  <c r="W43" i="1"/>
  <c r="AH43" i="1"/>
  <c r="AF41" i="1"/>
  <c r="U41" i="1"/>
  <c r="S38" i="1"/>
  <c r="AG38" i="1"/>
  <c r="W35" i="1"/>
  <c r="AH35" i="1"/>
  <c r="R24" i="1"/>
  <c r="AF24" i="1"/>
  <c r="S11" i="1"/>
  <c r="AG11" i="1"/>
  <c r="S52" i="1"/>
  <c r="AG52" i="1"/>
  <c r="W64" i="1"/>
  <c r="AH64" i="1"/>
  <c r="AF62" i="1"/>
  <c r="U62" i="1"/>
  <c r="V59" i="1"/>
  <c r="AG59" i="1"/>
  <c r="W56" i="1"/>
  <c r="AH56" i="1"/>
  <c r="AF54" i="1"/>
  <c r="U54" i="1"/>
  <c r="V51" i="1"/>
  <c r="AG51" i="1"/>
  <c r="W48" i="1"/>
  <c r="AH48" i="1"/>
  <c r="AF46" i="1"/>
  <c r="U46" i="1"/>
  <c r="V43" i="1"/>
  <c r="AG43" i="1"/>
  <c r="W40" i="1"/>
  <c r="AH40" i="1"/>
  <c r="V35" i="1"/>
  <c r="AG35" i="1"/>
  <c r="S31" i="1"/>
  <c r="AG31" i="1"/>
  <c r="V27" i="1"/>
  <c r="AG27" i="1"/>
  <c r="S23" i="1"/>
  <c r="AG23" i="1"/>
  <c r="V19" i="1"/>
  <c r="AG19" i="1"/>
  <c r="S15" i="1"/>
  <c r="AG15" i="1"/>
  <c r="S10" i="1"/>
  <c r="AG10" i="1"/>
  <c r="S60" i="1"/>
  <c r="AG60" i="1"/>
  <c r="AF39" i="1"/>
  <c r="U39" i="1"/>
  <c r="V64" i="1"/>
  <c r="AG64" i="1"/>
  <c r="W61" i="1"/>
  <c r="AH61" i="1"/>
  <c r="U59" i="1"/>
  <c r="AF59" i="1"/>
  <c r="V56" i="1"/>
  <c r="AG56" i="1"/>
  <c r="W53" i="1"/>
  <c r="AH53" i="1"/>
  <c r="AF51" i="1"/>
  <c r="U51" i="1"/>
  <c r="V48" i="1"/>
  <c r="AG48" i="1"/>
  <c r="W45" i="1"/>
  <c r="AH45" i="1"/>
  <c r="U43" i="1"/>
  <c r="AF43" i="1"/>
  <c r="V40" i="1"/>
  <c r="AG40" i="1"/>
  <c r="W37" i="1"/>
  <c r="AH37" i="1"/>
  <c r="R35" i="1"/>
  <c r="AF35" i="1"/>
  <c r="R27" i="1"/>
  <c r="AF27" i="1"/>
  <c r="R19" i="1"/>
  <c r="AF19" i="1"/>
  <c r="R15" i="1"/>
  <c r="AF15" i="1"/>
  <c r="S9" i="1"/>
  <c r="AG9" i="1"/>
  <c r="U63" i="1"/>
  <c r="AF63" i="1"/>
  <c r="W41" i="1"/>
  <c r="AH41" i="1"/>
  <c r="W59" i="1"/>
  <c r="AH59" i="1"/>
  <c r="AF64" i="1"/>
  <c r="U64" i="1"/>
  <c r="W58" i="1"/>
  <c r="AH58" i="1"/>
  <c r="AF56" i="1"/>
  <c r="U56" i="1"/>
  <c r="S53" i="1"/>
  <c r="AG53" i="1"/>
  <c r="W50" i="1"/>
  <c r="AH50" i="1"/>
  <c r="AF48" i="1"/>
  <c r="U48" i="1"/>
  <c r="S45" i="1"/>
  <c r="AG45" i="1"/>
  <c r="W42" i="1"/>
  <c r="AH42" i="1"/>
  <c r="AF40" i="1"/>
  <c r="U40" i="1"/>
  <c r="S37" i="1"/>
  <c r="AG37" i="1"/>
  <c r="V34" i="1"/>
  <c r="AG34" i="1"/>
  <c r="S30" i="1"/>
  <c r="AG30" i="1"/>
  <c r="V26" i="1"/>
  <c r="AG26" i="1"/>
  <c r="S22" i="1"/>
  <c r="AG22" i="1"/>
  <c r="V18" i="1"/>
  <c r="AG18" i="1"/>
  <c r="W57" i="1"/>
  <c r="AH57" i="1"/>
  <c r="AF47" i="1"/>
  <c r="U47" i="1"/>
  <c r="U66" i="1"/>
  <c r="AF66" i="1"/>
  <c r="AF61" i="1"/>
  <c r="U61" i="1"/>
  <c r="V58" i="1"/>
  <c r="AG58" i="1"/>
  <c r="T55" i="1"/>
  <c r="AH55" i="1"/>
  <c r="U53" i="1"/>
  <c r="AF53" i="1"/>
  <c r="V50" i="1"/>
  <c r="AG50" i="1"/>
  <c r="T47" i="1"/>
  <c r="AH47" i="1"/>
  <c r="AF45" i="1"/>
  <c r="U45" i="1"/>
  <c r="V42" i="1"/>
  <c r="AG42" i="1"/>
  <c r="T39" i="1"/>
  <c r="AH39" i="1"/>
  <c r="R34" i="1"/>
  <c r="AF34" i="1"/>
  <c r="R26" i="1"/>
  <c r="AF26" i="1"/>
  <c r="R18" i="1"/>
  <c r="AF18" i="1"/>
  <c r="R14" i="1"/>
  <c r="AF14" i="1"/>
  <c r="AF55" i="1"/>
  <c r="U55" i="1"/>
  <c r="S36" i="1"/>
  <c r="AG36" i="1"/>
  <c r="V63" i="1"/>
  <c r="AG63" i="1"/>
  <c r="W60" i="1"/>
  <c r="AH60" i="1"/>
  <c r="R58" i="1"/>
  <c r="AF58" i="1"/>
  <c r="U58" i="1"/>
  <c r="V55" i="1"/>
  <c r="AG55" i="1"/>
  <c r="W52" i="1"/>
  <c r="AH52" i="1"/>
  <c r="R50" i="1"/>
  <c r="AF50" i="1"/>
  <c r="U50" i="1"/>
  <c r="V47" i="1"/>
  <c r="AG47" i="1"/>
  <c r="W44" i="1"/>
  <c r="AH44" i="1"/>
  <c r="AF42" i="1"/>
  <c r="U42" i="1"/>
  <c r="S39" i="1"/>
  <c r="AG39" i="1"/>
  <c r="W36" i="1"/>
  <c r="AH36" i="1"/>
  <c r="V33" i="1"/>
  <c r="AG33" i="1"/>
  <c r="S29" i="1"/>
  <c r="AG29" i="1"/>
  <c r="V25" i="1"/>
  <c r="AG25" i="1"/>
  <c r="S21" i="1"/>
  <c r="AG21" i="1"/>
  <c r="V17" i="1"/>
  <c r="AG17" i="1"/>
  <c r="T43" i="1"/>
  <c r="S41" i="1"/>
  <c r="S57" i="1"/>
  <c r="T52" i="1"/>
  <c r="R49" i="1"/>
  <c r="S49" i="1"/>
  <c r="T44" i="1"/>
  <c r="R41" i="1"/>
  <c r="J4" i="1"/>
  <c r="M3" i="1"/>
  <c r="R57" i="1"/>
  <c r="T60" i="1"/>
  <c r="S58" i="1"/>
  <c r="S50" i="1"/>
  <c r="S42" i="1"/>
  <c r="T59" i="1"/>
  <c r="T51" i="1"/>
  <c r="N3" i="1"/>
  <c r="R55" i="1"/>
  <c r="R47" i="1"/>
  <c r="S56" i="1"/>
  <c r="S48" i="1"/>
  <c r="S40" i="1"/>
  <c r="T57" i="1"/>
  <c r="T49" i="1"/>
  <c r="T41" i="1"/>
  <c r="S43" i="1"/>
  <c r="R40" i="1"/>
  <c r="T58" i="1"/>
  <c r="R54" i="1"/>
  <c r="R46" i="1"/>
  <c r="S55" i="1"/>
  <c r="S47" i="1"/>
  <c r="T56" i="1"/>
  <c r="T48" i="1"/>
  <c r="T40" i="1"/>
  <c r="S59" i="1"/>
  <c r="R56" i="1"/>
  <c r="R53" i="1"/>
  <c r="R45" i="1"/>
  <c r="S51" i="1"/>
  <c r="R48" i="1"/>
  <c r="T42" i="1"/>
  <c r="R60" i="1"/>
  <c r="R52" i="1"/>
  <c r="R44" i="1"/>
  <c r="T50" i="1"/>
  <c r="R59" i="1"/>
  <c r="R51" i="1"/>
  <c r="R43" i="1"/>
  <c r="S44" i="1"/>
  <c r="T53" i="1"/>
  <c r="T45" i="1"/>
  <c r="R38" i="1"/>
  <c r="R30" i="1"/>
  <c r="R22" i="1"/>
  <c r="S8" i="1"/>
  <c r="S33" i="1"/>
  <c r="S25" i="1"/>
  <c r="S17" i="1"/>
  <c r="T35" i="1"/>
  <c r="T36" i="1"/>
  <c r="R37" i="1"/>
  <c r="R29" i="1"/>
  <c r="R21" i="1"/>
  <c r="S32" i="1"/>
  <c r="S24" i="1"/>
  <c r="S16" i="1"/>
  <c r="R36" i="1"/>
  <c r="R28" i="1"/>
  <c r="R20" i="1"/>
  <c r="R33" i="1"/>
  <c r="R25" i="1"/>
  <c r="R17" i="1"/>
  <c r="S28" i="1"/>
  <c r="S20" i="1"/>
  <c r="R32" i="1"/>
  <c r="R16" i="1"/>
  <c r="S35" i="1"/>
  <c r="S27" i="1"/>
  <c r="S19" i="1"/>
  <c r="R39" i="1"/>
  <c r="R31" i="1"/>
  <c r="R23" i="1"/>
  <c r="S34" i="1"/>
  <c r="S26" i="1"/>
  <c r="S18" i="1"/>
  <c r="T37" i="1"/>
  <c r="V62" i="1"/>
  <c r="V54" i="1"/>
  <c r="V46" i="1"/>
  <c r="V38" i="1"/>
  <c r="V30" i="1"/>
  <c r="V22" i="1"/>
  <c r="W63" i="1"/>
  <c r="W55" i="1"/>
  <c r="W47" i="1"/>
  <c r="W39" i="1"/>
  <c r="V61" i="1"/>
  <c r="V53" i="1"/>
  <c r="V45" i="1"/>
  <c r="V37" i="1"/>
  <c r="V29" i="1"/>
  <c r="V21" i="1"/>
  <c r="W62" i="1"/>
  <c r="W54" i="1"/>
  <c r="W46" i="1"/>
  <c r="W38" i="1"/>
  <c r="S14" i="1"/>
  <c r="V60" i="1"/>
  <c r="V52" i="1"/>
  <c r="V36" i="1"/>
  <c r="R13" i="1"/>
  <c r="S13" i="1"/>
  <c r="O3" i="1"/>
  <c r="AL42" i="1" l="1"/>
  <c r="AT42" i="1" s="1"/>
  <c r="AL50" i="1"/>
  <c r="AT50" i="1" s="1"/>
  <c r="AL58" i="1"/>
  <c r="AT58" i="1" s="1"/>
  <c r="AL66" i="1"/>
  <c r="AT66" i="1" s="1"/>
  <c r="M17" i="1"/>
  <c r="M25" i="1"/>
  <c r="M33" i="1"/>
  <c r="M41" i="1"/>
  <c r="M49" i="1"/>
  <c r="M57" i="1"/>
  <c r="M66" i="1"/>
  <c r="AL14" i="1"/>
  <c r="AT14" i="1" s="1"/>
  <c r="AL18" i="1"/>
  <c r="AT18" i="1" s="1"/>
  <c r="AL22" i="1"/>
  <c r="AT22" i="1" s="1"/>
  <c r="AL26" i="1"/>
  <c r="AT26" i="1" s="1"/>
  <c r="AL30" i="1"/>
  <c r="AT30" i="1" s="1"/>
  <c r="AL34" i="1"/>
  <c r="AT34" i="1" s="1"/>
  <c r="AL37" i="1"/>
  <c r="AT37" i="1" s="1"/>
  <c r="AL45" i="1"/>
  <c r="AT45" i="1" s="1"/>
  <c r="AL53" i="1"/>
  <c r="AT53" i="1" s="1"/>
  <c r="AL61" i="1"/>
  <c r="AT61" i="1" s="1"/>
  <c r="M18" i="1"/>
  <c r="M26" i="1"/>
  <c r="M34" i="1"/>
  <c r="M42" i="1"/>
  <c r="M50" i="1"/>
  <c r="M58" i="1"/>
  <c r="M13" i="1"/>
  <c r="AL40" i="1"/>
  <c r="AT40" i="1" s="1"/>
  <c r="AL48" i="1"/>
  <c r="AT48" i="1" s="1"/>
  <c r="AL56" i="1"/>
  <c r="AT56" i="1" s="1"/>
  <c r="AL64" i="1"/>
  <c r="AT64" i="1" s="1"/>
  <c r="M19" i="1"/>
  <c r="M27" i="1"/>
  <c r="M35" i="1"/>
  <c r="M43" i="1"/>
  <c r="M51" i="1"/>
  <c r="M59" i="1"/>
  <c r="AL15" i="1"/>
  <c r="AT15" i="1" s="1"/>
  <c r="AL19" i="1"/>
  <c r="AT19" i="1" s="1"/>
  <c r="AL23" i="1"/>
  <c r="AT23" i="1" s="1"/>
  <c r="AL27" i="1"/>
  <c r="AT27" i="1" s="1"/>
  <c r="AL31" i="1"/>
  <c r="AT31" i="1" s="1"/>
  <c r="AL35" i="1"/>
  <c r="AT35" i="1" s="1"/>
  <c r="AL43" i="1"/>
  <c r="AT43" i="1" s="1"/>
  <c r="AL51" i="1"/>
  <c r="AT51" i="1" s="1"/>
  <c r="AL59" i="1"/>
  <c r="AT59" i="1" s="1"/>
  <c r="M20" i="1"/>
  <c r="M28" i="1"/>
  <c r="M36" i="1"/>
  <c r="M44" i="1"/>
  <c r="M52" i="1"/>
  <c r="M60" i="1"/>
  <c r="AL38" i="1"/>
  <c r="AT38" i="1" s="1"/>
  <c r="AL46" i="1"/>
  <c r="AT46" i="1" s="1"/>
  <c r="AL54" i="1"/>
  <c r="AT54" i="1" s="1"/>
  <c r="AL62" i="1"/>
  <c r="AT62" i="1" s="1"/>
  <c r="M21" i="1"/>
  <c r="M29" i="1"/>
  <c r="M37" i="1"/>
  <c r="M45" i="1"/>
  <c r="M53" i="1"/>
  <c r="M61" i="1"/>
  <c r="AL16" i="1"/>
  <c r="AT16" i="1" s="1"/>
  <c r="AL25" i="1"/>
  <c r="AT25" i="1" s="1"/>
  <c r="AL36" i="1"/>
  <c r="AT36" i="1" s="1"/>
  <c r="AL65" i="1"/>
  <c r="M31" i="1"/>
  <c r="M54" i="1"/>
  <c r="M15" i="1"/>
  <c r="AL47" i="1"/>
  <c r="AT47" i="1" s="1"/>
  <c r="M46" i="1"/>
  <c r="AL28" i="1"/>
  <c r="AT28" i="1" s="1"/>
  <c r="AL44" i="1"/>
  <c r="AT44" i="1" s="1"/>
  <c r="M14" i="1"/>
  <c r="M32" i="1"/>
  <c r="M55" i="1"/>
  <c r="M38" i="1"/>
  <c r="M56" i="1"/>
  <c r="AL21" i="1"/>
  <c r="AT21" i="1" s="1"/>
  <c r="AL17" i="1"/>
  <c r="AT17" i="1" s="1"/>
  <c r="AL52" i="1"/>
  <c r="AT52" i="1" s="1"/>
  <c r="AL20" i="1"/>
  <c r="AT20" i="1" s="1"/>
  <c r="AL29" i="1"/>
  <c r="AT29" i="1" s="1"/>
  <c r="AL60" i="1"/>
  <c r="AT60" i="1" s="1"/>
  <c r="M16" i="1"/>
  <c r="M39" i="1"/>
  <c r="M62" i="1"/>
  <c r="M64" i="1"/>
  <c r="M47" i="1"/>
  <c r="AL13" i="1"/>
  <c r="AT13" i="1" s="1"/>
  <c r="AL63" i="1"/>
  <c r="AT63" i="1" s="1"/>
  <c r="M48" i="1"/>
  <c r="AL32" i="1"/>
  <c r="AT32" i="1" s="1"/>
  <c r="AL39" i="1"/>
  <c r="AT39" i="1" s="1"/>
  <c r="M22" i="1"/>
  <c r="M40" i="1"/>
  <c r="M63" i="1"/>
  <c r="AL41" i="1"/>
  <c r="AT41" i="1" s="1"/>
  <c r="M23" i="1"/>
  <c r="AL57" i="1"/>
  <c r="AT57" i="1" s="1"/>
  <c r="M30" i="1"/>
  <c r="AL24" i="1"/>
  <c r="AT24" i="1" s="1"/>
  <c r="AL33" i="1"/>
  <c r="AT33" i="1" s="1"/>
  <c r="AL49" i="1"/>
  <c r="AT49" i="1" s="1"/>
  <c r="AL55" i="1"/>
  <c r="AT55" i="1" s="1"/>
  <c r="M24" i="1"/>
  <c r="AM13" i="1"/>
  <c r="AU13" i="1" s="1"/>
  <c r="AM17" i="1"/>
  <c r="AU17" i="1" s="1"/>
  <c r="AM21" i="1"/>
  <c r="AU21" i="1" s="1"/>
  <c r="AM25" i="1"/>
  <c r="AU25" i="1" s="1"/>
  <c r="AM29" i="1"/>
  <c r="AU29" i="1" s="1"/>
  <c r="AM33" i="1"/>
  <c r="AU33" i="1" s="1"/>
  <c r="AM39" i="1"/>
  <c r="AU39" i="1" s="1"/>
  <c r="AM47" i="1"/>
  <c r="AU47" i="1" s="1"/>
  <c r="AM55" i="1"/>
  <c r="AU55" i="1" s="1"/>
  <c r="AM63" i="1"/>
  <c r="AU63" i="1" s="1"/>
  <c r="N14" i="1"/>
  <c r="N22" i="1"/>
  <c r="N30" i="1"/>
  <c r="N38" i="1"/>
  <c r="N46" i="1"/>
  <c r="N54" i="1"/>
  <c r="N62" i="1"/>
  <c r="AM42" i="1"/>
  <c r="AU42" i="1" s="1"/>
  <c r="AM50" i="1"/>
  <c r="AU50" i="1" s="1"/>
  <c r="AM58" i="1"/>
  <c r="AU58" i="1" s="1"/>
  <c r="AM66" i="1"/>
  <c r="AU66" i="1" s="1"/>
  <c r="N15" i="1"/>
  <c r="N23" i="1"/>
  <c r="N31" i="1"/>
  <c r="N39" i="1"/>
  <c r="N47" i="1"/>
  <c r="N55" i="1"/>
  <c r="N63" i="1"/>
  <c r="AM14" i="1"/>
  <c r="AU14" i="1" s="1"/>
  <c r="AM18" i="1"/>
  <c r="AU18" i="1" s="1"/>
  <c r="AM22" i="1"/>
  <c r="AU22" i="1" s="1"/>
  <c r="AM26" i="1"/>
  <c r="AU26" i="1" s="1"/>
  <c r="AM30" i="1"/>
  <c r="AU30" i="1" s="1"/>
  <c r="AM34" i="1"/>
  <c r="AU34" i="1" s="1"/>
  <c r="AM37" i="1"/>
  <c r="AU37" i="1" s="1"/>
  <c r="AM45" i="1"/>
  <c r="AU45" i="1" s="1"/>
  <c r="AM53" i="1"/>
  <c r="AU53" i="1" s="1"/>
  <c r="AM61" i="1"/>
  <c r="AU61" i="1" s="1"/>
  <c r="N16" i="1"/>
  <c r="N24" i="1"/>
  <c r="N32" i="1"/>
  <c r="N40" i="1"/>
  <c r="N48" i="1"/>
  <c r="N56" i="1"/>
  <c r="N64" i="1"/>
  <c r="AM9" i="1"/>
  <c r="AU9" i="1" s="1"/>
  <c r="AM40" i="1"/>
  <c r="AU40" i="1" s="1"/>
  <c r="AM48" i="1"/>
  <c r="AU48" i="1" s="1"/>
  <c r="AM56" i="1"/>
  <c r="AU56" i="1" s="1"/>
  <c r="AM64" i="1"/>
  <c r="AU64" i="1" s="1"/>
  <c r="AM8" i="1"/>
  <c r="AU8" i="1" s="1"/>
  <c r="N9" i="1"/>
  <c r="N17" i="1"/>
  <c r="N25" i="1"/>
  <c r="N33" i="1"/>
  <c r="N41" i="1"/>
  <c r="N49" i="1"/>
  <c r="N57" i="1"/>
  <c r="N66" i="1"/>
  <c r="AM10" i="1"/>
  <c r="AU10" i="1" s="1"/>
  <c r="AM15" i="1"/>
  <c r="AU15" i="1" s="1"/>
  <c r="AM19" i="1"/>
  <c r="AU19" i="1" s="1"/>
  <c r="AM23" i="1"/>
  <c r="AU23" i="1" s="1"/>
  <c r="AM27" i="1"/>
  <c r="AU27" i="1" s="1"/>
  <c r="AM31" i="1"/>
  <c r="AU31" i="1" s="1"/>
  <c r="AM35" i="1"/>
  <c r="AU35" i="1" s="1"/>
  <c r="AM43" i="1"/>
  <c r="AU43" i="1" s="1"/>
  <c r="AM51" i="1"/>
  <c r="AU51" i="1" s="1"/>
  <c r="AM59" i="1"/>
  <c r="AU59" i="1" s="1"/>
  <c r="N10" i="1"/>
  <c r="N18" i="1"/>
  <c r="N26" i="1"/>
  <c r="N34" i="1"/>
  <c r="N42" i="1"/>
  <c r="N50" i="1"/>
  <c r="N58" i="1"/>
  <c r="N8" i="1"/>
  <c r="AM57" i="1"/>
  <c r="AU57" i="1" s="1"/>
  <c r="N20" i="1"/>
  <c r="N43" i="1"/>
  <c r="N61" i="1"/>
  <c r="N12" i="1"/>
  <c r="N36" i="1"/>
  <c r="AM24" i="1"/>
  <c r="AU24" i="1" s="1"/>
  <c r="AM16" i="1"/>
  <c r="AU16" i="1" s="1"/>
  <c r="AM36" i="1"/>
  <c r="AU36" i="1" s="1"/>
  <c r="AM65" i="1"/>
  <c r="N21" i="1"/>
  <c r="N44" i="1"/>
  <c r="N53" i="1"/>
  <c r="N59" i="1"/>
  <c r="N37" i="1"/>
  <c r="AM28" i="1"/>
  <c r="AU28" i="1" s="1"/>
  <c r="AM38" i="1"/>
  <c r="AU38" i="1" s="1"/>
  <c r="AM44" i="1"/>
  <c r="AU44" i="1" s="1"/>
  <c r="N27" i="1"/>
  <c r="N45" i="1"/>
  <c r="AM46" i="1"/>
  <c r="AU46" i="1" s="1"/>
  <c r="AM52" i="1"/>
  <c r="AU52" i="1" s="1"/>
  <c r="N28" i="1"/>
  <c r="N51" i="1"/>
  <c r="AM32" i="1"/>
  <c r="AU32" i="1" s="1"/>
  <c r="N35" i="1"/>
  <c r="N13" i="1"/>
  <c r="AM49" i="1"/>
  <c r="AU49" i="1" s="1"/>
  <c r="N19" i="1"/>
  <c r="AM20" i="1"/>
  <c r="AU20" i="1" s="1"/>
  <c r="AM54" i="1"/>
  <c r="AU54" i="1" s="1"/>
  <c r="AM60" i="1"/>
  <c r="AU60" i="1" s="1"/>
  <c r="N11" i="1"/>
  <c r="N29" i="1"/>
  <c r="N52" i="1"/>
  <c r="AM11" i="1"/>
  <c r="AU11" i="1" s="1"/>
  <c r="AM62" i="1"/>
  <c r="AU62" i="1" s="1"/>
  <c r="AM12" i="1"/>
  <c r="AU12" i="1" s="1"/>
  <c r="AM41" i="1"/>
  <c r="AU41" i="1" s="1"/>
  <c r="N60" i="1"/>
  <c r="AN36" i="1"/>
  <c r="AV36" i="1" s="1"/>
  <c r="AN44" i="1"/>
  <c r="AV44" i="1" s="1"/>
  <c r="AN52" i="1"/>
  <c r="AV52" i="1" s="1"/>
  <c r="AN60" i="1"/>
  <c r="AV60" i="1" s="1"/>
  <c r="O40" i="1"/>
  <c r="O48" i="1"/>
  <c r="O56" i="1"/>
  <c r="O64" i="1"/>
  <c r="AN39" i="1"/>
  <c r="AV39" i="1" s="1"/>
  <c r="AN47" i="1"/>
  <c r="AV47" i="1" s="1"/>
  <c r="AN55" i="1"/>
  <c r="AV55" i="1" s="1"/>
  <c r="AN63" i="1"/>
  <c r="AV63" i="1" s="1"/>
  <c r="O41" i="1"/>
  <c r="O49" i="1"/>
  <c r="O57" i="1"/>
  <c r="O66" i="1"/>
  <c r="AN42" i="1"/>
  <c r="AV42" i="1" s="1"/>
  <c r="AN50" i="1"/>
  <c r="AV50" i="1" s="1"/>
  <c r="AN58" i="1"/>
  <c r="AV58" i="1" s="1"/>
  <c r="AN66" i="1"/>
  <c r="AV66" i="1" s="1"/>
  <c r="O42" i="1"/>
  <c r="O50" i="1"/>
  <c r="O58" i="1"/>
  <c r="O35" i="1"/>
  <c r="AN37" i="1"/>
  <c r="AV37" i="1" s="1"/>
  <c r="AN45" i="1"/>
  <c r="AV45" i="1" s="1"/>
  <c r="AN53" i="1"/>
  <c r="AV53" i="1" s="1"/>
  <c r="AN61" i="1"/>
  <c r="AV61" i="1" s="1"/>
  <c r="O43" i="1"/>
  <c r="O51" i="1"/>
  <c r="O59" i="1"/>
  <c r="AN40" i="1"/>
  <c r="AV40" i="1" s="1"/>
  <c r="AN48" i="1"/>
  <c r="AV48" i="1" s="1"/>
  <c r="AN56" i="1"/>
  <c r="AV56" i="1" s="1"/>
  <c r="AN64" i="1"/>
  <c r="AV64" i="1" s="1"/>
  <c r="O36" i="1"/>
  <c r="O44" i="1"/>
  <c r="O52" i="1"/>
  <c r="O60" i="1"/>
  <c r="AN43" i="1"/>
  <c r="AV43" i="1" s="1"/>
  <c r="AN49" i="1"/>
  <c r="AV49" i="1" s="1"/>
  <c r="O37" i="1"/>
  <c r="O55" i="1"/>
  <c r="O54" i="1"/>
  <c r="AN51" i="1"/>
  <c r="AV51" i="1" s="1"/>
  <c r="AN57" i="1"/>
  <c r="AV57" i="1" s="1"/>
  <c r="O38" i="1"/>
  <c r="O61" i="1"/>
  <c r="AN59" i="1"/>
  <c r="AV59" i="1" s="1"/>
  <c r="AN65" i="1"/>
  <c r="O39" i="1"/>
  <c r="O62" i="1"/>
  <c r="AN38" i="1"/>
  <c r="AV38" i="1" s="1"/>
  <c r="O45" i="1"/>
  <c r="O63" i="1"/>
  <c r="AN41" i="1"/>
  <c r="AV41" i="1" s="1"/>
  <c r="AN46" i="1"/>
  <c r="AV46" i="1" s="1"/>
  <c r="O46" i="1"/>
  <c r="AN54" i="1"/>
  <c r="AV54" i="1" s="1"/>
  <c r="O47" i="1"/>
  <c r="O53" i="1"/>
  <c r="AN62" i="1"/>
  <c r="AV62" i="1" s="1"/>
  <c r="AN35" i="1"/>
  <c r="AV35" i="1" s="1"/>
  <c r="R4" i="1" a="1"/>
  <c r="R4" i="1" s="1"/>
  <c r="X8" i="1" s="1"/>
  <c r="N4" i="1"/>
  <c r="S5" i="1" a="1"/>
  <c r="S5" i="1" s="1"/>
  <c r="T5" i="1" a="1"/>
  <c r="T5" i="1" s="1"/>
  <c r="R5" i="1" a="1"/>
  <c r="R5" i="1" s="1"/>
  <c r="S4" i="1" a="1"/>
  <c r="S4" i="1" s="1"/>
  <c r="T4" i="1" a="1"/>
  <c r="T4" i="1" s="1"/>
  <c r="Z12" i="1" l="1"/>
  <c r="Z8" i="1"/>
  <c r="Z9" i="1"/>
  <c r="Z10" i="1"/>
  <c r="Z11" i="1"/>
  <c r="Z17" i="1"/>
  <c r="Z25" i="1"/>
  <c r="Z33" i="1"/>
  <c r="Z41" i="1"/>
  <c r="Z18" i="1"/>
  <c r="Z26" i="1"/>
  <c r="Z34" i="1"/>
  <c r="Z42" i="1"/>
  <c r="Z19" i="1"/>
  <c r="Z27" i="1"/>
  <c r="Z35" i="1"/>
  <c r="Z43" i="1"/>
  <c r="Z20" i="1"/>
  <c r="Z28" i="1"/>
  <c r="Z36" i="1"/>
  <c r="Z44" i="1"/>
  <c r="Z13" i="1"/>
  <c r="Z21" i="1"/>
  <c r="Z29" i="1"/>
  <c r="Z37" i="1"/>
  <c r="Z45" i="1"/>
  <c r="Z14" i="1"/>
  <c r="Z22" i="1"/>
  <c r="Z30" i="1"/>
  <c r="Z38" i="1"/>
  <c r="Z15" i="1"/>
  <c r="Z23" i="1"/>
  <c r="Z31" i="1"/>
  <c r="Z39" i="1"/>
  <c r="Z16" i="1"/>
  <c r="Z24" i="1"/>
  <c r="Z32" i="1"/>
  <c r="Z40" i="1"/>
  <c r="Y14" i="1"/>
  <c r="Y22" i="1"/>
  <c r="Y30" i="1"/>
  <c r="Y38" i="1"/>
  <c r="Y15" i="1"/>
  <c r="Y23" i="1"/>
  <c r="Y31" i="1"/>
  <c r="Y39" i="1"/>
  <c r="Y16" i="1"/>
  <c r="Y24" i="1"/>
  <c r="Y32" i="1"/>
  <c r="Y40" i="1"/>
  <c r="Y9" i="1"/>
  <c r="Y17" i="1"/>
  <c r="Y25" i="1"/>
  <c r="Y33" i="1"/>
  <c r="Y41" i="1"/>
  <c r="Y10" i="1"/>
  <c r="Y18" i="1"/>
  <c r="Y26" i="1"/>
  <c r="Y34" i="1"/>
  <c r="Y42" i="1"/>
  <c r="Y11" i="1"/>
  <c r="Y19" i="1"/>
  <c r="Y27" i="1"/>
  <c r="Y35" i="1"/>
  <c r="Y43" i="1"/>
  <c r="Y8" i="1"/>
  <c r="Y12" i="1"/>
  <c r="Y20" i="1"/>
  <c r="Y28" i="1"/>
  <c r="Y36" i="1"/>
  <c r="Y44" i="1"/>
  <c r="Y13" i="1"/>
  <c r="Y21" i="1"/>
  <c r="Y29" i="1"/>
  <c r="Y37" i="1"/>
  <c r="Y45" i="1"/>
  <c r="Z49" i="1"/>
  <c r="Z57" i="1"/>
  <c r="Z65" i="1"/>
  <c r="AK65" i="1" s="1"/>
  <c r="Z50" i="1"/>
  <c r="Z66" i="1"/>
  <c r="Z51" i="1"/>
  <c r="Z59" i="1"/>
  <c r="Z52" i="1"/>
  <c r="Z60" i="1"/>
  <c r="Z53" i="1"/>
  <c r="Z61" i="1"/>
  <c r="Z46" i="1"/>
  <c r="Z54" i="1"/>
  <c r="Z62" i="1"/>
  <c r="Z47" i="1"/>
  <c r="Z55" i="1"/>
  <c r="Z63" i="1"/>
  <c r="Z48" i="1"/>
  <c r="Z56" i="1"/>
  <c r="Z64" i="1"/>
  <c r="Z58" i="1"/>
  <c r="Y46" i="1"/>
  <c r="Y54" i="1"/>
  <c r="Y62" i="1"/>
  <c r="Y55" i="1"/>
  <c r="Y47" i="1"/>
  <c r="Y63" i="1"/>
  <c r="Y48" i="1"/>
  <c r="Y56" i="1"/>
  <c r="Y64" i="1"/>
  <c r="Y49" i="1"/>
  <c r="Y57" i="1"/>
  <c r="Y65" i="1"/>
  <c r="AJ65" i="1" s="1"/>
  <c r="Y50" i="1"/>
  <c r="Y58" i="1"/>
  <c r="Y66" i="1"/>
  <c r="Y51" i="1"/>
  <c r="Y59" i="1"/>
  <c r="Y52" i="1"/>
  <c r="Y60" i="1"/>
  <c r="Y53" i="1"/>
  <c r="Y61" i="1"/>
  <c r="AB4" i="1"/>
  <c r="X44" i="1"/>
  <c r="X52" i="1"/>
  <c r="X60" i="1"/>
  <c r="X55" i="1"/>
  <c r="X42" i="1"/>
  <c r="X50" i="1"/>
  <c r="X58" i="1"/>
  <c r="X66" i="1"/>
  <c r="X45" i="1"/>
  <c r="X53" i="1"/>
  <c r="X61" i="1"/>
  <c r="X40" i="1"/>
  <c r="X48" i="1"/>
  <c r="X56" i="1"/>
  <c r="X64" i="1"/>
  <c r="X54" i="1"/>
  <c r="X43" i="1"/>
  <c r="X51" i="1"/>
  <c r="X59" i="1"/>
  <c r="X62" i="1"/>
  <c r="X46" i="1"/>
  <c r="X41" i="1"/>
  <c r="X49" i="1"/>
  <c r="X57" i="1"/>
  <c r="X65" i="1"/>
  <c r="AI65" i="1" s="1"/>
  <c r="X47" i="1"/>
  <c r="X63" i="1"/>
  <c r="X12" i="1"/>
  <c r="X20" i="1"/>
  <c r="X28" i="1"/>
  <c r="X36" i="1"/>
  <c r="X15" i="1"/>
  <c r="X23" i="1"/>
  <c r="X31" i="1"/>
  <c r="X10" i="1"/>
  <c r="X18" i="1"/>
  <c r="X26" i="1"/>
  <c r="X34" i="1"/>
  <c r="X13" i="1"/>
  <c r="X21" i="1"/>
  <c r="X29" i="1"/>
  <c r="X37" i="1"/>
  <c r="X16" i="1"/>
  <c r="X24" i="1"/>
  <c r="X32" i="1"/>
  <c r="X38" i="1"/>
  <c r="X11" i="1"/>
  <c r="X19" i="1"/>
  <c r="X27" i="1"/>
  <c r="X35" i="1"/>
  <c r="X14" i="1"/>
  <c r="X22" i="1"/>
  <c r="X30" i="1"/>
  <c r="X9" i="1"/>
  <c r="X17" i="1"/>
  <c r="X25" i="1"/>
  <c r="X33" i="1"/>
  <c r="X39" i="1"/>
  <c r="N6" i="1"/>
  <c r="N5" i="1" s="1"/>
  <c r="AC61" i="1" l="1"/>
  <c r="AK61" i="1"/>
  <c r="AS61" i="1" s="1"/>
  <c r="AB41" i="1"/>
  <c r="AJ41" i="1"/>
  <c r="AR41" i="1" s="1"/>
  <c r="AB14" i="1"/>
  <c r="AJ14" i="1"/>
  <c r="AR14" i="1" s="1"/>
  <c r="AA13" i="1"/>
  <c r="AI13" i="1"/>
  <c r="AQ13" i="1" s="1"/>
  <c r="AA49" i="1"/>
  <c r="AI49" i="1"/>
  <c r="AQ49" i="1" s="1"/>
  <c r="AA64" i="1"/>
  <c r="AI64" i="1"/>
  <c r="AQ64" i="1" s="1"/>
  <c r="AA58" i="1"/>
  <c r="AI58" i="1"/>
  <c r="AQ58" i="1" s="1"/>
  <c r="AB61" i="1"/>
  <c r="AJ61" i="1"/>
  <c r="AR61" i="1" s="1"/>
  <c r="AB50" i="1"/>
  <c r="AJ50" i="1"/>
  <c r="AR50" i="1" s="1"/>
  <c r="AB47" i="1"/>
  <c r="AJ47" i="1"/>
  <c r="AR47" i="1" s="1"/>
  <c r="AC48" i="1"/>
  <c r="AK48" i="1"/>
  <c r="AS48" i="1" s="1"/>
  <c r="AC53" i="1"/>
  <c r="AK53" i="1"/>
  <c r="AS53" i="1" s="1"/>
  <c r="AC57" i="1"/>
  <c r="AK57" i="1"/>
  <c r="AS57" i="1" s="1"/>
  <c r="AB36" i="1"/>
  <c r="AJ36" i="1"/>
  <c r="AR36" i="1" s="1"/>
  <c r="AB19" i="1"/>
  <c r="AJ19" i="1"/>
  <c r="AR19" i="1" s="1"/>
  <c r="AB33" i="1"/>
  <c r="AJ33" i="1"/>
  <c r="AR33" i="1" s="1"/>
  <c r="AB39" i="1"/>
  <c r="AJ39" i="1"/>
  <c r="AR39" i="1" s="1"/>
  <c r="AC40" i="1"/>
  <c r="AK40" i="1"/>
  <c r="AS40" i="1" s="1"/>
  <c r="AC38" i="1"/>
  <c r="AK38" i="1"/>
  <c r="AS38" i="1" s="1"/>
  <c r="AA25" i="1"/>
  <c r="AI25" i="1"/>
  <c r="AQ25" i="1" s="1"/>
  <c r="AA54" i="1"/>
  <c r="AI54" i="1"/>
  <c r="AQ54" i="1" s="1"/>
  <c r="AC56" i="1"/>
  <c r="AK56" i="1"/>
  <c r="AS56" i="1" s="1"/>
  <c r="AB16" i="1"/>
  <c r="AJ16" i="1"/>
  <c r="AR16" i="1" s="1"/>
  <c r="AA41" i="1"/>
  <c r="AI41" i="1"/>
  <c r="AQ41" i="1" s="1"/>
  <c r="AB53" i="1"/>
  <c r="AJ53" i="1"/>
  <c r="AR53" i="1" s="1"/>
  <c r="AC60" i="1"/>
  <c r="AK60" i="1"/>
  <c r="AS60" i="1" s="1"/>
  <c r="AB25" i="1"/>
  <c r="AJ25" i="1"/>
  <c r="AR25" i="1" s="1"/>
  <c r="AC42" i="1"/>
  <c r="AK42" i="1"/>
  <c r="AS42" i="1" s="1"/>
  <c r="AA20" i="1"/>
  <c r="AI20" i="1"/>
  <c r="AQ20" i="1" s="1"/>
  <c r="AB60" i="1"/>
  <c r="AJ60" i="1"/>
  <c r="AR60" i="1" s="1"/>
  <c r="AC52" i="1"/>
  <c r="AK52" i="1"/>
  <c r="AS52" i="1" s="1"/>
  <c r="AB42" i="1"/>
  <c r="AJ42" i="1"/>
  <c r="AR42" i="1" s="1"/>
  <c r="AA22" i="1"/>
  <c r="AI22" i="1"/>
  <c r="AQ22" i="1" s="1"/>
  <c r="AA55" i="1"/>
  <c r="AI55" i="1"/>
  <c r="AQ55" i="1" s="1"/>
  <c r="AB54" i="1"/>
  <c r="AJ54" i="1"/>
  <c r="AR54" i="1" s="1"/>
  <c r="AC47" i="1"/>
  <c r="AK47" i="1"/>
  <c r="AS47" i="1" s="1"/>
  <c r="AC59" i="1"/>
  <c r="AK59" i="1"/>
  <c r="AS59" i="1" s="1"/>
  <c r="AB37" i="1"/>
  <c r="AJ37" i="1"/>
  <c r="AR37" i="1" s="1"/>
  <c r="AB12" i="1"/>
  <c r="AJ12" i="1"/>
  <c r="AR12" i="1" s="1"/>
  <c r="AB34" i="1"/>
  <c r="AJ34" i="1"/>
  <c r="AR34" i="1" s="1"/>
  <c r="AB9" i="1"/>
  <c r="AJ9" i="1"/>
  <c r="AR9" i="1" s="1"/>
  <c r="AB15" i="1"/>
  <c r="AJ15" i="1"/>
  <c r="AR15" i="1" s="1"/>
  <c r="AA19" i="1"/>
  <c r="AI19" i="1"/>
  <c r="AQ19" i="1" s="1"/>
  <c r="AA57" i="1"/>
  <c r="AI57" i="1"/>
  <c r="AQ57" i="1" s="1"/>
  <c r="AB63" i="1"/>
  <c r="AJ63" i="1"/>
  <c r="AR63" i="1" s="1"/>
  <c r="AB27" i="1"/>
  <c r="AJ27" i="1"/>
  <c r="AR27" i="1" s="1"/>
  <c r="AA38" i="1"/>
  <c r="AI38" i="1"/>
  <c r="AQ38" i="1" s="1"/>
  <c r="AA56" i="1"/>
  <c r="AI56" i="1"/>
  <c r="AQ56" i="1" s="1"/>
  <c r="AB55" i="1"/>
  <c r="AJ55" i="1"/>
  <c r="AR55" i="1" s="1"/>
  <c r="AB11" i="1"/>
  <c r="AJ11" i="1"/>
  <c r="AR11" i="1" s="1"/>
  <c r="AA26" i="1"/>
  <c r="AI26" i="1"/>
  <c r="AQ26" i="1" s="1"/>
  <c r="AA42" i="1"/>
  <c r="AI42" i="1"/>
  <c r="AQ42" i="1" s="1"/>
  <c r="AC55" i="1"/>
  <c r="AK55" i="1"/>
  <c r="AS55" i="1" s="1"/>
  <c r="AB17" i="1"/>
  <c r="AJ17" i="1"/>
  <c r="AR17" i="1" s="1"/>
  <c r="AA18" i="1"/>
  <c r="AI18" i="1"/>
  <c r="AQ18" i="1" s="1"/>
  <c r="AA40" i="1"/>
  <c r="AI40" i="1"/>
  <c r="AQ40" i="1" s="1"/>
  <c r="AB52" i="1"/>
  <c r="AJ52" i="1"/>
  <c r="AR52" i="1" s="1"/>
  <c r="AA14" i="1"/>
  <c r="AI14" i="1"/>
  <c r="AQ14" i="1" s="1"/>
  <c r="AA63" i="1"/>
  <c r="AI63" i="1"/>
  <c r="AQ63" i="1" s="1"/>
  <c r="AA59" i="1"/>
  <c r="AI59" i="1"/>
  <c r="AQ59" i="1" s="1"/>
  <c r="AA61" i="1"/>
  <c r="AI61" i="1"/>
  <c r="AQ61" i="1" s="1"/>
  <c r="AA60" i="1"/>
  <c r="AI60" i="1"/>
  <c r="AQ60" i="1" s="1"/>
  <c r="AB59" i="1"/>
  <c r="AJ59" i="1"/>
  <c r="AR59" i="1" s="1"/>
  <c r="AB64" i="1"/>
  <c r="AJ64" i="1"/>
  <c r="AR64" i="1" s="1"/>
  <c r="AB46" i="1"/>
  <c r="AJ46" i="1"/>
  <c r="AR46" i="1" s="1"/>
  <c r="AC62" i="1"/>
  <c r="AK62" i="1"/>
  <c r="AS62" i="1" s="1"/>
  <c r="AC51" i="1"/>
  <c r="AK51" i="1"/>
  <c r="AS51" i="1" s="1"/>
  <c r="AB29" i="1"/>
  <c r="AJ29" i="1"/>
  <c r="AR29" i="1" s="1"/>
  <c r="AB8" i="1"/>
  <c r="AJ8" i="1"/>
  <c r="AR8" i="1" s="1"/>
  <c r="AB26" i="1"/>
  <c r="AJ26" i="1"/>
  <c r="AR26" i="1" s="1"/>
  <c r="AB40" i="1"/>
  <c r="AJ40" i="1"/>
  <c r="AR40" i="1" s="1"/>
  <c r="AB38" i="1"/>
  <c r="AJ38" i="1"/>
  <c r="AR38" i="1" s="1"/>
  <c r="AC39" i="1"/>
  <c r="AK39" i="1"/>
  <c r="AS39" i="1" s="1"/>
  <c r="AC45" i="1"/>
  <c r="AK45" i="1"/>
  <c r="AS45" i="1" s="1"/>
  <c r="AA15" i="1"/>
  <c r="AI15" i="1"/>
  <c r="AQ15" i="1" s="1"/>
  <c r="AB58" i="1"/>
  <c r="AJ58" i="1"/>
  <c r="AR58" i="1" s="1"/>
  <c r="AB44" i="1"/>
  <c r="AJ44" i="1"/>
  <c r="AR44" i="1" s="1"/>
  <c r="AA17" i="1"/>
  <c r="AI17" i="1"/>
  <c r="AQ17" i="1" s="1"/>
  <c r="AA28" i="1"/>
  <c r="AI28" i="1"/>
  <c r="AQ28" i="1" s="1"/>
  <c r="AC49" i="1"/>
  <c r="AK49" i="1"/>
  <c r="AS49" i="1" s="1"/>
  <c r="AB31" i="1"/>
  <c r="AJ31" i="1"/>
  <c r="AR31" i="1" s="1"/>
  <c r="AA32" i="1"/>
  <c r="AI32" i="1"/>
  <c r="AQ32" i="1" s="1"/>
  <c r="AA48" i="1"/>
  <c r="AI48" i="1"/>
  <c r="AQ48" i="1" s="1"/>
  <c r="AB62" i="1"/>
  <c r="AJ62" i="1"/>
  <c r="AR62" i="1" s="1"/>
  <c r="AB20" i="1"/>
  <c r="AJ20" i="1"/>
  <c r="AR20" i="1" s="1"/>
  <c r="AB23" i="1"/>
  <c r="AJ23" i="1"/>
  <c r="AR23" i="1" s="1"/>
  <c r="AC36" i="1"/>
  <c r="AK36" i="1"/>
  <c r="AS36" i="1" s="1"/>
  <c r="AA24" i="1"/>
  <c r="AI24" i="1"/>
  <c r="AQ24" i="1" s="1"/>
  <c r="AA62" i="1"/>
  <c r="AI62" i="1"/>
  <c r="AQ62" i="1" s="1"/>
  <c r="AB49" i="1"/>
  <c r="AJ49" i="1"/>
  <c r="AR49" i="1" s="1"/>
  <c r="AA16" i="1"/>
  <c r="AI16" i="1"/>
  <c r="AQ16" i="1" s="1"/>
  <c r="AA39" i="1"/>
  <c r="AI39" i="1"/>
  <c r="AQ39" i="1" s="1"/>
  <c r="AA37" i="1"/>
  <c r="AI37" i="1"/>
  <c r="AQ37" i="1" s="1"/>
  <c r="AA31" i="1"/>
  <c r="AI31" i="1"/>
  <c r="AQ31" i="1" s="1"/>
  <c r="AA47" i="1"/>
  <c r="AI47" i="1"/>
  <c r="AQ47" i="1" s="1"/>
  <c r="AA51" i="1"/>
  <c r="AI51" i="1"/>
  <c r="AQ51" i="1" s="1"/>
  <c r="AA53" i="1"/>
  <c r="AI53" i="1"/>
  <c r="AQ53" i="1" s="1"/>
  <c r="AA52" i="1"/>
  <c r="AI52" i="1"/>
  <c r="AQ52" i="1" s="1"/>
  <c r="AB51" i="1"/>
  <c r="AJ51" i="1"/>
  <c r="AR51" i="1" s="1"/>
  <c r="AB56" i="1"/>
  <c r="AJ56" i="1"/>
  <c r="AR56" i="1" s="1"/>
  <c r="AC58" i="1"/>
  <c r="AK58" i="1"/>
  <c r="AS58" i="1" s="1"/>
  <c r="AC54" i="1"/>
  <c r="AK54" i="1"/>
  <c r="AS54" i="1" s="1"/>
  <c r="AC66" i="1"/>
  <c r="AK66" i="1"/>
  <c r="AS66" i="1" s="1"/>
  <c r="AB21" i="1"/>
  <c r="AJ21" i="1"/>
  <c r="AR21" i="1" s="1"/>
  <c r="AB43" i="1"/>
  <c r="AJ43" i="1"/>
  <c r="AR43" i="1" s="1"/>
  <c r="AB18" i="1"/>
  <c r="AJ18" i="1"/>
  <c r="AR18" i="1" s="1"/>
  <c r="AB32" i="1"/>
  <c r="AJ32" i="1"/>
  <c r="AR32" i="1" s="1"/>
  <c r="AB30" i="1"/>
  <c r="AJ30" i="1"/>
  <c r="AR30" i="1" s="1"/>
  <c r="AC37" i="1"/>
  <c r="AK37" i="1"/>
  <c r="AS37" i="1" s="1"/>
  <c r="AC43" i="1"/>
  <c r="AK43" i="1"/>
  <c r="AS43" i="1" s="1"/>
  <c r="AC41" i="1"/>
  <c r="AK41" i="1"/>
  <c r="AS41" i="1" s="1"/>
  <c r="AA21" i="1"/>
  <c r="AI21" i="1"/>
  <c r="AQ21" i="1" s="1"/>
  <c r="AA66" i="1"/>
  <c r="AI66" i="1"/>
  <c r="AQ66" i="1" s="1"/>
  <c r="AA36" i="1"/>
  <c r="AI36" i="1"/>
  <c r="AQ36" i="1" s="1"/>
  <c r="AA34" i="1"/>
  <c r="AI34" i="1"/>
  <c r="AQ34" i="1" s="1"/>
  <c r="AA50" i="1"/>
  <c r="AI50" i="1"/>
  <c r="AQ50" i="1" s="1"/>
  <c r="AC63" i="1"/>
  <c r="AK63" i="1"/>
  <c r="AS63" i="1" s="1"/>
  <c r="AB28" i="1"/>
  <c r="AJ28" i="1"/>
  <c r="AR28" i="1" s="1"/>
  <c r="AC44" i="1"/>
  <c r="AK44" i="1"/>
  <c r="AS44" i="1" s="1"/>
  <c r="AA30" i="1"/>
  <c r="AI30" i="1"/>
  <c r="AQ30" i="1" s="1"/>
  <c r="AA46" i="1"/>
  <c r="AI46" i="1"/>
  <c r="AQ46" i="1" s="1"/>
  <c r="AB57" i="1"/>
  <c r="AJ57" i="1"/>
  <c r="AR57" i="1" s="1"/>
  <c r="AB45" i="1"/>
  <c r="AJ45" i="1"/>
  <c r="AR45" i="1" s="1"/>
  <c r="AA35" i="1"/>
  <c r="AI35" i="1"/>
  <c r="AQ35" i="1" s="1"/>
  <c r="AA33" i="1"/>
  <c r="AI33" i="1"/>
  <c r="AQ33" i="1" s="1"/>
  <c r="AA27" i="1"/>
  <c r="AI27" i="1"/>
  <c r="AQ27" i="1" s="1"/>
  <c r="AA29" i="1"/>
  <c r="AI29" i="1"/>
  <c r="AQ29" i="1" s="1"/>
  <c r="AA23" i="1"/>
  <c r="AI23" i="1"/>
  <c r="AQ23" i="1" s="1"/>
  <c r="AA43" i="1"/>
  <c r="AI43" i="1"/>
  <c r="AQ43" i="1" s="1"/>
  <c r="AA45" i="1"/>
  <c r="AI45" i="1"/>
  <c r="AQ45" i="1" s="1"/>
  <c r="AA44" i="1"/>
  <c r="AI44" i="1"/>
  <c r="AQ44" i="1" s="1"/>
  <c r="AB66" i="1"/>
  <c r="AJ66" i="1"/>
  <c r="AR66" i="1" s="1"/>
  <c r="AB48" i="1"/>
  <c r="AJ48" i="1"/>
  <c r="AR48" i="1" s="1"/>
  <c r="AC64" i="1"/>
  <c r="AK64" i="1"/>
  <c r="AS64" i="1" s="1"/>
  <c r="AC46" i="1"/>
  <c r="AK46" i="1"/>
  <c r="AS46" i="1" s="1"/>
  <c r="AC50" i="1"/>
  <c r="AK50" i="1"/>
  <c r="AS50" i="1" s="1"/>
  <c r="AB13" i="1"/>
  <c r="AJ13" i="1"/>
  <c r="AR13" i="1" s="1"/>
  <c r="AB35" i="1"/>
  <c r="AJ35" i="1"/>
  <c r="AR35" i="1" s="1"/>
  <c r="AB10" i="1"/>
  <c r="AJ10" i="1"/>
  <c r="AR10" i="1" s="1"/>
  <c r="AB24" i="1"/>
  <c r="AJ24" i="1"/>
  <c r="AR24" i="1" s="1"/>
  <c r="AB22" i="1"/>
  <c r="AJ22" i="1"/>
  <c r="AR22" i="1" s="1"/>
  <c r="AC35" i="1"/>
  <c r="AK35" i="1"/>
  <c r="AS35" i="1" s="1"/>
  <c r="AB6" i="1" l="1"/>
  <c r="AB5" i="1" s="1"/>
  <c r="A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<sst xmlns="http://schemas.openxmlformats.org/spreadsheetml/2006/main" count="70" uniqueCount="30">
  <si>
    <t>CV</t>
  </si>
  <si>
    <t>White hake recruitment indices (age-1)</t>
  </si>
  <si>
    <t>Spring</t>
  </si>
  <si>
    <t>Fall</t>
  </si>
  <si>
    <t>Shrimp</t>
  </si>
  <si>
    <t>time-series means</t>
  </si>
  <si>
    <t>Predicted</t>
  </si>
  <si>
    <t>1 change point</t>
  </si>
  <si>
    <t>Year &gt;=</t>
  </si>
  <si>
    <t>Late Period</t>
  </si>
  <si>
    <t>Early Period</t>
  </si>
  <si>
    <t>Ln</t>
  </si>
  <si>
    <t>average</t>
  </si>
  <si>
    <t>early-avg</t>
  </si>
  <si>
    <t>late-avg</t>
  </si>
  <si>
    <t>-LnL</t>
  </si>
  <si>
    <t>AIC</t>
  </si>
  <si>
    <t>n=</t>
  </si>
  <si>
    <t>pars</t>
  </si>
  <si>
    <t>deltaAIC</t>
  </si>
  <si>
    <t>Spring(obs)</t>
  </si>
  <si>
    <t>Fall(obs)</t>
  </si>
  <si>
    <t>Shrimp(obs)</t>
  </si>
  <si>
    <t>Spring(pred)</t>
  </si>
  <si>
    <t>Fall(pred)</t>
  </si>
  <si>
    <t>Shrimp(pred)</t>
  </si>
  <si>
    <t>Residuals</t>
  </si>
  <si>
    <t>Observed and Predicted</t>
  </si>
  <si>
    <t>Split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</si>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</sst>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quotePrefix="1" applyFill="1"/>
    <xf numFmtId="2" fontId="0" fillId="2" borderId="0" xfId="0" applyNumberForma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1" fontId="0" fillId="3" borderId="0" xfId="0" applyNumberFormat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749711649365627E-2"/>
          <c:w val="0.63618263342082237"/>
          <c:h val="0.80875096495291032"/>
        </c:manualLayout>
      </c:layout>
      <c:lineChart>
        <c:grouping val="standard"/>
        <c:varyColors val="0"/>
        <c:ser>
          <c:idx val="0"/>
          <c:order val="0"/>
          <c:tx>
            <c:strRef>
              <c:f>Sheet1!$AF$7</c:f>
              <c:strCache>
                <c:ptCount val="1"/>
                <c:pt idx="0">
                  <c:v>Spring(obs)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Sheet1!$AF$8:$AF$66</c:f>
              <c:numCache>
                <c:formatCode>0.00</c:formatCode>
                <c:ptCount val="59"/>
                <c:pt idx="5">
                  <c:v>0.48891738121711081</c:v>
                </c:pt>
                <c:pt idx="6">
                  <c:v>1.3908191089913071</c:v>
                </c:pt>
                <c:pt idx="7">
                  <c:v>1.8947972895162359</c:v>
                </c:pt>
                <c:pt idx="8">
                  <c:v>1.3037575039732052</c:v>
                </c:pt>
                <c:pt idx="9">
                  <c:v>2.4469061918204362</c:v>
                </c:pt>
                <c:pt idx="10">
                  <c:v>2.3555636165848517</c:v>
                </c:pt>
                <c:pt idx="11">
                  <c:v>2.1757137585780435</c:v>
                </c:pt>
                <c:pt idx="12">
                  <c:v>2.2311148696892555</c:v>
                </c:pt>
                <c:pt idx="13">
                  <c:v>2.416123577720183</c:v>
                </c:pt>
                <c:pt idx="14">
                  <c:v>1.9403418174898062</c:v>
                </c:pt>
                <c:pt idx="15">
                  <c:v>1.2140963874967872</c:v>
                </c:pt>
                <c:pt idx="16">
                  <c:v>1.767422376766246</c:v>
                </c:pt>
                <c:pt idx="17">
                  <c:v>2.4761719464269092</c:v>
                </c:pt>
                <c:pt idx="18">
                  <c:v>2.8841082944094332</c:v>
                </c:pt>
                <c:pt idx="19">
                  <c:v>1.892316466441559</c:v>
                </c:pt>
                <c:pt idx="20">
                  <c:v>1.1711592812220957</c:v>
                </c:pt>
                <c:pt idx="21">
                  <c:v>0.99846409117350199</c:v>
                </c:pt>
                <c:pt idx="22">
                  <c:v>1.5491081221505776</c:v>
                </c:pt>
                <c:pt idx="23">
                  <c:v>2.1771091677954395</c:v>
                </c:pt>
                <c:pt idx="24">
                  <c:v>2.0404966904731485</c:v>
                </c:pt>
                <c:pt idx="25">
                  <c:v>1.5498513766198989</c:v>
                </c:pt>
                <c:pt idx="26">
                  <c:v>1.2619492168470547</c:v>
                </c:pt>
                <c:pt idx="27">
                  <c:v>2.5114917793809113</c:v>
                </c:pt>
                <c:pt idx="28">
                  <c:v>2.194353793911199</c:v>
                </c:pt>
                <c:pt idx="29">
                  <c:v>2.0633629714671451</c:v>
                </c:pt>
                <c:pt idx="30">
                  <c:v>2.0948472618296843</c:v>
                </c:pt>
                <c:pt idx="31">
                  <c:v>1.5070285932643739</c:v>
                </c:pt>
                <c:pt idx="32">
                  <c:v>1.4315067039414386</c:v>
                </c:pt>
                <c:pt idx="33">
                  <c:v>1.101408375970111</c:v>
                </c:pt>
                <c:pt idx="34">
                  <c:v>0.62850198706641403</c:v>
                </c:pt>
                <c:pt idx="35">
                  <c:v>0.80312203376851699</c:v>
                </c:pt>
                <c:pt idx="36">
                  <c:v>1.2070181625118963</c:v>
                </c:pt>
                <c:pt idx="37">
                  <c:v>1.6800454795980535</c:v>
                </c:pt>
                <c:pt idx="38">
                  <c:v>1.5915793941327874</c:v>
                </c:pt>
                <c:pt idx="39">
                  <c:v>1.6756562718529702</c:v>
                </c:pt>
                <c:pt idx="40">
                  <c:v>1.6746262224131687</c:v>
                </c:pt>
                <c:pt idx="41">
                  <c:v>1.5575339052836781</c:v>
                </c:pt>
                <c:pt idx="42">
                  <c:v>1.3101689707303992</c:v>
                </c:pt>
                <c:pt idx="43">
                  <c:v>0.91784951633814826</c:v>
                </c:pt>
                <c:pt idx="44">
                  <c:v>0.97693417704284125</c:v>
                </c:pt>
                <c:pt idx="45">
                  <c:v>1.9254595976158979</c:v>
                </c:pt>
                <c:pt idx="46">
                  <c:v>1.8109082880668159</c:v>
                </c:pt>
                <c:pt idx="47">
                  <c:v>1.5554040239416147</c:v>
                </c:pt>
                <c:pt idx="48">
                  <c:v>1.5221355840313038</c:v>
                </c:pt>
                <c:pt idx="49">
                  <c:v>1.3688938464397233</c:v>
                </c:pt>
                <c:pt idx="50">
                  <c:v>0.83768033129224362</c:v>
                </c:pt>
                <c:pt idx="51">
                  <c:v>1.0636757187872132</c:v>
                </c:pt>
                <c:pt idx="52">
                  <c:v>1.1684492482568893</c:v>
                </c:pt>
                <c:pt idx="53">
                  <c:v>1.3001916620664788</c:v>
                </c:pt>
                <c:pt idx="54">
                  <c:v>1.2453066678189133</c:v>
                </c:pt>
                <c:pt idx="55">
                  <c:v>1.4274363044510658</c:v>
                </c:pt>
                <c:pt idx="56">
                  <c:v>1.346149220815464</c:v>
                </c:pt>
                <c:pt idx="58">
                  <c:v>1.2632025714317496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19-47A1-AC63-379E79B8C162}"/>
            </c:ext>
          </c:extLst>
        </c:ser>
        <c:ser>
          <c:idx val="1"/>
          <c:order val="1"/>
          <c:tx>
            <c:strRef>
              <c:f>Sheet1!$AG$7</c:f>
              <c:strCache>
                <c:ptCount val="1"/>
                <c:pt idx="0">
                  <c:v>Fall(obs)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Sheet1!$AG$8:$AG$66</c:f>
              <c:numCache>
                <c:formatCode>0.00</c:formatCode>
                <c:ptCount val="59"/>
                <c:pt idx="0">
                  <c:v>1.6714733033535532</c:v>
                </c:pt>
                <c:pt idx="1">
                  <c:v>0.62100021514426706</c:v>
                </c:pt>
                <c:pt idx="2">
                  <c:v>1.4160958523566805</c:v>
                </c:pt>
                <c:pt idx="3">
                  <c:v>2.0082140323914683</c:v>
                </c:pt>
                <c:pt idx="4">
                  <c:v>1.3670368612897315</c:v>
                </c:pt>
                <c:pt idx="5">
                  <c:v>1.4504421809436423</c:v>
                </c:pt>
                <c:pt idx="6">
                  <c:v>2.2928377415391656</c:v>
                </c:pt>
                <c:pt idx="7">
                  <c:v>2.1699675683792066</c:v>
                </c:pt>
                <c:pt idx="8">
                  <c:v>2.3806566284142012</c:v>
                </c:pt>
                <c:pt idx="9">
                  <c:v>2.6198016955481447</c:v>
                </c:pt>
                <c:pt idx="10">
                  <c:v>2.2727442509830245</c:v>
                </c:pt>
                <c:pt idx="11">
                  <c:v>1.6746636973518076</c:v>
                </c:pt>
                <c:pt idx="12">
                  <c:v>1.6211688353097991</c:v>
                </c:pt>
                <c:pt idx="13">
                  <c:v>1.903896969164905</c:v>
                </c:pt>
                <c:pt idx="14">
                  <c:v>2.3213087069921481</c:v>
                </c:pt>
                <c:pt idx="15">
                  <c:v>2.0983859576807737</c:v>
                </c:pt>
                <c:pt idx="16">
                  <c:v>1.7134375024525852</c:v>
                </c:pt>
                <c:pt idx="17">
                  <c:v>2.3935220879861476</c:v>
                </c:pt>
                <c:pt idx="18">
                  <c:v>2.1266828880022746</c:v>
                </c:pt>
                <c:pt idx="19">
                  <c:v>0.62540352847342573</c:v>
                </c:pt>
                <c:pt idx="20">
                  <c:v>2.1961128484835291</c:v>
                </c:pt>
                <c:pt idx="21">
                  <c:v>1.6434527910213781</c:v>
                </c:pt>
                <c:pt idx="22">
                  <c:v>2.2161553649956582</c:v>
                </c:pt>
                <c:pt idx="23">
                  <c:v>2.6552118540862089</c:v>
                </c:pt>
                <c:pt idx="24">
                  <c:v>2.0537390443274628</c:v>
                </c:pt>
                <c:pt idx="25">
                  <c:v>2.1438238006091042</c:v>
                </c:pt>
                <c:pt idx="26">
                  <c:v>2.4962503988219287</c:v>
                </c:pt>
                <c:pt idx="27">
                  <c:v>2.5525730863934815</c:v>
                </c:pt>
                <c:pt idx="28">
                  <c:v>2.6019041918398562</c:v>
                </c:pt>
                <c:pt idx="29">
                  <c:v>2.3595512661347127</c:v>
                </c:pt>
                <c:pt idx="30">
                  <c:v>2.3469559827295425</c:v>
                </c:pt>
                <c:pt idx="31">
                  <c:v>1.9551530161364907</c:v>
                </c:pt>
                <c:pt idx="32">
                  <c:v>2.1680245995983509</c:v>
                </c:pt>
                <c:pt idx="33">
                  <c:v>1.5383285169753886</c:v>
                </c:pt>
                <c:pt idx="34">
                  <c:v>1.6156585242471566</c:v>
                </c:pt>
                <c:pt idx="35">
                  <c:v>1.593166243959202</c:v>
                </c:pt>
                <c:pt idx="36">
                  <c:v>1.7554066397622567</c:v>
                </c:pt>
                <c:pt idx="37">
                  <c:v>2.0061044261859151</c:v>
                </c:pt>
                <c:pt idx="38">
                  <c:v>1.7313900231848465</c:v>
                </c:pt>
                <c:pt idx="39">
                  <c:v>1.4486586453164405</c:v>
                </c:pt>
                <c:pt idx="40">
                  <c:v>1.3518064306612174</c:v>
                </c:pt>
                <c:pt idx="41">
                  <c:v>1.2535626486659324</c:v>
                </c:pt>
                <c:pt idx="42">
                  <c:v>1.2401407857083799</c:v>
                </c:pt>
                <c:pt idx="43">
                  <c:v>1.5409449159887998</c:v>
                </c:pt>
                <c:pt idx="44">
                  <c:v>1.8746289470503497</c:v>
                </c:pt>
                <c:pt idx="45">
                  <c:v>1.7733918118698699</c:v>
                </c:pt>
                <c:pt idx="46">
                  <c:v>1.455206340901863</c:v>
                </c:pt>
                <c:pt idx="47">
                  <c:v>1.900219421914624</c:v>
                </c:pt>
                <c:pt idx="48">
                  <c:v>1.8196517987234506</c:v>
                </c:pt>
                <c:pt idx="49">
                  <c:v>1.6077606399987887</c:v>
                </c:pt>
                <c:pt idx="50">
                  <c:v>1.1035011520104525</c:v>
                </c:pt>
                <c:pt idx="51">
                  <c:v>0.9854771517760702</c:v>
                </c:pt>
                <c:pt idx="52">
                  <c:v>1.4526517946890773</c:v>
                </c:pt>
                <c:pt idx="53">
                  <c:v>1.649446776453336</c:v>
                </c:pt>
                <c:pt idx="54">
                  <c:v>1.532319258877787</c:v>
                </c:pt>
                <c:pt idx="55">
                  <c:v>1.0563308964115035</c:v>
                </c:pt>
                <c:pt idx="56">
                  <c:v>1.3429195693168838</c:v>
                </c:pt>
                <c:pt idx="58">
                  <c:v>1.1977484733059636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19-47A1-AC63-379E79B8C162}"/>
            </c:ext>
          </c:extLst>
        </c:ser>
        <c:ser>
          <c:idx val="2"/>
          <c:order val="2"/>
          <c:tx>
            <c:strRef>
              <c:f>Sheet1!$AH$7</c:f>
              <c:strCache>
                <c:ptCount val="1"/>
                <c:pt idx="0">
                  <c:v>Shrimp(obs)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Sheet1!$AH$8:$AH$66</c:f>
              <c:numCache>
                <c:formatCode>0.00</c:formatCode>
                <c:ptCount val="59"/>
                <c:pt idx="27">
                  <c:v>2.7854523924481382</c:v>
                </c:pt>
                <c:pt idx="28">
                  <c:v>2.8818485617682841</c:v>
                </c:pt>
                <c:pt idx="29">
                  <c:v>2.7429208735841426</c:v>
                </c:pt>
                <c:pt idx="30">
                  <c:v>2.1502342584064906</c:v>
                </c:pt>
                <c:pt idx="31">
                  <c:v>2.1083096804682779</c:v>
                </c:pt>
                <c:pt idx="32">
                  <c:v>2.6360217605052068</c:v>
                </c:pt>
                <c:pt idx="33">
                  <c:v>2.0928811611708764</c:v>
                </c:pt>
                <c:pt idx="34">
                  <c:v>1.4557459781336874</c:v>
                </c:pt>
                <c:pt idx="35">
                  <c:v>1.7863897103437612</c:v>
                </c:pt>
                <c:pt idx="36">
                  <c:v>2.1187514126372884</c:v>
                </c:pt>
                <c:pt idx="37">
                  <c:v>2.8074237397256576</c:v>
                </c:pt>
                <c:pt idx="38">
                  <c:v>2.2655221376540795</c:v>
                </c:pt>
                <c:pt idx="39">
                  <c:v>2.3675037603044036</c:v>
                </c:pt>
                <c:pt idx="40">
                  <c:v>2.4120102990936902</c:v>
                </c:pt>
                <c:pt idx="41">
                  <c:v>2.6930331149760756</c:v>
                </c:pt>
                <c:pt idx="42">
                  <c:v>2.1639540703030824</c:v>
                </c:pt>
                <c:pt idx="43">
                  <c:v>2.3387736831357047</c:v>
                </c:pt>
                <c:pt idx="44">
                  <c:v>2.3325035819968614</c:v>
                </c:pt>
                <c:pt idx="45">
                  <c:v>2.2290767244421499</c:v>
                </c:pt>
                <c:pt idx="46">
                  <c:v>2.3872185838018947</c:v>
                </c:pt>
                <c:pt idx="47">
                  <c:v>2.5689679153081824</c:v>
                </c:pt>
                <c:pt idx="48">
                  <c:v>2.6109094665878212</c:v>
                </c:pt>
                <c:pt idx="49">
                  <c:v>2.174867057332726</c:v>
                </c:pt>
                <c:pt idx="50">
                  <c:v>1.3017629044026671</c:v>
                </c:pt>
                <c:pt idx="51">
                  <c:v>1.5439548034471942</c:v>
                </c:pt>
                <c:pt idx="52">
                  <c:v>2.3755699004915667</c:v>
                </c:pt>
                <c:pt idx="53">
                  <c:v>2.3194323771704348</c:v>
                </c:pt>
                <c:pt idx="54">
                  <c:v>1.5093523486117437</c:v>
                </c:pt>
                <c:pt idx="55">
                  <c:v>1.8994772044595596</c:v>
                </c:pt>
                <c:pt idx="56">
                  <c:v>1.7938058632680833</c:v>
                </c:pt>
                <c:pt idx="58">
                  <c:v>2.0594603866035204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19-47A1-AC63-379E79B8C162}"/>
            </c:ext>
          </c:extLst>
        </c:ser>
        <c:ser>
          <c:idx val="3"/>
          <c:order val="3"/>
          <c:tx>
            <c:strRef>
              <c:f>Sheet1!$AI$7</c:f>
              <c:strCache>
                <c:ptCount val="1"/>
                <c:pt idx="0">
                  <c:v>Spring(pred)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Sheet1!$AI$8:$AI$66</c:f>
              <c:numCache>
                <c:formatCode>0.00</c:formatCode>
                <c:ptCount val="59"/>
                <c:pt idx="5">
                  <c:v>1.865014013076616</c:v>
                </c:pt>
                <c:pt idx="6">
                  <c:v>1.865014013076616</c:v>
                </c:pt>
                <c:pt idx="7">
                  <c:v>1.865014013076616</c:v>
                </c:pt>
                <c:pt idx="8">
                  <c:v>1.865014013076616</c:v>
                </c:pt>
                <c:pt idx="9">
                  <c:v>1.865014013076616</c:v>
                </c:pt>
                <c:pt idx="10">
                  <c:v>1.865014013076616</c:v>
                </c:pt>
                <c:pt idx="11">
                  <c:v>1.865014013076616</c:v>
                </c:pt>
                <c:pt idx="12">
                  <c:v>1.865014013076616</c:v>
                </c:pt>
                <c:pt idx="13">
                  <c:v>1.865014013076616</c:v>
                </c:pt>
                <c:pt idx="14">
                  <c:v>1.865014013076616</c:v>
                </c:pt>
                <c:pt idx="15">
                  <c:v>1.865014013076616</c:v>
                </c:pt>
                <c:pt idx="16">
                  <c:v>1.865014013076616</c:v>
                </c:pt>
                <c:pt idx="17">
                  <c:v>1.865014013076616</c:v>
                </c:pt>
                <c:pt idx="18">
                  <c:v>1.865014013076616</c:v>
                </c:pt>
                <c:pt idx="19">
                  <c:v>1.865014013076616</c:v>
                </c:pt>
                <c:pt idx="20">
                  <c:v>1.865014013076616</c:v>
                </c:pt>
                <c:pt idx="21">
                  <c:v>1.865014013076616</c:v>
                </c:pt>
                <c:pt idx="22">
                  <c:v>1.865014013076616</c:v>
                </c:pt>
                <c:pt idx="23">
                  <c:v>1.865014013076616</c:v>
                </c:pt>
                <c:pt idx="24">
                  <c:v>1.865014013076616</c:v>
                </c:pt>
                <c:pt idx="25">
                  <c:v>1.865014013076616</c:v>
                </c:pt>
                <c:pt idx="26">
                  <c:v>1.865014013076616</c:v>
                </c:pt>
                <c:pt idx="27">
                  <c:v>1.865014013076616</c:v>
                </c:pt>
                <c:pt idx="28">
                  <c:v>1.865014013076616</c:v>
                </c:pt>
                <c:pt idx="29">
                  <c:v>1.865014013076616</c:v>
                </c:pt>
                <c:pt idx="30">
                  <c:v>1.865014013076616</c:v>
                </c:pt>
                <c:pt idx="31">
                  <c:v>1.3295508466270434</c:v>
                </c:pt>
                <c:pt idx="32">
                  <c:v>1.3295508466270434</c:v>
                </c:pt>
                <c:pt idx="33">
                  <c:v>1.3295508466270434</c:v>
                </c:pt>
                <c:pt idx="34">
                  <c:v>1.3295508466270434</c:v>
                </c:pt>
                <c:pt idx="35">
                  <c:v>1.3295508466270434</c:v>
                </c:pt>
                <c:pt idx="36">
                  <c:v>1.3295508466270434</c:v>
                </c:pt>
                <c:pt idx="37">
                  <c:v>1.3295508466270434</c:v>
                </c:pt>
                <c:pt idx="38">
                  <c:v>1.3295508466270434</c:v>
                </c:pt>
                <c:pt idx="39">
                  <c:v>1.3295508466270434</c:v>
                </c:pt>
                <c:pt idx="40">
                  <c:v>1.3295508466270434</c:v>
                </c:pt>
                <c:pt idx="41">
                  <c:v>1.3295508466270434</c:v>
                </c:pt>
                <c:pt idx="42">
                  <c:v>1.3295508466270434</c:v>
                </c:pt>
                <c:pt idx="43">
                  <c:v>1.3295508466270434</c:v>
                </c:pt>
                <c:pt idx="44">
                  <c:v>1.3295508466270434</c:v>
                </c:pt>
                <c:pt idx="45">
                  <c:v>1.3295508466270434</c:v>
                </c:pt>
                <c:pt idx="46">
                  <c:v>1.3295508466270434</c:v>
                </c:pt>
                <c:pt idx="47">
                  <c:v>1.3295508466270434</c:v>
                </c:pt>
                <c:pt idx="48">
                  <c:v>1.3295508466270434</c:v>
                </c:pt>
                <c:pt idx="49">
                  <c:v>1.3295508466270434</c:v>
                </c:pt>
                <c:pt idx="50">
                  <c:v>1.3295508466270434</c:v>
                </c:pt>
                <c:pt idx="51">
                  <c:v>1.3295508466270434</c:v>
                </c:pt>
                <c:pt idx="52">
                  <c:v>1.3295508466270434</c:v>
                </c:pt>
                <c:pt idx="53">
                  <c:v>1.3295508466270434</c:v>
                </c:pt>
                <c:pt idx="54">
                  <c:v>1.3295508466270434</c:v>
                </c:pt>
                <c:pt idx="55">
                  <c:v>1.3295508466270434</c:v>
                </c:pt>
                <c:pt idx="56">
                  <c:v>1.3295508466270434</c:v>
                </c:pt>
                <c:pt idx="57">
                  <c:v>1.3295508466270434</c:v>
                </c:pt>
                <c:pt idx="58">
                  <c:v>1.3295508466270434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19-47A1-AC63-379E79B8C162}"/>
            </c:ext>
          </c:extLst>
        </c:ser>
        <c:ser>
          <c:idx val="4"/>
          <c:order val="4"/>
          <c:tx>
            <c:strRef>
              <c:f>Sheet1!$AJ$7</c:f>
              <c:strCache>
                <c:ptCount val="1"/>
                <c:pt idx="0">
                  <c:v>Fall(pred)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Sheet1!$AJ$8:$AJ$66</c:f>
              <c:numCache>
                <c:formatCode>0.00</c:formatCode>
                <c:ptCount val="59"/>
                <c:pt idx="0">
                  <c:v>2.0004668107483812</c:v>
                </c:pt>
                <c:pt idx="1">
                  <c:v>2.0004668107483812</c:v>
                </c:pt>
                <c:pt idx="2">
                  <c:v>2.0004668107483812</c:v>
                </c:pt>
                <c:pt idx="3">
                  <c:v>2.0004668107483812</c:v>
                </c:pt>
                <c:pt idx="4">
                  <c:v>2.0004668107483812</c:v>
                </c:pt>
                <c:pt idx="5">
                  <c:v>2.0004668107483812</c:v>
                </c:pt>
                <c:pt idx="6">
                  <c:v>2.0004668107483812</c:v>
                </c:pt>
                <c:pt idx="7">
                  <c:v>2.0004668107483812</c:v>
                </c:pt>
                <c:pt idx="8">
                  <c:v>2.0004668107483812</c:v>
                </c:pt>
                <c:pt idx="9">
                  <c:v>2.0004668107483812</c:v>
                </c:pt>
                <c:pt idx="10">
                  <c:v>2.0004668107483812</c:v>
                </c:pt>
                <c:pt idx="11">
                  <c:v>2.0004668107483812</c:v>
                </c:pt>
                <c:pt idx="12">
                  <c:v>2.0004668107483812</c:v>
                </c:pt>
                <c:pt idx="13">
                  <c:v>2.0004668107483812</c:v>
                </c:pt>
                <c:pt idx="14">
                  <c:v>2.0004668107483812</c:v>
                </c:pt>
                <c:pt idx="15">
                  <c:v>2.0004668107483812</c:v>
                </c:pt>
                <c:pt idx="16">
                  <c:v>2.0004668107483812</c:v>
                </c:pt>
                <c:pt idx="17">
                  <c:v>2.0004668107483812</c:v>
                </c:pt>
                <c:pt idx="18">
                  <c:v>2.0004668107483812</c:v>
                </c:pt>
                <c:pt idx="19">
                  <c:v>2.0004668107483812</c:v>
                </c:pt>
                <c:pt idx="20">
                  <c:v>2.0004668107483812</c:v>
                </c:pt>
                <c:pt idx="21">
                  <c:v>2.0004668107483812</c:v>
                </c:pt>
                <c:pt idx="22">
                  <c:v>2.0004668107483812</c:v>
                </c:pt>
                <c:pt idx="23">
                  <c:v>2.0004668107483812</c:v>
                </c:pt>
                <c:pt idx="24">
                  <c:v>2.0004668107483812</c:v>
                </c:pt>
                <c:pt idx="25">
                  <c:v>2.0004668107483812</c:v>
                </c:pt>
                <c:pt idx="26">
                  <c:v>2.0004668107483812</c:v>
                </c:pt>
                <c:pt idx="27">
                  <c:v>2.0004668107483812</c:v>
                </c:pt>
                <c:pt idx="28">
                  <c:v>2.0004668107483812</c:v>
                </c:pt>
                <c:pt idx="29">
                  <c:v>2.0004668107483812</c:v>
                </c:pt>
                <c:pt idx="30">
                  <c:v>2.0004668107483812</c:v>
                </c:pt>
                <c:pt idx="31">
                  <c:v>1.5536888685070518</c:v>
                </c:pt>
                <c:pt idx="32">
                  <c:v>1.5536888685070518</c:v>
                </c:pt>
                <c:pt idx="33">
                  <c:v>1.5536888685070518</c:v>
                </c:pt>
                <c:pt idx="34">
                  <c:v>1.5536888685070518</c:v>
                </c:pt>
                <c:pt idx="35">
                  <c:v>1.5536888685070518</c:v>
                </c:pt>
                <c:pt idx="36">
                  <c:v>1.5536888685070518</c:v>
                </c:pt>
                <c:pt idx="37">
                  <c:v>1.5536888685070518</c:v>
                </c:pt>
                <c:pt idx="38">
                  <c:v>1.5536888685070518</c:v>
                </c:pt>
                <c:pt idx="39">
                  <c:v>1.5536888685070518</c:v>
                </c:pt>
                <c:pt idx="40">
                  <c:v>1.5536888685070518</c:v>
                </c:pt>
                <c:pt idx="41">
                  <c:v>1.5536888685070518</c:v>
                </c:pt>
                <c:pt idx="42">
                  <c:v>1.5536888685070518</c:v>
                </c:pt>
                <c:pt idx="43">
                  <c:v>1.5536888685070518</c:v>
                </c:pt>
                <c:pt idx="44">
                  <c:v>1.5536888685070518</c:v>
                </c:pt>
                <c:pt idx="45">
                  <c:v>1.5536888685070518</c:v>
                </c:pt>
                <c:pt idx="46">
                  <c:v>1.5536888685070518</c:v>
                </c:pt>
                <c:pt idx="47">
                  <c:v>1.5536888685070518</c:v>
                </c:pt>
                <c:pt idx="48">
                  <c:v>1.5536888685070518</c:v>
                </c:pt>
                <c:pt idx="49">
                  <c:v>1.5536888685070518</c:v>
                </c:pt>
                <c:pt idx="50">
                  <c:v>1.5536888685070518</c:v>
                </c:pt>
                <c:pt idx="51">
                  <c:v>1.5536888685070518</c:v>
                </c:pt>
                <c:pt idx="52">
                  <c:v>1.5536888685070518</c:v>
                </c:pt>
                <c:pt idx="53">
                  <c:v>1.5536888685070518</c:v>
                </c:pt>
                <c:pt idx="54">
                  <c:v>1.5536888685070518</c:v>
                </c:pt>
                <c:pt idx="55">
                  <c:v>1.5536888685070518</c:v>
                </c:pt>
                <c:pt idx="56">
                  <c:v>1.5536888685070518</c:v>
                </c:pt>
                <c:pt idx="57">
                  <c:v>1.5536888685070518</c:v>
                </c:pt>
                <c:pt idx="58">
                  <c:v>1.5536888685070518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19-47A1-AC63-379E79B8C162}"/>
            </c:ext>
          </c:extLst>
        </c:ser>
        <c:ser>
          <c:idx val="5"/>
          <c:order val="5"/>
          <c:tx>
            <c:strRef>
              <c:f>Sheet1!$AK$7</c:f>
              <c:strCache>
                <c:ptCount val="1"/>
                <c:pt idx="0">
                  <c:v>Shrimp(pred)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Sheet1!$AK$8:$AK$66</c:f>
              <c:numCache>
                <c:formatCode>0.00</c:formatCode>
                <c:ptCount val="59"/>
                <c:pt idx="27">
                  <c:v>2.640114021551764</c:v>
                </c:pt>
                <c:pt idx="28">
                  <c:v>2.640114021551764</c:v>
                </c:pt>
                <c:pt idx="29">
                  <c:v>2.640114021551764</c:v>
                </c:pt>
                <c:pt idx="30">
                  <c:v>2.640114021551764</c:v>
                </c:pt>
                <c:pt idx="31">
                  <c:v>2.1612103565324521</c:v>
                </c:pt>
                <c:pt idx="32">
                  <c:v>2.1612103565324521</c:v>
                </c:pt>
                <c:pt idx="33">
                  <c:v>2.1612103565324521</c:v>
                </c:pt>
                <c:pt idx="34">
                  <c:v>2.1612103565324521</c:v>
                </c:pt>
                <c:pt idx="35">
                  <c:v>2.1612103565324521</c:v>
                </c:pt>
                <c:pt idx="36">
                  <c:v>2.1612103565324521</c:v>
                </c:pt>
                <c:pt idx="37">
                  <c:v>2.1612103565324521</c:v>
                </c:pt>
                <c:pt idx="38">
                  <c:v>2.1612103565324521</c:v>
                </c:pt>
                <c:pt idx="39">
                  <c:v>2.1612103565324521</c:v>
                </c:pt>
                <c:pt idx="40">
                  <c:v>2.1612103565324521</c:v>
                </c:pt>
                <c:pt idx="41">
                  <c:v>2.1612103565324521</c:v>
                </c:pt>
                <c:pt idx="42">
                  <c:v>2.1612103565324521</c:v>
                </c:pt>
                <c:pt idx="43">
                  <c:v>2.1612103565324521</c:v>
                </c:pt>
                <c:pt idx="44">
                  <c:v>2.1612103565324521</c:v>
                </c:pt>
                <c:pt idx="45">
                  <c:v>2.1612103565324521</c:v>
                </c:pt>
                <c:pt idx="46">
                  <c:v>2.1612103565324521</c:v>
                </c:pt>
                <c:pt idx="47">
                  <c:v>2.1612103565324521</c:v>
                </c:pt>
                <c:pt idx="48">
                  <c:v>2.1612103565324521</c:v>
                </c:pt>
                <c:pt idx="49">
                  <c:v>2.1612103565324521</c:v>
                </c:pt>
                <c:pt idx="50">
                  <c:v>2.1612103565324521</c:v>
                </c:pt>
                <c:pt idx="51">
                  <c:v>2.1612103565324521</c:v>
                </c:pt>
                <c:pt idx="52">
                  <c:v>2.1612103565324521</c:v>
                </c:pt>
                <c:pt idx="53">
                  <c:v>2.1612103565324521</c:v>
                </c:pt>
                <c:pt idx="54">
                  <c:v>2.1612103565324521</c:v>
                </c:pt>
                <c:pt idx="55">
                  <c:v>2.1612103565324521</c:v>
                </c:pt>
                <c:pt idx="56">
                  <c:v>2.1612103565324521</c:v>
                </c:pt>
                <c:pt idx="57">
                  <c:v>2.1612103565324521</c:v>
                </c:pt>
                <c:pt idx="58">
                  <c:v>2.1612103565324521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19-47A1-AC63-379E79B8C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02272"/>
        <c:axId val="598025328"/>
      </c:lineChart>
      <c:catAx>
        <c:axId val="7888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25328"/>
        <c:crosses val="autoZero"/>
        <c:auto val="1"/>
        <c:lblAlgn val="ctr"/>
        <c:lblOffset val="100"/>
        <c:noMultiLvlLbl val="0"/>
      </c:catAx>
      <c:valAx>
        <c:axId val="598025328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Age-1 Index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78937007874017"/>
          <c:y val="5.0749711649365627E-2"/>
          <c:w val="0.63618263342082237"/>
          <c:h val="0.80875096495291032"/>
        </c:manualLayout>
      </c:layout>
      <c:lineChart>
        <c:grouping val="standard"/>
        <c:varyColors val="0"/>
        <c:ser>
          <c:idx val="0"/>
          <c:order val="0"/>
          <c:tx>
            <c:strRef>
              <c:f>Sheet1!$AF$7</c:f>
              <c:strCache>
                <c:ptCount val="1"/>
                <c:pt idx="0">
                  <c:v>Spring(obs)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Sheet1!$AF$8:$AF$66</c:f>
              <c:numCache>
                <c:formatCode>0.00</c:formatCode>
                <c:ptCount val="59"/>
                <c:pt idx="5">
                  <c:v>0.48891738121711081</c:v>
                </c:pt>
                <c:pt idx="6">
                  <c:v>1.3908191089913071</c:v>
                </c:pt>
                <c:pt idx="7">
                  <c:v>1.8947972895162359</c:v>
                </c:pt>
                <c:pt idx="8">
                  <c:v>1.3037575039732052</c:v>
                </c:pt>
                <c:pt idx="9">
                  <c:v>2.4469061918204362</c:v>
                </c:pt>
                <c:pt idx="10">
                  <c:v>2.3555636165848517</c:v>
                </c:pt>
                <c:pt idx="11">
                  <c:v>2.1757137585780435</c:v>
                </c:pt>
                <c:pt idx="12">
                  <c:v>2.2311148696892555</c:v>
                </c:pt>
                <c:pt idx="13">
                  <c:v>2.416123577720183</c:v>
                </c:pt>
                <c:pt idx="14">
                  <c:v>1.9403418174898062</c:v>
                </c:pt>
                <c:pt idx="15">
                  <c:v>1.2140963874967872</c:v>
                </c:pt>
                <c:pt idx="16">
                  <c:v>1.767422376766246</c:v>
                </c:pt>
                <c:pt idx="17">
                  <c:v>2.4761719464269092</c:v>
                </c:pt>
                <c:pt idx="18">
                  <c:v>2.8841082944094332</c:v>
                </c:pt>
                <c:pt idx="19">
                  <c:v>1.892316466441559</c:v>
                </c:pt>
                <c:pt idx="20">
                  <c:v>1.1711592812220957</c:v>
                </c:pt>
                <c:pt idx="21">
                  <c:v>0.99846409117350199</c:v>
                </c:pt>
                <c:pt idx="22">
                  <c:v>1.5491081221505776</c:v>
                </c:pt>
                <c:pt idx="23">
                  <c:v>2.1771091677954395</c:v>
                </c:pt>
                <c:pt idx="24">
                  <c:v>2.0404966904731485</c:v>
                </c:pt>
                <c:pt idx="25">
                  <c:v>1.5498513766198989</c:v>
                </c:pt>
                <c:pt idx="26">
                  <c:v>1.2619492168470547</c:v>
                </c:pt>
                <c:pt idx="27">
                  <c:v>2.5114917793809113</c:v>
                </c:pt>
                <c:pt idx="28">
                  <c:v>2.194353793911199</c:v>
                </c:pt>
                <c:pt idx="29">
                  <c:v>2.0633629714671451</c:v>
                </c:pt>
                <c:pt idx="30">
                  <c:v>2.0948472618296843</c:v>
                </c:pt>
                <c:pt idx="31">
                  <c:v>1.5070285932643739</c:v>
                </c:pt>
                <c:pt idx="32">
                  <c:v>1.4315067039414386</c:v>
                </c:pt>
                <c:pt idx="33">
                  <c:v>1.101408375970111</c:v>
                </c:pt>
                <c:pt idx="34">
                  <c:v>0.62850198706641403</c:v>
                </c:pt>
                <c:pt idx="35">
                  <c:v>0.80312203376851699</c:v>
                </c:pt>
                <c:pt idx="36">
                  <c:v>1.2070181625118963</c:v>
                </c:pt>
                <c:pt idx="37">
                  <c:v>1.6800454795980535</c:v>
                </c:pt>
                <c:pt idx="38">
                  <c:v>1.5915793941327874</c:v>
                </c:pt>
                <c:pt idx="39">
                  <c:v>1.6756562718529702</c:v>
                </c:pt>
                <c:pt idx="40">
                  <c:v>1.6746262224131687</c:v>
                </c:pt>
                <c:pt idx="41">
                  <c:v>1.5575339052836781</c:v>
                </c:pt>
                <c:pt idx="42">
                  <c:v>1.3101689707303992</c:v>
                </c:pt>
                <c:pt idx="43">
                  <c:v>0.91784951633814826</c:v>
                </c:pt>
                <c:pt idx="44">
                  <c:v>0.97693417704284125</c:v>
                </c:pt>
                <c:pt idx="45">
                  <c:v>1.9254595976158979</c:v>
                </c:pt>
                <c:pt idx="46">
                  <c:v>1.8109082880668159</c:v>
                </c:pt>
                <c:pt idx="47">
                  <c:v>1.5554040239416147</c:v>
                </c:pt>
                <c:pt idx="48">
                  <c:v>1.5221355840313038</c:v>
                </c:pt>
                <c:pt idx="49">
                  <c:v>1.3688938464397233</c:v>
                </c:pt>
                <c:pt idx="50">
                  <c:v>0.83768033129224362</c:v>
                </c:pt>
                <c:pt idx="51">
                  <c:v>1.0636757187872132</c:v>
                </c:pt>
                <c:pt idx="52">
                  <c:v>1.1684492482568893</c:v>
                </c:pt>
                <c:pt idx="53">
                  <c:v>1.3001916620664788</c:v>
                </c:pt>
                <c:pt idx="54">
                  <c:v>1.2453066678189133</c:v>
                </c:pt>
                <c:pt idx="55">
                  <c:v>1.4274363044510658</c:v>
                </c:pt>
                <c:pt idx="56">
                  <c:v>1.346149220815464</c:v>
                </c:pt>
                <c:pt idx="58">
                  <c:v>1.2632025714317496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8-4E59-80D7-BBDA893C2D64}"/>
            </c:ext>
          </c:extLst>
        </c:ser>
        <c:ser>
          <c:idx val="1"/>
          <c:order val="1"/>
          <c:tx>
            <c:strRef>
              <c:f>Sheet1!$AG$7</c:f>
              <c:strCache>
                <c:ptCount val="1"/>
                <c:pt idx="0">
                  <c:v>Fall(obs)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Sheet1!$AG$8:$AG$66</c:f>
              <c:numCache>
                <c:formatCode>0.00</c:formatCode>
                <c:ptCount val="59"/>
                <c:pt idx="0">
                  <c:v>1.6714733033535532</c:v>
                </c:pt>
                <c:pt idx="1">
                  <c:v>0.62100021514426706</c:v>
                </c:pt>
                <c:pt idx="2">
                  <c:v>1.4160958523566805</c:v>
                </c:pt>
                <c:pt idx="3">
                  <c:v>2.0082140323914683</c:v>
                </c:pt>
                <c:pt idx="4">
                  <c:v>1.3670368612897315</c:v>
                </c:pt>
                <c:pt idx="5">
                  <c:v>1.4504421809436423</c:v>
                </c:pt>
                <c:pt idx="6">
                  <c:v>2.2928377415391656</c:v>
                </c:pt>
                <c:pt idx="7">
                  <c:v>2.1699675683792066</c:v>
                </c:pt>
                <c:pt idx="8">
                  <c:v>2.3806566284142012</c:v>
                </c:pt>
                <c:pt idx="9">
                  <c:v>2.6198016955481447</c:v>
                </c:pt>
                <c:pt idx="10">
                  <c:v>2.2727442509830245</c:v>
                </c:pt>
                <c:pt idx="11">
                  <c:v>1.6746636973518076</c:v>
                </c:pt>
                <c:pt idx="12">
                  <c:v>1.6211688353097991</c:v>
                </c:pt>
                <c:pt idx="13">
                  <c:v>1.903896969164905</c:v>
                </c:pt>
                <c:pt idx="14">
                  <c:v>2.3213087069921481</c:v>
                </c:pt>
                <c:pt idx="15">
                  <c:v>2.0983859576807737</c:v>
                </c:pt>
                <c:pt idx="16">
                  <c:v>1.7134375024525852</c:v>
                </c:pt>
                <c:pt idx="17">
                  <c:v>2.3935220879861476</c:v>
                </c:pt>
                <c:pt idx="18">
                  <c:v>2.1266828880022746</c:v>
                </c:pt>
                <c:pt idx="19">
                  <c:v>0.62540352847342573</c:v>
                </c:pt>
                <c:pt idx="20">
                  <c:v>2.1961128484835291</c:v>
                </c:pt>
                <c:pt idx="21">
                  <c:v>1.6434527910213781</c:v>
                </c:pt>
                <c:pt idx="22">
                  <c:v>2.2161553649956582</c:v>
                </c:pt>
                <c:pt idx="23">
                  <c:v>2.6552118540862089</c:v>
                </c:pt>
                <c:pt idx="24">
                  <c:v>2.0537390443274628</c:v>
                </c:pt>
                <c:pt idx="25">
                  <c:v>2.1438238006091042</c:v>
                </c:pt>
                <c:pt idx="26">
                  <c:v>2.4962503988219287</c:v>
                </c:pt>
                <c:pt idx="27">
                  <c:v>2.5525730863934815</c:v>
                </c:pt>
                <c:pt idx="28">
                  <c:v>2.6019041918398562</c:v>
                </c:pt>
                <c:pt idx="29">
                  <c:v>2.3595512661347127</c:v>
                </c:pt>
                <c:pt idx="30">
                  <c:v>2.3469559827295425</c:v>
                </c:pt>
                <c:pt idx="31">
                  <c:v>1.9551530161364907</c:v>
                </c:pt>
                <c:pt idx="32">
                  <c:v>2.1680245995983509</c:v>
                </c:pt>
                <c:pt idx="33">
                  <c:v>1.5383285169753886</c:v>
                </c:pt>
                <c:pt idx="34">
                  <c:v>1.6156585242471566</c:v>
                </c:pt>
                <c:pt idx="35">
                  <c:v>1.593166243959202</c:v>
                </c:pt>
                <c:pt idx="36">
                  <c:v>1.7554066397622567</c:v>
                </c:pt>
                <c:pt idx="37">
                  <c:v>2.0061044261859151</c:v>
                </c:pt>
                <c:pt idx="38">
                  <c:v>1.7313900231848465</c:v>
                </c:pt>
                <c:pt idx="39">
                  <c:v>1.4486586453164405</c:v>
                </c:pt>
                <c:pt idx="40">
                  <c:v>1.3518064306612174</c:v>
                </c:pt>
                <c:pt idx="41">
                  <c:v>1.2535626486659324</c:v>
                </c:pt>
                <c:pt idx="42">
                  <c:v>1.2401407857083799</c:v>
                </c:pt>
                <c:pt idx="43">
                  <c:v>1.5409449159887998</c:v>
                </c:pt>
                <c:pt idx="44">
                  <c:v>1.8746289470503497</c:v>
                </c:pt>
                <c:pt idx="45">
                  <c:v>1.7733918118698699</c:v>
                </c:pt>
                <c:pt idx="46">
                  <c:v>1.455206340901863</c:v>
                </c:pt>
                <c:pt idx="47">
                  <c:v>1.900219421914624</c:v>
                </c:pt>
                <c:pt idx="48">
                  <c:v>1.8196517987234506</c:v>
                </c:pt>
                <c:pt idx="49">
                  <c:v>1.6077606399987887</c:v>
                </c:pt>
                <c:pt idx="50">
                  <c:v>1.1035011520104525</c:v>
                </c:pt>
                <c:pt idx="51">
                  <c:v>0.9854771517760702</c:v>
                </c:pt>
                <c:pt idx="52">
                  <c:v>1.4526517946890773</c:v>
                </c:pt>
                <c:pt idx="53">
                  <c:v>1.649446776453336</c:v>
                </c:pt>
                <c:pt idx="54">
                  <c:v>1.532319258877787</c:v>
                </c:pt>
                <c:pt idx="55">
                  <c:v>1.0563308964115035</c:v>
                </c:pt>
                <c:pt idx="56">
                  <c:v>1.3429195693168838</c:v>
                </c:pt>
                <c:pt idx="58">
                  <c:v>1.1977484733059636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8-4E59-80D7-BBDA893C2D64}"/>
            </c:ext>
          </c:extLst>
        </c:ser>
        <c:ser>
          <c:idx val="2"/>
          <c:order val="2"/>
          <c:tx>
            <c:strRef>
              <c:f>Sheet1!$AH$7</c:f>
              <c:strCache>
                <c:ptCount val="1"/>
                <c:pt idx="0">
                  <c:v>Shrimp(obs)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Sheet1!$AH$8:$AH$66</c:f>
              <c:numCache>
                <c:formatCode>0.00</c:formatCode>
                <c:ptCount val="59"/>
                <c:pt idx="27">
                  <c:v>2.7854523924481382</c:v>
                </c:pt>
                <c:pt idx="28">
                  <c:v>2.8818485617682841</c:v>
                </c:pt>
                <c:pt idx="29">
                  <c:v>2.7429208735841426</c:v>
                </c:pt>
                <c:pt idx="30">
                  <c:v>2.1502342584064906</c:v>
                </c:pt>
                <c:pt idx="31">
                  <c:v>2.1083096804682779</c:v>
                </c:pt>
                <c:pt idx="32">
                  <c:v>2.6360217605052068</c:v>
                </c:pt>
                <c:pt idx="33">
                  <c:v>2.0928811611708764</c:v>
                </c:pt>
                <c:pt idx="34">
                  <c:v>1.4557459781336874</c:v>
                </c:pt>
                <c:pt idx="35">
                  <c:v>1.7863897103437612</c:v>
                </c:pt>
                <c:pt idx="36">
                  <c:v>2.1187514126372884</c:v>
                </c:pt>
                <c:pt idx="37">
                  <c:v>2.8074237397256576</c:v>
                </c:pt>
                <c:pt idx="38">
                  <c:v>2.2655221376540795</c:v>
                </c:pt>
                <c:pt idx="39">
                  <c:v>2.3675037603044036</c:v>
                </c:pt>
                <c:pt idx="40">
                  <c:v>2.4120102990936902</c:v>
                </c:pt>
                <c:pt idx="41">
                  <c:v>2.6930331149760756</c:v>
                </c:pt>
                <c:pt idx="42">
                  <c:v>2.1639540703030824</c:v>
                </c:pt>
                <c:pt idx="43">
                  <c:v>2.3387736831357047</c:v>
                </c:pt>
                <c:pt idx="44">
                  <c:v>2.3325035819968614</c:v>
                </c:pt>
                <c:pt idx="45">
                  <c:v>2.2290767244421499</c:v>
                </c:pt>
                <c:pt idx="46">
                  <c:v>2.3872185838018947</c:v>
                </c:pt>
                <c:pt idx="47">
                  <c:v>2.5689679153081824</c:v>
                </c:pt>
                <c:pt idx="48">
                  <c:v>2.6109094665878212</c:v>
                </c:pt>
                <c:pt idx="49">
                  <c:v>2.174867057332726</c:v>
                </c:pt>
                <c:pt idx="50">
                  <c:v>1.3017629044026671</c:v>
                </c:pt>
                <c:pt idx="51">
                  <c:v>1.5439548034471942</c:v>
                </c:pt>
                <c:pt idx="52">
                  <c:v>2.3755699004915667</c:v>
                </c:pt>
                <c:pt idx="53">
                  <c:v>2.3194323771704348</c:v>
                </c:pt>
                <c:pt idx="54">
                  <c:v>1.5093523486117437</c:v>
                </c:pt>
                <c:pt idx="55">
                  <c:v>1.8994772044595596</c:v>
                </c:pt>
                <c:pt idx="56">
                  <c:v>1.7938058632680833</c:v>
                </c:pt>
                <c:pt idx="58">
                  <c:v>2.0594603866035204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8-4E59-80D7-BBDA893C2D64}"/>
            </c:ext>
          </c:extLst>
        </c:ser>
        <c:ser>
          <c:idx val="6"/>
          <c:order val="3"/>
          <c:tx>
            <c:strRef>
              <c:f>Sheet1!$AL$7</c:f>
              <c:strCache>
                <c:ptCount val="1"/>
                <c:pt idx="0">
                  <c:v>Spring(pred)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Sheet1!$AL$8:$AL$66</c:f>
              <c:numCache>
                <c:formatCode>0.0</c:formatCode>
                <c:ptCount val="59"/>
                <c:pt idx="5">
                  <c:v>1.5922308905457012</c:v>
                </c:pt>
                <c:pt idx="6">
                  <c:v>1.5922308905457012</c:v>
                </c:pt>
                <c:pt idx="7">
                  <c:v>1.5922308905457012</c:v>
                </c:pt>
                <c:pt idx="8">
                  <c:v>1.5922308905457012</c:v>
                </c:pt>
                <c:pt idx="9">
                  <c:v>1.5922308905457012</c:v>
                </c:pt>
                <c:pt idx="10">
                  <c:v>1.5922308905457012</c:v>
                </c:pt>
                <c:pt idx="11">
                  <c:v>1.5922308905457012</c:v>
                </c:pt>
                <c:pt idx="12">
                  <c:v>1.5922308905457012</c:v>
                </c:pt>
                <c:pt idx="13">
                  <c:v>1.5922308905457012</c:v>
                </c:pt>
                <c:pt idx="14">
                  <c:v>1.5922308905457012</c:v>
                </c:pt>
                <c:pt idx="15">
                  <c:v>1.5922308905457012</c:v>
                </c:pt>
                <c:pt idx="16">
                  <c:v>1.5922308905457012</c:v>
                </c:pt>
                <c:pt idx="17">
                  <c:v>1.5922308905457012</c:v>
                </c:pt>
                <c:pt idx="18">
                  <c:v>1.5922308905457012</c:v>
                </c:pt>
                <c:pt idx="19">
                  <c:v>1.5922308905457012</c:v>
                </c:pt>
                <c:pt idx="20">
                  <c:v>1.5922308905457012</c:v>
                </c:pt>
                <c:pt idx="21">
                  <c:v>1.5922308905457012</c:v>
                </c:pt>
                <c:pt idx="22">
                  <c:v>1.5922308905457012</c:v>
                </c:pt>
                <c:pt idx="23">
                  <c:v>1.5922308905457012</c:v>
                </c:pt>
                <c:pt idx="24">
                  <c:v>1.5922308905457012</c:v>
                </c:pt>
                <c:pt idx="25">
                  <c:v>1.5922308905457012</c:v>
                </c:pt>
                <c:pt idx="26">
                  <c:v>1.5922308905457012</c:v>
                </c:pt>
                <c:pt idx="27">
                  <c:v>1.5922308905457012</c:v>
                </c:pt>
                <c:pt idx="28">
                  <c:v>1.5922308905457012</c:v>
                </c:pt>
                <c:pt idx="29">
                  <c:v>1.5922308905457012</c:v>
                </c:pt>
                <c:pt idx="30">
                  <c:v>1.5922308905457012</c:v>
                </c:pt>
                <c:pt idx="31">
                  <c:v>1.5922308905457012</c:v>
                </c:pt>
                <c:pt idx="32">
                  <c:v>1.5922308905457012</c:v>
                </c:pt>
                <c:pt idx="33">
                  <c:v>1.5922308905457012</c:v>
                </c:pt>
                <c:pt idx="34">
                  <c:v>1.5922308905457012</c:v>
                </c:pt>
                <c:pt idx="35">
                  <c:v>1.5922308905457012</c:v>
                </c:pt>
                <c:pt idx="36">
                  <c:v>1.5922308905457012</c:v>
                </c:pt>
                <c:pt idx="37">
                  <c:v>1.5922308905457012</c:v>
                </c:pt>
                <c:pt idx="38">
                  <c:v>1.5922308905457012</c:v>
                </c:pt>
                <c:pt idx="39">
                  <c:v>1.5922308905457012</c:v>
                </c:pt>
                <c:pt idx="40">
                  <c:v>1.5922308905457012</c:v>
                </c:pt>
                <c:pt idx="41">
                  <c:v>1.5922308905457012</c:v>
                </c:pt>
                <c:pt idx="42">
                  <c:v>1.5922308905457012</c:v>
                </c:pt>
                <c:pt idx="43">
                  <c:v>1.5922308905457012</c:v>
                </c:pt>
                <c:pt idx="44">
                  <c:v>1.5922308905457012</c:v>
                </c:pt>
                <c:pt idx="45">
                  <c:v>1.5922308905457012</c:v>
                </c:pt>
                <c:pt idx="46">
                  <c:v>1.5922308905457012</c:v>
                </c:pt>
                <c:pt idx="47">
                  <c:v>1.5922308905457012</c:v>
                </c:pt>
                <c:pt idx="48">
                  <c:v>1.5922308905457012</c:v>
                </c:pt>
                <c:pt idx="49">
                  <c:v>1.5922308905457012</c:v>
                </c:pt>
                <c:pt idx="50">
                  <c:v>1.5922308905457012</c:v>
                </c:pt>
                <c:pt idx="51">
                  <c:v>1.5922308905457012</c:v>
                </c:pt>
                <c:pt idx="52">
                  <c:v>1.5922308905457012</c:v>
                </c:pt>
                <c:pt idx="53">
                  <c:v>1.5922308905457012</c:v>
                </c:pt>
                <c:pt idx="54">
                  <c:v>1.5922308905457012</c:v>
                </c:pt>
                <c:pt idx="55">
                  <c:v>1.5922308905457012</c:v>
                </c:pt>
                <c:pt idx="56">
                  <c:v>1.5922308905457012</c:v>
                </c:pt>
                <c:pt idx="57">
                  <c:v>1.5922308905457012</c:v>
                </c:pt>
                <c:pt idx="58">
                  <c:v>1.5922308905457012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98-4E59-80D7-BBDA893C2D64}"/>
            </c:ext>
          </c:extLst>
        </c:ser>
        <c:ser>
          <c:idx val="7"/>
          <c:order val="4"/>
          <c:tx>
            <c:strRef>
              <c:f>Sheet1!$AM$7</c:f>
              <c:strCache>
                <c:ptCount val="1"/>
                <c:pt idx="0">
                  <c:v>Fall(pred)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Sheet1!$AM$8:$AM$66</c:f>
              <c:numCache>
                <c:formatCode>0.0</c:formatCode>
                <c:ptCount val="59"/>
                <c:pt idx="0">
                  <c:v>1.792483975567073</c:v>
                </c:pt>
                <c:pt idx="1">
                  <c:v>1.792483975567073</c:v>
                </c:pt>
                <c:pt idx="2">
                  <c:v>1.792483975567073</c:v>
                </c:pt>
                <c:pt idx="3">
                  <c:v>1.792483975567073</c:v>
                </c:pt>
                <c:pt idx="4">
                  <c:v>1.792483975567073</c:v>
                </c:pt>
                <c:pt idx="5">
                  <c:v>1.792483975567073</c:v>
                </c:pt>
                <c:pt idx="6">
                  <c:v>1.792483975567073</c:v>
                </c:pt>
                <c:pt idx="7">
                  <c:v>1.792483975567073</c:v>
                </c:pt>
                <c:pt idx="8">
                  <c:v>1.792483975567073</c:v>
                </c:pt>
                <c:pt idx="9">
                  <c:v>1.792483975567073</c:v>
                </c:pt>
                <c:pt idx="10">
                  <c:v>1.792483975567073</c:v>
                </c:pt>
                <c:pt idx="11">
                  <c:v>1.792483975567073</c:v>
                </c:pt>
                <c:pt idx="12">
                  <c:v>1.792483975567073</c:v>
                </c:pt>
                <c:pt idx="13">
                  <c:v>1.792483975567073</c:v>
                </c:pt>
                <c:pt idx="14">
                  <c:v>1.792483975567073</c:v>
                </c:pt>
                <c:pt idx="15">
                  <c:v>1.792483975567073</c:v>
                </c:pt>
                <c:pt idx="16">
                  <c:v>1.792483975567073</c:v>
                </c:pt>
                <c:pt idx="17">
                  <c:v>1.792483975567073</c:v>
                </c:pt>
                <c:pt idx="18">
                  <c:v>1.792483975567073</c:v>
                </c:pt>
                <c:pt idx="19">
                  <c:v>1.792483975567073</c:v>
                </c:pt>
                <c:pt idx="20">
                  <c:v>1.792483975567073</c:v>
                </c:pt>
                <c:pt idx="21">
                  <c:v>1.792483975567073</c:v>
                </c:pt>
                <c:pt idx="22">
                  <c:v>1.792483975567073</c:v>
                </c:pt>
                <c:pt idx="23">
                  <c:v>1.792483975567073</c:v>
                </c:pt>
                <c:pt idx="24">
                  <c:v>1.792483975567073</c:v>
                </c:pt>
                <c:pt idx="25">
                  <c:v>1.792483975567073</c:v>
                </c:pt>
                <c:pt idx="26">
                  <c:v>1.792483975567073</c:v>
                </c:pt>
                <c:pt idx="27">
                  <c:v>1.792483975567073</c:v>
                </c:pt>
                <c:pt idx="28">
                  <c:v>1.792483975567073</c:v>
                </c:pt>
                <c:pt idx="29">
                  <c:v>1.792483975567073</c:v>
                </c:pt>
                <c:pt idx="30">
                  <c:v>1.792483975567073</c:v>
                </c:pt>
                <c:pt idx="31">
                  <c:v>1.792483975567073</c:v>
                </c:pt>
                <c:pt idx="32">
                  <c:v>1.792483975567073</c:v>
                </c:pt>
                <c:pt idx="33">
                  <c:v>1.792483975567073</c:v>
                </c:pt>
                <c:pt idx="34">
                  <c:v>1.792483975567073</c:v>
                </c:pt>
                <c:pt idx="35">
                  <c:v>1.792483975567073</c:v>
                </c:pt>
                <c:pt idx="36">
                  <c:v>1.792483975567073</c:v>
                </c:pt>
                <c:pt idx="37">
                  <c:v>1.792483975567073</c:v>
                </c:pt>
                <c:pt idx="38">
                  <c:v>1.792483975567073</c:v>
                </c:pt>
                <c:pt idx="39">
                  <c:v>1.792483975567073</c:v>
                </c:pt>
                <c:pt idx="40">
                  <c:v>1.792483975567073</c:v>
                </c:pt>
                <c:pt idx="41">
                  <c:v>1.792483975567073</c:v>
                </c:pt>
                <c:pt idx="42">
                  <c:v>1.792483975567073</c:v>
                </c:pt>
                <c:pt idx="43">
                  <c:v>1.792483975567073</c:v>
                </c:pt>
                <c:pt idx="44">
                  <c:v>1.792483975567073</c:v>
                </c:pt>
                <c:pt idx="45">
                  <c:v>1.792483975567073</c:v>
                </c:pt>
                <c:pt idx="46">
                  <c:v>1.792483975567073</c:v>
                </c:pt>
                <c:pt idx="47">
                  <c:v>1.792483975567073</c:v>
                </c:pt>
                <c:pt idx="48">
                  <c:v>1.792483975567073</c:v>
                </c:pt>
                <c:pt idx="49">
                  <c:v>1.792483975567073</c:v>
                </c:pt>
                <c:pt idx="50">
                  <c:v>1.792483975567073</c:v>
                </c:pt>
                <c:pt idx="51">
                  <c:v>1.792483975567073</c:v>
                </c:pt>
                <c:pt idx="52">
                  <c:v>1.792483975567073</c:v>
                </c:pt>
                <c:pt idx="53">
                  <c:v>1.792483975567073</c:v>
                </c:pt>
                <c:pt idx="54">
                  <c:v>1.792483975567073</c:v>
                </c:pt>
                <c:pt idx="55">
                  <c:v>1.792483975567073</c:v>
                </c:pt>
                <c:pt idx="56">
                  <c:v>1.792483975567073</c:v>
                </c:pt>
                <c:pt idx="57">
                  <c:v>1.792483975567073</c:v>
                </c:pt>
                <c:pt idx="58">
                  <c:v>1.792483975567073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98-4E59-80D7-BBDA893C2D64}"/>
            </c:ext>
          </c:extLst>
        </c:ser>
        <c:ser>
          <c:idx val="8"/>
          <c:order val="5"/>
          <c:tx>
            <c:strRef>
              <c:f>Sheet1!$AN$7</c:f>
              <c:strCache>
                <c:ptCount val="1"/>
                <c:pt idx="0">
                  <c:v>Shrimp(pred)</c:v>
                </c:pt>
              </c:strCache>
            </c:strRef>
          </c:tx>
          <c:spPr>
            <a:ln w="254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Sheet1!$AE$8:$AE$66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Sheet1!$AN$8:$AN$66</c:f>
              <c:numCache>
                <c:formatCode>0.0</c:formatCode>
                <c:ptCount val="59"/>
                <c:pt idx="27">
                  <c:v>2.2230043778252662</c:v>
                </c:pt>
                <c:pt idx="28">
                  <c:v>2.2230043778252662</c:v>
                </c:pt>
                <c:pt idx="29">
                  <c:v>2.2230043778252662</c:v>
                </c:pt>
                <c:pt idx="30">
                  <c:v>2.2230043778252662</c:v>
                </c:pt>
                <c:pt idx="31">
                  <c:v>2.2230043778252662</c:v>
                </c:pt>
                <c:pt idx="32">
                  <c:v>2.2230043778252662</c:v>
                </c:pt>
                <c:pt idx="33">
                  <c:v>2.2230043778252662</c:v>
                </c:pt>
                <c:pt idx="34">
                  <c:v>2.2230043778252662</c:v>
                </c:pt>
                <c:pt idx="35">
                  <c:v>2.2230043778252662</c:v>
                </c:pt>
                <c:pt idx="36">
                  <c:v>2.2230043778252662</c:v>
                </c:pt>
                <c:pt idx="37">
                  <c:v>2.2230043778252662</c:v>
                </c:pt>
                <c:pt idx="38">
                  <c:v>2.2230043778252662</c:v>
                </c:pt>
                <c:pt idx="39">
                  <c:v>2.2230043778252662</c:v>
                </c:pt>
                <c:pt idx="40">
                  <c:v>2.2230043778252662</c:v>
                </c:pt>
                <c:pt idx="41">
                  <c:v>2.2230043778252662</c:v>
                </c:pt>
                <c:pt idx="42">
                  <c:v>2.2230043778252662</c:v>
                </c:pt>
                <c:pt idx="43">
                  <c:v>2.2230043778252662</c:v>
                </c:pt>
                <c:pt idx="44">
                  <c:v>2.2230043778252662</c:v>
                </c:pt>
                <c:pt idx="45">
                  <c:v>2.2230043778252662</c:v>
                </c:pt>
                <c:pt idx="46">
                  <c:v>2.2230043778252662</c:v>
                </c:pt>
                <c:pt idx="47">
                  <c:v>2.2230043778252662</c:v>
                </c:pt>
                <c:pt idx="48">
                  <c:v>2.2230043778252662</c:v>
                </c:pt>
                <c:pt idx="49">
                  <c:v>2.2230043778252662</c:v>
                </c:pt>
                <c:pt idx="50">
                  <c:v>2.2230043778252662</c:v>
                </c:pt>
                <c:pt idx="51">
                  <c:v>2.2230043778252662</c:v>
                </c:pt>
                <c:pt idx="52">
                  <c:v>2.2230043778252662</c:v>
                </c:pt>
                <c:pt idx="53">
                  <c:v>2.2230043778252662</c:v>
                </c:pt>
                <c:pt idx="54">
                  <c:v>2.2230043778252662</c:v>
                </c:pt>
                <c:pt idx="55">
                  <c:v>2.2230043778252662</c:v>
                </c:pt>
                <c:pt idx="56">
                  <c:v>2.2230043778252662</c:v>
                </c:pt>
                <c:pt idx="57">
                  <c:v>2.2230043778252662</c:v>
                </c:pt>
                <c:pt idx="58">
                  <c:v>2.2230043778252662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98-4E59-80D7-BBDA893C2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802272"/>
        <c:axId val="598025328"/>
      </c:lineChart>
      <c:catAx>
        <c:axId val="78880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25328"/>
        <c:crosses val="autoZero"/>
        <c:auto val="1"/>
        <c:lblAlgn val="ctr"/>
        <c:lblOffset val="100"/>
        <c:noMultiLvlLbl val="0"/>
      </c:catAx>
      <c:valAx>
        <c:axId val="598025328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Age-1 Index (Ln)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80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 Series at 1994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10892388451444"/>
          <c:y val="0.1152073732718894"/>
          <c:w val="0.80378937007874007"/>
          <c:h val="0.7640320766355818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Sheet1!$AS$7</c:f>
              <c:strCache>
                <c:ptCount val="1"/>
                <c:pt idx="0">
                  <c:v>Shrimp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Sheet1!$AS$8:$AS$66</c:f>
              <c:numCache>
                <c:formatCode>0.00</c:formatCode>
                <c:ptCount val="59"/>
                <c:pt idx="27">
                  <c:v>0.14533837089637425</c:v>
                </c:pt>
                <c:pt idx="28">
                  <c:v>0.24173454021652008</c:v>
                </c:pt>
                <c:pt idx="29">
                  <c:v>0.1028068520323786</c:v>
                </c:pt>
                <c:pt idx="30">
                  <c:v>-0.48987976314527337</c:v>
                </c:pt>
                <c:pt idx="31">
                  <c:v>-5.2900676064174146E-2</c:v>
                </c:pt>
                <c:pt idx="32">
                  <c:v>0.47481140397275468</c:v>
                </c:pt>
                <c:pt idx="33">
                  <c:v>-6.8329195361575668E-2</c:v>
                </c:pt>
                <c:pt idx="34">
                  <c:v>-0.70546437839876464</c:v>
                </c:pt>
                <c:pt idx="35">
                  <c:v>-0.37482064618869093</c:v>
                </c:pt>
                <c:pt idx="36">
                  <c:v>-4.2458943895163692E-2</c:v>
                </c:pt>
                <c:pt idx="37">
                  <c:v>0.64621338319320554</c:v>
                </c:pt>
                <c:pt idx="38">
                  <c:v>0.10431178112162742</c:v>
                </c:pt>
                <c:pt idx="39">
                  <c:v>0.20629340377195149</c:v>
                </c:pt>
                <c:pt idx="40">
                  <c:v>0.25079994256123816</c:v>
                </c:pt>
                <c:pt idx="41">
                  <c:v>0.53182275844362348</c:v>
                </c:pt>
                <c:pt idx="42">
                  <c:v>2.7437137706303183E-3</c:v>
                </c:pt>
                <c:pt idx="43">
                  <c:v>0.17756332660325258</c:v>
                </c:pt>
                <c:pt idx="44">
                  <c:v>0.17129322546440928</c:v>
                </c:pt>
                <c:pt idx="45">
                  <c:v>6.78663679096978E-2</c:v>
                </c:pt>
                <c:pt idx="46">
                  <c:v>0.22600822726944259</c:v>
                </c:pt>
                <c:pt idx="47">
                  <c:v>0.40775755877573028</c:v>
                </c:pt>
                <c:pt idx="48">
                  <c:v>0.44969911005536911</c:v>
                </c:pt>
                <c:pt idx="49">
                  <c:v>1.3656700800273924E-2</c:v>
                </c:pt>
                <c:pt idx="50">
                  <c:v>-0.85944745212978502</c:v>
                </c:pt>
                <c:pt idx="51">
                  <c:v>-0.61725555308525792</c:v>
                </c:pt>
                <c:pt idx="52">
                  <c:v>0.21435954395911461</c:v>
                </c:pt>
                <c:pt idx="53">
                  <c:v>0.15822202063798274</c:v>
                </c:pt>
                <c:pt idx="54">
                  <c:v>-0.65185800792070836</c:v>
                </c:pt>
                <c:pt idx="55">
                  <c:v>-0.26173315207289249</c:v>
                </c:pt>
                <c:pt idx="56">
                  <c:v>-0.36740449326436875</c:v>
                </c:pt>
                <c:pt idx="58">
                  <c:v>-0.1017499699289317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83-4CC8-B5B0-EB3A24961DEB}"/>
            </c:ext>
          </c:extLst>
        </c:ser>
        <c:ser>
          <c:idx val="1"/>
          <c:order val="1"/>
          <c:tx>
            <c:strRef>
              <c:f>Sheet1!$AR$7</c:f>
              <c:strCache>
                <c:ptCount val="1"/>
                <c:pt idx="0">
                  <c:v>Fall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Sheet1!$AR$8:$AR$66</c:f>
              <c:numCache>
                <c:formatCode>0.00</c:formatCode>
                <c:ptCount val="59"/>
                <c:pt idx="0">
                  <c:v>-0.32899350739482802</c:v>
                </c:pt>
                <c:pt idx="1">
                  <c:v>-1.3794665956041141</c:v>
                </c:pt>
                <c:pt idx="2">
                  <c:v>-0.58437095839170072</c:v>
                </c:pt>
                <c:pt idx="3">
                  <c:v>7.7472216430871654E-3</c:v>
                </c:pt>
                <c:pt idx="4">
                  <c:v>-0.63342994945864972</c:v>
                </c:pt>
                <c:pt idx="5">
                  <c:v>-0.55002462980473887</c:v>
                </c:pt>
                <c:pt idx="6">
                  <c:v>0.29237093079078447</c:v>
                </c:pt>
                <c:pt idx="7">
                  <c:v>0.16950075763082539</c:v>
                </c:pt>
                <c:pt idx="8">
                  <c:v>0.38018981766582005</c:v>
                </c:pt>
                <c:pt idx="9">
                  <c:v>0.61933488479976351</c:v>
                </c:pt>
                <c:pt idx="10">
                  <c:v>0.27227744023464329</c:v>
                </c:pt>
                <c:pt idx="11">
                  <c:v>-0.32580311339657353</c:v>
                </c:pt>
                <c:pt idx="12">
                  <c:v>-0.37929797543858212</c:v>
                </c:pt>
                <c:pt idx="13">
                  <c:v>-9.6569841583476146E-2</c:v>
                </c:pt>
                <c:pt idx="14">
                  <c:v>0.32084189624376691</c:v>
                </c:pt>
                <c:pt idx="15">
                  <c:v>9.7919146932392565E-2</c:v>
                </c:pt>
                <c:pt idx="16">
                  <c:v>-0.28702930829579598</c:v>
                </c:pt>
                <c:pt idx="17">
                  <c:v>0.39305527723776645</c:v>
                </c:pt>
                <c:pt idx="18">
                  <c:v>0.12621607725389339</c:v>
                </c:pt>
                <c:pt idx="19">
                  <c:v>-1.3750632822749553</c:v>
                </c:pt>
                <c:pt idx="20">
                  <c:v>0.19564603773514788</c:v>
                </c:pt>
                <c:pt idx="21">
                  <c:v>-0.35701401972700308</c:v>
                </c:pt>
                <c:pt idx="22">
                  <c:v>0.21568855424727706</c:v>
                </c:pt>
                <c:pt idx="23">
                  <c:v>0.65474504333782768</c:v>
                </c:pt>
                <c:pt idx="24">
                  <c:v>5.3272233579081618E-2</c:v>
                </c:pt>
                <c:pt idx="25">
                  <c:v>0.14335698986072298</c:v>
                </c:pt>
                <c:pt idx="26">
                  <c:v>0.4957835880735475</c:v>
                </c:pt>
                <c:pt idx="27">
                  <c:v>0.55210627564510029</c:v>
                </c:pt>
                <c:pt idx="28">
                  <c:v>0.60143738109147504</c:v>
                </c:pt>
                <c:pt idx="29">
                  <c:v>0.35908445538633149</c:v>
                </c:pt>
                <c:pt idx="30">
                  <c:v>0.34648917198116136</c:v>
                </c:pt>
                <c:pt idx="31">
                  <c:v>0.40146414762943894</c:v>
                </c:pt>
                <c:pt idx="32">
                  <c:v>0.61433573109129913</c:v>
                </c:pt>
                <c:pt idx="33">
                  <c:v>-1.5360351531663152E-2</c:v>
                </c:pt>
                <c:pt idx="34">
                  <c:v>6.1969655740104823E-2</c:v>
                </c:pt>
                <c:pt idx="35">
                  <c:v>3.9477375452150243E-2</c:v>
                </c:pt>
                <c:pt idx="36">
                  <c:v>0.20171777125520496</c:v>
                </c:pt>
                <c:pt idx="37">
                  <c:v>0.45241555767886332</c:v>
                </c:pt>
                <c:pt idx="38">
                  <c:v>0.17770115467779468</c:v>
                </c:pt>
                <c:pt idx="39">
                  <c:v>-0.10503022319061128</c:v>
                </c:pt>
                <c:pt idx="40">
                  <c:v>-0.20188243784583437</c:v>
                </c:pt>
                <c:pt idx="41">
                  <c:v>-0.30012621984111942</c:v>
                </c:pt>
                <c:pt idx="42">
                  <c:v>-0.31354808279867186</c:v>
                </c:pt>
                <c:pt idx="43">
                  <c:v>-1.2743952518252E-2</c:v>
                </c:pt>
                <c:pt idx="44">
                  <c:v>0.32094007854329787</c:v>
                </c:pt>
                <c:pt idx="45">
                  <c:v>0.21970294336281815</c:v>
                </c:pt>
                <c:pt idx="46">
                  <c:v>-9.848252760518883E-2</c:v>
                </c:pt>
                <c:pt idx="47">
                  <c:v>0.34653055340757222</c:v>
                </c:pt>
                <c:pt idx="48">
                  <c:v>0.26596293021639883</c:v>
                </c:pt>
                <c:pt idx="49">
                  <c:v>5.407177149173692E-2</c:v>
                </c:pt>
                <c:pt idx="50">
                  <c:v>-0.45018771649659928</c:v>
                </c:pt>
                <c:pt idx="51">
                  <c:v>-0.56821171673098159</c:v>
                </c:pt>
                <c:pt idx="52">
                  <c:v>-0.10103707381797444</c:v>
                </c:pt>
                <c:pt idx="53">
                  <c:v>9.5757907946284249E-2</c:v>
                </c:pt>
                <c:pt idx="54">
                  <c:v>-2.1369609629264819E-2</c:v>
                </c:pt>
                <c:pt idx="55">
                  <c:v>-0.49735797209554833</c:v>
                </c:pt>
                <c:pt idx="56">
                  <c:v>-0.21076929919016796</c:v>
                </c:pt>
                <c:pt idx="58">
                  <c:v>-0.35594039520108822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3-4CC8-B5B0-EB3A24961DEB}"/>
            </c:ext>
          </c:extLst>
        </c:ser>
        <c:ser>
          <c:idx val="0"/>
          <c:order val="2"/>
          <c:tx>
            <c:strRef>
              <c:f>Sheet1!$AQ$7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Sheet1!$AQ$8:$AQ$66</c:f>
              <c:numCache>
                <c:formatCode>0.00</c:formatCode>
                <c:ptCount val="59"/>
                <c:pt idx="5">
                  <c:v>-1.3760966318595051</c:v>
                </c:pt>
                <c:pt idx="6">
                  <c:v>-0.47419490408530884</c:v>
                </c:pt>
                <c:pt idx="7">
                  <c:v>2.9783276439619977E-2</c:v>
                </c:pt>
                <c:pt idx="8">
                  <c:v>-0.56125650910341074</c:v>
                </c:pt>
                <c:pt idx="9">
                  <c:v>0.58189217874382027</c:v>
                </c:pt>
                <c:pt idx="10">
                  <c:v>0.49054960350823573</c:v>
                </c:pt>
                <c:pt idx="11">
                  <c:v>0.31069974550142754</c:v>
                </c:pt>
                <c:pt idx="12">
                  <c:v>0.36610085661263958</c:v>
                </c:pt>
                <c:pt idx="13">
                  <c:v>0.55110956464356708</c:v>
                </c:pt>
                <c:pt idx="14">
                  <c:v>7.5327804413190202E-2</c:v>
                </c:pt>
                <c:pt idx="15">
                  <c:v>-0.6509176255798288</c:v>
                </c:pt>
                <c:pt idx="16">
                  <c:v>-9.7591636310369934E-2</c:v>
                </c:pt>
                <c:pt idx="17">
                  <c:v>0.61115793335029323</c:v>
                </c:pt>
                <c:pt idx="18">
                  <c:v>1.0190942813328172</c:v>
                </c:pt>
                <c:pt idx="19">
                  <c:v>2.730245336494308E-2</c:v>
                </c:pt>
                <c:pt idx="20">
                  <c:v>-0.69385473185452029</c:v>
                </c:pt>
                <c:pt idx="21">
                  <c:v>-0.86654992190311397</c:v>
                </c:pt>
                <c:pt idx="22">
                  <c:v>-0.31590589092603838</c:v>
                </c:pt>
                <c:pt idx="23">
                  <c:v>0.31209515471882354</c:v>
                </c:pt>
                <c:pt idx="24">
                  <c:v>0.17548267739653256</c:v>
                </c:pt>
                <c:pt idx="25">
                  <c:v>-0.31516263645671705</c:v>
                </c:pt>
                <c:pt idx="26">
                  <c:v>-0.60306479622956122</c:v>
                </c:pt>
                <c:pt idx="27">
                  <c:v>0.64647776630429532</c:v>
                </c:pt>
                <c:pt idx="28">
                  <c:v>0.32933978083458304</c:v>
                </c:pt>
                <c:pt idx="29">
                  <c:v>0.19834895839052913</c:v>
                </c:pt>
                <c:pt idx="30">
                  <c:v>0.22983324875306832</c:v>
                </c:pt>
                <c:pt idx="31">
                  <c:v>0.17747774663733051</c:v>
                </c:pt>
                <c:pt idx="32">
                  <c:v>0.10195585731439527</c:v>
                </c:pt>
                <c:pt idx="33">
                  <c:v>-0.22814247065693238</c:v>
                </c:pt>
                <c:pt idx="34">
                  <c:v>-0.70104885956062934</c:v>
                </c:pt>
                <c:pt idx="35">
                  <c:v>-0.52642881285852638</c:v>
                </c:pt>
                <c:pt idx="36">
                  <c:v>-0.12253268411514706</c:v>
                </c:pt>
                <c:pt idx="37">
                  <c:v>0.35049463297101013</c:v>
                </c:pt>
                <c:pt idx="38">
                  <c:v>0.262028547505744</c:v>
                </c:pt>
                <c:pt idx="39">
                  <c:v>0.3461054252259268</c:v>
                </c:pt>
                <c:pt idx="40">
                  <c:v>0.34507537578612535</c:v>
                </c:pt>
                <c:pt idx="41">
                  <c:v>0.22798305865663471</c:v>
                </c:pt>
                <c:pt idx="42">
                  <c:v>-1.9381875896644196E-2</c:v>
                </c:pt>
                <c:pt idx="43">
                  <c:v>-0.41170133028889511</c:v>
                </c:pt>
                <c:pt idx="44">
                  <c:v>-0.35261666958420212</c:v>
                </c:pt>
                <c:pt idx="45">
                  <c:v>0.59590875098885454</c:v>
                </c:pt>
                <c:pt idx="46">
                  <c:v>0.48135744143977255</c:v>
                </c:pt>
                <c:pt idx="47">
                  <c:v>0.22585317731457133</c:v>
                </c:pt>
                <c:pt idx="48">
                  <c:v>0.19258473740426041</c:v>
                </c:pt>
                <c:pt idx="49">
                  <c:v>3.9342999812679968E-2</c:v>
                </c:pt>
                <c:pt idx="50">
                  <c:v>-0.49187051533479975</c:v>
                </c:pt>
                <c:pt idx="51">
                  <c:v>-0.26587512783983014</c:v>
                </c:pt>
                <c:pt idx="52">
                  <c:v>-0.16110159837015403</c:v>
                </c:pt>
                <c:pt idx="53">
                  <c:v>-2.9359184560564522E-2</c:v>
                </c:pt>
                <c:pt idx="54">
                  <c:v>-8.4244178808130066E-2</c:v>
                </c:pt>
                <c:pt idx="55">
                  <c:v>9.788545782402247E-2</c:v>
                </c:pt>
                <c:pt idx="56">
                  <c:v>1.6598374188420584E-2</c:v>
                </c:pt>
                <c:pt idx="58">
                  <c:v>-6.6348275195293738E-2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3-4CC8-B5B0-EB3A24961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96165560"/>
        <c:axId val="796169824"/>
      </c:barChart>
      <c:catAx>
        <c:axId val="79616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9824"/>
        <c:crosses val="autoZero"/>
        <c:auto val="1"/>
        <c:lblAlgn val="ctr"/>
        <c:lblOffset val="100"/>
        <c:noMultiLvlLbl val="0"/>
      </c:catAx>
      <c:valAx>
        <c:axId val="796169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5867607174103222"/>
          <c:y val="0.11166950905330385"/>
          <c:w val="0.11632392825896763"/>
          <c:h val="0.23329656373598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10892388451444"/>
          <c:y val="0.11072603855552536"/>
          <c:w val="0.80378937007874007"/>
          <c:h val="0.76851334962440043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Sheet1!$AV$7</c:f>
              <c:strCache>
                <c:ptCount val="1"/>
                <c:pt idx="0">
                  <c:v>Shrimp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Sheet1!$AV$8:$AV$66</c:f>
              <c:numCache>
                <c:formatCode>0.0</c:formatCode>
                <c:ptCount val="59"/>
                <c:pt idx="27">
                  <c:v>0.56244801462287208</c:v>
                </c:pt>
                <c:pt idx="28">
                  <c:v>0.65884418394301791</c:v>
                </c:pt>
                <c:pt idx="29">
                  <c:v>0.51991649575887644</c:v>
                </c:pt>
                <c:pt idx="30">
                  <c:v>-7.2770119418775536E-2</c:v>
                </c:pt>
                <c:pt idx="31">
                  <c:v>-0.11469469735698823</c:v>
                </c:pt>
                <c:pt idx="32">
                  <c:v>0.41301738267994059</c:v>
                </c:pt>
                <c:pt idx="33">
                  <c:v>-0.13012321665438975</c:v>
                </c:pt>
                <c:pt idx="34">
                  <c:v>-0.76725839969157872</c:v>
                </c:pt>
                <c:pt idx="35">
                  <c:v>-0.43661466748150501</c:v>
                </c:pt>
                <c:pt idx="36">
                  <c:v>-0.10425296518797778</c:v>
                </c:pt>
                <c:pt idx="37">
                  <c:v>0.58441936190039145</c:v>
                </c:pt>
                <c:pt idx="38">
                  <c:v>4.251775982881334E-2</c:v>
                </c:pt>
                <c:pt idx="39">
                  <c:v>0.14449938247913741</c:v>
                </c:pt>
                <c:pt idx="40">
                  <c:v>0.18900592126842408</c:v>
                </c:pt>
                <c:pt idx="41">
                  <c:v>0.47002873715080939</c:v>
                </c:pt>
                <c:pt idx="42">
                  <c:v>-5.9050307522183765E-2</c:v>
                </c:pt>
                <c:pt idx="43">
                  <c:v>0.1157693053104385</c:v>
                </c:pt>
                <c:pt idx="44">
                  <c:v>0.1094992041715952</c:v>
                </c:pt>
                <c:pt idx="45">
                  <c:v>6.072346616883717E-3</c:v>
                </c:pt>
                <c:pt idx="46">
                  <c:v>0.1642142059766285</c:v>
                </c:pt>
                <c:pt idx="47">
                  <c:v>0.34596353748291619</c:v>
                </c:pt>
                <c:pt idx="48">
                  <c:v>0.38790508876255503</c:v>
                </c:pt>
                <c:pt idx="49">
                  <c:v>-4.8137320492540159E-2</c:v>
                </c:pt>
                <c:pt idx="50">
                  <c:v>-0.9212414734225991</c:v>
                </c:pt>
                <c:pt idx="51">
                  <c:v>-0.67904957437807201</c:v>
                </c:pt>
                <c:pt idx="52">
                  <c:v>0.15256552266630052</c:v>
                </c:pt>
                <c:pt idx="53">
                  <c:v>9.6427999345168658E-2</c:v>
                </c:pt>
                <c:pt idx="54">
                  <c:v>-0.71365202921352244</c:v>
                </c:pt>
                <c:pt idx="55">
                  <c:v>-0.32352717336570658</c:v>
                </c:pt>
                <c:pt idx="56">
                  <c:v>-0.42919851455718283</c:v>
                </c:pt>
                <c:pt idx="58">
                  <c:v>-0.16354399122174579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1C-4884-9F06-58430579F36F}"/>
            </c:ext>
          </c:extLst>
        </c:ser>
        <c:ser>
          <c:idx val="1"/>
          <c:order val="1"/>
          <c:tx>
            <c:strRef>
              <c:f>Sheet1!$AU$7</c:f>
              <c:strCache>
                <c:ptCount val="1"/>
                <c:pt idx="0">
                  <c:v>Fall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Sheet1!$AU$8:$AU$66</c:f>
              <c:numCache>
                <c:formatCode>0.0</c:formatCode>
                <c:ptCount val="59"/>
                <c:pt idx="0">
                  <c:v>-0.1210106722135198</c:v>
                </c:pt>
                <c:pt idx="1">
                  <c:v>-1.1714837604228059</c:v>
                </c:pt>
                <c:pt idx="2">
                  <c:v>-0.3763881232103925</c:v>
                </c:pt>
                <c:pt idx="3">
                  <c:v>0.21573005682439539</c:v>
                </c:pt>
                <c:pt idx="4">
                  <c:v>-0.4254471142773415</c:v>
                </c:pt>
                <c:pt idx="5">
                  <c:v>-0.34204179462343065</c:v>
                </c:pt>
                <c:pt idx="6">
                  <c:v>0.50035376597209269</c:v>
                </c:pt>
                <c:pt idx="7">
                  <c:v>0.37748359281213362</c:v>
                </c:pt>
                <c:pt idx="8">
                  <c:v>0.58817265284712827</c:v>
                </c:pt>
                <c:pt idx="9">
                  <c:v>0.82731771998107173</c:v>
                </c:pt>
                <c:pt idx="10">
                  <c:v>0.48026027541595151</c:v>
                </c:pt>
                <c:pt idx="11">
                  <c:v>-0.11782027821526531</c:v>
                </c:pt>
                <c:pt idx="12">
                  <c:v>-0.1713151402572739</c:v>
                </c:pt>
                <c:pt idx="13">
                  <c:v>0.11141299359783208</c:v>
                </c:pt>
                <c:pt idx="14">
                  <c:v>0.52882473142507513</c:v>
                </c:pt>
                <c:pt idx="15">
                  <c:v>0.30590198211370079</c:v>
                </c:pt>
                <c:pt idx="16">
                  <c:v>-7.9046473114487759E-2</c:v>
                </c:pt>
                <c:pt idx="17">
                  <c:v>0.60103811241907468</c:v>
                </c:pt>
                <c:pt idx="18">
                  <c:v>0.33419891243520161</c:v>
                </c:pt>
                <c:pt idx="19">
                  <c:v>-1.1670804470936473</c:v>
                </c:pt>
                <c:pt idx="20">
                  <c:v>0.40362887291645611</c:v>
                </c:pt>
                <c:pt idx="21">
                  <c:v>-0.14903118454569486</c:v>
                </c:pt>
                <c:pt idx="22">
                  <c:v>0.42367138942858529</c:v>
                </c:pt>
                <c:pt idx="23">
                  <c:v>0.8627278785191359</c:v>
                </c:pt>
                <c:pt idx="24">
                  <c:v>0.26125506876038984</c:v>
                </c:pt>
                <c:pt idx="25">
                  <c:v>0.35133982504203121</c:v>
                </c:pt>
                <c:pt idx="26">
                  <c:v>0.70376642325485572</c:v>
                </c:pt>
                <c:pt idx="27">
                  <c:v>0.76008911082640851</c:v>
                </c:pt>
                <c:pt idx="28">
                  <c:v>0.80942021627278327</c:v>
                </c:pt>
                <c:pt idx="29">
                  <c:v>0.56706729056763971</c:v>
                </c:pt>
                <c:pt idx="30">
                  <c:v>0.55447200716246958</c:v>
                </c:pt>
                <c:pt idx="31">
                  <c:v>0.16266904056941778</c:v>
                </c:pt>
                <c:pt idx="32">
                  <c:v>0.37554062403127797</c:v>
                </c:pt>
                <c:pt idx="33">
                  <c:v>-0.25415545859168431</c:v>
                </c:pt>
                <c:pt idx="34">
                  <c:v>-0.17682545131991634</c:v>
                </c:pt>
                <c:pt idx="35">
                  <c:v>-0.19931773160787092</c:v>
                </c:pt>
                <c:pt idx="36">
                  <c:v>-3.7077335804816203E-2</c:v>
                </c:pt>
                <c:pt idx="37">
                  <c:v>0.21362045061884216</c:v>
                </c:pt>
                <c:pt idx="38">
                  <c:v>-6.109395238222648E-2</c:v>
                </c:pt>
                <c:pt idx="39">
                  <c:v>-0.34382533025063244</c:v>
                </c:pt>
                <c:pt idx="40">
                  <c:v>-0.44067754490585553</c:v>
                </c:pt>
                <c:pt idx="41">
                  <c:v>-0.53892132690114058</c:v>
                </c:pt>
                <c:pt idx="42">
                  <c:v>-0.55234318985869302</c:v>
                </c:pt>
                <c:pt idx="43">
                  <c:v>-0.25153905957827316</c:v>
                </c:pt>
                <c:pt idx="44">
                  <c:v>8.2144971483276708E-2</c:v>
                </c:pt>
                <c:pt idx="45">
                  <c:v>-1.9092163697203013E-2</c:v>
                </c:pt>
                <c:pt idx="46">
                  <c:v>-0.33727763466520999</c:v>
                </c:pt>
                <c:pt idx="47">
                  <c:v>0.10773544634755106</c:v>
                </c:pt>
                <c:pt idx="48">
                  <c:v>2.7167823156377668E-2</c:v>
                </c:pt>
                <c:pt idx="49">
                  <c:v>-0.18472333556828424</c:v>
                </c:pt>
                <c:pt idx="50">
                  <c:v>-0.68898282355662044</c:v>
                </c:pt>
                <c:pt idx="51">
                  <c:v>-0.80700682379100275</c:v>
                </c:pt>
                <c:pt idx="52">
                  <c:v>-0.3398321808779956</c:v>
                </c:pt>
                <c:pt idx="53">
                  <c:v>-0.14303719911373691</c:v>
                </c:pt>
                <c:pt idx="54">
                  <c:v>-0.26016471668928598</c:v>
                </c:pt>
                <c:pt idx="55">
                  <c:v>-0.73615307915556949</c:v>
                </c:pt>
                <c:pt idx="56">
                  <c:v>-0.44956440625018912</c:v>
                </c:pt>
                <c:pt idx="58">
                  <c:v>-0.59473550226110938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C-4884-9F06-58430579F36F}"/>
            </c:ext>
          </c:extLst>
        </c:ser>
        <c:ser>
          <c:idx val="0"/>
          <c:order val="2"/>
          <c:tx>
            <c:strRef>
              <c:f>Sheet1!$AT$7</c:f>
              <c:strCache>
                <c:ptCount val="1"/>
                <c:pt idx="0">
                  <c:v>Spring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Sheet1!$AP$8:$AP$66</c:f>
              <c:numCache>
                <c:formatCode>General</c:formatCode>
                <c:ptCount val="59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1977</c:v>
                </c:pt>
                <c:pt idx="15">
                  <c:v>1978</c:v>
                </c:pt>
                <c:pt idx="16">
                  <c:v>1979</c:v>
                </c:pt>
                <c:pt idx="17">
                  <c:v>1980</c:v>
                </c:pt>
                <c:pt idx="18">
                  <c:v>1981</c:v>
                </c:pt>
                <c:pt idx="19">
                  <c:v>1982</c:v>
                </c:pt>
                <c:pt idx="20">
                  <c:v>1983</c:v>
                </c:pt>
                <c:pt idx="21">
                  <c:v>1984</c:v>
                </c:pt>
                <c:pt idx="22">
                  <c:v>1985</c:v>
                </c:pt>
                <c:pt idx="23">
                  <c:v>1986</c:v>
                </c:pt>
                <c:pt idx="24">
                  <c:v>1987</c:v>
                </c:pt>
                <c:pt idx="25">
                  <c:v>1988</c:v>
                </c:pt>
                <c:pt idx="26">
                  <c:v>1989</c:v>
                </c:pt>
                <c:pt idx="27">
                  <c:v>1990</c:v>
                </c:pt>
                <c:pt idx="28">
                  <c:v>1991</c:v>
                </c:pt>
                <c:pt idx="29">
                  <c:v>1992</c:v>
                </c:pt>
                <c:pt idx="30">
                  <c:v>1993</c:v>
                </c:pt>
                <c:pt idx="31">
                  <c:v>1994</c:v>
                </c:pt>
                <c:pt idx="32">
                  <c:v>1995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  <c:pt idx="40">
                  <c:v>2003</c:v>
                </c:pt>
                <c:pt idx="41">
                  <c:v>2004</c:v>
                </c:pt>
                <c:pt idx="42">
                  <c:v>2005</c:v>
                </c:pt>
                <c:pt idx="43">
                  <c:v>2006</c:v>
                </c:pt>
                <c:pt idx="44">
                  <c:v>2007</c:v>
                </c:pt>
                <c:pt idx="45">
                  <c:v>2008</c:v>
                </c:pt>
                <c:pt idx="46">
                  <c:v>2009</c:v>
                </c:pt>
                <c:pt idx="47">
                  <c:v>2010</c:v>
                </c:pt>
                <c:pt idx="48">
                  <c:v>2011</c:v>
                </c:pt>
                <c:pt idx="49">
                  <c:v>2012</c:v>
                </c:pt>
                <c:pt idx="50">
                  <c:v>2013</c:v>
                </c:pt>
                <c:pt idx="51">
                  <c:v>2014</c:v>
                </c:pt>
                <c:pt idx="52">
                  <c:v>2015</c:v>
                </c:pt>
                <c:pt idx="53">
                  <c:v>2016</c:v>
                </c:pt>
                <c:pt idx="54">
                  <c:v>2017</c:v>
                </c:pt>
                <c:pt idx="55">
                  <c:v>2018</c:v>
                </c:pt>
                <c:pt idx="56">
                  <c:v>2019</c:v>
                </c:pt>
                <c:pt idx="57">
                  <c:v>2020</c:v>
                </c:pt>
                <c:pt idx="58">
                  <c:v>2021</c:v>
                </c:pt>
              </c:numCache>
            </c:numRef>
          </c:cat>
          <c:val>
            <c:numRef>
              <c:f>Sheet1!$AT$8:$AT$66</c:f>
              <c:numCache>
                <c:formatCode>0.0</c:formatCode>
                <c:ptCount val="59"/>
                <c:pt idx="5">
                  <c:v>-1.1033135093285904</c:v>
                </c:pt>
                <c:pt idx="6">
                  <c:v>-0.2014117815543941</c:v>
                </c:pt>
                <c:pt idx="7">
                  <c:v>0.30256639897053472</c:v>
                </c:pt>
                <c:pt idx="8">
                  <c:v>-0.28847338657249599</c:v>
                </c:pt>
                <c:pt idx="9">
                  <c:v>0.85467530127473501</c:v>
                </c:pt>
                <c:pt idx="10">
                  <c:v>0.76333272603915048</c:v>
                </c:pt>
                <c:pt idx="11">
                  <c:v>0.58348286803234228</c:v>
                </c:pt>
                <c:pt idx="12">
                  <c:v>0.63888397914355433</c:v>
                </c:pt>
                <c:pt idx="13">
                  <c:v>0.82389268717448183</c:v>
                </c:pt>
                <c:pt idx="14">
                  <c:v>0.34811092694410495</c:v>
                </c:pt>
                <c:pt idx="15">
                  <c:v>-0.37813450304891405</c:v>
                </c:pt>
                <c:pt idx="16">
                  <c:v>0.17519148622054481</c:v>
                </c:pt>
                <c:pt idx="17">
                  <c:v>0.88394105588120797</c:v>
                </c:pt>
                <c:pt idx="18">
                  <c:v>1.291877403863732</c:v>
                </c:pt>
                <c:pt idx="19">
                  <c:v>0.30008557589585783</c:v>
                </c:pt>
                <c:pt idx="20">
                  <c:v>-0.42107160932360554</c:v>
                </c:pt>
                <c:pt idx="21">
                  <c:v>-0.59376679937219923</c:v>
                </c:pt>
                <c:pt idx="22">
                  <c:v>-4.3122768395123634E-2</c:v>
                </c:pt>
                <c:pt idx="23">
                  <c:v>0.58487827724973829</c:v>
                </c:pt>
                <c:pt idx="24">
                  <c:v>0.44826579992744731</c:v>
                </c:pt>
                <c:pt idx="25">
                  <c:v>-4.2379513925802303E-2</c:v>
                </c:pt>
                <c:pt idx="26">
                  <c:v>-0.33028167369864647</c:v>
                </c:pt>
                <c:pt idx="27">
                  <c:v>0.91926088883521007</c:v>
                </c:pt>
                <c:pt idx="28">
                  <c:v>0.60212290336549779</c:v>
                </c:pt>
                <c:pt idx="29">
                  <c:v>0.47113208092144387</c:v>
                </c:pt>
                <c:pt idx="30">
                  <c:v>0.50261637128398307</c:v>
                </c:pt>
                <c:pt idx="31">
                  <c:v>-8.5202297281327333E-2</c:v>
                </c:pt>
                <c:pt idx="32">
                  <c:v>-0.16072418660426258</c:v>
                </c:pt>
                <c:pt idx="33">
                  <c:v>-0.49082251457559023</c:v>
                </c:pt>
                <c:pt idx="34">
                  <c:v>-0.96372890347928719</c:v>
                </c:pt>
                <c:pt idx="35">
                  <c:v>-0.78910885677718423</c:v>
                </c:pt>
                <c:pt idx="36">
                  <c:v>-0.38521272803380491</c:v>
                </c:pt>
                <c:pt idx="37">
                  <c:v>8.7814589052352288E-2</c:v>
                </c:pt>
                <c:pt idx="38">
                  <c:v>-6.5149641291384341E-4</c:v>
                </c:pt>
                <c:pt idx="39">
                  <c:v>8.3425381307268953E-2</c:v>
                </c:pt>
                <c:pt idx="40">
                  <c:v>8.2395331867467503E-2</c:v>
                </c:pt>
                <c:pt idx="41">
                  <c:v>-3.4696985262023139E-2</c:v>
                </c:pt>
                <c:pt idx="42">
                  <c:v>-0.28206191981530204</c:v>
                </c:pt>
                <c:pt idx="43">
                  <c:v>-0.67438137420755295</c:v>
                </c:pt>
                <c:pt idx="44">
                  <c:v>-0.61529671350285997</c:v>
                </c:pt>
                <c:pt idx="45">
                  <c:v>0.33322870707019669</c:v>
                </c:pt>
                <c:pt idx="46">
                  <c:v>0.2186773975211147</c:v>
                </c:pt>
                <c:pt idx="47">
                  <c:v>-3.6826866604086517E-2</c:v>
                </c:pt>
                <c:pt idx="48">
                  <c:v>-7.0095306514397437E-2</c:v>
                </c:pt>
                <c:pt idx="49">
                  <c:v>-0.22333704410597788</c:v>
                </c:pt>
                <c:pt idx="50">
                  <c:v>-0.7545505592534576</c:v>
                </c:pt>
                <c:pt idx="51">
                  <c:v>-0.52855517175848798</c:v>
                </c:pt>
                <c:pt idx="52">
                  <c:v>-0.42378164228881188</c:v>
                </c:pt>
                <c:pt idx="53">
                  <c:v>-0.29203922847922237</c:v>
                </c:pt>
                <c:pt idx="54">
                  <c:v>-0.34692422272678791</c:v>
                </c:pt>
                <c:pt idx="55">
                  <c:v>-0.16479458609463538</c:v>
                </c:pt>
                <c:pt idx="56">
                  <c:v>-0.24608166973023726</c:v>
                </c:pt>
                <c:pt idx="58">
                  <c:v>-0.32902831911395158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C-4884-9F06-58430579F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96165560"/>
        <c:axId val="796169824"/>
      </c:barChart>
      <c:catAx>
        <c:axId val="79616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9824"/>
        <c:crosses val="autoZero"/>
        <c:auto val="1"/>
        <c:lblAlgn val="ctr"/>
        <c:lblOffset val="100"/>
        <c:noMultiLvlLbl val="0"/>
      </c:catAx>
      <c:valAx>
        <c:axId val="796169824"/>
        <c:scaling>
          <c:orientation val="minMax"/>
          <c:max val="2"/>
          <c:min val="-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5867607174103222"/>
          <c:y val="0.11166950905330385"/>
          <c:w val="0.11632392825896763"/>
          <c:h val="0.233296563735984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28575</xdr:colOff>
      <xdr:row>1</xdr:row>
      <xdr:rowOff>74612</xdr:rowOff>
    </xdr:from>
    <xdr:to>
      <xdr:col>56</xdr:col>
      <xdr:colOff>333375</xdr:colOff>
      <xdr:row>16</xdr:row>
      <xdr:rowOff>112712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650ED-7A63-4264-AACF-6735C3F64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17</xdr:row>
      <xdr:rowOff>0</xdr:rowOff>
    </xdr:from>
    <xdr:to>
      <xdr:col>56</xdr:col>
      <xdr:colOff>304800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6B50F6-4621-449F-830C-7AFA8A334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236537</xdr:colOff>
      <xdr:row>1</xdr:row>
      <xdr:rowOff>55562</xdr:rowOff>
    </xdr:from>
    <xdr:to>
      <xdr:col>63</xdr:col>
      <xdr:colOff>541337</xdr:colOff>
      <xdr:row>16</xdr:row>
      <xdr:rowOff>96837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8D7531-749C-4691-BDD4-A06F5C4FE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56</xdr:col>
      <xdr:colOff>247650</xdr:colOff>
      <xdr:row>16</xdr:row>
      <xdr:rowOff>123825</xdr:rowOff>
    </xdr:from>
    <xdr:to>
      <xdr:col>63</xdr:col>
      <xdr:colOff>552450</xdr:colOff>
      <xdr:row>31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540DE9-7F8C-4201-BB27-C79609BAC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AA3C-A51D-4BCE-A0A2-917682819B3B}">
  <dimension ref="A1:AV66"/>
  <sheetViews>
    <sheetView tabSelected="1" topLeftCell="AK1" workbookViewId="0">
      <selection activeCell="BM16" sqref="BM16"/>
    </sheetView>
  </sheetViews>
  <sheetFormatPr defaultRowHeight="14.5" x14ac:dyDescent="0.35"/>
  <cols>
    <col min="1" max="1" width="5.81640625" customWidth="1"/>
    <col min="2" max="2" width="7.81640625" bestFit="1" customWidth="1"/>
    <col min="3" max="3" width="3.26953125" bestFit="1" customWidth="1"/>
    <col min="4" max="4" width="7.81640625" bestFit="1" customWidth="1"/>
    <col min="5" max="5" width="3.26953125" bestFit="1" customWidth="1"/>
    <col min="6" max="6" width="11.81640625" bestFit="1" customWidth="1"/>
    <col min="7" max="7" width="3.26953125" bestFit="1" customWidth="1"/>
    <col min="8" max="8" width="4.08984375" customWidth="1"/>
    <col min="9" max="9" width="6.26953125" bestFit="1" customWidth="1"/>
    <col min="10" max="10" width="4.36328125" bestFit="1" customWidth="1"/>
    <col min="11" max="11" width="6.90625" bestFit="1" customWidth="1"/>
    <col min="16" max="16" width="4.08984375" customWidth="1"/>
    <col min="17" max="29" width="6.54296875" customWidth="1"/>
    <col min="30" max="30" width="3.54296875" customWidth="1"/>
    <col min="31" max="31" width="4.81640625" bestFit="1" customWidth="1"/>
    <col min="32" max="32" width="10.81640625" customWidth="1"/>
    <col min="33" max="33" width="8.26953125" bestFit="1" customWidth="1"/>
    <col min="34" max="34" width="11.26953125" bestFit="1" customWidth="1"/>
    <col min="35" max="35" width="11.54296875" bestFit="1" customWidth="1"/>
    <col min="36" max="36" width="9.26953125" bestFit="1" customWidth="1"/>
    <col min="37" max="37" width="12.26953125" bestFit="1" customWidth="1"/>
    <col min="38" max="38" width="11.54296875" bestFit="1" customWidth="1"/>
    <col min="39" max="39" width="9.26953125" bestFit="1" customWidth="1"/>
    <col min="40" max="40" width="12.26953125" bestFit="1" customWidth="1"/>
    <col min="41" max="41" width="5.453125" customWidth="1"/>
    <col min="42" max="42" width="4.81640625" bestFit="1" customWidth="1"/>
    <col min="43" max="43" width="9" bestFit="1" customWidth="1"/>
    <col min="44" max="44" width="5" bestFit="1" customWidth="1"/>
    <col min="45" max="45" width="6.90625" bestFit="1" customWidth="1"/>
    <col min="46" max="46" width="6.26953125" bestFit="1" customWidth="1"/>
    <col min="47" max="47" width="4.08984375" bestFit="1" customWidth="1"/>
    <col min="48" max="48" width="6.90625" bestFit="1" customWidth="1"/>
  </cols>
  <sheetData>
    <row r="1" spans="1:48" x14ac:dyDescent="0.35">
      <c r="A1" s="3" t="s">
        <v>1</v>
      </c>
      <c r="L1" s="6"/>
      <c r="M1" s="7" t="s">
        <v>5</v>
      </c>
      <c r="N1" s="6"/>
      <c r="O1" s="6"/>
      <c r="Q1" s="12"/>
      <c r="R1" s="13" t="s">
        <v>7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48" x14ac:dyDescent="0.35">
      <c r="I2" s="1"/>
      <c r="J2" s="1"/>
      <c r="K2" s="1"/>
      <c r="L2" s="6"/>
      <c r="M2" s="6" t="s">
        <v>2</v>
      </c>
      <c r="N2" s="6" t="s">
        <v>3</v>
      </c>
      <c r="O2" s="6" t="s">
        <v>4</v>
      </c>
      <c r="Q2" s="12"/>
      <c r="R2" s="12" t="s">
        <v>8</v>
      </c>
      <c r="S2" s="12">
        <v>1993.616192</v>
      </c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48" x14ac:dyDescent="0.35">
      <c r="I3" s="1"/>
      <c r="J3" s="1"/>
      <c r="K3" s="1"/>
      <c r="L3" s="6" t="s">
        <v>12</v>
      </c>
      <c r="M3" s="8">
        <f t="shared" ref="M3:O3" si="0">AVERAGE(I8:I66)</f>
        <v>1.5922308905457012</v>
      </c>
      <c r="N3" s="8">
        <f t="shared" si="0"/>
        <v>1.792483975567073</v>
      </c>
      <c r="O3" s="8">
        <f t="shared" si="0"/>
        <v>2.2230043778252662</v>
      </c>
      <c r="P3" s="2"/>
      <c r="Q3" s="12"/>
      <c r="R3" s="12" t="s">
        <v>2</v>
      </c>
      <c r="S3" s="12" t="s">
        <v>3</v>
      </c>
      <c r="T3" s="12" t="s">
        <v>4</v>
      </c>
      <c r="U3" s="14"/>
      <c r="V3" s="12"/>
      <c r="W3" s="12"/>
      <c r="X3" s="12"/>
      <c r="Y3" s="12"/>
      <c r="Z3" s="12"/>
      <c r="AA3" s="12" t="s">
        <v>19</v>
      </c>
      <c r="AB3" s="15">
        <f>+N5-AB5</f>
        <v>545.99015278042032</v>
      </c>
      <c r="AC3" s="12"/>
    </row>
    <row r="4" spans="1:48" x14ac:dyDescent="0.35">
      <c r="I4" s="1" t="s">
        <v>17</v>
      </c>
      <c r="J4" s="5">
        <f>COUNT(I8:K66)</f>
        <v>142</v>
      </c>
      <c r="K4" s="1"/>
      <c r="L4" s="6"/>
      <c r="M4" s="6" t="s">
        <v>18</v>
      </c>
      <c r="N4" s="9">
        <f>COUNT(M3:O3)</f>
        <v>3</v>
      </c>
      <c r="O4" s="8"/>
      <c r="P4" s="2"/>
      <c r="Q4" s="12" t="s">
        <v>13</v>
      </c>
      <c r="R4" s="14" cm="1">
        <f t="array" ref="R4">SUM(R8:R66/COUNTIF(R8:R66,"&gt;0"))</f>
        <v>1.865014013076616</v>
      </c>
      <c r="S4" s="14" cm="1">
        <f t="array" ref="S4">SUM(S8:S66/COUNTIF(S8:S66,"&gt;0"))</f>
        <v>2.0004668107483812</v>
      </c>
      <c r="T4" s="14" cm="1">
        <f t="array" ref="T4">SUM(T8:T66/COUNTIF(T8:T66,"&gt;0"))</f>
        <v>2.640114021551764</v>
      </c>
      <c r="U4" s="12"/>
      <c r="V4" s="12"/>
      <c r="W4" s="12"/>
      <c r="X4" s="12"/>
      <c r="Y4" s="12"/>
      <c r="Z4" s="12"/>
      <c r="AA4" s="12" t="s">
        <v>18</v>
      </c>
      <c r="AB4" s="12">
        <f>COUNT(R4:T5)</f>
        <v>6</v>
      </c>
      <c r="AC4" s="12"/>
      <c r="AF4" s="4"/>
      <c r="AG4" s="4"/>
    </row>
    <row r="5" spans="1:48" x14ac:dyDescent="0.35">
      <c r="I5" s="1"/>
      <c r="J5" s="1"/>
      <c r="K5" s="1"/>
      <c r="L5" s="6"/>
      <c r="M5" s="6" t="s">
        <v>16</v>
      </c>
      <c r="N5" s="9">
        <f>2*N4+2*N6</f>
        <v>1419.7727417285282</v>
      </c>
      <c r="O5" s="6"/>
      <c r="Q5" s="12" t="s">
        <v>14</v>
      </c>
      <c r="R5" s="14" cm="1">
        <f t="array" ref="R5">SUM(U8:U66/COUNTIF(U8:U66,"&gt;0"))</f>
        <v>1.3295508466270434</v>
      </c>
      <c r="S5" s="14" cm="1">
        <f t="array" ref="S5">SUM(V8:V66/COUNTIF(V8:V66,"&gt;0"))</f>
        <v>1.5536888685070518</v>
      </c>
      <c r="T5" s="14" cm="1">
        <f t="array" ref="T5">SUM(W8:W66/COUNTIF(W8:W66,"&gt;0"))</f>
        <v>2.1612103565324521</v>
      </c>
      <c r="U5" s="12"/>
      <c r="V5" s="12"/>
      <c r="W5" s="12"/>
      <c r="X5" s="12"/>
      <c r="Y5" s="12"/>
      <c r="Z5" s="12"/>
      <c r="AA5" s="12" t="s">
        <v>16</v>
      </c>
      <c r="AB5" s="15">
        <f>2*AB4+2*AB6</f>
        <v>873.7825889481079</v>
      </c>
      <c r="AC5" s="12"/>
      <c r="AF5" s="2"/>
      <c r="AG5" s="2"/>
      <c r="AH5" s="2"/>
      <c r="AI5" s="2"/>
      <c r="AQ5" s="3" t="s">
        <v>26</v>
      </c>
    </row>
    <row r="6" spans="1:48" x14ac:dyDescent="0.35">
      <c r="I6" s="1" t="s">
        <v>11</v>
      </c>
      <c r="J6" s="1"/>
      <c r="K6" s="1"/>
      <c r="L6" s="6"/>
      <c r="M6" s="10" t="s">
        <v>15</v>
      </c>
      <c r="N6" s="9">
        <f>SUM(M8:O66)</f>
        <v>706.88637086426411</v>
      </c>
      <c r="O6" s="6"/>
      <c r="Q6" s="12"/>
      <c r="R6" s="12" t="s">
        <v>10</v>
      </c>
      <c r="S6" s="12"/>
      <c r="T6" s="12"/>
      <c r="U6" s="12" t="s">
        <v>9</v>
      </c>
      <c r="V6" s="12"/>
      <c r="W6" s="12"/>
      <c r="X6" s="12" t="s">
        <v>6</v>
      </c>
      <c r="Y6" s="12"/>
      <c r="Z6" s="12"/>
      <c r="AA6" s="16" t="s">
        <v>15</v>
      </c>
      <c r="AB6" s="15">
        <f>SUM(AA8:AC66)</f>
        <v>430.89129447405395</v>
      </c>
      <c r="AC6" s="12"/>
      <c r="AF6" s="3" t="s">
        <v>27</v>
      </c>
      <c r="AG6" s="2"/>
      <c r="AH6" s="2"/>
      <c r="AI6" t="s">
        <v>28</v>
      </c>
      <c r="AL6" t="s">
        <v>29</v>
      </c>
      <c r="AQ6" t="s">
        <v>28</v>
      </c>
      <c r="AT6" t="s">
        <v>29</v>
      </c>
    </row>
    <row r="7" spans="1:48" x14ac:dyDescent="0.35">
      <c r="B7" t="s">
        <v>2</v>
      </c>
      <c r="C7" t="s">
        <v>0</v>
      </c>
      <c r="D7" t="s">
        <v>3</v>
      </c>
      <c r="E7" t="s">
        <v>0</v>
      </c>
      <c r="F7" t="s">
        <v>4</v>
      </c>
      <c r="G7" t="s">
        <v>0</v>
      </c>
      <c r="I7" s="1" t="s">
        <v>2</v>
      </c>
      <c r="J7" s="1" t="s">
        <v>3</v>
      </c>
      <c r="K7" s="1" t="s">
        <v>4</v>
      </c>
      <c r="L7" s="6"/>
      <c r="M7" s="6" t="s">
        <v>2</v>
      </c>
      <c r="N7" s="6" t="s">
        <v>3</v>
      </c>
      <c r="O7" s="6" t="s">
        <v>4</v>
      </c>
      <c r="Q7" s="12"/>
      <c r="R7" s="12" t="s">
        <v>2</v>
      </c>
      <c r="S7" s="12" t="s">
        <v>3</v>
      </c>
      <c r="T7" s="12" t="s">
        <v>4</v>
      </c>
      <c r="U7" s="12" t="s">
        <v>2</v>
      </c>
      <c r="V7" s="12" t="s">
        <v>3</v>
      </c>
      <c r="W7" s="12" t="s">
        <v>4</v>
      </c>
      <c r="X7" s="12" t="s">
        <v>2</v>
      </c>
      <c r="Y7" s="12" t="s">
        <v>3</v>
      </c>
      <c r="Z7" s="12" t="s">
        <v>4</v>
      </c>
      <c r="AA7" s="12" t="s">
        <v>2</v>
      </c>
      <c r="AB7" s="12" t="s">
        <v>3</v>
      </c>
      <c r="AC7" s="12" t="s">
        <v>4</v>
      </c>
      <c r="AF7" t="s">
        <v>20</v>
      </c>
      <c r="AG7" s="2" t="s">
        <v>21</v>
      </c>
      <c r="AH7" s="2" t="s">
        <v>22</v>
      </c>
      <c r="AI7" t="s">
        <v>23</v>
      </c>
      <c r="AJ7" s="2" t="s">
        <v>24</v>
      </c>
      <c r="AK7" s="2" t="s">
        <v>25</v>
      </c>
      <c r="AL7" t="s">
        <v>23</v>
      </c>
      <c r="AM7" s="2" t="s">
        <v>24</v>
      </c>
      <c r="AN7" s="2" t="s">
        <v>25</v>
      </c>
      <c r="AQ7" s="1" t="s">
        <v>2</v>
      </c>
      <c r="AR7" s="1" t="s">
        <v>3</v>
      </c>
      <c r="AS7" s="1" t="s">
        <v>4</v>
      </c>
      <c r="AT7" s="1" t="s">
        <v>2</v>
      </c>
      <c r="AU7" s="1" t="s">
        <v>3</v>
      </c>
      <c r="AV7" s="1" t="s">
        <v>4</v>
      </c>
    </row>
    <row r="8" spans="1:48" x14ac:dyDescent="0.35">
      <c r="A8">
        <v>1963</v>
      </c>
      <c r="D8" s="1">
        <v>5.32</v>
      </c>
      <c r="E8">
        <v>65</v>
      </c>
      <c r="I8" s="1"/>
      <c r="J8" s="1">
        <f>LN(D8)</f>
        <v>1.6714733033535532</v>
      </c>
      <c r="K8" s="1"/>
      <c r="L8" s="6"/>
      <c r="M8" s="11"/>
      <c r="N8" s="11">
        <f>-LN(NORMDIST(D8,EXP(D8*(N$3/100)),E8,FALSE))</f>
        <v>5.0954332511584566</v>
      </c>
      <c r="O8" s="11"/>
      <c r="P8" s="1"/>
      <c r="Q8" s="12"/>
      <c r="R8" s="14"/>
      <c r="S8" s="14">
        <f t="shared" ref="S8:S39" si="1">IF(A8&lt;$S$2,J8,0)</f>
        <v>1.6714733033535532</v>
      </c>
      <c r="T8" s="14"/>
      <c r="U8" s="14"/>
      <c r="V8" s="14">
        <f t="shared" ref="V8:V39" si="2">IF(A8&gt;=$S$2,J8,0)</f>
        <v>0</v>
      </c>
      <c r="W8" s="14"/>
      <c r="X8" s="14">
        <f>+IF($A8&lt;$S$2,R$4,R$5)</f>
        <v>1.865014013076616</v>
      </c>
      <c r="Y8" s="14">
        <f>+IF($A8&lt;$S$2,S$4,S$5)</f>
        <v>2.0004668107483812</v>
      </c>
      <c r="Z8" s="14">
        <f t="shared" ref="Z8:Z12" si="3">+IF($A8&lt;$S$2,T$4,T$5)</f>
        <v>2.640114021551764</v>
      </c>
      <c r="AA8" s="14"/>
      <c r="AB8" s="14">
        <f t="shared" ref="AB8:AB64" si="4">-LN(NORMDIST(D8,EXP(Y8),D8*(E8/100),FALSE))</f>
        <v>2.3392311407508886</v>
      </c>
      <c r="AC8" s="14"/>
      <c r="AE8">
        <f>+A8</f>
        <v>1963</v>
      </c>
      <c r="AF8" s="1"/>
      <c r="AG8" s="1">
        <f t="shared" ref="AG8" si="5">+J8</f>
        <v>1.6714733033535532</v>
      </c>
      <c r="AH8" s="1"/>
      <c r="AI8" s="1"/>
      <c r="AJ8" s="1">
        <f t="shared" ref="AJ8" si="6">+Y8</f>
        <v>2.0004668107483812</v>
      </c>
      <c r="AK8" s="1"/>
      <c r="AL8" s="2"/>
      <c r="AM8" s="2">
        <f t="shared" ref="AM8" si="7">+N$3</f>
        <v>1.792483975567073</v>
      </c>
      <c r="AN8" s="2"/>
      <c r="AP8">
        <f>+AE8</f>
        <v>1963</v>
      </c>
      <c r="AQ8" s="1"/>
      <c r="AR8" s="1">
        <f t="shared" ref="AR8:AR23" si="8">J8-AJ8</f>
        <v>-0.32899350739482802</v>
      </c>
      <c r="AS8" s="1"/>
      <c r="AT8" s="2"/>
      <c r="AU8" s="2">
        <f t="shared" ref="AU8" si="9">+J8-AM8</f>
        <v>-0.1210106722135198</v>
      </c>
      <c r="AV8" s="2"/>
    </row>
    <row r="9" spans="1:48" x14ac:dyDescent="0.35">
      <c r="A9">
        <v>1964</v>
      </c>
      <c r="D9" s="1">
        <v>1.8607883000000001</v>
      </c>
      <c r="E9">
        <v>65</v>
      </c>
      <c r="I9" s="1"/>
      <c r="J9" s="1">
        <f t="shared" ref="J9:J66" si="10">LN(D9)</f>
        <v>0.62100021514426706</v>
      </c>
      <c r="K9" s="1"/>
      <c r="L9" s="6"/>
      <c r="M9" s="11"/>
      <c r="N9" s="11">
        <f t="shared" ref="N9:N66" si="11">-LN(NORMDIST(D9,EXP(D9*(N$3/100)),E9,FALSE))</f>
        <v>5.0934067162881664</v>
      </c>
      <c r="O9" s="11"/>
      <c r="P9" s="1"/>
      <c r="Q9" s="12"/>
      <c r="R9" s="14"/>
      <c r="S9" s="14">
        <f t="shared" si="1"/>
        <v>0.62100021514426706</v>
      </c>
      <c r="T9" s="14"/>
      <c r="U9" s="14"/>
      <c r="V9" s="14">
        <f t="shared" si="2"/>
        <v>0</v>
      </c>
      <c r="W9" s="14"/>
      <c r="X9" s="14">
        <f t="shared" ref="X9:X66" si="12">+IF(A9&lt;$S$2,R$4,R$5)</f>
        <v>1.865014013076616</v>
      </c>
      <c r="Y9" s="14">
        <f t="shared" ref="Y9:Y66" si="13">+IF($A9&lt;$S$2,S$4,S$5)</f>
        <v>2.0004668107483812</v>
      </c>
      <c r="Z9" s="14">
        <f t="shared" si="3"/>
        <v>2.640114021551764</v>
      </c>
      <c r="AA9" s="14"/>
      <c r="AB9" s="14">
        <f t="shared" si="4"/>
        <v>11.567655949088444</v>
      </c>
      <c r="AC9" s="14"/>
      <c r="AE9">
        <f t="shared" ref="AE9:AE66" si="14">+A9</f>
        <v>1964</v>
      </c>
      <c r="AF9" s="1"/>
      <c r="AG9" s="1">
        <f t="shared" ref="AG9:AG66" si="15">+J9</f>
        <v>0.62100021514426706</v>
      </c>
      <c r="AH9" s="1"/>
      <c r="AI9" s="1"/>
      <c r="AJ9" s="1">
        <f t="shared" ref="AJ9:AJ66" si="16">+Y9</f>
        <v>2.0004668107483812</v>
      </c>
      <c r="AK9" s="1"/>
      <c r="AL9" s="2"/>
      <c r="AM9" s="2">
        <f t="shared" ref="AM9:AM66" si="17">+N$3</f>
        <v>1.792483975567073</v>
      </c>
      <c r="AN9" s="2"/>
      <c r="AP9">
        <f t="shared" ref="AP9:AP66" si="18">+AE9</f>
        <v>1964</v>
      </c>
      <c r="AQ9" s="1"/>
      <c r="AR9" s="1">
        <f t="shared" si="8"/>
        <v>-1.3794665956041141</v>
      </c>
      <c r="AS9" s="1"/>
      <c r="AT9" s="2"/>
      <c r="AU9" s="2">
        <f t="shared" ref="AU9:AU66" si="19">+J9-AM9</f>
        <v>-1.1714837604228059</v>
      </c>
      <c r="AV9" s="2"/>
    </row>
    <row r="10" spans="1:48" x14ac:dyDescent="0.35">
      <c r="A10">
        <v>1965</v>
      </c>
      <c r="D10" s="1">
        <v>4.1210000000000004</v>
      </c>
      <c r="E10">
        <v>65</v>
      </c>
      <c r="I10" s="1"/>
      <c r="J10" s="1">
        <f t="shared" si="10"/>
        <v>1.4160958523566805</v>
      </c>
      <c r="K10" s="1"/>
      <c r="L10" s="6"/>
      <c r="M10" s="11"/>
      <c r="N10" s="11">
        <f t="shared" si="11"/>
        <v>5.0944226049734294</v>
      </c>
      <c r="O10" s="11"/>
      <c r="P10" s="1"/>
      <c r="Q10" s="12"/>
      <c r="R10" s="14"/>
      <c r="S10" s="14">
        <f t="shared" si="1"/>
        <v>1.4160958523566805</v>
      </c>
      <c r="T10" s="14"/>
      <c r="U10" s="14"/>
      <c r="V10" s="14">
        <f t="shared" si="2"/>
        <v>0</v>
      </c>
      <c r="W10" s="14"/>
      <c r="X10" s="14">
        <f t="shared" si="12"/>
        <v>1.865014013076616</v>
      </c>
      <c r="Y10" s="14">
        <f t="shared" si="13"/>
        <v>2.0004668107483812</v>
      </c>
      <c r="Z10" s="14">
        <f t="shared" si="3"/>
        <v>2.640114021551764</v>
      </c>
      <c r="AA10" s="14"/>
      <c r="AB10" s="14">
        <f t="shared" si="4"/>
        <v>2.6500706636407112</v>
      </c>
      <c r="AC10" s="14"/>
      <c r="AE10">
        <f t="shared" si="14"/>
        <v>1965</v>
      </c>
      <c r="AF10" s="1"/>
      <c r="AG10" s="1">
        <f t="shared" si="15"/>
        <v>1.4160958523566805</v>
      </c>
      <c r="AH10" s="1"/>
      <c r="AI10" s="1"/>
      <c r="AJ10" s="1">
        <f t="shared" si="16"/>
        <v>2.0004668107483812</v>
      </c>
      <c r="AK10" s="1"/>
      <c r="AL10" s="2"/>
      <c r="AM10" s="2">
        <f t="shared" si="17"/>
        <v>1.792483975567073</v>
      </c>
      <c r="AN10" s="2"/>
      <c r="AP10">
        <f t="shared" si="18"/>
        <v>1965</v>
      </c>
      <c r="AQ10" s="1"/>
      <c r="AR10" s="1">
        <f t="shared" si="8"/>
        <v>-0.58437095839170072</v>
      </c>
      <c r="AS10" s="1"/>
      <c r="AT10" s="2"/>
      <c r="AU10" s="2">
        <f t="shared" si="19"/>
        <v>-0.3763881232103925</v>
      </c>
      <c r="AV10" s="2"/>
    </row>
    <row r="11" spans="1:48" x14ac:dyDescent="0.35">
      <c r="A11">
        <v>1966</v>
      </c>
      <c r="D11" s="1">
        <v>7.45</v>
      </c>
      <c r="E11">
        <v>65</v>
      </c>
      <c r="I11" s="1"/>
      <c r="J11" s="1">
        <f t="shared" si="10"/>
        <v>2.0082140323914683</v>
      </c>
      <c r="K11" s="1"/>
      <c r="L11" s="6"/>
      <c r="M11" s="11"/>
      <c r="N11" s="11">
        <f t="shared" si="11"/>
        <v>5.0980334866652006</v>
      </c>
      <c r="O11" s="11"/>
      <c r="P11" s="1"/>
      <c r="Q11" s="12"/>
      <c r="R11" s="14"/>
      <c r="S11" s="14">
        <f t="shared" si="1"/>
        <v>2.0082140323914683</v>
      </c>
      <c r="T11" s="14"/>
      <c r="U11" s="14"/>
      <c r="V11" s="14">
        <f t="shared" si="2"/>
        <v>0</v>
      </c>
      <c r="W11" s="14"/>
      <c r="X11" s="14">
        <f t="shared" si="12"/>
        <v>1.865014013076616</v>
      </c>
      <c r="Y11" s="14">
        <f t="shared" si="13"/>
        <v>2.0004668107483812</v>
      </c>
      <c r="Z11" s="14">
        <f t="shared" si="3"/>
        <v>2.640114021551764</v>
      </c>
      <c r="AA11" s="14"/>
      <c r="AB11" s="14">
        <f t="shared" si="4"/>
        <v>2.496440130632279</v>
      </c>
      <c r="AC11" s="14"/>
      <c r="AE11">
        <f t="shared" si="14"/>
        <v>1966</v>
      </c>
      <c r="AF11" s="1"/>
      <c r="AG11" s="1">
        <f t="shared" si="15"/>
        <v>2.0082140323914683</v>
      </c>
      <c r="AH11" s="1"/>
      <c r="AI11" s="1"/>
      <c r="AJ11" s="1">
        <f t="shared" si="16"/>
        <v>2.0004668107483812</v>
      </c>
      <c r="AK11" s="1"/>
      <c r="AL11" s="2"/>
      <c r="AM11" s="2">
        <f t="shared" si="17"/>
        <v>1.792483975567073</v>
      </c>
      <c r="AN11" s="2"/>
      <c r="AP11">
        <f t="shared" si="18"/>
        <v>1966</v>
      </c>
      <c r="AQ11" s="1"/>
      <c r="AR11" s="1">
        <f t="shared" si="8"/>
        <v>7.7472216430871654E-3</v>
      </c>
      <c r="AS11" s="1"/>
      <c r="AT11" s="2"/>
      <c r="AU11" s="2">
        <f t="shared" si="19"/>
        <v>0.21573005682439539</v>
      </c>
      <c r="AV11" s="2"/>
    </row>
    <row r="12" spans="1:48" x14ac:dyDescent="0.35">
      <c r="A12">
        <v>1967</v>
      </c>
      <c r="D12" s="1">
        <v>3.923706965</v>
      </c>
      <c r="E12">
        <v>65</v>
      </c>
      <c r="I12" s="1"/>
      <c r="J12" s="1">
        <f t="shared" si="10"/>
        <v>1.3670368612897315</v>
      </c>
      <c r="K12" s="1"/>
      <c r="L12" s="6"/>
      <c r="M12" s="11"/>
      <c r="N12" s="11">
        <f t="shared" si="11"/>
        <v>5.0942876143352978</v>
      </c>
      <c r="O12" s="11"/>
      <c r="P12" s="1"/>
      <c r="Q12" s="12"/>
      <c r="R12" s="14"/>
      <c r="S12" s="14">
        <f t="shared" si="1"/>
        <v>1.3670368612897315</v>
      </c>
      <c r="T12" s="14"/>
      <c r="U12" s="14"/>
      <c r="V12" s="14">
        <f t="shared" si="2"/>
        <v>0</v>
      </c>
      <c r="W12" s="14"/>
      <c r="X12" s="14">
        <f t="shared" si="12"/>
        <v>1.865014013076616</v>
      </c>
      <c r="Y12" s="14">
        <f t="shared" si="13"/>
        <v>2.0004668107483812</v>
      </c>
      <c r="Z12" s="14">
        <f t="shared" si="3"/>
        <v>2.640114021551764</v>
      </c>
      <c r="AA12" s="14"/>
      <c r="AB12" s="14">
        <f t="shared" si="4"/>
        <v>2.7801216743718826</v>
      </c>
      <c r="AC12" s="14"/>
      <c r="AE12">
        <f t="shared" si="14"/>
        <v>1967</v>
      </c>
      <c r="AF12" s="1"/>
      <c r="AG12" s="1">
        <f t="shared" si="15"/>
        <v>1.3670368612897315</v>
      </c>
      <c r="AH12" s="1"/>
      <c r="AI12" s="1"/>
      <c r="AJ12" s="1">
        <f t="shared" si="16"/>
        <v>2.0004668107483812</v>
      </c>
      <c r="AK12" s="1"/>
      <c r="AL12" s="2"/>
      <c r="AM12" s="2">
        <f t="shared" si="17"/>
        <v>1.792483975567073</v>
      </c>
      <c r="AN12" s="2"/>
      <c r="AP12">
        <f t="shared" si="18"/>
        <v>1967</v>
      </c>
      <c r="AQ12" s="1"/>
      <c r="AR12" s="1">
        <f t="shared" si="8"/>
        <v>-0.63342994945864972</v>
      </c>
      <c r="AS12" s="1"/>
      <c r="AT12" s="2"/>
      <c r="AU12" s="2">
        <f t="shared" si="19"/>
        <v>-0.4254471142773415</v>
      </c>
      <c r="AV12" s="2"/>
    </row>
    <row r="13" spans="1:48" x14ac:dyDescent="0.35">
      <c r="A13">
        <v>1968</v>
      </c>
      <c r="B13" s="1">
        <v>1.6305499999999999</v>
      </c>
      <c r="C13">
        <v>29</v>
      </c>
      <c r="D13" s="1">
        <v>4.2649999999999997</v>
      </c>
      <c r="E13">
        <v>65</v>
      </c>
      <c r="I13" s="1">
        <f t="shared" ref="I13:I66" si="20">LN(B13)</f>
        <v>0.48891738121711081</v>
      </c>
      <c r="J13" s="1">
        <f t="shared" si="10"/>
        <v>1.4504421809436423</v>
      </c>
      <c r="K13" s="1"/>
      <c r="L13" s="6"/>
      <c r="M13" s="11">
        <f>-LN(NORMDIST(B13,EXP(B13*(M$3/100)),C13,FALSE))</f>
        <v>4.2864514354611973</v>
      </c>
      <c r="N13" s="11">
        <f t="shared" si="11"/>
        <v>5.0945267195506565</v>
      </c>
      <c r="O13" s="11"/>
      <c r="P13" s="1"/>
      <c r="Q13" s="14"/>
      <c r="R13" s="14">
        <f t="shared" ref="R13:R44" si="21">IF(A13&lt;$S$2,I13,0)</f>
        <v>0.48891738121711081</v>
      </c>
      <c r="S13" s="14">
        <f t="shared" si="1"/>
        <v>1.4504421809436423</v>
      </c>
      <c r="T13" s="14"/>
      <c r="U13" s="14">
        <f>IF(A13&gt;=$S$2,I13,0)</f>
        <v>0</v>
      </c>
      <c r="V13" s="14">
        <f t="shared" si="2"/>
        <v>0</v>
      </c>
      <c r="W13" s="14"/>
      <c r="X13" s="14">
        <f t="shared" si="12"/>
        <v>1.865014013076616</v>
      </c>
      <c r="Y13" s="14">
        <f t="shared" si="13"/>
        <v>2.0004668107483812</v>
      </c>
      <c r="Z13" s="14">
        <f t="shared" ref="Z13:Z66" si="22">+IF($A13&lt;$S$2,T$4,T$5)</f>
        <v>2.640114021551764</v>
      </c>
      <c r="AA13" s="14">
        <f>-LN(NORMDIST(B13,EXP(X13),B13*(C13/100),FALSE))</f>
        <v>52.239810465379179</v>
      </c>
      <c r="AB13" s="14">
        <f t="shared" si="4"/>
        <v>2.5749558992196864</v>
      </c>
      <c r="AC13" s="14"/>
      <c r="AE13">
        <f t="shared" si="14"/>
        <v>1968</v>
      </c>
      <c r="AF13" s="1">
        <f t="shared" ref="AF13:AF66" si="23">+I13</f>
        <v>0.48891738121711081</v>
      </c>
      <c r="AG13" s="1">
        <f t="shared" si="15"/>
        <v>1.4504421809436423</v>
      </c>
      <c r="AH13" s="1"/>
      <c r="AI13" s="1">
        <f t="shared" ref="AI13:AI66" si="24">+X13</f>
        <v>1.865014013076616</v>
      </c>
      <c r="AJ13" s="1">
        <f t="shared" si="16"/>
        <v>2.0004668107483812</v>
      </c>
      <c r="AK13" s="1"/>
      <c r="AL13" s="2">
        <f t="shared" ref="AL13:AL66" si="25">+M$3</f>
        <v>1.5922308905457012</v>
      </c>
      <c r="AM13" s="2">
        <f t="shared" si="17"/>
        <v>1.792483975567073</v>
      </c>
      <c r="AN13" s="2"/>
      <c r="AP13">
        <f t="shared" si="18"/>
        <v>1968</v>
      </c>
      <c r="AQ13" s="1">
        <f t="shared" ref="AQ13:AQ66" si="26">I13-AI13</f>
        <v>-1.3760966318595051</v>
      </c>
      <c r="AR13" s="1">
        <f t="shared" si="8"/>
        <v>-0.55002462980473887</v>
      </c>
      <c r="AS13" s="1"/>
      <c r="AT13" s="2">
        <f t="shared" ref="AT13:AT66" si="27">+I13-AL13</f>
        <v>-1.1033135093285904</v>
      </c>
      <c r="AU13" s="2">
        <f t="shared" si="19"/>
        <v>-0.34204179462343065</v>
      </c>
      <c r="AV13" s="2"/>
    </row>
    <row r="14" spans="1:48" x14ac:dyDescent="0.35">
      <c r="A14">
        <v>1969</v>
      </c>
      <c r="B14" s="1">
        <v>4.0181399999999998</v>
      </c>
      <c r="C14">
        <v>29</v>
      </c>
      <c r="D14" s="1">
        <v>9.9030000000000005</v>
      </c>
      <c r="E14">
        <v>65</v>
      </c>
      <c r="I14" s="1">
        <f t="shared" si="20"/>
        <v>1.3908191089913071</v>
      </c>
      <c r="J14" s="1">
        <f t="shared" si="10"/>
        <v>2.2928377415391656</v>
      </c>
      <c r="K14" s="1"/>
      <c r="L14" s="6"/>
      <c r="M14" s="11">
        <f t="shared" ref="M14:M66" si="28">-LN(NORMDIST(B14,EXP(B14*(M$3/100)),C14,FALSE))</f>
        <v>4.2914155303115429</v>
      </c>
      <c r="N14" s="11">
        <f t="shared" si="11"/>
        <v>5.1023012477418606</v>
      </c>
      <c r="O14" s="11"/>
      <c r="P14" s="1"/>
      <c r="Q14" s="12"/>
      <c r="R14" s="14">
        <f t="shared" si="21"/>
        <v>1.3908191089913071</v>
      </c>
      <c r="S14" s="14">
        <f t="shared" si="1"/>
        <v>2.2928377415391656</v>
      </c>
      <c r="T14" s="14"/>
      <c r="U14" s="14">
        <f t="shared" ref="U14:U66" si="29">IF(A14&gt;=$S$2,I14,0)</f>
        <v>0</v>
      </c>
      <c r="V14" s="14">
        <f t="shared" si="2"/>
        <v>0</v>
      </c>
      <c r="W14" s="14"/>
      <c r="X14" s="14">
        <f t="shared" si="12"/>
        <v>1.865014013076616</v>
      </c>
      <c r="Y14" s="14">
        <f t="shared" si="13"/>
        <v>2.0004668107483812</v>
      </c>
      <c r="Z14" s="14">
        <f t="shared" si="22"/>
        <v>2.640114021551764</v>
      </c>
      <c r="AA14" s="14">
        <f t="shared" ref="AA14:AA66" si="30">-LN(NORMDIST(B14,EXP(X14),B14*(C14/100),FALSE))</f>
        <v>3.2604046613856776</v>
      </c>
      <c r="AB14" s="14">
        <f t="shared" si="4"/>
        <v>2.8570484059967867</v>
      </c>
      <c r="AC14" s="14"/>
      <c r="AE14">
        <f t="shared" si="14"/>
        <v>1969</v>
      </c>
      <c r="AF14" s="1">
        <f t="shared" si="23"/>
        <v>1.3908191089913071</v>
      </c>
      <c r="AG14" s="1">
        <f t="shared" si="15"/>
        <v>2.2928377415391656</v>
      </c>
      <c r="AH14" s="1"/>
      <c r="AI14" s="1">
        <f t="shared" si="24"/>
        <v>1.865014013076616</v>
      </c>
      <c r="AJ14" s="1">
        <f t="shared" si="16"/>
        <v>2.0004668107483812</v>
      </c>
      <c r="AK14" s="1"/>
      <c r="AL14" s="2">
        <f t="shared" si="25"/>
        <v>1.5922308905457012</v>
      </c>
      <c r="AM14" s="2">
        <f t="shared" si="17"/>
        <v>1.792483975567073</v>
      </c>
      <c r="AN14" s="2"/>
      <c r="AP14">
        <f t="shared" si="18"/>
        <v>1969</v>
      </c>
      <c r="AQ14" s="1">
        <f t="shared" si="26"/>
        <v>-0.47419490408530884</v>
      </c>
      <c r="AR14" s="1">
        <f t="shared" si="8"/>
        <v>0.29237093079078447</v>
      </c>
      <c r="AS14" s="1"/>
      <c r="AT14" s="2">
        <f t="shared" si="27"/>
        <v>-0.2014117815543941</v>
      </c>
      <c r="AU14" s="2">
        <f t="shared" si="19"/>
        <v>0.50035376597209269</v>
      </c>
      <c r="AV14" s="2"/>
    </row>
    <row r="15" spans="1:48" x14ac:dyDescent="0.35">
      <c r="A15">
        <v>1970</v>
      </c>
      <c r="B15" s="1">
        <v>6.6512000000000002</v>
      </c>
      <c r="C15">
        <v>29</v>
      </c>
      <c r="D15" s="1">
        <v>8.7579999999999991</v>
      </c>
      <c r="E15">
        <v>65</v>
      </c>
      <c r="I15" s="1">
        <f t="shared" si="20"/>
        <v>1.8947972895162359</v>
      </c>
      <c r="J15" s="1">
        <f t="shared" si="10"/>
        <v>2.1699675683792066</v>
      </c>
      <c r="K15" s="1"/>
      <c r="L15" s="6"/>
      <c r="M15" s="11">
        <f t="shared" si="28"/>
        <v>4.304478067944439</v>
      </c>
      <c r="N15" s="11">
        <f t="shared" si="11"/>
        <v>5.1001397751291515</v>
      </c>
      <c r="O15" s="11"/>
      <c r="P15" s="1"/>
      <c r="Q15" s="12"/>
      <c r="R15" s="14">
        <f t="shared" si="21"/>
        <v>1.8947972895162359</v>
      </c>
      <c r="S15" s="14">
        <f t="shared" si="1"/>
        <v>2.1699675683792066</v>
      </c>
      <c r="T15" s="14"/>
      <c r="U15" s="14">
        <f t="shared" si="29"/>
        <v>0</v>
      </c>
      <c r="V15" s="14">
        <f t="shared" si="2"/>
        <v>0</v>
      </c>
      <c r="W15" s="14"/>
      <c r="X15" s="14">
        <f t="shared" si="12"/>
        <v>1.865014013076616</v>
      </c>
      <c r="Y15" s="14">
        <f t="shared" si="13"/>
        <v>2.0004668107483812</v>
      </c>
      <c r="Z15" s="14">
        <f t="shared" si="22"/>
        <v>2.640114021551764</v>
      </c>
      <c r="AA15" s="14">
        <f t="shared" si="30"/>
        <v>1.5809808346537801</v>
      </c>
      <c r="AB15" s="14">
        <f t="shared" si="4"/>
        <v>2.6868913979692439</v>
      </c>
      <c r="AC15" s="14"/>
      <c r="AE15">
        <f t="shared" si="14"/>
        <v>1970</v>
      </c>
      <c r="AF15" s="1">
        <f t="shared" si="23"/>
        <v>1.8947972895162359</v>
      </c>
      <c r="AG15" s="1">
        <f t="shared" si="15"/>
        <v>2.1699675683792066</v>
      </c>
      <c r="AH15" s="1"/>
      <c r="AI15" s="1">
        <f t="shared" si="24"/>
        <v>1.865014013076616</v>
      </c>
      <c r="AJ15" s="1">
        <f t="shared" si="16"/>
        <v>2.0004668107483812</v>
      </c>
      <c r="AK15" s="1"/>
      <c r="AL15" s="2">
        <f t="shared" si="25"/>
        <v>1.5922308905457012</v>
      </c>
      <c r="AM15" s="2">
        <f t="shared" si="17"/>
        <v>1.792483975567073</v>
      </c>
      <c r="AN15" s="2"/>
      <c r="AP15">
        <f t="shared" si="18"/>
        <v>1970</v>
      </c>
      <c r="AQ15" s="1">
        <f t="shared" si="26"/>
        <v>2.9783276439619977E-2</v>
      </c>
      <c r="AR15" s="1">
        <f t="shared" si="8"/>
        <v>0.16950075763082539</v>
      </c>
      <c r="AS15" s="1"/>
      <c r="AT15" s="2">
        <f t="shared" si="27"/>
        <v>0.30256639897053472</v>
      </c>
      <c r="AU15" s="2">
        <f t="shared" si="19"/>
        <v>0.37748359281213362</v>
      </c>
      <c r="AV15" s="2"/>
    </row>
    <row r="16" spans="1:48" x14ac:dyDescent="0.35">
      <c r="A16">
        <v>1971</v>
      </c>
      <c r="B16" s="1">
        <v>3.6831100000000001</v>
      </c>
      <c r="C16">
        <v>29</v>
      </c>
      <c r="D16" s="1">
        <v>10.811999999999999</v>
      </c>
      <c r="E16">
        <v>65</v>
      </c>
      <c r="I16" s="1">
        <f t="shared" si="20"/>
        <v>1.3037575039732052</v>
      </c>
      <c r="J16" s="1">
        <f t="shared" si="10"/>
        <v>2.3806566284142012</v>
      </c>
      <c r="K16" s="1"/>
      <c r="L16" s="6"/>
      <c r="M16" s="11">
        <f t="shared" si="28"/>
        <v>4.2903239125943777</v>
      </c>
      <c r="N16" s="11">
        <f t="shared" si="11"/>
        <v>5.1042280916209926</v>
      </c>
      <c r="O16" s="11"/>
      <c r="P16" s="1"/>
      <c r="Q16" s="12"/>
      <c r="R16" s="14">
        <f t="shared" si="21"/>
        <v>1.3037575039732052</v>
      </c>
      <c r="S16" s="14">
        <f t="shared" si="1"/>
        <v>2.3806566284142012</v>
      </c>
      <c r="T16" s="14"/>
      <c r="U16" s="14">
        <f t="shared" si="29"/>
        <v>0</v>
      </c>
      <c r="V16" s="14">
        <f t="shared" si="2"/>
        <v>0</v>
      </c>
      <c r="W16" s="14"/>
      <c r="X16" s="14">
        <f t="shared" si="12"/>
        <v>1.865014013076616</v>
      </c>
      <c r="Y16" s="14">
        <f t="shared" si="13"/>
        <v>2.0004668107483812</v>
      </c>
      <c r="Z16" s="14">
        <f t="shared" si="22"/>
        <v>2.640114021551764</v>
      </c>
      <c r="AA16" s="14">
        <f t="shared" si="30"/>
        <v>4.3547306341455325</v>
      </c>
      <c r="AB16" s="14">
        <f t="shared" si="4"/>
        <v>2.9871858465879146</v>
      </c>
      <c r="AC16" s="14"/>
      <c r="AE16">
        <f t="shared" si="14"/>
        <v>1971</v>
      </c>
      <c r="AF16" s="1">
        <f t="shared" si="23"/>
        <v>1.3037575039732052</v>
      </c>
      <c r="AG16" s="1">
        <f t="shared" si="15"/>
        <v>2.3806566284142012</v>
      </c>
      <c r="AH16" s="1"/>
      <c r="AI16" s="1">
        <f t="shared" si="24"/>
        <v>1.865014013076616</v>
      </c>
      <c r="AJ16" s="1">
        <f t="shared" si="16"/>
        <v>2.0004668107483812</v>
      </c>
      <c r="AK16" s="1"/>
      <c r="AL16" s="2">
        <f t="shared" si="25"/>
        <v>1.5922308905457012</v>
      </c>
      <c r="AM16" s="2">
        <f t="shared" si="17"/>
        <v>1.792483975567073</v>
      </c>
      <c r="AN16" s="2"/>
      <c r="AP16">
        <f t="shared" si="18"/>
        <v>1971</v>
      </c>
      <c r="AQ16" s="1">
        <f t="shared" si="26"/>
        <v>-0.56125650910341074</v>
      </c>
      <c r="AR16" s="1">
        <f t="shared" si="8"/>
        <v>0.38018981766582005</v>
      </c>
      <c r="AS16" s="1"/>
      <c r="AT16" s="2">
        <f t="shared" si="27"/>
        <v>-0.28847338657249599</v>
      </c>
      <c r="AU16" s="2">
        <f t="shared" si="19"/>
        <v>0.58817265284712827</v>
      </c>
      <c r="AV16" s="2"/>
    </row>
    <row r="17" spans="1:48" x14ac:dyDescent="0.35">
      <c r="A17">
        <v>1972</v>
      </c>
      <c r="B17" s="1">
        <v>11.55255</v>
      </c>
      <c r="C17">
        <v>29</v>
      </c>
      <c r="D17" s="1">
        <v>13.733000000000001</v>
      </c>
      <c r="E17">
        <v>65</v>
      </c>
      <c r="I17" s="1">
        <f t="shared" si="20"/>
        <v>2.4469061918204362</v>
      </c>
      <c r="J17" s="1">
        <f t="shared" si="10"/>
        <v>2.6198016955481447</v>
      </c>
      <c r="K17" s="1"/>
      <c r="L17" s="6"/>
      <c r="M17" s="11">
        <f t="shared" si="28"/>
        <v>4.3499293509030625</v>
      </c>
      <c r="N17" s="11">
        <f t="shared" si="11"/>
        <v>5.1116807690327049</v>
      </c>
      <c r="O17" s="11"/>
      <c r="P17" s="1"/>
      <c r="Q17" s="12"/>
      <c r="R17" s="14">
        <f t="shared" si="21"/>
        <v>2.4469061918204362</v>
      </c>
      <c r="S17" s="14">
        <f t="shared" si="1"/>
        <v>2.6198016955481447</v>
      </c>
      <c r="T17" s="14"/>
      <c r="U17" s="14">
        <f t="shared" si="29"/>
        <v>0</v>
      </c>
      <c r="V17" s="14">
        <f t="shared" si="2"/>
        <v>0</v>
      </c>
      <c r="W17" s="14"/>
      <c r="X17" s="14">
        <f t="shared" si="12"/>
        <v>1.865014013076616</v>
      </c>
      <c r="Y17" s="14">
        <f t="shared" si="13"/>
        <v>2.0004668107483812</v>
      </c>
      <c r="Z17" s="14">
        <f t="shared" si="22"/>
        <v>2.640114021551764</v>
      </c>
      <c r="AA17" s="14">
        <f t="shared" si="30"/>
        <v>3.285058348418521</v>
      </c>
      <c r="AB17" s="14">
        <f t="shared" si="4"/>
        <v>3.3602232517249937</v>
      </c>
      <c r="AC17" s="14"/>
      <c r="AE17">
        <f t="shared" si="14"/>
        <v>1972</v>
      </c>
      <c r="AF17" s="1">
        <f t="shared" si="23"/>
        <v>2.4469061918204362</v>
      </c>
      <c r="AG17" s="1">
        <f t="shared" si="15"/>
        <v>2.6198016955481447</v>
      </c>
      <c r="AH17" s="1"/>
      <c r="AI17" s="1">
        <f t="shared" si="24"/>
        <v>1.865014013076616</v>
      </c>
      <c r="AJ17" s="1">
        <f t="shared" si="16"/>
        <v>2.0004668107483812</v>
      </c>
      <c r="AK17" s="1"/>
      <c r="AL17" s="2">
        <f t="shared" si="25"/>
        <v>1.5922308905457012</v>
      </c>
      <c r="AM17" s="2">
        <f t="shared" si="17"/>
        <v>1.792483975567073</v>
      </c>
      <c r="AN17" s="2"/>
      <c r="AP17">
        <f t="shared" si="18"/>
        <v>1972</v>
      </c>
      <c r="AQ17" s="1">
        <f t="shared" si="26"/>
        <v>0.58189217874382027</v>
      </c>
      <c r="AR17" s="1">
        <f t="shared" si="8"/>
        <v>0.61933488479976351</v>
      </c>
      <c r="AS17" s="1"/>
      <c r="AT17" s="2">
        <f t="shared" si="27"/>
        <v>0.85467530127473501</v>
      </c>
      <c r="AU17" s="2">
        <f t="shared" si="19"/>
        <v>0.82731771998107173</v>
      </c>
      <c r="AV17" s="2"/>
    </row>
    <row r="18" spans="1:48" x14ac:dyDescent="0.35">
      <c r="A18">
        <v>1973</v>
      </c>
      <c r="B18" s="1">
        <v>10.54407</v>
      </c>
      <c r="C18">
        <v>29</v>
      </c>
      <c r="D18" s="1">
        <v>9.7059999999999995</v>
      </c>
      <c r="E18">
        <v>65</v>
      </c>
      <c r="I18" s="1">
        <f t="shared" si="20"/>
        <v>2.3555636165848517</v>
      </c>
      <c r="J18" s="1">
        <f t="shared" si="10"/>
        <v>2.2727442509830245</v>
      </c>
      <c r="K18" s="1"/>
      <c r="L18" s="6"/>
      <c r="M18" s="11">
        <f t="shared" si="28"/>
        <v>4.3383350435304946</v>
      </c>
      <c r="N18" s="11">
        <f t="shared" si="11"/>
        <v>5.1019082581880362</v>
      </c>
      <c r="O18" s="11"/>
      <c r="P18" s="1"/>
      <c r="Q18" s="12"/>
      <c r="R18" s="14">
        <f t="shared" si="21"/>
        <v>2.3555636165848517</v>
      </c>
      <c r="S18" s="14">
        <f t="shared" si="1"/>
        <v>2.2727442509830245</v>
      </c>
      <c r="T18" s="14"/>
      <c r="U18" s="14">
        <f t="shared" si="29"/>
        <v>0</v>
      </c>
      <c r="V18" s="14">
        <f t="shared" si="2"/>
        <v>0</v>
      </c>
      <c r="W18" s="14"/>
      <c r="X18" s="14">
        <f t="shared" si="12"/>
        <v>1.865014013076616</v>
      </c>
      <c r="Y18" s="14">
        <f t="shared" si="13"/>
        <v>2.0004668107483812</v>
      </c>
      <c r="Z18" s="14">
        <f t="shared" si="22"/>
        <v>2.640114021551764</v>
      </c>
      <c r="AA18" s="14">
        <f t="shared" si="30"/>
        <v>2.93032108008234</v>
      </c>
      <c r="AB18" s="14">
        <f t="shared" si="4"/>
        <v>2.8281354857599612</v>
      </c>
      <c r="AC18" s="14"/>
      <c r="AE18">
        <f t="shared" si="14"/>
        <v>1973</v>
      </c>
      <c r="AF18" s="1">
        <f t="shared" si="23"/>
        <v>2.3555636165848517</v>
      </c>
      <c r="AG18" s="1">
        <f t="shared" si="15"/>
        <v>2.2727442509830245</v>
      </c>
      <c r="AH18" s="1"/>
      <c r="AI18" s="1">
        <f t="shared" si="24"/>
        <v>1.865014013076616</v>
      </c>
      <c r="AJ18" s="1">
        <f t="shared" si="16"/>
        <v>2.0004668107483812</v>
      </c>
      <c r="AK18" s="1"/>
      <c r="AL18" s="2">
        <f t="shared" si="25"/>
        <v>1.5922308905457012</v>
      </c>
      <c r="AM18" s="2">
        <f t="shared" si="17"/>
        <v>1.792483975567073</v>
      </c>
      <c r="AN18" s="2"/>
      <c r="AP18">
        <f t="shared" si="18"/>
        <v>1973</v>
      </c>
      <c r="AQ18" s="1">
        <f t="shared" si="26"/>
        <v>0.49054960350823573</v>
      </c>
      <c r="AR18" s="1">
        <f t="shared" si="8"/>
        <v>0.27227744023464329</v>
      </c>
      <c r="AS18" s="1"/>
      <c r="AT18" s="2">
        <f t="shared" si="27"/>
        <v>0.76333272603915048</v>
      </c>
      <c r="AU18" s="2">
        <f t="shared" si="19"/>
        <v>0.48026027541595151</v>
      </c>
      <c r="AV18" s="2"/>
    </row>
    <row r="19" spans="1:48" x14ac:dyDescent="0.35">
      <c r="A19">
        <v>1974</v>
      </c>
      <c r="B19" s="1">
        <v>8.8084699999999998</v>
      </c>
      <c r="C19">
        <v>29</v>
      </c>
      <c r="D19" s="1">
        <v>5.3369999999999997</v>
      </c>
      <c r="E19">
        <v>65</v>
      </c>
      <c r="I19" s="1">
        <f t="shared" si="20"/>
        <v>2.1757137585780435</v>
      </c>
      <c r="J19" s="1">
        <f t="shared" si="10"/>
        <v>1.6746636973518076</v>
      </c>
      <c r="K19" s="1"/>
      <c r="L19" s="6"/>
      <c r="M19" s="11">
        <f t="shared" si="28"/>
        <v>4.321099727802709</v>
      </c>
      <c r="N19" s="11">
        <f t="shared" si="11"/>
        <v>5.0954499288232409</v>
      </c>
      <c r="O19" s="11"/>
      <c r="P19" s="1"/>
      <c r="Q19" s="12"/>
      <c r="R19" s="14">
        <f t="shared" si="21"/>
        <v>2.1757137585780435</v>
      </c>
      <c r="S19" s="14">
        <f t="shared" si="1"/>
        <v>1.6746636973518076</v>
      </c>
      <c r="T19" s="14"/>
      <c r="U19" s="14">
        <f t="shared" si="29"/>
        <v>0</v>
      </c>
      <c r="V19" s="14">
        <f t="shared" si="2"/>
        <v>0</v>
      </c>
      <c r="W19" s="14"/>
      <c r="X19" s="14">
        <f t="shared" si="12"/>
        <v>1.865014013076616</v>
      </c>
      <c r="Y19" s="14">
        <f t="shared" si="13"/>
        <v>2.0004668107483812</v>
      </c>
      <c r="Z19" s="14">
        <f t="shared" si="22"/>
        <v>2.640114021551764</v>
      </c>
      <c r="AA19" s="14">
        <f t="shared" si="30"/>
        <v>2.2808225057846085</v>
      </c>
      <c r="AB19" s="14">
        <f t="shared" si="4"/>
        <v>2.3383635066059352</v>
      </c>
      <c r="AC19" s="14"/>
      <c r="AE19">
        <f t="shared" si="14"/>
        <v>1974</v>
      </c>
      <c r="AF19" s="1">
        <f t="shared" si="23"/>
        <v>2.1757137585780435</v>
      </c>
      <c r="AG19" s="1">
        <f t="shared" si="15"/>
        <v>1.6746636973518076</v>
      </c>
      <c r="AH19" s="1"/>
      <c r="AI19" s="1">
        <f t="shared" si="24"/>
        <v>1.865014013076616</v>
      </c>
      <c r="AJ19" s="1">
        <f t="shared" si="16"/>
        <v>2.0004668107483812</v>
      </c>
      <c r="AK19" s="1"/>
      <c r="AL19" s="2">
        <f t="shared" si="25"/>
        <v>1.5922308905457012</v>
      </c>
      <c r="AM19" s="2">
        <f t="shared" si="17"/>
        <v>1.792483975567073</v>
      </c>
      <c r="AN19" s="2"/>
      <c r="AP19">
        <f t="shared" si="18"/>
        <v>1974</v>
      </c>
      <c r="AQ19" s="1">
        <f t="shared" si="26"/>
        <v>0.31069974550142754</v>
      </c>
      <c r="AR19" s="1">
        <f t="shared" si="8"/>
        <v>-0.32580311339657353</v>
      </c>
      <c r="AS19" s="1"/>
      <c r="AT19" s="2">
        <f t="shared" si="27"/>
        <v>0.58348286803234228</v>
      </c>
      <c r="AU19" s="2">
        <f t="shared" si="19"/>
        <v>-0.11782027821526531</v>
      </c>
      <c r="AV19" s="2"/>
    </row>
    <row r="20" spans="1:48" x14ac:dyDescent="0.35">
      <c r="A20">
        <v>1975</v>
      </c>
      <c r="B20" s="1">
        <v>9.3102400000000003</v>
      </c>
      <c r="C20">
        <v>29</v>
      </c>
      <c r="D20" s="1">
        <v>5.0590000000000002</v>
      </c>
      <c r="E20">
        <v>65</v>
      </c>
      <c r="I20" s="1">
        <f t="shared" si="20"/>
        <v>2.2311148696892555</v>
      </c>
      <c r="J20" s="1">
        <f t="shared" si="10"/>
        <v>1.6211688353097991</v>
      </c>
      <c r="K20" s="1"/>
      <c r="L20" s="6"/>
      <c r="M20" s="11">
        <f t="shared" si="28"/>
        <v>4.3257288968728771</v>
      </c>
      <c r="N20" s="11">
        <f t="shared" si="11"/>
        <v>5.0951854393401321</v>
      </c>
      <c r="O20" s="11"/>
      <c r="P20" s="1"/>
      <c r="Q20" s="12"/>
      <c r="R20" s="14">
        <f t="shared" si="21"/>
        <v>2.2311148696892555</v>
      </c>
      <c r="S20" s="14">
        <f t="shared" si="1"/>
        <v>1.6211688353097991</v>
      </c>
      <c r="T20" s="14"/>
      <c r="U20" s="14">
        <f t="shared" si="29"/>
        <v>0</v>
      </c>
      <c r="V20" s="14">
        <f t="shared" si="2"/>
        <v>0</v>
      </c>
      <c r="W20" s="14"/>
      <c r="X20" s="14">
        <f t="shared" si="12"/>
        <v>1.865014013076616</v>
      </c>
      <c r="Y20" s="14">
        <f t="shared" si="13"/>
        <v>2.0004668107483812</v>
      </c>
      <c r="Z20" s="14">
        <f t="shared" si="22"/>
        <v>2.640114021551764</v>
      </c>
      <c r="AA20" s="14">
        <f t="shared" si="30"/>
        <v>2.4709389225555496</v>
      </c>
      <c r="AB20" s="14">
        <f t="shared" si="4"/>
        <v>2.3611106090300416</v>
      </c>
      <c r="AC20" s="14"/>
      <c r="AE20">
        <f t="shared" si="14"/>
        <v>1975</v>
      </c>
      <c r="AF20" s="1">
        <f t="shared" si="23"/>
        <v>2.2311148696892555</v>
      </c>
      <c r="AG20" s="1">
        <f t="shared" si="15"/>
        <v>1.6211688353097991</v>
      </c>
      <c r="AH20" s="1"/>
      <c r="AI20" s="1">
        <f t="shared" si="24"/>
        <v>1.865014013076616</v>
      </c>
      <c r="AJ20" s="1">
        <f t="shared" si="16"/>
        <v>2.0004668107483812</v>
      </c>
      <c r="AK20" s="1"/>
      <c r="AL20" s="2">
        <f t="shared" si="25"/>
        <v>1.5922308905457012</v>
      </c>
      <c r="AM20" s="2">
        <f t="shared" si="17"/>
        <v>1.792483975567073</v>
      </c>
      <c r="AN20" s="2"/>
      <c r="AP20">
        <f t="shared" si="18"/>
        <v>1975</v>
      </c>
      <c r="AQ20" s="1">
        <f t="shared" si="26"/>
        <v>0.36610085661263958</v>
      </c>
      <c r="AR20" s="1">
        <f t="shared" si="8"/>
        <v>-0.37929797543858212</v>
      </c>
      <c r="AS20" s="1"/>
      <c r="AT20" s="2">
        <f t="shared" si="27"/>
        <v>0.63888397914355433</v>
      </c>
      <c r="AU20" s="2">
        <f t="shared" si="19"/>
        <v>-0.1713151402572739</v>
      </c>
      <c r="AV20" s="2"/>
    </row>
    <row r="21" spans="1:48" x14ac:dyDescent="0.35">
      <c r="A21">
        <v>1976</v>
      </c>
      <c r="B21" s="1">
        <v>11.202349999999999</v>
      </c>
      <c r="C21">
        <v>29</v>
      </c>
      <c r="D21" s="1">
        <v>6.7119999999999997</v>
      </c>
      <c r="E21">
        <v>65</v>
      </c>
      <c r="I21" s="1">
        <f t="shared" si="20"/>
        <v>2.416123577720183</v>
      </c>
      <c r="J21" s="1">
        <f t="shared" si="10"/>
        <v>1.903896969164905</v>
      </c>
      <c r="K21" s="1"/>
      <c r="L21" s="6"/>
      <c r="M21" s="11">
        <f t="shared" si="28"/>
        <v>4.3457716792020129</v>
      </c>
      <c r="N21" s="11">
        <f t="shared" si="11"/>
        <v>5.0970160695966031</v>
      </c>
      <c r="O21" s="11"/>
      <c r="P21" s="1"/>
      <c r="Q21" s="12"/>
      <c r="R21" s="14">
        <f t="shared" si="21"/>
        <v>2.416123577720183</v>
      </c>
      <c r="S21" s="14">
        <f t="shared" si="1"/>
        <v>1.903896969164905</v>
      </c>
      <c r="T21" s="14"/>
      <c r="U21" s="14">
        <f t="shared" si="29"/>
        <v>0</v>
      </c>
      <c r="V21" s="14">
        <f t="shared" si="2"/>
        <v>0</v>
      </c>
      <c r="W21" s="14"/>
      <c r="X21" s="14">
        <f t="shared" si="12"/>
        <v>1.865014013076616</v>
      </c>
      <c r="Y21" s="14">
        <f t="shared" si="13"/>
        <v>2.0004668107483812</v>
      </c>
      <c r="Z21" s="14">
        <f t="shared" si="22"/>
        <v>2.640114021551764</v>
      </c>
      <c r="AA21" s="14">
        <f t="shared" si="30"/>
        <v>3.1644482433882164</v>
      </c>
      <c r="AB21" s="14">
        <f t="shared" si="4"/>
        <v>2.4042173467411496</v>
      </c>
      <c r="AC21" s="14"/>
      <c r="AE21">
        <f t="shared" si="14"/>
        <v>1976</v>
      </c>
      <c r="AF21" s="1">
        <f t="shared" si="23"/>
        <v>2.416123577720183</v>
      </c>
      <c r="AG21" s="1">
        <f t="shared" si="15"/>
        <v>1.903896969164905</v>
      </c>
      <c r="AH21" s="1"/>
      <c r="AI21" s="1">
        <f t="shared" si="24"/>
        <v>1.865014013076616</v>
      </c>
      <c r="AJ21" s="1">
        <f t="shared" si="16"/>
        <v>2.0004668107483812</v>
      </c>
      <c r="AK21" s="1"/>
      <c r="AL21" s="2">
        <f t="shared" si="25"/>
        <v>1.5922308905457012</v>
      </c>
      <c r="AM21" s="2">
        <f t="shared" si="17"/>
        <v>1.792483975567073</v>
      </c>
      <c r="AN21" s="2"/>
      <c r="AP21">
        <f t="shared" si="18"/>
        <v>1976</v>
      </c>
      <c r="AQ21" s="1">
        <f t="shared" si="26"/>
        <v>0.55110956464356708</v>
      </c>
      <c r="AR21" s="1">
        <f t="shared" si="8"/>
        <v>-9.6569841583476146E-2</v>
      </c>
      <c r="AS21" s="1"/>
      <c r="AT21" s="2">
        <f t="shared" si="27"/>
        <v>0.82389268717448183</v>
      </c>
      <c r="AU21" s="2">
        <f t="shared" si="19"/>
        <v>0.11141299359783208</v>
      </c>
      <c r="AV21" s="2"/>
    </row>
    <row r="22" spans="1:48" x14ac:dyDescent="0.35">
      <c r="A22">
        <v>1977</v>
      </c>
      <c r="B22" s="1">
        <v>6.9611299999999998</v>
      </c>
      <c r="C22">
        <v>29</v>
      </c>
      <c r="D22" s="1">
        <v>10.189</v>
      </c>
      <c r="E22">
        <v>65</v>
      </c>
      <c r="I22" s="1">
        <f t="shared" si="20"/>
        <v>1.9403418174898062</v>
      </c>
      <c r="J22" s="1">
        <f t="shared" si="10"/>
        <v>2.3213087069921481</v>
      </c>
      <c r="K22" s="1"/>
      <c r="L22" s="6"/>
      <c r="M22" s="11">
        <f t="shared" si="28"/>
        <v>4.306538385174866</v>
      </c>
      <c r="N22" s="11">
        <f t="shared" si="11"/>
        <v>5.1028873808819339</v>
      </c>
      <c r="O22" s="11"/>
      <c r="P22" s="1"/>
      <c r="Q22" s="12"/>
      <c r="R22" s="14">
        <f t="shared" si="21"/>
        <v>1.9403418174898062</v>
      </c>
      <c r="S22" s="14">
        <f t="shared" si="1"/>
        <v>2.3213087069921481</v>
      </c>
      <c r="T22" s="14"/>
      <c r="U22" s="14">
        <f t="shared" si="29"/>
        <v>0</v>
      </c>
      <c r="V22" s="14">
        <f t="shared" si="2"/>
        <v>0</v>
      </c>
      <c r="W22" s="14"/>
      <c r="X22" s="14">
        <f t="shared" si="12"/>
        <v>1.865014013076616</v>
      </c>
      <c r="Y22" s="14">
        <f t="shared" si="13"/>
        <v>2.0004668107483812</v>
      </c>
      <c r="Z22" s="14">
        <f t="shared" si="22"/>
        <v>2.640114021551764</v>
      </c>
      <c r="AA22" s="14">
        <f t="shared" si="30"/>
        <v>1.6527082425826201</v>
      </c>
      <c r="AB22" s="14">
        <f t="shared" si="4"/>
        <v>2.8986115615997736</v>
      </c>
      <c r="AC22" s="14"/>
      <c r="AE22">
        <f t="shared" si="14"/>
        <v>1977</v>
      </c>
      <c r="AF22" s="1">
        <f t="shared" si="23"/>
        <v>1.9403418174898062</v>
      </c>
      <c r="AG22" s="1">
        <f t="shared" si="15"/>
        <v>2.3213087069921481</v>
      </c>
      <c r="AH22" s="1"/>
      <c r="AI22" s="1">
        <f t="shared" si="24"/>
        <v>1.865014013076616</v>
      </c>
      <c r="AJ22" s="1">
        <f t="shared" si="16"/>
        <v>2.0004668107483812</v>
      </c>
      <c r="AK22" s="1"/>
      <c r="AL22" s="2">
        <f t="shared" si="25"/>
        <v>1.5922308905457012</v>
      </c>
      <c r="AM22" s="2">
        <f t="shared" si="17"/>
        <v>1.792483975567073</v>
      </c>
      <c r="AN22" s="2"/>
      <c r="AP22">
        <f t="shared" si="18"/>
        <v>1977</v>
      </c>
      <c r="AQ22" s="1">
        <f t="shared" si="26"/>
        <v>7.5327804413190202E-2</v>
      </c>
      <c r="AR22" s="1">
        <f t="shared" si="8"/>
        <v>0.32084189624376691</v>
      </c>
      <c r="AS22" s="1"/>
      <c r="AT22" s="2">
        <f t="shared" si="27"/>
        <v>0.34811092694410495</v>
      </c>
      <c r="AU22" s="2">
        <f t="shared" si="19"/>
        <v>0.52882473142507513</v>
      </c>
      <c r="AV22" s="2"/>
    </row>
    <row r="23" spans="1:48" x14ac:dyDescent="0.35">
      <c r="A23">
        <v>1978</v>
      </c>
      <c r="B23" s="1">
        <v>3.3672499999999999</v>
      </c>
      <c r="C23">
        <v>29</v>
      </c>
      <c r="D23" s="1">
        <v>8.1530000000000005</v>
      </c>
      <c r="E23">
        <v>65</v>
      </c>
      <c r="I23" s="1">
        <f t="shared" si="20"/>
        <v>1.2140963874967872</v>
      </c>
      <c r="J23" s="1">
        <f t="shared" si="10"/>
        <v>2.0983859576807737</v>
      </c>
      <c r="K23" s="1"/>
      <c r="L23" s="6"/>
      <c r="M23" s="11">
        <f t="shared" si="28"/>
        <v>4.2894128060192225</v>
      </c>
      <c r="N23" s="11">
        <f t="shared" si="11"/>
        <v>5.0991173988833163</v>
      </c>
      <c r="O23" s="11"/>
      <c r="P23" s="1"/>
      <c r="Q23" s="12"/>
      <c r="R23" s="14">
        <f t="shared" si="21"/>
        <v>1.2140963874967872</v>
      </c>
      <c r="S23" s="14">
        <f t="shared" si="1"/>
        <v>2.0983859576807737</v>
      </c>
      <c r="T23" s="14"/>
      <c r="U23" s="14">
        <f t="shared" si="29"/>
        <v>0</v>
      </c>
      <c r="V23" s="14">
        <f t="shared" si="2"/>
        <v>0</v>
      </c>
      <c r="W23" s="14"/>
      <c r="X23" s="14">
        <f t="shared" si="12"/>
        <v>1.865014013076616</v>
      </c>
      <c r="Y23" s="14">
        <f t="shared" si="13"/>
        <v>2.0004668107483812</v>
      </c>
      <c r="Z23" s="14">
        <f t="shared" si="22"/>
        <v>2.640114021551764</v>
      </c>
      <c r="AA23" s="14">
        <f t="shared" si="30"/>
        <v>5.8977655690146955</v>
      </c>
      <c r="AB23" s="14">
        <f t="shared" si="4"/>
        <v>2.5968383152929873</v>
      </c>
      <c r="AC23" s="14"/>
      <c r="AE23">
        <f t="shared" si="14"/>
        <v>1978</v>
      </c>
      <c r="AF23" s="1">
        <f t="shared" si="23"/>
        <v>1.2140963874967872</v>
      </c>
      <c r="AG23" s="1">
        <f t="shared" si="15"/>
        <v>2.0983859576807737</v>
      </c>
      <c r="AH23" s="1"/>
      <c r="AI23" s="1">
        <f t="shared" si="24"/>
        <v>1.865014013076616</v>
      </c>
      <c r="AJ23" s="1">
        <f t="shared" si="16"/>
        <v>2.0004668107483812</v>
      </c>
      <c r="AK23" s="1"/>
      <c r="AL23" s="2">
        <f t="shared" si="25"/>
        <v>1.5922308905457012</v>
      </c>
      <c r="AM23" s="2">
        <f t="shared" si="17"/>
        <v>1.792483975567073</v>
      </c>
      <c r="AN23" s="2"/>
      <c r="AP23">
        <f t="shared" si="18"/>
        <v>1978</v>
      </c>
      <c r="AQ23" s="1">
        <f t="shared" si="26"/>
        <v>-0.6509176255798288</v>
      </c>
      <c r="AR23" s="1">
        <f t="shared" si="8"/>
        <v>9.7919146932392565E-2</v>
      </c>
      <c r="AS23" s="1"/>
      <c r="AT23" s="2">
        <f t="shared" si="27"/>
        <v>-0.37813450304891405</v>
      </c>
      <c r="AU23" s="2">
        <f t="shared" si="19"/>
        <v>0.30590198211370079</v>
      </c>
      <c r="AV23" s="2"/>
    </row>
    <row r="24" spans="1:48" x14ac:dyDescent="0.35">
      <c r="A24">
        <v>1979</v>
      </c>
      <c r="B24" s="1">
        <v>5.8557399999999999</v>
      </c>
      <c r="C24">
        <v>29</v>
      </c>
      <c r="D24" s="1">
        <v>5.548</v>
      </c>
      <c r="E24">
        <v>65</v>
      </c>
      <c r="I24" s="1">
        <f t="shared" si="20"/>
        <v>1.767422376766246</v>
      </c>
      <c r="J24" s="1">
        <f t="shared" si="10"/>
        <v>1.7134375024525852</v>
      </c>
      <c r="K24" s="1"/>
      <c r="L24" s="6"/>
      <c r="M24" s="11">
        <f t="shared" si="28"/>
        <v>4.2996937791305676</v>
      </c>
      <c r="N24" s="11">
        <f t="shared" si="11"/>
        <v>5.0956623900316895</v>
      </c>
      <c r="O24" s="11"/>
      <c r="P24" s="1"/>
      <c r="Q24" s="12"/>
      <c r="R24" s="14">
        <f t="shared" si="21"/>
        <v>1.767422376766246</v>
      </c>
      <c r="S24" s="14">
        <f t="shared" si="1"/>
        <v>1.7134375024525852</v>
      </c>
      <c r="T24" s="14"/>
      <c r="U24" s="14">
        <f t="shared" si="29"/>
        <v>0</v>
      </c>
      <c r="V24" s="14">
        <f t="shared" si="2"/>
        <v>0</v>
      </c>
      <c r="W24" s="14"/>
      <c r="X24" s="14">
        <f t="shared" si="12"/>
        <v>1.865014013076616</v>
      </c>
      <c r="Y24" s="14">
        <f t="shared" si="13"/>
        <v>2.0004668107483812</v>
      </c>
      <c r="Z24" s="14">
        <f t="shared" si="22"/>
        <v>2.640114021551764</v>
      </c>
      <c r="AA24" s="14">
        <f t="shared" si="30"/>
        <v>1.5109645915007459</v>
      </c>
      <c r="AB24" s="14">
        <f t="shared" si="4"/>
        <v>2.3324000102884836</v>
      </c>
      <c r="AC24" s="14"/>
      <c r="AE24">
        <f t="shared" si="14"/>
        <v>1979</v>
      </c>
      <c r="AF24" s="1">
        <f t="shared" si="23"/>
        <v>1.767422376766246</v>
      </c>
      <c r="AG24" s="1">
        <f t="shared" si="15"/>
        <v>1.7134375024525852</v>
      </c>
      <c r="AH24" s="1"/>
      <c r="AI24" s="1">
        <f t="shared" si="24"/>
        <v>1.865014013076616</v>
      </c>
      <c r="AJ24" s="1">
        <f t="shared" si="16"/>
        <v>2.0004668107483812</v>
      </c>
      <c r="AK24" s="1"/>
      <c r="AL24" s="2">
        <f t="shared" si="25"/>
        <v>1.5922308905457012</v>
      </c>
      <c r="AM24" s="2">
        <f t="shared" si="17"/>
        <v>1.792483975567073</v>
      </c>
      <c r="AN24" s="2"/>
      <c r="AP24">
        <f t="shared" si="18"/>
        <v>1979</v>
      </c>
      <c r="AQ24" s="1">
        <f t="shared" si="26"/>
        <v>-9.7591636310369934E-2</v>
      </c>
      <c r="AR24" s="1">
        <f t="shared" ref="AR24:AR66" si="31">J24-AJ24</f>
        <v>-0.28702930829579598</v>
      </c>
      <c r="AS24" s="1"/>
      <c r="AT24" s="2">
        <f t="shared" si="27"/>
        <v>0.17519148622054481</v>
      </c>
      <c r="AU24" s="2">
        <f t="shared" si="19"/>
        <v>-7.9046473114487759E-2</v>
      </c>
      <c r="AV24" s="2"/>
    </row>
    <row r="25" spans="1:48" x14ac:dyDescent="0.35">
      <c r="A25">
        <v>1980</v>
      </c>
      <c r="B25" s="1">
        <v>11.89564</v>
      </c>
      <c r="C25">
        <v>29</v>
      </c>
      <c r="D25" s="1">
        <v>10.952</v>
      </c>
      <c r="E25">
        <v>65</v>
      </c>
      <c r="I25" s="1">
        <f t="shared" si="20"/>
        <v>2.4761719464269092</v>
      </c>
      <c r="J25" s="1">
        <f t="shared" si="10"/>
        <v>2.3935220879861476</v>
      </c>
      <c r="K25" s="1"/>
      <c r="L25" s="6"/>
      <c r="M25" s="11">
        <f t="shared" si="28"/>
        <v>4.3541382195055967</v>
      </c>
      <c r="N25" s="11">
        <f t="shared" si="11"/>
        <v>5.1045414273636114</v>
      </c>
      <c r="O25" s="11"/>
      <c r="P25" s="1"/>
      <c r="Q25" s="12"/>
      <c r="R25" s="14">
        <f t="shared" si="21"/>
        <v>2.4761719464269092</v>
      </c>
      <c r="S25" s="14">
        <f t="shared" si="1"/>
        <v>2.3935220879861476</v>
      </c>
      <c r="T25" s="14"/>
      <c r="U25" s="14">
        <f t="shared" si="29"/>
        <v>0</v>
      </c>
      <c r="V25" s="14">
        <f t="shared" si="2"/>
        <v>0</v>
      </c>
      <c r="W25" s="14"/>
      <c r="X25" s="14">
        <f t="shared" si="12"/>
        <v>1.865014013076616</v>
      </c>
      <c r="Y25" s="14">
        <f t="shared" si="13"/>
        <v>2.0004668107483812</v>
      </c>
      <c r="Z25" s="14">
        <f t="shared" si="22"/>
        <v>2.640114021551764</v>
      </c>
      <c r="AA25" s="14">
        <f t="shared" si="30"/>
        <v>3.4004174915371657</v>
      </c>
      <c r="AB25" s="14">
        <f t="shared" si="4"/>
        <v>3.0066842937291578</v>
      </c>
      <c r="AC25" s="14"/>
      <c r="AE25">
        <f t="shared" si="14"/>
        <v>1980</v>
      </c>
      <c r="AF25" s="1">
        <f t="shared" si="23"/>
        <v>2.4761719464269092</v>
      </c>
      <c r="AG25" s="1">
        <f t="shared" si="15"/>
        <v>2.3935220879861476</v>
      </c>
      <c r="AH25" s="1"/>
      <c r="AI25" s="1">
        <f t="shared" si="24"/>
        <v>1.865014013076616</v>
      </c>
      <c r="AJ25" s="1">
        <f t="shared" si="16"/>
        <v>2.0004668107483812</v>
      </c>
      <c r="AK25" s="1"/>
      <c r="AL25" s="2">
        <f t="shared" si="25"/>
        <v>1.5922308905457012</v>
      </c>
      <c r="AM25" s="2">
        <f t="shared" si="17"/>
        <v>1.792483975567073</v>
      </c>
      <c r="AN25" s="2"/>
      <c r="AP25">
        <f t="shared" si="18"/>
        <v>1980</v>
      </c>
      <c r="AQ25" s="1">
        <f t="shared" si="26"/>
        <v>0.61115793335029323</v>
      </c>
      <c r="AR25" s="1">
        <f t="shared" si="31"/>
        <v>0.39305527723776645</v>
      </c>
      <c r="AS25" s="1"/>
      <c r="AT25" s="2">
        <f t="shared" si="27"/>
        <v>0.88394105588120797</v>
      </c>
      <c r="AU25" s="2">
        <f t="shared" si="19"/>
        <v>0.60103811241907468</v>
      </c>
      <c r="AV25" s="2"/>
    </row>
    <row r="26" spans="1:48" x14ac:dyDescent="0.35">
      <c r="A26">
        <v>1981</v>
      </c>
      <c r="B26" s="1">
        <v>17.887609999999999</v>
      </c>
      <c r="C26">
        <v>29</v>
      </c>
      <c r="D26" s="1">
        <v>8.3870000000000005</v>
      </c>
      <c r="E26">
        <v>65</v>
      </c>
      <c r="I26" s="1">
        <f t="shared" si="20"/>
        <v>2.8841082944094332</v>
      </c>
      <c r="J26" s="1">
        <f t="shared" si="10"/>
        <v>2.1266828880022746</v>
      </c>
      <c r="K26" s="1"/>
      <c r="L26" s="6"/>
      <c r="M26" s="11">
        <f t="shared" si="28"/>
        <v>4.4492371011351075</v>
      </c>
      <c r="N26" s="11">
        <f t="shared" si="11"/>
        <v>5.0995030083729711</v>
      </c>
      <c r="O26" s="11"/>
      <c r="P26" s="1"/>
      <c r="Q26" s="12"/>
      <c r="R26" s="14">
        <f t="shared" si="21"/>
        <v>2.8841082944094332</v>
      </c>
      <c r="S26" s="14">
        <f t="shared" si="1"/>
        <v>2.1266828880022746</v>
      </c>
      <c r="T26" s="14"/>
      <c r="U26" s="14">
        <f t="shared" si="29"/>
        <v>0</v>
      </c>
      <c r="V26" s="14">
        <f t="shared" si="2"/>
        <v>0</v>
      </c>
      <c r="W26" s="14"/>
      <c r="X26" s="14">
        <f t="shared" si="12"/>
        <v>1.865014013076616</v>
      </c>
      <c r="Y26" s="14">
        <f t="shared" si="13"/>
        <v>2.0004668107483812</v>
      </c>
      <c r="Z26" s="14">
        <f t="shared" si="22"/>
        <v>2.640114021551764</v>
      </c>
      <c r="AA26" s="14">
        <f t="shared" si="30"/>
        <v>4.9933597000456347</v>
      </c>
      <c r="AB26" s="14">
        <f t="shared" si="4"/>
        <v>2.6314777712963662</v>
      </c>
      <c r="AC26" s="14"/>
      <c r="AE26">
        <f t="shared" si="14"/>
        <v>1981</v>
      </c>
      <c r="AF26" s="1">
        <f t="shared" si="23"/>
        <v>2.8841082944094332</v>
      </c>
      <c r="AG26" s="1">
        <f t="shared" si="15"/>
        <v>2.1266828880022746</v>
      </c>
      <c r="AH26" s="1"/>
      <c r="AI26" s="1">
        <f t="shared" si="24"/>
        <v>1.865014013076616</v>
      </c>
      <c r="AJ26" s="1">
        <f t="shared" si="16"/>
        <v>2.0004668107483812</v>
      </c>
      <c r="AK26" s="1"/>
      <c r="AL26" s="2">
        <f t="shared" si="25"/>
        <v>1.5922308905457012</v>
      </c>
      <c r="AM26" s="2">
        <f t="shared" si="17"/>
        <v>1.792483975567073</v>
      </c>
      <c r="AN26" s="2"/>
      <c r="AP26">
        <f t="shared" si="18"/>
        <v>1981</v>
      </c>
      <c r="AQ26" s="1">
        <f t="shared" si="26"/>
        <v>1.0190942813328172</v>
      </c>
      <c r="AR26" s="1">
        <f t="shared" si="31"/>
        <v>0.12621607725389339</v>
      </c>
      <c r="AS26" s="1"/>
      <c r="AT26" s="2">
        <f t="shared" si="27"/>
        <v>1.291877403863732</v>
      </c>
      <c r="AU26" s="2">
        <f t="shared" si="19"/>
        <v>0.33419891243520161</v>
      </c>
      <c r="AV26" s="2"/>
    </row>
    <row r="27" spans="1:48" x14ac:dyDescent="0.35">
      <c r="A27">
        <v>1982</v>
      </c>
      <c r="B27" s="1">
        <v>6.6347199999999997</v>
      </c>
      <c r="C27">
        <v>42</v>
      </c>
      <c r="D27" s="1">
        <v>1.869</v>
      </c>
      <c r="E27">
        <v>91</v>
      </c>
      <c r="I27" s="1">
        <f t="shared" si="20"/>
        <v>1.892316466441559</v>
      </c>
      <c r="J27" s="1">
        <f t="shared" si="10"/>
        <v>0.62540352847342573</v>
      </c>
      <c r="K27" s="1"/>
      <c r="L27" s="6"/>
      <c r="M27" s="11">
        <f t="shared" si="28"/>
        <v>4.6652552102858467</v>
      </c>
      <c r="N27" s="11">
        <f t="shared" si="11"/>
        <v>5.4298401306368325</v>
      </c>
      <c r="O27" s="11"/>
      <c r="P27" s="1"/>
      <c r="Q27" s="12"/>
      <c r="R27" s="14">
        <f t="shared" si="21"/>
        <v>1.892316466441559</v>
      </c>
      <c r="S27" s="14">
        <f t="shared" si="1"/>
        <v>0.62540352847342573</v>
      </c>
      <c r="T27" s="14"/>
      <c r="U27" s="14">
        <f t="shared" si="29"/>
        <v>0</v>
      </c>
      <c r="V27" s="14">
        <f t="shared" si="2"/>
        <v>0</v>
      </c>
      <c r="W27" s="14"/>
      <c r="X27" s="14">
        <f t="shared" si="12"/>
        <v>1.865014013076616</v>
      </c>
      <c r="Y27" s="14">
        <f t="shared" si="13"/>
        <v>2.0004668107483812</v>
      </c>
      <c r="Z27" s="14">
        <f t="shared" si="22"/>
        <v>2.640114021551764</v>
      </c>
      <c r="AA27" s="14">
        <f t="shared" si="30"/>
        <v>1.9458105329412652</v>
      </c>
      <c r="AB27" s="14">
        <f t="shared" si="4"/>
        <v>6.7235235799838442</v>
      </c>
      <c r="AC27" s="14"/>
      <c r="AE27">
        <f t="shared" si="14"/>
        <v>1982</v>
      </c>
      <c r="AF27" s="1">
        <f t="shared" si="23"/>
        <v>1.892316466441559</v>
      </c>
      <c r="AG27" s="1">
        <f t="shared" si="15"/>
        <v>0.62540352847342573</v>
      </c>
      <c r="AH27" s="1"/>
      <c r="AI27" s="1">
        <f t="shared" si="24"/>
        <v>1.865014013076616</v>
      </c>
      <c r="AJ27" s="1">
        <f t="shared" si="16"/>
        <v>2.0004668107483812</v>
      </c>
      <c r="AK27" s="1"/>
      <c r="AL27" s="2">
        <f t="shared" si="25"/>
        <v>1.5922308905457012</v>
      </c>
      <c r="AM27" s="2">
        <f t="shared" si="17"/>
        <v>1.792483975567073</v>
      </c>
      <c r="AN27" s="2"/>
      <c r="AP27">
        <f t="shared" si="18"/>
        <v>1982</v>
      </c>
      <c r="AQ27" s="1">
        <f t="shared" si="26"/>
        <v>2.730245336494308E-2</v>
      </c>
      <c r="AR27" s="1">
        <f t="shared" si="31"/>
        <v>-1.3750632822749553</v>
      </c>
      <c r="AS27" s="1"/>
      <c r="AT27" s="2">
        <f t="shared" si="27"/>
        <v>0.30008557589585783</v>
      </c>
      <c r="AU27" s="2">
        <f t="shared" si="19"/>
        <v>-1.1670804470936473</v>
      </c>
      <c r="AV27" s="2"/>
    </row>
    <row r="28" spans="1:48" x14ac:dyDescent="0.35">
      <c r="A28">
        <v>1983</v>
      </c>
      <c r="B28" s="1">
        <v>3.22573</v>
      </c>
      <c r="C28">
        <v>42</v>
      </c>
      <c r="D28" s="1">
        <v>8.99</v>
      </c>
      <c r="E28">
        <v>91</v>
      </c>
      <c r="I28" s="1">
        <f t="shared" si="20"/>
        <v>1.1711592812220957</v>
      </c>
      <c r="J28" s="1">
        <f t="shared" si="10"/>
        <v>2.1961128484835291</v>
      </c>
      <c r="K28" s="1"/>
      <c r="L28" s="6"/>
      <c r="M28" s="11">
        <f t="shared" si="28"/>
        <v>4.6579466000920071</v>
      </c>
      <c r="N28" s="11">
        <f t="shared" si="11"/>
        <v>5.4334857887373254</v>
      </c>
      <c r="O28" s="11"/>
      <c r="P28" s="1"/>
      <c r="Q28" s="12"/>
      <c r="R28" s="14">
        <f t="shared" si="21"/>
        <v>1.1711592812220957</v>
      </c>
      <c r="S28" s="14">
        <f t="shared" si="1"/>
        <v>2.1961128484835291</v>
      </c>
      <c r="T28" s="14"/>
      <c r="U28" s="14">
        <f t="shared" si="29"/>
        <v>0</v>
      </c>
      <c r="V28" s="14">
        <f t="shared" si="2"/>
        <v>0</v>
      </c>
      <c r="W28" s="14"/>
      <c r="X28" s="14">
        <f t="shared" si="12"/>
        <v>1.865014013076616</v>
      </c>
      <c r="Y28" s="14">
        <f t="shared" si="13"/>
        <v>2.0004668107483812</v>
      </c>
      <c r="Z28" s="14">
        <f t="shared" si="22"/>
        <v>2.640114021551764</v>
      </c>
      <c r="AA28" s="14">
        <f t="shared" si="30"/>
        <v>4.0650950092077665</v>
      </c>
      <c r="AB28" s="14">
        <f t="shared" si="4"/>
        <v>3.0398061145175017</v>
      </c>
      <c r="AC28" s="14"/>
      <c r="AE28">
        <f t="shared" si="14"/>
        <v>1983</v>
      </c>
      <c r="AF28" s="1">
        <f t="shared" si="23"/>
        <v>1.1711592812220957</v>
      </c>
      <c r="AG28" s="1">
        <f t="shared" si="15"/>
        <v>2.1961128484835291</v>
      </c>
      <c r="AH28" s="1"/>
      <c r="AI28" s="1">
        <f t="shared" si="24"/>
        <v>1.865014013076616</v>
      </c>
      <c r="AJ28" s="1">
        <f t="shared" si="16"/>
        <v>2.0004668107483812</v>
      </c>
      <c r="AK28" s="1"/>
      <c r="AL28" s="2">
        <f t="shared" si="25"/>
        <v>1.5922308905457012</v>
      </c>
      <c r="AM28" s="2">
        <f t="shared" si="17"/>
        <v>1.792483975567073</v>
      </c>
      <c r="AN28" s="2"/>
      <c r="AP28">
        <f t="shared" si="18"/>
        <v>1983</v>
      </c>
      <c r="AQ28" s="1">
        <f t="shared" si="26"/>
        <v>-0.69385473185452029</v>
      </c>
      <c r="AR28" s="1">
        <f t="shared" si="31"/>
        <v>0.19564603773514788</v>
      </c>
      <c r="AS28" s="1"/>
      <c r="AT28" s="2">
        <f t="shared" si="27"/>
        <v>-0.42107160932360554</v>
      </c>
      <c r="AU28" s="2">
        <f t="shared" si="19"/>
        <v>0.40362887291645611</v>
      </c>
      <c r="AV28" s="2"/>
    </row>
    <row r="29" spans="1:48" x14ac:dyDescent="0.35">
      <c r="A29">
        <v>1984</v>
      </c>
      <c r="B29" s="1">
        <v>2.7141099999999998</v>
      </c>
      <c r="C29">
        <v>42</v>
      </c>
      <c r="D29" s="1">
        <v>5.173</v>
      </c>
      <c r="E29">
        <v>91</v>
      </c>
      <c r="I29" s="1">
        <f t="shared" si="20"/>
        <v>0.99846409117350199</v>
      </c>
      <c r="J29" s="1">
        <f t="shared" si="10"/>
        <v>1.6434527910213781</v>
      </c>
      <c r="K29" s="1"/>
      <c r="L29" s="6"/>
      <c r="M29" s="11">
        <f t="shared" si="28"/>
        <v>4.6573986065497968</v>
      </c>
      <c r="N29" s="11">
        <f t="shared" si="11"/>
        <v>5.4308010870683212</v>
      </c>
      <c r="O29" s="11"/>
      <c r="P29" s="1"/>
      <c r="Q29" s="12"/>
      <c r="R29" s="14">
        <f t="shared" si="21"/>
        <v>0.99846409117350199</v>
      </c>
      <c r="S29" s="14">
        <f t="shared" si="1"/>
        <v>1.6434527910213781</v>
      </c>
      <c r="T29" s="14"/>
      <c r="U29" s="14">
        <f t="shared" si="29"/>
        <v>0</v>
      </c>
      <c r="V29" s="14">
        <f t="shared" si="2"/>
        <v>0</v>
      </c>
      <c r="W29" s="14"/>
      <c r="X29" s="14">
        <f t="shared" si="12"/>
        <v>1.865014013076616</v>
      </c>
      <c r="Y29" s="14">
        <f t="shared" si="13"/>
        <v>2.0004668107483812</v>
      </c>
      <c r="Z29" s="14">
        <f t="shared" si="22"/>
        <v>2.640114021551764</v>
      </c>
      <c r="AA29" s="14">
        <f t="shared" si="30"/>
        <v>6.4376179154010122</v>
      </c>
      <c r="AB29" s="14">
        <f t="shared" si="4"/>
        <v>2.579232057233289</v>
      </c>
      <c r="AC29" s="14"/>
      <c r="AE29">
        <f t="shared" si="14"/>
        <v>1984</v>
      </c>
      <c r="AF29" s="1">
        <f t="shared" si="23"/>
        <v>0.99846409117350199</v>
      </c>
      <c r="AG29" s="1">
        <f t="shared" si="15"/>
        <v>1.6434527910213781</v>
      </c>
      <c r="AH29" s="1"/>
      <c r="AI29" s="1">
        <f t="shared" si="24"/>
        <v>1.865014013076616</v>
      </c>
      <c r="AJ29" s="1">
        <f t="shared" si="16"/>
        <v>2.0004668107483812</v>
      </c>
      <c r="AK29" s="1"/>
      <c r="AL29" s="2">
        <f t="shared" si="25"/>
        <v>1.5922308905457012</v>
      </c>
      <c r="AM29" s="2">
        <f t="shared" si="17"/>
        <v>1.792483975567073</v>
      </c>
      <c r="AN29" s="2"/>
      <c r="AP29">
        <f t="shared" si="18"/>
        <v>1984</v>
      </c>
      <c r="AQ29" s="1">
        <f t="shared" si="26"/>
        <v>-0.86654992190311397</v>
      </c>
      <c r="AR29" s="1">
        <f t="shared" si="31"/>
        <v>-0.35701401972700308</v>
      </c>
      <c r="AS29" s="1"/>
      <c r="AT29" s="2">
        <f t="shared" si="27"/>
        <v>-0.59376679937219923</v>
      </c>
      <c r="AU29" s="2">
        <f t="shared" si="19"/>
        <v>-0.14903118454569486</v>
      </c>
      <c r="AV29" s="2"/>
    </row>
    <row r="30" spans="1:48" x14ac:dyDescent="0.35">
      <c r="A30">
        <v>1985</v>
      </c>
      <c r="B30" s="1">
        <v>4.7072700000000003</v>
      </c>
      <c r="C30">
        <v>42</v>
      </c>
      <c r="D30" s="1">
        <v>9.1720000000000006</v>
      </c>
      <c r="E30">
        <v>91</v>
      </c>
      <c r="I30" s="1">
        <f t="shared" si="20"/>
        <v>1.5491081221505776</v>
      </c>
      <c r="J30" s="1">
        <f t="shared" si="10"/>
        <v>2.2161553649956582</v>
      </c>
      <c r="K30" s="1"/>
      <c r="L30" s="6"/>
      <c r="M30" s="11">
        <f t="shared" si="28"/>
        <v>4.6603419462984821</v>
      </c>
      <c r="N30" s="11">
        <f t="shared" si="11"/>
        <v>5.4336558436486913</v>
      </c>
      <c r="O30" s="11"/>
      <c r="P30" s="1"/>
      <c r="Q30" s="12"/>
      <c r="R30" s="14">
        <f t="shared" si="21"/>
        <v>1.5491081221505776</v>
      </c>
      <c r="S30" s="14">
        <f t="shared" si="1"/>
        <v>2.2161553649956582</v>
      </c>
      <c r="T30" s="14"/>
      <c r="U30" s="14">
        <f t="shared" si="29"/>
        <v>0</v>
      </c>
      <c r="V30" s="14">
        <f t="shared" si="2"/>
        <v>0</v>
      </c>
      <c r="W30" s="14"/>
      <c r="X30" s="14">
        <f t="shared" si="12"/>
        <v>1.865014013076616</v>
      </c>
      <c r="Y30" s="14">
        <f t="shared" si="13"/>
        <v>2.0004668107483812</v>
      </c>
      <c r="Z30" s="14">
        <f t="shared" si="22"/>
        <v>2.640114021551764</v>
      </c>
      <c r="AA30" s="14">
        <f t="shared" si="30"/>
        <v>1.9917397551233784</v>
      </c>
      <c r="AB30" s="14">
        <f t="shared" si="4"/>
        <v>3.0635107408137294</v>
      </c>
      <c r="AC30" s="14"/>
      <c r="AE30">
        <f t="shared" si="14"/>
        <v>1985</v>
      </c>
      <c r="AF30" s="1">
        <f t="shared" si="23"/>
        <v>1.5491081221505776</v>
      </c>
      <c r="AG30" s="1">
        <f t="shared" si="15"/>
        <v>2.2161553649956582</v>
      </c>
      <c r="AH30" s="1"/>
      <c r="AI30" s="1">
        <f t="shared" si="24"/>
        <v>1.865014013076616</v>
      </c>
      <c r="AJ30" s="1">
        <f t="shared" si="16"/>
        <v>2.0004668107483812</v>
      </c>
      <c r="AK30" s="1"/>
      <c r="AL30" s="2">
        <f t="shared" si="25"/>
        <v>1.5922308905457012</v>
      </c>
      <c r="AM30" s="2">
        <f t="shared" si="17"/>
        <v>1.792483975567073</v>
      </c>
      <c r="AN30" s="2"/>
      <c r="AP30">
        <f t="shared" si="18"/>
        <v>1985</v>
      </c>
      <c r="AQ30" s="1">
        <f t="shared" si="26"/>
        <v>-0.31590589092603838</v>
      </c>
      <c r="AR30" s="1">
        <f t="shared" si="31"/>
        <v>0.21568855424727706</v>
      </c>
      <c r="AS30" s="1"/>
      <c r="AT30" s="2">
        <f t="shared" si="27"/>
        <v>-4.3122768395123634E-2</v>
      </c>
      <c r="AU30" s="2">
        <f t="shared" si="19"/>
        <v>0.42367138942858529</v>
      </c>
      <c r="AV30" s="2"/>
    </row>
    <row r="31" spans="1:48" x14ac:dyDescent="0.35">
      <c r="A31">
        <v>1986</v>
      </c>
      <c r="B31" s="1">
        <v>8.8207699999999996</v>
      </c>
      <c r="C31">
        <v>42</v>
      </c>
      <c r="D31" s="1">
        <v>14.228</v>
      </c>
      <c r="E31">
        <v>91</v>
      </c>
      <c r="I31" s="1">
        <f t="shared" si="20"/>
        <v>2.1771091677954395</v>
      </c>
      <c r="J31" s="1">
        <f t="shared" si="10"/>
        <v>2.6552118540862089</v>
      </c>
      <c r="K31" s="1"/>
      <c r="L31" s="6"/>
      <c r="M31" s="11">
        <f t="shared" si="28"/>
        <v>4.6732829310010437</v>
      </c>
      <c r="N31" s="11">
        <f t="shared" si="11"/>
        <v>5.4399042312021795</v>
      </c>
      <c r="O31" s="11"/>
      <c r="P31" s="1"/>
      <c r="Q31" s="12"/>
      <c r="R31" s="14">
        <f t="shared" si="21"/>
        <v>2.1771091677954395</v>
      </c>
      <c r="S31" s="14">
        <f t="shared" si="1"/>
        <v>2.6552118540862089</v>
      </c>
      <c r="T31" s="14"/>
      <c r="U31" s="14">
        <f t="shared" si="29"/>
        <v>0</v>
      </c>
      <c r="V31" s="14">
        <f t="shared" si="2"/>
        <v>0</v>
      </c>
      <c r="W31" s="14"/>
      <c r="X31" s="14">
        <f t="shared" si="12"/>
        <v>1.865014013076616</v>
      </c>
      <c r="Y31" s="14">
        <f t="shared" si="13"/>
        <v>2.0004668107483812</v>
      </c>
      <c r="Z31" s="14">
        <f t="shared" si="22"/>
        <v>2.640114021551764</v>
      </c>
      <c r="AA31" s="14">
        <f t="shared" si="30"/>
        <v>2.4322638001341574</v>
      </c>
      <c r="AB31" s="14">
        <f t="shared" si="4"/>
        <v>3.6192000791151382</v>
      </c>
      <c r="AC31" s="14"/>
      <c r="AE31">
        <f t="shared" si="14"/>
        <v>1986</v>
      </c>
      <c r="AF31" s="1">
        <f t="shared" si="23"/>
        <v>2.1771091677954395</v>
      </c>
      <c r="AG31" s="1">
        <f t="shared" si="15"/>
        <v>2.6552118540862089</v>
      </c>
      <c r="AH31" s="1"/>
      <c r="AI31" s="1">
        <f t="shared" si="24"/>
        <v>1.865014013076616</v>
      </c>
      <c r="AJ31" s="1">
        <f t="shared" si="16"/>
        <v>2.0004668107483812</v>
      </c>
      <c r="AK31" s="1"/>
      <c r="AL31" s="2">
        <f t="shared" si="25"/>
        <v>1.5922308905457012</v>
      </c>
      <c r="AM31" s="2">
        <f t="shared" si="17"/>
        <v>1.792483975567073</v>
      </c>
      <c r="AN31" s="2"/>
      <c r="AP31">
        <f t="shared" si="18"/>
        <v>1986</v>
      </c>
      <c r="AQ31" s="1">
        <f t="shared" si="26"/>
        <v>0.31209515471882354</v>
      </c>
      <c r="AR31" s="1">
        <f t="shared" si="31"/>
        <v>0.65474504333782768</v>
      </c>
      <c r="AS31" s="1"/>
      <c r="AT31" s="2">
        <f t="shared" si="27"/>
        <v>0.58487827724973829</v>
      </c>
      <c r="AU31" s="2">
        <f t="shared" si="19"/>
        <v>0.8627278785191359</v>
      </c>
      <c r="AV31" s="2"/>
    </row>
    <row r="32" spans="1:48" x14ac:dyDescent="0.35">
      <c r="A32">
        <v>1987</v>
      </c>
      <c r="B32" s="1">
        <v>7.6944299999999997</v>
      </c>
      <c r="C32">
        <v>42</v>
      </c>
      <c r="D32" s="1">
        <v>7.7969999999999997</v>
      </c>
      <c r="E32">
        <v>91</v>
      </c>
      <c r="I32" s="1">
        <f t="shared" si="20"/>
        <v>2.0404966904731485</v>
      </c>
      <c r="J32" s="1">
        <f t="shared" si="10"/>
        <v>2.0537390443274628</v>
      </c>
      <c r="K32" s="1"/>
      <c r="L32" s="6"/>
      <c r="M32" s="11">
        <f t="shared" si="28"/>
        <v>4.6688211212669222</v>
      </c>
      <c r="N32" s="11">
        <f t="shared" si="11"/>
        <v>5.4324657512943171</v>
      </c>
      <c r="O32" s="11"/>
      <c r="P32" s="1"/>
      <c r="Q32" s="12"/>
      <c r="R32" s="14">
        <f t="shared" si="21"/>
        <v>2.0404966904731485</v>
      </c>
      <c r="S32" s="14">
        <f t="shared" si="1"/>
        <v>2.0537390443274628</v>
      </c>
      <c r="T32" s="14"/>
      <c r="U32" s="14">
        <f t="shared" si="29"/>
        <v>0</v>
      </c>
      <c r="V32" s="14">
        <f t="shared" si="2"/>
        <v>0</v>
      </c>
      <c r="W32" s="14"/>
      <c r="X32" s="14">
        <f t="shared" si="12"/>
        <v>1.865014013076616</v>
      </c>
      <c r="Y32" s="14">
        <f t="shared" si="13"/>
        <v>2.0004668107483812</v>
      </c>
      <c r="Z32" s="14">
        <f t="shared" si="22"/>
        <v>2.640114021551764</v>
      </c>
      <c r="AA32" s="14">
        <f t="shared" si="30"/>
        <v>2.16535948794021</v>
      </c>
      <c r="AB32" s="14">
        <f t="shared" si="4"/>
        <v>2.8799919075469957</v>
      </c>
      <c r="AC32" s="14"/>
      <c r="AE32">
        <f t="shared" si="14"/>
        <v>1987</v>
      </c>
      <c r="AF32" s="1">
        <f t="shared" si="23"/>
        <v>2.0404966904731485</v>
      </c>
      <c r="AG32" s="1">
        <f t="shared" si="15"/>
        <v>2.0537390443274628</v>
      </c>
      <c r="AH32" s="1"/>
      <c r="AI32" s="1">
        <f t="shared" si="24"/>
        <v>1.865014013076616</v>
      </c>
      <c r="AJ32" s="1">
        <f t="shared" si="16"/>
        <v>2.0004668107483812</v>
      </c>
      <c r="AK32" s="1"/>
      <c r="AL32" s="2">
        <f t="shared" si="25"/>
        <v>1.5922308905457012</v>
      </c>
      <c r="AM32" s="2">
        <f t="shared" si="17"/>
        <v>1.792483975567073</v>
      </c>
      <c r="AN32" s="2"/>
      <c r="AP32">
        <f t="shared" si="18"/>
        <v>1987</v>
      </c>
      <c r="AQ32" s="1">
        <f t="shared" si="26"/>
        <v>0.17548267739653256</v>
      </c>
      <c r="AR32" s="1">
        <f t="shared" si="31"/>
        <v>5.3272233579081618E-2</v>
      </c>
      <c r="AS32" s="1"/>
      <c r="AT32" s="2">
        <f t="shared" si="27"/>
        <v>0.44826579992744731</v>
      </c>
      <c r="AU32" s="2">
        <f t="shared" si="19"/>
        <v>0.26125506876038984</v>
      </c>
      <c r="AV32" s="2"/>
    </row>
    <row r="33" spans="1:48" x14ac:dyDescent="0.35">
      <c r="A33">
        <v>1988</v>
      </c>
      <c r="B33" s="1">
        <v>4.7107700000000001</v>
      </c>
      <c r="C33">
        <v>42</v>
      </c>
      <c r="D33" s="1">
        <v>8.532</v>
      </c>
      <c r="E33">
        <v>91</v>
      </c>
      <c r="I33" s="1">
        <f t="shared" si="20"/>
        <v>1.5498513766198989</v>
      </c>
      <c r="J33" s="1">
        <f t="shared" si="10"/>
        <v>2.1438238006091042</v>
      </c>
      <c r="K33" s="1"/>
      <c r="L33" s="6"/>
      <c r="M33" s="11">
        <f t="shared" si="28"/>
        <v>4.6603490273321642</v>
      </c>
      <c r="N33" s="11">
        <f t="shared" si="11"/>
        <v>5.4330747588023653</v>
      </c>
      <c r="O33" s="11"/>
      <c r="P33" s="1"/>
      <c r="Q33" s="12"/>
      <c r="R33" s="14">
        <f t="shared" si="21"/>
        <v>1.5498513766198989</v>
      </c>
      <c r="S33" s="14">
        <f t="shared" si="1"/>
        <v>2.1438238006091042</v>
      </c>
      <c r="T33" s="14"/>
      <c r="U33" s="14">
        <f t="shared" si="29"/>
        <v>0</v>
      </c>
      <c r="V33" s="14">
        <f t="shared" si="2"/>
        <v>0</v>
      </c>
      <c r="W33" s="14"/>
      <c r="X33" s="14">
        <f t="shared" si="12"/>
        <v>1.865014013076616</v>
      </c>
      <c r="Y33" s="14">
        <f t="shared" si="13"/>
        <v>2.0004668107483812</v>
      </c>
      <c r="Z33" s="14">
        <f t="shared" si="22"/>
        <v>2.640114021551764</v>
      </c>
      <c r="AA33" s="14">
        <f t="shared" si="30"/>
        <v>1.9903399318818797</v>
      </c>
      <c r="AB33" s="14">
        <f t="shared" si="4"/>
        <v>2.9792214995923181</v>
      </c>
      <c r="AC33" s="14"/>
      <c r="AE33">
        <f t="shared" si="14"/>
        <v>1988</v>
      </c>
      <c r="AF33" s="1">
        <f t="shared" si="23"/>
        <v>1.5498513766198989</v>
      </c>
      <c r="AG33" s="1">
        <f t="shared" si="15"/>
        <v>2.1438238006091042</v>
      </c>
      <c r="AH33" s="1"/>
      <c r="AI33" s="1">
        <f t="shared" si="24"/>
        <v>1.865014013076616</v>
      </c>
      <c r="AJ33" s="1">
        <f t="shared" si="16"/>
        <v>2.0004668107483812</v>
      </c>
      <c r="AK33" s="1"/>
      <c r="AL33" s="2">
        <f t="shared" si="25"/>
        <v>1.5922308905457012</v>
      </c>
      <c r="AM33" s="2">
        <f t="shared" si="17"/>
        <v>1.792483975567073</v>
      </c>
      <c r="AN33" s="2"/>
      <c r="AP33">
        <f t="shared" si="18"/>
        <v>1988</v>
      </c>
      <c r="AQ33" s="1">
        <f t="shared" si="26"/>
        <v>-0.31516263645671705</v>
      </c>
      <c r="AR33" s="1">
        <f t="shared" si="31"/>
        <v>0.14335698986072298</v>
      </c>
      <c r="AS33" s="1"/>
      <c r="AT33" s="2">
        <f t="shared" si="27"/>
        <v>-4.2379513925802303E-2</v>
      </c>
      <c r="AU33" s="2">
        <f t="shared" si="19"/>
        <v>0.35133982504203121</v>
      </c>
      <c r="AV33" s="2"/>
    </row>
    <row r="34" spans="1:48" x14ac:dyDescent="0.35">
      <c r="A34">
        <v>1989</v>
      </c>
      <c r="B34" s="1">
        <v>3.5323000000000002</v>
      </c>
      <c r="C34">
        <v>42</v>
      </c>
      <c r="D34" s="1">
        <v>12.136900000000001</v>
      </c>
      <c r="E34">
        <v>91</v>
      </c>
      <c r="I34" s="1">
        <f t="shared" si="20"/>
        <v>1.2619492168470547</v>
      </c>
      <c r="J34" s="1">
        <f t="shared" si="10"/>
        <v>2.4962503988219287</v>
      </c>
      <c r="K34" s="1"/>
      <c r="L34" s="6"/>
      <c r="M34" s="11">
        <f t="shared" si="28"/>
        <v>4.6583436624790542</v>
      </c>
      <c r="N34" s="11">
        <f t="shared" si="11"/>
        <v>5.4369636237383796</v>
      </c>
      <c r="O34" s="11"/>
      <c r="P34" s="1"/>
      <c r="Q34" s="12"/>
      <c r="R34" s="14">
        <f t="shared" si="21"/>
        <v>1.2619492168470547</v>
      </c>
      <c r="S34" s="14">
        <f t="shared" si="1"/>
        <v>2.4962503988219287</v>
      </c>
      <c r="T34" s="14"/>
      <c r="U34" s="14">
        <f t="shared" si="29"/>
        <v>0</v>
      </c>
      <c r="V34" s="14">
        <f t="shared" si="2"/>
        <v>0</v>
      </c>
      <c r="W34" s="14"/>
      <c r="X34" s="14">
        <f t="shared" si="12"/>
        <v>1.865014013076616</v>
      </c>
      <c r="Y34" s="14">
        <f t="shared" si="13"/>
        <v>2.0004668107483812</v>
      </c>
      <c r="Z34" s="14">
        <f t="shared" si="22"/>
        <v>2.640114021551764</v>
      </c>
      <c r="AA34" s="14">
        <f t="shared" si="30"/>
        <v>3.2552998992501392</v>
      </c>
      <c r="AB34" s="14">
        <f t="shared" si="4"/>
        <v>3.4131424339155796</v>
      </c>
      <c r="AC34" s="14"/>
      <c r="AE34">
        <f t="shared" si="14"/>
        <v>1989</v>
      </c>
      <c r="AF34" s="1">
        <f t="shared" si="23"/>
        <v>1.2619492168470547</v>
      </c>
      <c r="AG34" s="1">
        <f t="shared" si="15"/>
        <v>2.4962503988219287</v>
      </c>
      <c r="AH34" s="1"/>
      <c r="AI34" s="1">
        <f t="shared" si="24"/>
        <v>1.865014013076616</v>
      </c>
      <c r="AJ34" s="1">
        <f t="shared" si="16"/>
        <v>2.0004668107483812</v>
      </c>
      <c r="AK34" s="1"/>
      <c r="AL34" s="2">
        <f t="shared" si="25"/>
        <v>1.5922308905457012</v>
      </c>
      <c r="AM34" s="2">
        <f t="shared" si="17"/>
        <v>1.792483975567073</v>
      </c>
      <c r="AN34" s="2"/>
      <c r="AP34">
        <f t="shared" si="18"/>
        <v>1989</v>
      </c>
      <c r="AQ34" s="1">
        <f t="shared" si="26"/>
        <v>-0.60306479622956122</v>
      </c>
      <c r="AR34" s="1">
        <f t="shared" si="31"/>
        <v>0.4957835880735475</v>
      </c>
      <c r="AS34" s="1"/>
      <c r="AT34" s="2">
        <f t="shared" si="27"/>
        <v>-0.33028167369864647</v>
      </c>
      <c r="AU34" s="2">
        <f t="shared" si="19"/>
        <v>0.70376642325485572</v>
      </c>
      <c r="AV34" s="2"/>
    </row>
    <row r="35" spans="1:48" x14ac:dyDescent="0.35">
      <c r="A35">
        <v>1990</v>
      </c>
      <c r="B35" s="1">
        <v>12.3233</v>
      </c>
      <c r="C35">
        <v>42</v>
      </c>
      <c r="D35" s="1">
        <v>12.8401</v>
      </c>
      <c r="E35">
        <v>91</v>
      </c>
      <c r="F35" s="1">
        <v>16.20714821</v>
      </c>
      <c r="G35">
        <v>50</v>
      </c>
      <c r="I35" s="1">
        <f t="shared" si="20"/>
        <v>2.5114917793809113</v>
      </c>
      <c r="J35" s="1">
        <f t="shared" si="10"/>
        <v>2.5525730863934815</v>
      </c>
      <c r="K35" s="1">
        <f t="shared" ref="K35:K66" si="32">LN(F35)</f>
        <v>2.7854523924481382</v>
      </c>
      <c r="L35" s="6"/>
      <c r="M35" s="11">
        <f t="shared" si="28"/>
        <v>4.6915726037190701</v>
      </c>
      <c r="N35" s="11">
        <f t="shared" si="11"/>
        <v>5.4378964923488891</v>
      </c>
      <c r="O35" s="11">
        <f>-LN(NORMDIST(F35,EXP(F35*(O$3/100)),G35,FALSE))</f>
        <v>4.8746122634428319</v>
      </c>
      <c r="P35" s="1"/>
      <c r="Q35" s="12"/>
      <c r="R35" s="14">
        <f t="shared" si="21"/>
        <v>2.5114917793809113</v>
      </c>
      <c r="S35" s="14">
        <f t="shared" si="1"/>
        <v>2.5525730863934815</v>
      </c>
      <c r="T35" s="14">
        <f t="shared" ref="T35:T64" si="33">IF(A35&lt;$S$2,K35,0)</f>
        <v>2.7854523924481382</v>
      </c>
      <c r="U35" s="14">
        <f t="shared" si="29"/>
        <v>0</v>
      </c>
      <c r="V35" s="14">
        <f t="shared" si="2"/>
        <v>0</v>
      </c>
      <c r="W35" s="14">
        <f t="shared" ref="W35:W64" si="34">IF(A35&gt;=$S$2,K35,0)</f>
        <v>0</v>
      </c>
      <c r="X35" s="14">
        <f t="shared" si="12"/>
        <v>1.865014013076616</v>
      </c>
      <c r="Y35" s="14">
        <f t="shared" si="13"/>
        <v>2.0004668107483812</v>
      </c>
      <c r="Z35" s="14">
        <f t="shared" si="22"/>
        <v>2.640114021551764</v>
      </c>
      <c r="AA35" s="14">
        <f t="shared" si="30"/>
        <v>3.20545480227229</v>
      </c>
      <c r="AB35" s="14">
        <f t="shared" si="4"/>
        <v>3.4858834957744689</v>
      </c>
      <c r="AC35" s="14">
        <f>-LN(NORMDIST(F35,EXP(Z35),F35*(G35/100),FALSE))</f>
        <v>3.0478398833786722</v>
      </c>
      <c r="AE35">
        <f t="shared" si="14"/>
        <v>1990</v>
      </c>
      <c r="AF35" s="1">
        <f t="shared" si="23"/>
        <v>2.5114917793809113</v>
      </c>
      <c r="AG35" s="1">
        <f t="shared" si="15"/>
        <v>2.5525730863934815</v>
      </c>
      <c r="AH35" s="1">
        <f t="shared" ref="AH35:AH66" si="35">+K35</f>
        <v>2.7854523924481382</v>
      </c>
      <c r="AI35" s="1">
        <f t="shared" si="24"/>
        <v>1.865014013076616</v>
      </c>
      <c r="AJ35" s="1">
        <f t="shared" si="16"/>
        <v>2.0004668107483812</v>
      </c>
      <c r="AK35" s="1">
        <f t="shared" ref="AK35:AK66" si="36">+Z35</f>
        <v>2.640114021551764</v>
      </c>
      <c r="AL35" s="2">
        <f t="shared" si="25"/>
        <v>1.5922308905457012</v>
      </c>
      <c r="AM35" s="2">
        <f t="shared" si="17"/>
        <v>1.792483975567073</v>
      </c>
      <c r="AN35" s="2">
        <f t="shared" ref="AN35:AN66" si="37">+O$3</f>
        <v>2.2230043778252662</v>
      </c>
      <c r="AP35">
        <f t="shared" si="18"/>
        <v>1990</v>
      </c>
      <c r="AQ35" s="1">
        <f t="shared" si="26"/>
        <v>0.64647776630429532</v>
      </c>
      <c r="AR35" s="1">
        <f t="shared" si="31"/>
        <v>0.55210627564510029</v>
      </c>
      <c r="AS35" s="1">
        <f t="shared" ref="AS35:AS66" si="38">K35-AK35</f>
        <v>0.14533837089637425</v>
      </c>
      <c r="AT35" s="2">
        <f t="shared" si="27"/>
        <v>0.91926088883521007</v>
      </c>
      <c r="AU35" s="2">
        <f t="shared" si="19"/>
        <v>0.76008911082640851</v>
      </c>
      <c r="AV35" s="2">
        <f t="shared" ref="AV35:AV66" si="39">+K35-AN35</f>
        <v>0.56244801462287208</v>
      </c>
    </row>
    <row r="36" spans="1:48" x14ac:dyDescent="0.35">
      <c r="A36">
        <v>1991</v>
      </c>
      <c r="B36" s="1">
        <v>8.9741999999999997</v>
      </c>
      <c r="C36">
        <v>42</v>
      </c>
      <c r="D36" s="1">
        <v>13.4894</v>
      </c>
      <c r="E36">
        <v>91</v>
      </c>
      <c r="F36" s="1">
        <v>17.847234419999999</v>
      </c>
      <c r="G36">
        <v>50</v>
      </c>
      <c r="I36" s="1">
        <f t="shared" si="20"/>
        <v>2.194353793911199</v>
      </c>
      <c r="J36" s="1">
        <f t="shared" si="10"/>
        <v>2.6019041918398562</v>
      </c>
      <c r="K36" s="1">
        <f t="shared" si="32"/>
        <v>2.8818485617682841</v>
      </c>
      <c r="L36" s="6"/>
      <c r="M36" s="11">
        <f t="shared" si="28"/>
        <v>4.6739442453951572</v>
      </c>
      <c r="N36" s="11">
        <f t="shared" si="11"/>
        <v>5.4388082675892893</v>
      </c>
      <c r="O36" s="11">
        <f t="shared" ref="O36:O66" si="40">-LN(NORMDIST(F36,EXP(F36*(O$3/100)),G36,FALSE))</f>
        <v>4.8844931470705673</v>
      </c>
      <c r="P36" s="1"/>
      <c r="Q36" s="12"/>
      <c r="R36" s="14">
        <f t="shared" si="21"/>
        <v>2.194353793911199</v>
      </c>
      <c r="S36" s="14">
        <f t="shared" si="1"/>
        <v>2.6019041918398562</v>
      </c>
      <c r="T36" s="14">
        <f t="shared" si="33"/>
        <v>2.8818485617682841</v>
      </c>
      <c r="U36" s="14">
        <f t="shared" si="29"/>
        <v>0</v>
      </c>
      <c r="V36" s="14">
        <f t="shared" si="2"/>
        <v>0</v>
      </c>
      <c r="W36" s="14">
        <f t="shared" si="34"/>
        <v>0</v>
      </c>
      <c r="X36" s="14">
        <f t="shared" si="12"/>
        <v>1.865014013076616</v>
      </c>
      <c r="Y36" s="14">
        <f t="shared" si="13"/>
        <v>2.0004668107483812</v>
      </c>
      <c r="Z36" s="14">
        <f t="shared" si="22"/>
        <v>2.640114021551764</v>
      </c>
      <c r="AA36" s="14">
        <f t="shared" si="30"/>
        <v>2.4689697095950423</v>
      </c>
      <c r="AB36" s="14">
        <f t="shared" si="4"/>
        <v>3.5498763825950466</v>
      </c>
      <c r="AC36" s="14">
        <f t="shared" ref="AC36:AC66" si="41">-LN(NORMDIST(F36,EXP(Z36),F36*(G36/100),FALSE))</f>
        <v>3.1998624932356821</v>
      </c>
      <c r="AE36">
        <f t="shared" si="14"/>
        <v>1991</v>
      </c>
      <c r="AF36" s="1">
        <f t="shared" si="23"/>
        <v>2.194353793911199</v>
      </c>
      <c r="AG36" s="1">
        <f t="shared" si="15"/>
        <v>2.6019041918398562</v>
      </c>
      <c r="AH36" s="1">
        <f t="shared" si="35"/>
        <v>2.8818485617682841</v>
      </c>
      <c r="AI36" s="1">
        <f t="shared" si="24"/>
        <v>1.865014013076616</v>
      </c>
      <c r="AJ36" s="1">
        <f t="shared" si="16"/>
        <v>2.0004668107483812</v>
      </c>
      <c r="AK36" s="1">
        <f t="shared" si="36"/>
        <v>2.640114021551764</v>
      </c>
      <c r="AL36" s="2">
        <f t="shared" si="25"/>
        <v>1.5922308905457012</v>
      </c>
      <c r="AM36" s="2">
        <f t="shared" si="17"/>
        <v>1.792483975567073</v>
      </c>
      <c r="AN36" s="2">
        <f t="shared" si="37"/>
        <v>2.2230043778252662</v>
      </c>
      <c r="AP36">
        <f t="shared" si="18"/>
        <v>1991</v>
      </c>
      <c r="AQ36" s="1">
        <f t="shared" si="26"/>
        <v>0.32933978083458304</v>
      </c>
      <c r="AR36" s="1">
        <f t="shared" si="31"/>
        <v>0.60143738109147504</v>
      </c>
      <c r="AS36" s="1">
        <f t="shared" si="38"/>
        <v>0.24173454021652008</v>
      </c>
      <c r="AT36" s="2">
        <f t="shared" si="27"/>
        <v>0.60212290336549779</v>
      </c>
      <c r="AU36" s="2">
        <f t="shared" si="19"/>
        <v>0.80942021627278327</v>
      </c>
      <c r="AV36" s="2">
        <f t="shared" si="39"/>
        <v>0.65884418394301791</v>
      </c>
    </row>
    <row r="37" spans="1:48" x14ac:dyDescent="0.35">
      <c r="A37">
        <v>1992</v>
      </c>
      <c r="B37" s="1">
        <v>7.8723999999999998</v>
      </c>
      <c r="C37">
        <v>42</v>
      </c>
      <c r="D37" s="1">
        <v>10.5862</v>
      </c>
      <c r="E37">
        <v>91</v>
      </c>
      <c r="F37" s="1">
        <v>15.532286750000001</v>
      </c>
      <c r="G37">
        <v>50</v>
      </c>
      <c r="I37" s="1">
        <f t="shared" si="20"/>
        <v>2.0633629714671451</v>
      </c>
      <c r="J37" s="1">
        <f t="shared" si="10"/>
        <v>2.3595512661347127</v>
      </c>
      <c r="K37" s="1">
        <f t="shared" si="32"/>
        <v>2.7429208735841426</v>
      </c>
      <c r="L37" s="6"/>
      <c r="M37" s="11">
        <f t="shared" si="28"/>
        <v>4.6694800942762953</v>
      </c>
      <c r="N37" s="11">
        <f t="shared" si="11"/>
        <v>5.4351073461530843</v>
      </c>
      <c r="O37" s="11">
        <f t="shared" si="40"/>
        <v>4.8708358346052236</v>
      </c>
      <c r="P37" s="1"/>
      <c r="Q37" s="12"/>
      <c r="R37" s="14">
        <f t="shared" si="21"/>
        <v>2.0633629714671451</v>
      </c>
      <c r="S37" s="14">
        <f t="shared" si="1"/>
        <v>2.3595512661347127</v>
      </c>
      <c r="T37" s="14">
        <f t="shared" si="33"/>
        <v>2.7429208735841426</v>
      </c>
      <c r="U37" s="14">
        <f t="shared" si="29"/>
        <v>0</v>
      </c>
      <c r="V37" s="14">
        <f t="shared" si="2"/>
        <v>0</v>
      </c>
      <c r="W37" s="14">
        <f t="shared" si="34"/>
        <v>0</v>
      </c>
      <c r="X37" s="14">
        <f t="shared" si="12"/>
        <v>1.865014013076616</v>
      </c>
      <c r="Y37" s="14">
        <f t="shared" si="13"/>
        <v>2.0004668107483812</v>
      </c>
      <c r="Z37" s="14">
        <f t="shared" si="22"/>
        <v>2.640114021551764</v>
      </c>
      <c r="AA37" s="14">
        <f t="shared" si="30"/>
        <v>2.2065523566501506</v>
      </c>
      <c r="AB37" s="14">
        <f t="shared" si="4"/>
        <v>3.2391323951672377</v>
      </c>
      <c r="AC37" s="14">
        <f t="shared" si="41"/>
        <v>2.9878023238668905</v>
      </c>
      <c r="AE37">
        <f t="shared" si="14"/>
        <v>1992</v>
      </c>
      <c r="AF37" s="1">
        <f t="shared" si="23"/>
        <v>2.0633629714671451</v>
      </c>
      <c r="AG37" s="1">
        <f t="shared" si="15"/>
        <v>2.3595512661347127</v>
      </c>
      <c r="AH37" s="1">
        <f t="shared" si="35"/>
        <v>2.7429208735841426</v>
      </c>
      <c r="AI37" s="1">
        <f t="shared" si="24"/>
        <v>1.865014013076616</v>
      </c>
      <c r="AJ37" s="1">
        <f t="shared" si="16"/>
        <v>2.0004668107483812</v>
      </c>
      <c r="AK37" s="1">
        <f t="shared" si="36"/>
        <v>2.640114021551764</v>
      </c>
      <c r="AL37" s="2">
        <f t="shared" si="25"/>
        <v>1.5922308905457012</v>
      </c>
      <c r="AM37" s="2">
        <f t="shared" si="17"/>
        <v>1.792483975567073</v>
      </c>
      <c r="AN37" s="2">
        <f t="shared" si="37"/>
        <v>2.2230043778252662</v>
      </c>
      <c r="AP37">
        <f t="shared" si="18"/>
        <v>1992</v>
      </c>
      <c r="AQ37" s="1">
        <f t="shared" si="26"/>
        <v>0.19834895839052913</v>
      </c>
      <c r="AR37" s="1">
        <f t="shared" si="31"/>
        <v>0.35908445538633149</v>
      </c>
      <c r="AS37" s="1">
        <f t="shared" si="38"/>
        <v>0.1028068520323786</v>
      </c>
      <c r="AT37" s="2">
        <f t="shared" si="27"/>
        <v>0.47113208092144387</v>
      </c>
      <c r="AU37" s="2">
        <f t="shared" si="19"/>
        <v>0.56706729056763971</v>
      </c>
      <c r="AV37" s="2">
        <f t="shared" si="39"/>
        <v>0.51991649575887644</v>
      </c>
    </row>
    <row r="38" spans="1:48" x14ac:dyDescent="0.35">
      <c r="A38">
        <v>1993</v>
      </c>
      <c r="B38" s="1">
        <v>8.1242000000000001</v>
      </c>
      <c r="C38">
        <v>42</v>
      </c>
      <c r="D38" s="1">
        <v>10.4537</v>
      </c>
      <c r="E38">
        <v>91</v>
      </c>
      <c r="F38" s="1">
        <v>8.586869708</v>
      </c>
      <c r="G38">
        <v>50</v>
      </c>
      <c r="I38" s="1">
        <f t="shared" si="20"/>
        <v>2.0948472618296843</v>
      </c>
      <c r="J38" s="1">
        <f t="shared" si="10"/>
        <v>2.3469559827295425</v>
      </c>
      <c r="K38" s="1">
        <f t="shared" si="32"/>
        <v>2.1502342584064906</v>
      </c>
      <c r="L38" s="6"/>
      <c r="M38" s="11">
        <f t="shared" si="28"/>
        <v>4.6704419552668552</v>
      </c>
      <c r="N38" s="11">
        <f t="shared" si="11"/>
        <v>5.434961567902282</v>
      </c>
      <c r="O38" s="11">
        <f t="shared" si="40"/>
        <v>4.8418442296733017</v>
      </c>
      <c r="P38" s="1"/>
      <c r="Q38" s="12"/>
      <c r="R38" s="14">
        <f t="shared" si="21"/>
        <v>2.0948472618296843</v>
      </c>
      <c r="S38" s="14">
        <f t="shared" si="1"/>
        <v>2.3469559827295425</v>
      </c>
      <c r="T38" s="14">
        <f t="shared" si="33"/>
        <v>2.1502342584064906</v>
      </c>
      <c r="U38" s="14">
        <f t="shared" si="29"/>
        <v>0</v>
      </c>
      <c r="V38" s="14">
        <f t="shared" si="2"/>
        <v>0</v>
      </c>
      <c r="W38" s="14">
        <f t="shared" si="34"/>
        <v>0</v>
      </c>
      <c r="X38" s="14">
        <f t="shared" si="12"/>
        <v>1.865014013076616</v>
      </c>
      <c r="Y38" s="14">
        <f t="shared" si="13"/>
        <v>2.0004668107483812</v>
      </c>
      <c r="Z38" s="14">
        <f t="shared" si="22"/>
        <v>2.640114021551764</v>
      </c>
      <c r="AA38" s="14">
        <f t="shared" si="30"/>
        <v>2.2657920562675198</v>
      </c>
      <c r="AB38" s="14">
        <f t="shared" si="4"/>
        <v>3.2233598734815541</v>
      </c>
      <c r="AC38" s="14">
        <f t="shared" si="41"/>
        <v>3.1751769168812141</v>
      </c>
      <c r="AE38">
        <f t="shared" si="14"/>
        <v>1993</v>
      </c>
      <c r="AF38" s="1">
        <f t="shared" si="23"/>
        <v>2.0948472618296843</v>
      </c>
      <c r="AG38" s="1">
        <f t="shared" si="15"/>
        <v>2.3469559827295425</v>
      </c>
      <c r="AH38" s="1">
        <f t="shared" si="35"/>
        <v>2.1502342584064906</v>
      </c>
      <c r="AI38" s="1">
        <f t="shared" si="24"/>
        <v>1.865014013076616</v>
      </c>
      <c r="AJ38" s="1">
        <f t="shared" si="16"/>
        <v>2.0004668107483812</v>
      </c>
      <c r="AK38" s="1">
        <f t="shared" si="36"/>
        <v>2.640114021551764</v>
      </c>
      <c r="AL38" s="2">
        <f t="shared" si="25"/>
        <v>1.5922308905457012</v>
      </c>
      <c r="AM38" s="2">
        <f t="shared" si="17"/>
        <v>1.792483975567073</v>
      </c>
      <c r="AN38" s="2">
        <f t="shared" si="37"/>
        <v>2.2230043778252662</v>
      </c>
      <c r="AP38">
        <f t="shared" si="18"/>
        <v>1993</v>
      </c>
      <c r="AQ38" s="1">
        <f t="shared" si="26"/>
        <v>0.22983324875306832</v>
      </c>
      <c r="AR38" s="1">
        <f t="shared" si="31"/>
        <v>0.34648917198116136</v>
      </c>
      <c r="AS38" s="1">
        <f t="shared" si="38"/>
        <v>-0.48987976314527337</v>
      </c>
      <c r="AT38" s="2">
        <f t="shared" si="27"/>
        <v>0.50261637128398307</v>
      </c>
      <c r="AU38" s="2">
        <f t="shared" si="19"/>
        <v>0.55447200716246958</v>
      </c>
      <c r="AV38" s="2">
        <f t="shared" si="39"/>
        <v>-7.2770119418775536E-2</v>
      </c>
    </row>
    <row r="39" spans="1:48" x14ac:dyDescent="0.35">
      <c r="A39">
        <v>1994</v>
      </c>
      <c r="B39" s="1">
        <v>4.5133000000000001</v>
      </c>
      <c r="C39">
        <v>42</v>
      </c>
      <c r="D39" s="1">
        <v>7.0650000000000004</v>
      </c>
      <c r="E39">
        <v>91</v>
      </c>
      <c r="F39" s="1">
        <v>8.2343108980000004</v>
      </c>
      <c r="G39">
        <v>50</v>
      </c>
      <c r="I39" s="1">
        <f t="shared" si="20"/>
        <v>1.5070285932643739</v>
      </c>
      <c r="J39" s="1">
        <f t="shared" si="10"/>
        <v>1.9551530161364907</v>
      </c>
      <c r="K39" s="1">
        <f t="shared" si="32"/>
        <v>2.1083096804682779</v>
      </c>
      <c r="L39" s="6"/>
      <c r="M39" s="11">
        <f t="shared" si="28"/>
        <v>4.6599599926959652</v>
      </c>
      <c r="N39" s="11">
        <f t="shared" si="11"/>
        <v>5.4319212624379993</v>
      </c>
      <c r="O39" s="11">
        <f t="shared" si="40"/>
        <v>4.8408553873541225</v>
      </c>
      <c r="P39" s="1"/>
      <c r="Q39" s="12"/>
      <c r="R39" s="14">
        <f t="shared" si="21"/>
        <v>0</v>
      </c>
      <c r="S39" s="14">
        <f t="shared" si="1"/>
        <v>0</v>
      </c>
      <c r="T39" s="14">
        <f t="shared" si="33"/>
        <v>0</v>
      </c>
      <c r="U39" s="14">
        <f t="shared" si="29"/>
        <v>1.5070285932643739</v>
      </c>
      <c r="V39" s="14">
        <f t="shared" si="2"/>
        <v>1.9551530161364907</v>
      </c>
      <c r="W39" s="14">
        <f t="shared" si="34"/>
        <v>2.1083096804682779</v>
      </c>
      <c r="X39" s="14">
        <f t="shared" si="12"/>
        <v>1.3295508466270434</v>
      </c>
      <c r="Y39" s="14">
        <f t="shared" si="13"/>
        <v>1.5536888685070518</v>
      </c>
      <c r="Z39" s="14">
        <f t="shared" si="22"/>
        <v>2.1612103565324521</v>
      </c>
      <c r="AA39" s="14">
        <f t="shared" si="30"/>
        <v>1.6334251289307198</v>
      </c>
      <c r="AB39" s="14">
        <f t="shared" si="4"/>
        <v>2.8457973458388635</v>
      </c>
      <c r="AC39" s="14">
        <f t="shared" si="41"/>
        <v>2.3400034270263639</v>
      </c>
      <c r="AE39">
        <f t="shared" si="14"/>
        <v>1994</v>
      </c>
      <c r="AF39" s="1">
        <f t="shared" si="23"/>
        <v>1.5070285932643739</v>
      </c>
      <c r="AG39" s="1">
        <f t="shared" si="15"/>
        <v>1.9551530161364907</v>
      </c>
      <c r="AH39" s="1">
        <f t="shared" si="35"/>
        <v>2.1083096804682779</v>
      </c>
      <c r="AI39" s="1">
        <f t="shared" si="24"/>
        <v>1.3295508466270434</v>
      </c>
      <c r="AJ39" s="1">
        <f t="shared" si="16"/>
        <v>1.5536888685070518</v>
      </c>
      <c r="AK39" s="1">
        <f t="shared" si="36"/>
        <v>2.1612103565324521</v>
      </c>
      <c r="AL39" s="2">
        <f t="shared" si="25"/>
        <v>1.5922308905457012</v>
      </c>
      <c r="AM39" s="2">
        <f t="shared" si="17"/>
        <v>1.792483975567073</v>
      </c>
      <c r="AN39" s="2">
        <f t="shared" si="37"/>
        <v>2.2230043778252662</v>
      </c>
      <c r="AP39">
        <f t="shared" si="18"/>
        <v>1994</v>
      </c>
      <c r="AQ39" s="1">
        <f t="shared" si="26"/>
        <v>0.17747774663733051</v>
      </c>
      <c r="AR39" s="1">
        <f t="shared" si="31"/>
        <v>0.40146414762943894</v>
      </c>
      <c r="AS39" s="1">
        <f t="shared" si="38"/>
        <v>-5.2900676064174146E-2</v>
      </c>
      <c r="AT39" s="2">
        <f t="shared" si="27"/>
        <v>-8.5202297281327333E-2</v>
      </c>
      <c r="AU39" s="2">
        <f t="shared" si="19"/>
        <v>0.16266904056941778</v>
      </c>
      <c r="AV39" s="2">
        <f t="shared" si="39"/>
        <v>-0.11469469735698823</v>
      </c>
    </row>
    <row r="40" spans="1:48" x14ac:dyDescent="0.35">
      <c r="A40">
        <v>1995</v>
      </c>
      <c r="B40" s="1">
        <v>4.1849999999999996</v>
      </c>
      <c r="C40">
        <v>42</v>
      </c>
      <c r="D40" s="1">
        <v>8.7409999999999997</v>
      </c>
      <c r="E40">
        <v>91</v>
      </c>
      <c r="F40" s="1">
        <v>13.95756647</v>
      </c>
      <c r="G40">
        <v>50</v>
      </c>
      <c r="I40" s="1">
        <f t="shared" si="20"/>
        <v>1.4315067039414386</v>
      </c>
      <c r="J40" s="1">
        <f t="shared" si="10"/>
        <v>2.1680245995983509</v>
      </c>
      <c r="K40" s="1">
        <f t="shared" si="32"/>
        <v>2.6360217605052068</v>
      </c>
      <c r="L40" s="6"/>
      <c r="M40" s="11">
        <f t="shared" si="28"/>
        <v>4.659360432487011</v>
      </c>
      <c r="N40" s="11">
        <f t="shared" si="11"/>
        <v>5.4332593220335967</v>
      </c>
      <c r="O40" s="11">
        <f t="shared" si="40"/>
        <v>4.8626821129757198</v>
      </c>
      <c r="P40" s="1"/>
      <c r="Q40" s="12"/>
      <c r="R40" s="14">
        <f t="shared" si="21"/>
        <v>0</v>
      </c>
      <c r="S40" s="14">
        <f t="shared" ref="S40:S64" si="42">IF(A40&lt;$S$2,J40,0)</f>
        <v>0</v>
      </c>
      <c r="T40" s="14">
        <f t="shared" si="33"/>
        <v>0</v>
      </c>
      <c r="U40" s="14">
        <f t="shared" si="29"/>
        <v>1.4315067039414386</v>
      </c>
      <c r="V40" s="14">
        <f t="shared" ref="V40:V64" si="43">IF(A40&gt;=$S$2,J40,0)</f>
        <v>2.1680245995983509</v>
      </c>
      <c r="W40" s="14">
        <f t="shared" si="34"/>
        <v>2.6360217605052068</v>
      </c>
      <c r="X40" s="14">
        <f t="shared" si="12"/>
        <v>1.3295508466270434</v>
      </c>
      <c r="Y40" s="14">
        <f t="shared" si="13"/>
        <v>1.5536888685070518</v>
      </c>
      <c r="Z40" s="14">
        <f t="shared" si="22"/>
        <v>2.1612103565324521</v>
      </c>
      <c r="AA40" s="14">
        <f t="shared" si="30"/>
        <v>1.5095760140188588</v>
      </c>
      <c r="AB40" s="14">
        <f t="shared" si="4"/>
        <v>3.119859835521344</v>
      </c>
      <c r="AC40" s="14">
        <f t="shared" si="41"/>
        <v>3.1475775560653121</v>
      </c>
      <c r="AE40">
        <f t="shared" si="14"/>
        <v>1995</v>
      </c>
      <c r="AF40" s="1">
        <f t="shared" si="23"/>
        <v>1.4315067039414386</v>
      </c>
      <c r="AG40" s="1">
        <f t="shared" si="15"/>
        <v>2.1680245995983509</v>
      </c>
      <c r="AH40" s="1">
        <f t="shared" si="35"/>
        <v>2.6360217605052068</v>
      </c>
      <c r="AI40" s="1">
        <f t="shared" si="24"/>
        <v>1.3295508466270434</v>
      </c>
      <c r="AJ40" s="1">
        <f t="shared" si="16"/>
        <v>1.5536888685070518</v>
      </c>
      <c r="AK40" s="1">
        <f t="shared" si="36"/>
        <v>2.1612103565324521</v>
      </c>
      <c r="AL40" s="2">
        <f t="shared" si="25"/>
        <v>1.5922308905457012</v>
      </c>
      <c r="AM40" s="2">
        <f t="shared" si="17"/>
        <v>1.792483975567073</v>
      </c>
      <c r="AN40" s="2">
        <f t="shared" si="37"/>
        <v>2.2230043778252662</v>
      </c>
      <c r="AP40">
        <f t="shared" si="18"/>
        <v>1995</v>
      </c>
      <c r="AQ40" s="1">
        <f t="shared" si="26"/>
        <v>0.10195585731439527</v>
      </c>
      <c r="AR40" s="1">
        <f t="shared" si="31"/>
        <v>0.61433573109129913</v>
      </c>
      <c r="AS40" s="1">
        <f t="shared" si="38"/>
        <v>0.47481140397275468</v>
      </c>
      <c r="AT40" s="2">
        <f t="shared" si="27"/>
        <v>-0.16072418660426258</v>
      </c>
      <c r="AU40" s="2">
        <f t="shared" si="19"/>
        <v>0.37554062403127797</v>
      </c>
      <c r="AV40" s="2">
        <f t="shared" si="39"/>
        <v>0.41301738267994059</v>
      </c>
    </row>
    <row r="41" spans="1:48" x14ac:dyDescent="0.35">
      <c r="A41">
        <v>1996</v>
      </c>
      <c r="B41" s="1">
        <v>3.0084</v>
      </c>
      <c r="C41">
        <v>42</v>
      </c>
      <c r="D41" s="1">
        <v>4.6567999999999996</v>
      </c>
      <c r="E41">
        <v>91</v>
      </c>
      <c r="F41" s="1">
        <v>8.1082426969999997</v>
      </c>
      <c r="G41">
        <v>50</v>
      </c>
      <c r="I41" s="1">
        <f t="shared" si="20"/>
        <v>1.101408375970111</v>
      </c>
      <c r="J41" s="1">
        <f t="shared" si="10"/>
        <v>1.5383285169753886</v>
      </c>
      <c r="K41" s="1">
        <f t="shared" si="32"/>
        <v>2.0928811611708764</v>
      </c>
      <c r="L41" s="6"/>
      <c r="M41" s="11">
        <f t="shared" si="28"/>
        <v>4.6576963000020557</v>
      </c>
      <c r="N41" s="11">
        <f t="shared" si="11"/>
        <v>5.4305674563317545</v>
      </c>
      <c r="O41" s="11">
        <f t="shared" si="40"/>
        <v>4.8405131766681135</v>
      </c>
      <c r="P41" s="1"/>
      <c r="Q41" s="12"/>
      <c r="R41" s="14">
        <f t="shared" si="21"/>
        <v>0</v>
      </c>
      <c r="S41" s="14">
        <f t="shared" si="42"/>
        <v>0</v>
      </c>
      <c r="T41" s="14">
        <f t="shared" si="33"/>
        <v>0</v>
      </c>
      <c r="U41" s="14">
        <f t="shared" si="29"/>
        <v>1.101408375970111</v>
      </c>
      <c r="V41" s="14">
        <f t="shared" si="43"/>
        <v>1.5383285169753886</v>
      </c>
      <c r="W41" s="14">
        <f t="shared" si="34"/>
        <v>2.0928811611708764</v>
      </c>
      <c r="X41" s="14">
        <f t="shared" si="12"/>
        <v>1.3295508466270434</v>
      </c>
      <c r="Y41" s="14">
        <f t="shared" si="13"/>
        <v>1.5536888685070518</v>
      </c>
      <c r="Z41" s="14">
        <f t="shared" si="22"/>
        <v>2.1612103565324521</v>
      </c>
      <c r="AA41" s="14">
        <f t="shared" si="30"/>
        <v>1.3389897318159125</v>
      </c>
      <c r="AB41" s="14">
        <f t="shared" si="4"/>
        <v>2.3631010375452401</v>
      </c>
      <c r="AC41" s="14">
        <f t="shared" si="41"/>
        <v>2.3286745072938602</v>
      </c>
      <c r="AE41">
        <f t="shared" si="14"/>
        <v>1996</v>
      </c>
      <c r="AF41" s="1">
        <f t="shared" si="23"/>
        <v>1.101408375970111</v>
      </c>
      <c r="AG41" s="1">
        <f t="shared" si="15"/>
        <v>1.5383285169753886</v>
      </c>
      <c r="AH41" s="1">
        <f t="shared" si="35"/>
        <v>2.0928811611708764</v>
      </c>
      <c r="AI41" s="1">
        <f t="shared" si="24"/>
        <v>1.3295508466270434</v>
      </c>
      <c r="AJ41" s="1">
        <f t="shared" si="16"/>
        <v>1.5536888685070518</v>
      </c>
      <c r="AK41" s="1">
        <f t="shared" si="36"/>
        <v>2.1612103565324521</v>
      </c>
      <c r="AL41" s="2">
        <f t="shared" si="25"/>
        <v>1.5922308905457012</v>
      </c>
      <c r="AM41" s="2">
        <f t="shared" si="17"/>
        <v>1.792483975567073</v>
      </c>
      <c r="AN41" s="2">
        <f t="shared" si="37"/>
        <v>2.2230043778252662</v>
      </c>
      <c r="AP41">
        <f t="shared" si="18"/>
        <v>1996</v>
      </c>
      <c r="AQ41" s="1">
        <f t="shared" si="26"/>
        <v>-0.22814247065693238</v>
      </c>
      <c r="AR41" s="1">
        <f t="shared" si="31"/>
        <v>-1.5360351531663152E-2</v>
      </c>
      <c r="AS41" s="1">
        <f t="shared" si="38"/>
        <v>-6.8329195361575668E-2</v>
      </c>
      <c r="AT41" s="2">
        <f t="shared" si="27"/>
        <v>-0.49082251457559023</v>
      </c>
      <c r="AU41" s="2">
        <f t="shared" si="19"/>
        <v>-0.25415545859168431</v>
      </c>
      <c r="AV41" s="2">
        <f t="shared" si="39"/>
        <v>-0.13012321665438975</v>
      </c>
    </row>
    <row r="42" spans="1:48" x14ac:dyDescent="0.35">
      <c r="A42">
        <v>1997</v>
      </c>
      <c r="B42" s="1">
        <v>1.8748</v>
      </c>
      <c r="C42">
        <v>42</v>
      </c>
      <c r="D42" s="1">
        <v>5.0312000000000001</v>
      </c>
      <c r="E42">
        <v>91</v>
      </c>
      <c r="F42" s="1">
        <v>4.2876807890000004</v>
      </c>
      <c r="G42">
        <v>50</v>
      </c>
      <c r="I42" s="1">
        <f t="shared" si="20"/>
        <v>0.62850198706641403</v>
      </c>
      <c r="J42" s="1">
        <f t="shared" si="10"/>
        <v>1.6156585242471566</v>
      </c>
      <c r="K42" s="1">
        <f t="shared" si="32"/>
        <v>1.4557459781336874</v>
      </c>
      <c r="L42" s="6"/>
      <c r="M42" s="11">
        <f t="shared" si="28"/>
        <v>4.6568102995311778</v>
      </c>
      <c r="N42" s="11">
        <f t="shared" si="11"/>
        <v>5.4307338319461653</v>
      </c>
      <c r="O42" s="11">
        <f t="shared" si="40"/>
        <v>4.8329937931694502</v>
      </c>
      <c r="P42" s="1"/>
      <c r="Q42" s="12"/>
      <c r="R42" s="14">
        <f t="shared" si="21"/>
        <v>0</v>
      </c>
      <c r="S42" s="14">
        <f t="shared" si="42"/>
        <v>0</v>
      </c>
      <c r="T42" s="14">
        <f t="shared" si="33"/>
        <v>0</v>
      </c>
      <c r="U42" s="14">
        <f t="shared" si="29"/>
        <v>0.62850198706641403</v>
      </c>
      <c r="V42" s="14">
        <f t="shared" si="43"/>
        <v>1.6156585242471566</v>
      </c>
      <c r="W42" s="14">
        <f t="shared" si="34"/>
        <v>1.4557459781336874</v>
      </c>
      <c r="X42" s="14">
        <f t="shared" si="12"/>
        <v>1.3295508466270434</v>
      </c>
      <c r="Y42" s="14">
        <f t="shared" si="13"/>
        <v>1.5536888685070518</v>
      </c>
      <c r="Z42" s="14">
        <f t="shared" si="22"/>
        <v>2.1612103565324521</v>
      </c>
      <c r="AA42" s="14">
        <f t="shared" si="30"/>
        <v>3.6050636693538367</v>
      </c>
      <c r="AB42" s="14">
        <f t="shared" si="4"/>
        <v>2.4424664522323356</v>
      </c>
      <c r="AC42" s="14">
        <f t="shared" si="41"/>
        <v>3.781913030559279</v>
      </c>
      <c r="AE42">
        <f t="shared" si="14"/>
        <v>1997</v>
      </c>
      <c r="AF42" s="1">
        <f t="shared" si="23"/>
        <v>0.62850198706641403</v>
      </c>
      <c r="AG42" s="1">
        <f t="shared" si="15"/>
        <v>1.6156585242471566</v>
      </c>
      <c r="AH42" s="1">
        <f t="shared" si="35"/>
        <v>1.4557459781336874</v>
      </c>
      <c r="AI42" s="1">
        <f t="shared" si="24"/>
        <v>1.3295508466270434</v>
      </c>
      <c r="AJ42" s="1">
        <f t="shared" si="16"/>
        <v>1.5536888685070518</v>
      </c>
      <c r="AK42" s="1">
        <f t="shared" si="36"/>
        <v>2.1612103565324521</v>
      </c>
      <c r="AL42" s="2">
        <f t="shared" si="25"/>
        <v>1.5922308905457012</v>
      </c>
      <c r="AM42" s="2">
        <f t="shared" si="17"/>
        <v>1.792483975567073</v>
      </c>
      <c r="AN42" s="2">
        <f t="shared" si="37"/>
        <v>2.2230043778252662</v>
      </c>
      <c r="AP42">
        <f t="shared" si="18"/>
        <v>1997</v>
      </c>
      <c r="AQ42" s="1">
        <f t="shared" si="26"/>
        <v>-0.70104885956062934</v>
      </c>
      <c r="AR42" s="1">
        <f t="shared" si="31"/>
        <v>6.1969655740104823E-2</v>
      </c>
      <c r="AS42" s="1">
        <f t="shared" si="38"/>
        <v>-0.70546437839876464</v>
      </c>
      <c r="AT42" s="2">
        <f t="shared" si="27"/>
        <v>-0.96372890347928719</v>
      </c>
      <c r="AU42" s="2">
        <f t="shared" si="19"/>
        <v>-0.17682545131991634</v>
      </c>
      <c r="AV42" s="2">
        <f t="shared" si="39"/>
        <v>-0.76725839969157872</v>
      </c>
    </row>
    <row r="43" spans="1:48" x14ac:dyDescent="0.35">
      <c r="A43">
        <v>1998</v>
      </c>
      <c r="B43" s="1">
        <v>2.2324999999999999</v>
      </c>
      <c r="C43">
        <v>42</v>
      </c>
      <c r="D43" s="1">
        <v>4.9192999999999998</v>
      </c>
      <c r="E43">
        <v>91</v>
      </c>
      <c r="F43" s="1">
        <v>5.9678677950000001</v>
      </c>
      <c r="G43">
        <v>50</v>
      </c>
      <c r="I43" s="1">
        <f t="shared" si="20"/>
        <v>0.80312203376851699</v>
      </c>
      <c r="J43" s="1">
        <f t="shared" si="10"/>
        <v>1.593166243959202</v>
      </c>
      <c r="K43" s="1">
        <f t="shared" si="32"/>
        <v>1.7863897103437612</v>
      </c>
      <c r="L43" s="6"/>
      <c r="M43" s="11">
        <f t="shared" si="28"/>
        <v>4.6570138111985679</v>
      </c>
      <c r="N43" s="11">
        <f t="shared" si="11"/>
        <v>5.4306824033892447</v>
      </c>
      <c r="O43" s="11">
        <f t="shared" si="40"/>
        <v>4.8356195924573306</v>
      </c>
      <c r="P43" s="1"/>
      <c r="Q43" s="12"/>
      <c r="R43" s="14">
        <f t="shared" si="21"/>
        <v>0</v>
      </c>
      <c r="S43" s="14">
        <f t="shared" si="42"/>
        <v>0</v>
      </c>
      <c r="T43" s="14">
        <f t="shared" si="33"/>
        <v>0</v>
      </c>
      <c r="U43" s="14">
        <f t="shared" si="29"/>
        <v>0.80312203376851699</v>
      </c>
      <c r="V43" s="14">
        <f t="shared" si="43"/>
        <v>1.593166243959202</v>
      </c>
      <c r="W43" s="14">
        <f t="shared" si="34"/>
        <v>1.7863897103437612</v>
      </c>
      <c r="X43" s="14">
        <f t="shared" si="12"/>
        <v>1.3295508466270434</v>
      </c>
      <c r="Y43" s="14">
        <f t="shared" si="13"/>
        <v>1.5536888685070518</v>
      </c>
      <c r="Z43" s="14">
        <f t="shared" si="22"/>
        <v>2.1612103565324521</v>
      </c>
      <c r="AA43" s="14">
        <f t="shared" si="30"/>
        <v>2.2153226017969332</v>
      </c>
      <c r="AB43" s="14">
        <f t="shared" si="4"/>
        <v>2.4186987784634719</v>
      </c>
      <c r="AC43" s="14">
        <f t="shared" si="41"/>
        <v>2.4257406814396423</v>
      </c>
      <c r="AE43">
        <f t="shared" si="14"/>
        <v>1998</v>
      </c>
      <c r="AF43" s="1">
        <f t="shared" si="23"/>
        <v>0.80312203376851699</v>
      </c>
      <c r="AG43" s="1">
        <f t="shared" si="15"/>
        <v>1.593166243959202</v>
      </c>
      <c r="AH43" s="1">
        <f t="shared" si="35"/>
        <v>1.7863897103437612</v>
      </c>
      <c r="AI43" s="1">
        <f t="shared" si="24"/>
        <v>1.3295508466270434</v>
      </c>
      <c r="AJ43" s="1">
        <f t="shared" si="16"/>
        <v>1.5536888685070518</v>
      </c>
      <c r="AK43" s="1">
        <f t="shared" si="36"/>
        <v>2.1612103565324521</v>
      </c>
      <c r="AL43" s="2">
        <f t="shared" si="25"/>
        <v>1.5922308905457012</v>
      </c>
      <c r="AM43" s="2">
        <f t="shared" si="17"/>
        <v>1.792483975567073</v>
      </c>
      <c r="AN43" s="2">
        <f t="shared" si="37"/>
        <v>2.2230043778252662</v>
      </c>
      <c r="AP43">
        <f t="shared" si="18"/>
        <v>1998</v>
      </c>
      <c r="AQ43" s="1">
        <f t="shared" si="26"/>
        <v>-0.52642881285852638</v>
      </c>
      <c r="AR43" s="1">
        <f t="shared" si="31"/>
        <v>3.9477375452150243E-2</v>
      </c>
      <c r="AS43" s="1">
        <f t="shared" si="38"/>
        <v>-0.37482064618869093</v>
      </c>
      <c r="AT43" s="2">
        <f t="shared" si="27"/>
        <v>-0.78910885677718423</v>
      </c>
      <c r="AU43" s="2">
        <f t="shared" si="19"/>
        <v>-0.19931773160787092</v>
      </c>
      <c r="AV43" s="2">
        <f t="shared" si="39"/>
        <v>-0.43661466748150501</v>
      </c>
    </row>
    <row r="44" spans="1:48" x14ac:dyDescent="0.35">
      <c r="A44">
        <v>1999</v>
      </c>
      <c r="B44" s="1">
        <v>3.3435000000000001</v>
      </c>
      <c r="C44">
        <v>42</v>
      </c>
      <c r="D44" s="1">
        <v>5.7858000000000001</v>
      </c>
      <c r="E44">
        <v>91</v>
      </c>
      <c r="F44" s="1">
        <v>8.3207418260000008</v>
      </c>
      <c r="G44">
        <v>50</v>
      </c>
      <c r="I44" s="1">
        <f t="shared" si="20"/>
        <v>1.2070181625118963</v>
      </c>
      <c r="J44" s="1">
        <f t="shared" si="10"/>
        <v>1.7554066397622567</v>
      </c>
      <c r="K44" s="1">
        <f t="shared" si="32"/>
        <v>2.1187514126372884</v>
      </c>
      <c r="L44" s="6"/>
      <c r="M44" s="11">
        <f t="shared" si="28"/>
        <v>4.6580930445180826</v>
      </c>
      <c r="N44" s="11">
        <f t="shared" si="11"/>
        <v>5.4311185237271404</v>
      </c>
      <c r="O44" s="11">
        <f t="shared" si="40"/>
        <v>4.8410934676696487</v>
      </c>
      <c r="P44" s="1"/>
      <c r="Q44" s="12"/>
      <c r="R44" s="14">
        <f t="shared" si="21"/>
        <v>0</v>
      </c>
      <c r="S44" s="14">
        <f t="shared" si="42"/>
        <v>0</v>
      </c>
      <c r="T44" s="14">
        <f t="shared" si="33"/>
        <v>0</v>
      </c>
      <c r="U44" s="14">
        <f t="shared" si="29"/>
        <v>1.2070181625118963</v>
      </c>
      <c r="V44" s="14">
        <f t="shared" si="43"/>
        <v>1.7554066397622567</v>
      </c>
      <c r="W44" s="14">
        <f t="shared" si="34"/>
        <v>2.1187514126372884</v>
      </c>
      <c r="X44" s="14">
        <f t="shared" si="12"/>
        <v>1.3295508466270434</v>
      </c>
      <c r="Y44" s="14">
        <f t="shared" si="13"/>
        <v>1.5536888685070518</v>
      </c>
      <c r="Z44" s="14">
        <f t="shared" si="22"/>
        <v>2.1612103565324521</v>
      </c>
      <c r="AA44" s="14">
        <f t="shared" si="30"/>
        <v>1.3066213872600623</v>
      </c>
      <c r="AB44" s="14">
        <f t="shared" si="4"/>
        <v>2.6001829949127151</v>
      </c>
      <c r="AC44" s="14">
        <f t="shared" si="41"/>
        <v>2.3483052374748419</v>
      </c>
      <c r="AE44">
        <f t="shared" si="14"/>
        <v>1999</v>
      </c>
      <c r="AF44" s="1">
        <f t="shared" si="23"/>
        <v>1.2070181625118963</v>
      </c>
      <c r="AG44" s="1">
        <f t="shared" si="15"/>
        <v>1.7554066397622567</v>
      </c>
      <c r="AH44" s="1">
        <f t="shared" si="35"/>
        <v>2.1187514126372884</v>
      </c>
      <c r="AI44" s="1">
        <f t="shared" si="24"/>
        <v>1.3295508466270434</v>
      </c>
      <c r="AJ44" s="1">
        <f t="shared" si="16"/>
        <v>1.5536888685070518</v>
      </c>
      <c r="AK44" s="1">
        <f t="shared" si="36"/>
        <v>2.1612103565324521</v>
      </c>
      <c r="AL44" s="2">
        <f t="shared" si="25"/>
        <v>1.5922308905457012</v>
      </c>
      <c r="AM44" s="2">
        <f t="shared" si="17"/>
        <v>1.792483975567073</v>
      </c>
      <c r="AN44" s="2">
        <f t="shared" si="37"/>
        <v>2.2230043778252662</v>
      </c>
      <c r="AP44">
        <f t="shared" si="18"/>
        <v>1999</v>
      </c>
      <c r="AQ44" s="1">
        <f t="shared" si="26"/>
        <v>-0.12253268411514706</v>
      </c>
      <c r="AR44" s="1">
        <f t="shared" si="31"/>
        <v>0.20171777125520496</v>
      </c>
      <c r="AS44" s="1">
        <f t="shared" si="38"/>
        <v>-4.2458943895163692E-2</v>
      </c>
      <c r="AT44" s="2">
        <f t="shared" si="27"/>
        <v>-0.38521272803380491</v>
      </c>
      <c r="AU44" s="2">
        <f t="shared" si="19"/>
        <v>-3.7077335804816203E-2</v>
      </c>
      <c r="AV44" s="2">
        <f t="shared" si="39"/>
        <v>-0.10425296518797778</v>
      </c>
    </row>
    <row r="45" spans="1:48" x14ac:dyDescent="0.35">
      <c r="A45">
        <v>2000</v>
      </c>
      <c r="B45" s="1">
        <v>5.3658000000000001</v>
      </c>
      <c r="C45">
        <v>42</v>
      </c>
      <c r="D45" s="1">
        <v>7.4343000000000004</v>
      </c>
      <c r="E45">
        <v>91</v>
      </c>
      <c r="F45" s="1">
        <v>16.567181819999998</v>
      </c>
      <c r="G45">
        <v>83</v>
      </c>
      <c r="I45" s="1">
        <f t="shared" si="20"/>
        <v>1.6800454795980535</v>
      </c>
      <c r="J45" s="1">
        <f t="shared" si="10"/>
        <v>2.0061044261859151</v>
      </c>
      <c r="K45" s="1">
        <f t="shared" si="32"/>
        <v>2.8074237397256576</v>
      </c>
      <c r="L45" s="6"/>
      <c r="M45" s="11">
        <f t="shared" si="28"/>
        <v>4.6617922155353906</v>
      </c>
      <c r="N45" s="11">
        <f t="shared" si="11"/>
        <v>5.4321882205659042</v>
      </c>
      <c r="O45" s="11">
        <f t="shared" si="40"/>
        <v>5.3543760724942722</v>
      </c>
      <c r="P45" s="1"/>
      <c r="Q45" s="12"/>
      <c r="R45" s="14">
        <f t="shared" ref="R45:R64" si="44">IF(A45&lt;$S$2,I45,0)</f>
        <v>0</v>
      </c>
      <c r="S45" s="14">
        <f t="shared" si="42"/>
        <v>0</v>
      </c>
      <c r="T45" s="14">
        <f t="shared" si="33"/>
        <v>0</v>
      </c>
      <c r="U45" s="14">
        <f t="shared" si="29"/>
        <v>1.6800454795980535</v>
      </c>
      <c r="V45" s="14">
        <f t="shared" si="43"/>
        <v>2.0061044261859151</v>
      </c>
      <c r="W45" s="14">
        <f t="shared" si="34"/>
        <v>2.8074237397256576</v>
      </c>
      <c r="X45" s="14">
        <f t="shared" si="12"/>
        <v>1.3295508466270434</v>
      </c>
      <c r="Y45" s="14">
        <f t="shared" si="13"/>
        <v>1.5536888685070518</v>
      </c>
      <c r="Z45" s="14">
        <f t="shared" si="22"/>
        <v>2.1612103565324521</v>
      </c>
      <c r="AA45" s="14">
        <f t="shared" si="30"/>
        <v>1.9792585694786735</v>
      </c>
      <c r="AB45" s="14">
        <f t="shared" si="4"/>
        <v>2.9106928198189252</v>
      </c>
      <c r="AC45" s="14">
        <f t="shared" si="41"/>
        <v>3.7044621853565634</v>
      </c>
      <c r="AE45">
        <f t="shared" si="14"/>
        <v>2000</v>
      </c>
      <c r="AF45" s="1">
        <f t="shared" si="23"/>
        <v>1.6800454795980535</v>
      </c>
      <c r="AG45" s="1">
        <f t="shared" si="15"/>
        <v>2.0061044261859151</v>
      </c>
      <c r="AH45" s="1">
        <f t="shared" si="35"/>
        <v>2.8074237397256576</v>
      </c>
      <c r="AI45" s="1">
        <f t="shared" si="24"/>
        <v>1.3295508466270434</v>
      </c>
      <c r="AJ45" s="1">
        <f t="shared" si="16"/>
        <v>1.5536888685070518</v>
      </c>
      <c r="AK45" s="1">
        <f t="shared" si="36"/>
        <v>2.1612103565324521</v>
      </c>
      <c r="AL45" s="2">
        <f t="shared" si="25"/>
        <v>1.5922308905457012</v>
      </c>
      <c r="AM45" s="2">
        <f t="shared" si="17"/>
        <v>1.792483975567073</v>
      </c>
      <c r="AN45" s="2">
        <f t="shared" si="37"/>
        <v>2.2230043778252662</v>
      </c>
      <c r="AP45">
        <f t="shared" si="18"/>
        <v>2000</v>
      </c>
      <c r="AQ45" s="1">
        <f t="shared" si="26"/>
        <v>0.35049463297101013</v>
      </c>
      <c r="AR45" s="1">
        <f t="shared" si="31"/>
        <v>0.45241555767886332</v>
      </c>
      <c r="AS45" s="1">
        <f t="shared" si="38"/>
        <v>0.64621338319320554</v>
      </c>
      <c r="AT45" s="2">
        <f t="shared" si="27"/>
        <v>8.7814589052352288E-2</v>
      </c>
      <c r="AU45" s="2">
        <f t="shared" si="19"/>
        <v>0.21362045061884216</v>
      </c>
      <c r="AV45" s="2">
        <f t="shared" si="39"/>
        <v>0.58441936190039145</v>
      </c>
    </row>
    <row r="46" spans="1:48" x14ac:dyDescent="0.35">
      <c r="A46">
        <v>2001</v>
      </c>
      <c r="B46" s="1">
        <v>4.9115000000000002</v>
      </c>
      <c r="C46">
        <v>42</v>
      </c>
      <c r="D46" s="1">
        <v>5.6485000000000003</v>
      </c>
      <c r="E46">
        <v>91</v>
      </c>
      <c r="F46" s="1">
        <v>9.6361546869999994</v>
      </c>
      <c r="G46">
        <v>50</v>
      </c>
      <c r="I46" s="1">
        <f t="shared" si="20"/>
        <v>1.5915793941327874</v>
      </c>
      <c r="J46" s="1">
        <f t="shared" si="10"/>
        <v>1.7313900231848465</v>
      </c>
      <c r="K46" s="1">
        <f t="shared" si="32"/>
        <v>2.2655221376540795</v>
      </c>
      <c r="L46" s="6"/>
      <c r="M46" s="11">
        <f t="shared" si="28"/>
        <v>4.6607663470570788</v>
      </c>
      <c r="N46" s="11">
        <f t="shared" si="11"/>
        <v>5.4310436197134955</v>
      </c>
      <c r="O46" s="11">
        <f t="shared" si="40"/>
        <v>4.8450643647781764</v>
      </c>
      <c r="P46" s="1"/>
      <c r="Q46" s="12"/>
      <c r="R46" s="14">
        <f t="shared" si="44"/>
        <v>0</v>
      </c>
      <c r="S46" s="14">
        <f t="shared" si="42"/>
        <v>0</v>
      </c>
      <c r="T46" s="14">
        <f t="shared" si="33"/>
        <v>0</v>
      </c>
      <c r="U46" s="14">
        <f t="shared" si="29"/>
        <v>1.5915793941327874</v>
      </c>
      <c r="V46" s="14">
        <f t="shared" si="43"/>
        <v>1.7313900231848465</v>
      </c>
      <c r="W46" s="14">
        <f t="shared" si="34"/>
        <v>2.2655221376540795</v>
      </c>
      <c r="X46" s="14">
        <f t="shared" si="12"/>
        <v>1.3295508466270434</v>
      </c>
      <c r="Y46" s="14">
        <f t="shared" si="13"/>
        <v>1.5536888685070518</v>
      </c>
      <c r="Z46" s="14">
        <f t="shared" si="22"/>
        <v>2.1612103565324521</v>
      </c>
      <c r="AA46" s="14">
        <f t="shared" si="30"/>
        <v>1.7936276065687069</v>
      </c>
      <c r="AB46" s="14">
        <f t="shared" si="4"/>
        <v>2.5720221378292862</v>
      </c>
      <c r="AC46" s="14">
        <f t="shared" si="41"/>
        <v>2.5109375314418174</v>
      </c>
      <c r="AE46">
        <f t="shared" si="14"/>
        <v>2001</v>
      </c>
      <c r="AF46" s="1">
        <f t="shared" si="23"/>
        <v>1.5915793941327874</v>
      </c>
      <c r="AG46" s="1">
        <f t="shared" si="15"/>
        <v>1.7313900231848465</v>
      </c>
      <c r="AH46" s="1">
        <f t="shared" si="35"/>
        <v>2.2655221376540795</v>
      </c>
      <c r="AI46" s="1">
        <f t="shared" si="24"/>
        <v>1.3295508466270434</v>
      </c>
      <c r="AJ46" s="1">
        <f t="shared" si="16"/>
        <v>1.5536888685070518</v>
      </c>
      <c r="AK46" s="1">
        <f t="shared" si="36"/>
        <v>2.1612103565324521</v>
      </c>
      <c r="AL46" s="2">
        <f t="shared" si="25"/>
        <v>1.5922308905457012</v>
      </c>
      <c r="AM46" s="2">
        <f t="shared" si="17"/>
        <v>1.792483975567073</v>
      </c>
      <c r="AN46" s="2">
        <f t="shared" si="37"/>
        <v>2.2230043778252662</v>
      </c>
      <c r="AP46">
        <f t="shared" si="18"/>
        <v>2001</v>
      </c>
      <c r="AQ46" s="1">
        <f t="shared" si="26"/>
        <v>0.262028547505744</v>
      </c>
      <c r="AR46" s="1">
        <f t="shared" si="31"/>
        <v>0.17770115467779468</v>
      </c>
      <c r="AS46" s="1">
        <f t="shared" si="38"/>
        <v>0.10431178112162742</v>
      </c>
      <c r="AT46" s="2">
        <f t="shared" si="27"/>
        <v>-6.5149641291384341E-4</v>
      </c>
      <c r="AU46" s="2">
        <f t="shared" si="19"/>
        <v>-6.109395238222648E-2</v>
      </c>
      <c r="AV46" s="2">
        <f t="shared" si="39"/>
        <v>4.251775982881334E-2</v>
      </c>
    </row>
    <row r="47" spans="1:48" x14ac:dyDescent="0.35">
      <c r="A47">
        <v>2002</v>
      </c>
      <c r="B47" s="1">
        <v>5.3422999999999998</v>
      </c>
      <c r="C47">
        <v>42</v>
      </c>
      <c r="D47" s="1">
        <v>4.2573999999999996</v>
      </c>
      <c r="E47">
        <v>91</v>
      </c>
      <c r="F47" s="1">
        <v>10.67072233</v>
      </c>
      <c r="G47">
        <v>50</v>
      </c>
      <c r="I47" s="1">
        <f t="shared" si="20"/>
        <v>1.6756562718529702</v>
      </c>
      <c r="J47" s="1">
        <f t="shared" si="10"/>
        <v>1.4486586453164405</v>
      </c>
      <c r="K47" s="1">
        <f t="shared" si="32"/>
        <v>2.3675037603044036</v>
      </c>
      <c r="L47" s="6"/>
      <c r="M47" s="11">
        <f t="shared" si="28"/>
        <v>4.661736381597791</v>
      </c>
      <c r="N47" s="11">
        <f t="shared" si="11"/>
        <v>5.4304078885305174</v>
      </c>
      <c r="O47" s="11">
        <f t="shared" si="40"/>
        <v>4.8486448739543775</v>
      </c>
      <c r="P47" s="1"/>
      <c r="Q47" s="12"/>
      <c r="R47" s="14">
        <f t="shared" si="44"/>
        <v>0</v>
      </c>
      <c r="S47" s="14">
        <f t="shared" si="42"/>
        <v>0</v>
      </c>
      <c r="T47" s="14">
        <f t="shared" si="33"/>
        <v>0</v>
      </c>
      <c r="U47" s="14">
        <f t="shared" si="29"/>
        <v>1.6756562718529702</v>
      </c>
      <c r="V47" s="14">
        <f t="shared" si="43"/>
        <v>1.4486586453164405</v>
      </c>
      <c r="W47" s="14">
        <f t="shared" si="34"/>
        <v>2.3675037603044036</v>
      </c>
      <c r="X47" s="14">
        <f t="shared" si="12"/>
        <v>1.3295508466270434</v>
      </c>
      <c r="Y47" s="14">
        <f t="shared" si="13"/>
        <v>1.5536888685070518</v>
      </c>
      <c r="Z47" s="14">
        <f t="shared" si="22"/>
        <v>2.1612103565324521</v>
      </c>
      <c r="AA47" s="14">
        <f t="shared" si="30"/>
        <v>1.9697035954941522</v>
      </c>
      <c r="AB47" s="14">
        <f t="shared" si="4"/>
        <v>2.2806915669293071</v>
      </c>
      <c r="AC47" s="14">
        <f t="shared" si="41"/>
        <v>2.6627892608525685</v>
      </c>
      <c r="AE47">
        <f t="shared" si="14"/>
        <v>2002</v>
      </c>
      <c r="AF47" s="1">
        <f t="shared" si="23"/>
        <v>1.6756562718529702</v>
      </c>
      <c r="AG47" s="1">
        <f t="shared" si="15"/>
        <v>1.4486586453164405</v>
      </c>
      <c r="AH47" s="1">
        <f t="shared" si="35"/>
        <v>2.3675037603044036</v>
      </c>
      <c r="AI47" s="1">
        <f t="shared" si="24"/>
        <v>1.3295508466270434</v>
      </c>
      <c r="AJ47" s="1">
        <f t="shared" si="16"/>
        <v>1.5536888685070518</v>
      </c>
      <c r="AK47" s="1">
        <f t="shared" si="36"/>
        <v>2.1612103565324521</v>
      </c>
      <c r="AL47" s="2">
        <f t="shared" si="25"/>
        <v>1.5922308905457012</v>
      </c>
      <c r="AM47" s="2">
        <f t="shared" si="17"/>
        <v>1.792483975567073</v>
      </c>
      <c r="AN47" s="2">
        <f t="shared" si="37"/>
        <v>2.2230043778252662</v>
      </c>
      <c r="AP47">
        <f t="shared" si="18"/>
        <v>2002</v>
      </c>
      <c r="AQ47" s="1">
        <f t="shared" si="26"/>
        <v>0.3461054252259268</v>
      </c>
      <c r="AR47" s="1">
        <f t="shared" si="31"/>
        <v>-0.10503022319061128</v>
      </c>
      <c r="AS47" s="1">
        <f t="shared" si="38"/>
        <v>0.20629340377195149</v>
      </c>
      <c r="AT47" s="2">
        <f t="shared" si="27"/>
        <v>8.3425381307268953E-2</v>
      </c>
      <c r="AU47" s="2">
        <f t="shared" si="19"/>
        <v>-0.34382533025063244</v>
      </c>
      <c r="AV47" s="2">
        <f t="shared" si="39"/>
        <v>0.14449938247913741</v>
      </c>
    </row>
    <row r="48" spans="1:48" x14ac:dyDescent="0.35">
      <c r="A48">
        <v>2003</v>
      </c>
      <c r="B48" s="1">
        <v>5.3368000000000002</v>
      </c>
      <c r="C48">
        <v>42</v>
      </c>
      <c r="D48" s="1">
        <v>3.8643999999999998</v>
      </c>
      <c r="E48">
        <v>91</v>
      </c>
      <c r="F48" s="1">
        <v>11.15636625</v>
      </c>
      <c r="G48">
        <v>50</v>
      </c>
      <c r="I48" s="1">
        <f t="shared" si="20"/>
        <v>1.6746262224131687</v>
      </c>
      <c r="J48" s="1">
        <f t="shared" si="10"/>
        <v>1.3518064306612174</v>
      </c>
      <c r="K48" s="1">
        <f t="shared" si="32"/>
        <v>2.4120102990936902</v>
      </c>
      <c r="L48" s="6"/>
      <c r="M48" s="11">
        <f t="shared" si="28"/>
        <v>4.6617233576830035</v>
      </c>
      <c r="N48" s="11">
        <f t="shared" si="11"/>
        <v>5.4302689392590135</v>
      </c>
      <c r="O48" s="11">
        <f t="shared" si="40"/>
        <v>4.8504642606372981</v>
      </c>
      <c r="P48" s="1"/>
      <c r="Q48" s="12"/>
      <c r="R48" s="14">
        <f t="shared" si="44"/>
        <v>0</v>
      </c>
      <c r="S48" s="14">
        <f t="shared" si="42"/>
        <v>0</v>
      </c>
      <c r="T48" s="14">
        <f t="shared" si="33"/>
        <v>0</v>
      </c>
      <c r="U48" s="14">
        <f t="shared" si="29"/>
        <v>1.6746262224131687</v>
      </c>
      <c r="V48" s="14">
        <f t="shared" si="43"/>
        <v>1.3518064306612174</v>
      </c>
      <c r="W48" s="14">
        <f t="shared" si="34"/>
        <v>2.4120102990936902</v>
      </c>
      <c r="X48" s="14">
        <f t="shared" si="12"/>
        <v>1.3295508466270434</v>
      </c>
      <c r="Y48" s="14">
        <f t="shared" si="13"/>
        <v>1.5536888685070518</v>
      </c>
      <c r="Z48" s="14">
        <f t="shared" si="22"/>
        <v>2.1612103565324521</v>
      </c>
      <c r="AA48" s="14">
        <f t="shared" si="30"/>
        <v>1.9674658765658906</v>
      </c>
      <c r="AB48" s="14">
        <f t="shared" si="4"/>
        <v>2.206650165036752</v>
      </c>
      <c r="AC48" s="14">
        <f t="shared" si="41"/>
        <v>2.7362116189046661</v>
      </c>
      <c r="AE48">
        <f t="shared" si="14"/>
        <v>2003</v>
      </c>
      <c r="AF48" s="1">
        <f t="shared" si="23"/>
        <v>1.6746262224131687</v>
      </c>
      <c r="AG48" s="1">
        <f t="shared" si="15"/>
        <v>1.3518064306612174</v>
      </c>
      <c r="AH48" s="1">
        <f t="shared" si="35"/>
        <v>2.4120102990936902</v>
      </c>
      <c r="AI48" s="1">
        <f t="shared" si="24"/>
        <v>1.3295508466270434</v>
      </c>
      <c r="AJ48" s="1">
        <f t="shared" si="16"/>
        <v>1.5536888685070518</v>
      </c>
      <c r="AK48" s="1">
        <f t="shared" si="36"/>
        <v>2.1612103565324521</v>
      </c>
      <c r="AL48" s="2">
        <f t="shared" si="25"/>
        <v>1.5922308905457012</v>
      </c>
      <c r="AM48" s="2">
        <f t="shared" si="17"/>
        <v>1.792483975567073</v>
      </c>
      <c r="AN48" s="2">
        <f t="shared" si="37"/>
        <v>2.2230043778252662</v>
      </c>
      <c r="AP48">
        <f t="shared" si="18"/>
        <v>2003</v>
      </c>
      <c r="AQ48" s="1">
        <f t="shared" si="26"/>
        <v>0.34507537578612535</v>
      </c>
      <c r="AR48" s="1">
        <f t="shared" si="31"/>
        <v>-0.20188243784583437</v>
      </c>
      <c r="AS48" s="1">
        <f t="shared" si="38"/>
        <v>0.25079994256123816</v>
      </c>
      <c r="AT48" s="2">
        <f t="shared" si="27"/>
        <v>8.2395331867467503E-2</v>
      </c>
      <c r="AU48" s="2">
        <f t="shared" si="19"/>
        <v>-0.44067754490585553</v>
      </c>
      <c r="AV48" s="2">
        <f t="shared" si="39"/>
        <v>0.18900592126842408</v>
      </c>
    </row>
    <row r="49" spans="1:48" x14ac:dyDescent="0.35">
      <c r="A49">
        <v>2004</v>
      </c>
      <c r="B49" s="1">
        <v>4.7470999999999997</v>
      </c>
      <c r="C49">
        <v>42</v>
      </c>
      <c r="D49" s="1">
        <v>3.5028000000000001</v>
      </c>
      <c r="E49">
        <v>91</v>
      </c>
      <c r="F49" s="1">
        <v>14.776426620000001</v>
      </c>
      <c r="G49">
        <v>50</v>
      </c>
      <c r="I49" s="1">
        <f t="shared" si="20"/>
        <v>1.5575339052836781</v>
      </c>
      <c r="J49" s="1">
        <f t="shared" si="10"/>
        <v>1.2535626486659324</v>
      </c>
      <c r="K49" s="1">
        <f t="shared" si="32"/>
        <v>2.6930331149760756</v>
      </c>
      <c r="L49" s="6"/>
      <c r="M49" s="11">
        <f t="shared" si="28"/>
        <v>4.6604229242473396</v>
      </c>
      <c r="N49" s="11">
        <f t="shared" si="11"/>
        <v>5.430156924111694</v>
      </c>
      <c r="O49" s="11">
        <f t="shared" si="40"/>
        <v>4.8668069463882659</v>
      </c>
      <c r="P49" s="1"/>
      <c r="Q49" s="12"/>
      <c r="R49" s="14">
        <f t="shared" si="44"/>
        <v>0</v>
      </c>
      <c r="S49" s="14">
        <f t="shared" si="42"/>
        <v>0</v>
      </c>
      <c r="T49" s="14">
        <f t="shared" si="33"/>
        <v>0</v>
      </c>
      <c r="U49" s="14">
        <f t="shared" si="29"/>
        <v>1.5575339052836781</v>
      </c>
      <c r="V49" s="14">
        <f t="shared" si="43"/>
        <v>1.2535626486659324</v>
      </c>
      <c r="W49" s="14">
        <f t="shared" si="34"/>
        <v>2.6930331149760756</v>
      </c>
      <c r="X49" s="14">
        <f t="shared" si="12"/>
        <v>1.3295508466270434</v>
      </c>
      <c r="Y49" s="14">
        <f t="shared" si="13"/>
        <v>1.5536888685070518</v>
      </c>
      <c r="Z49" s="14">
        <f t="shared" si="22"/>
        <v>2.1612103565324521</v>
      </c>
      <c r="AA49" s="14">
        <f t="shared" si="30"/>
        <v>1.7267718085664039</v>
      </c>
      <c r="AB49" s="14">
        <f t="shared" si="4"/>
        <v>2.1521673403161499</v>
      </c>
      <c r="AC49" s="14">
        <f t="shared" si="41"/>
        <v>3.2590824171590569</v>
      </c>
      <c r="AE49">
        <f t="shared" si="14"/>
        <v>2004</v>
      </c>
      <c r="AF49" s="1">
        <f t="shared" si="23"/>
        <v>1.5575339052836781</v>
      </c>
      <c r="AG49" s="1">
        <f t="shared" si="15"/>
        <v>1.2535626486659324</v>
      </c>
      <c r="AH49" s="1">
        <f t="shared" si="35"/>
        <v>2.6930331149760756</v>
      </c>
      <c r="AI49" s="1">
        <f t="shared" si="24"/>
        <v>1.3295508466270434</v>
      </c>
      <c r="AJ49" s="1">
        <f t="shared" si="16"/>
        <v>1.5536888685070518</v>
      </c>
      <c r="AK49" s="1">
        <f t="shared" si="36"/>
        <v>2.1612103565324521</v>
      </c>
      <c r="AL49" s="2">
        <f t="shared" si="25"/>
        <v>1.5922308905457012</v>
      </c>
      <c r="AM49" s="2">
        <f t="shared" si="17"/>
        <v>1.792483975567073</v>
      </c>
      <c r="AN49" s="2">
        <f t="shared" si="37"/>
        <v>2.2230043778252662</v>
      </c>
      <c r="AP49">
        <f t="shared" si="18"/>
        <v>2004</v>
      </c>
      <c r="AQ49" s="1">
        <f t="shared" si="26"/>
        <v>0.22798305865663471</v>
      </c>
      <c r="AR49" s="1">
        <f t="shared" si="31"/>
        <v>-0.30012621984111942</v>
      </c>
      <c r="AS49" s="1">
        <f t="shared" si="38"/>
        <v>0.53182275844362348</v>
      </c>
      <c r="AT49" s="2">
        <f t="shared" si="27"/>
        <v>-3.4696985262023139E-2</v>
      </c>
      <c r="AU49" s="2">
        <f t="shared" si="19"/>
        <v>-0.53892132690114058</v>
      </c>
      <c r="AV49" s="2">
        <f t="shared" si="39"/>
        <v>0.47002873715080939</v>
      </c>
    </row>
    <row r="50" spans="1:48" x14ac:dyDescent="0.35">
      <c r="A50">
        <v>2005</v>
      </c>
      <c r="B50" s="1">
        <v>3.7067999999999999</v>
      </c>
      <c r="C50">
        <v>42</v>
      </c>
      <c r="D50" s="1">
        <v>3.4561000000000002</v>
      </c>
      <c r="E50">
        <v>91</v>
      </c>
      <c r="F50" s="1">
        <v>8.7054918210000007</v>
      </c>
      <c r="G50">
        <v>50</v>
      </c>
      <c r="I50" s="1">
        <f t="shared" si="20"/>
        <v>1.3101689707303992</v>
      </c>
      <c r="J50" s="1">
        <f t="shared" si="10"/>
        <v>1.2401407857083799</v>
      </c>
      <c r="K50" s="1">
        <f t="shared" si="32"/>
        <v>2.1639540703030824</v>
      </c>
      <c r="L50" s="6"/>
      <c r="M50" s="11">
        <f t="shared" si="28"/>
        <v>4.6585926555070891</v>
      </c>
      <c r="N50" s="11">
        <f t="shared" si="11"/>
        <v>5.4301435642279703</v>
      </c>
      <c r="O50" s="11">
        <f t="shared" si="40"/>
        <v>4.8421874733976162</v>
      </c>
      <c r="P50" s="1"/>
      <c r="Q50" s="12"/>
      <c r="R50" s="14">
        <f t="shared" si="44"/>
        <v>0</v>
      </c>
      <c r="S50" s="14">
        <f t="shared" si="42"/>
        <v>0</v>
      </c>
      <c r="T50" s="14">
        <f t="shared" si="33"/>
        <v>0</v>
      </c>
      <c r="U50" s="14">
        <f t="shared" si="29"/>
        <v>1.3101689707303992</v>
      </c>
      <c r="V50" s="14">
        <f t="shared" si="43"/>
        <v>1.2401407857083799</v>
      </c>
      <c r="W50" s="14">
        <f t="shared" si="34"/>
        <v>2.1639540703030824</v>
      </c>
      <c r="X50" s="14">
        <f t="shared" si="12"/>
        <v>1.3295508466270434</v>
      </c>
      <c r="Y50" s="14">
        <f t="shared" si="13"/>
        <v>1.5536888685070518</v>
      </c>
      <c r="Z50" s="14">
        <f t="shared" si="22"/>
        <v>2.1612103565324521</v>
      </c>
      <c r="AA50" s="14">
        <f t="shared" si="30"/>
        <v>1.3626925968317829</v>
      </c>
      <c r="AB50" s="14">
        <f t="shared" si="4"/>
        <v>2.1466571279546316</v>
      </c>
      <c r="AC50" s="14">
        <f t="shared" si="41"/>
        <v>2.3897604376351937</v>
      </c>
      <c r="AE50">
        <f t="shared" si="14"/>
        <v>2005</v>
      </c>
      <c r="AF50" s="1">
        <f t="shared" si="23"/>
        <v>1.3101689707303992</v>
      </c>
      <c r="AG50" s="1">
        <f t="shared" si="15"/>
        <v>1.2401407857083799</v>
      </c>
      <c r="AH50" s="1">
        <f t="shared" si="35"/>
        <v>2.1639540703030824</v>
      </c>
      <c r="AI50" s="1">
        <f t="shared" si="24"/>
        <v>1.3295508466270434</v>
      </c>
      <c r="AJ50" s="1">
        <f t="shared" si="16"/>
        <v>1.5536888685070518</v>
      </c>
      <c r="AK50" s="1">
        <f t="shared" si="36"/>
        <v>2.1612103565324521</v>
      </c>
      <c r="AL50" s="2">
        <f t="shared" si="25"/>
        <v>1.5922308905457012</v>
      </c>
      <c r="AM50" s="2">
        <f t="shared" si="17"/>
        <v>1.792483975567073</v>
      </c>
      <c r="AN50" s="2">
        <f t="shared" si="37"/>
        <v>2.2230043778252662</v>
      </c>
      <c r="AP50">
        <f t="shared" si="18"/>
        <v>2005</v>
      </c>
      <c r="AQ50" s="1">
        <f t="shared" si="26"/>
        <v>-1.9381875896644196E-2</v>
      </c>
      <c r="AR50" s="1">
        <f t="shared" si="31"/>
        <v>-0.31354808279867186</v>
      </c>
      <c r="AS50" s="1">
        <f t="shared" si="38"/>
        <v>2.7437137706303183E-3</v>
      </c>
      <c r="AT50" s="2">
        <f t="shared" si="27"/>
        <v>-0.28206191981530204</v>
      </c>
      <c r="AU50" s="2">
        <f t="shared" si="19"/>
        <v>-0.55234318985869302</v>
      </c>
      <c r="AV50" s="2">
        <f t="shared" si="39"/>
        <v>-5.9050307522183765E-2</v>
      </c>
    </row>
    <row r="51" spans="1:48" x14ac:dyDescent="0.35">
      <c r="A51">
        <v>2006</v>
      </c>
      <c r="B51" s="1">
        <v>2.5038999999999998</v>
      </c>
      <c r="C51">
        <v>42</v>
      </c>
      <c r="D51" s="1">
        <v>4.6689999999999996</v>
      </c>
      <c r="E51">
        <v>91</v>
      </c>
      <c r="F51" s="1">
        <v>10.36851368</v>
      </c>
      <c r="G51">
        <v>50</v>
      </c>
      <c r="I51" s="1">
        <f t="shared" si="20"/>
        <v>0.91784951633814826</v>
      </c>
      <c r="J51" s="1">
        <f t="shared" si="10"/>
        <v>1.5409449159887998</v>
      </c>
      <c r="K51" s="1">
        <f t="shared" si="32"/>
        <v>2.3387736831357047</v>
      </c>
      <c r="L51" s="6"/>
      <c r="M51" s="11">
        <f t="shared" si="28"/>
        <v>4.6572150201082509</v>
      </c>
      <c r="N51" s="11">
        <f t="shared" si="11"/>
        <v>5.4305726216185297</v>
      </c>
      <c r="O51" s="11">
        <f t="shared" si="40"/>
        <v>4.8475573847585993</v>
      </c>
      <c r="P51" s="1"/>
      <c r="Q51" s="12"/>
      <c r="R51" s="14">
        <f t="shared" si="44"/>
        <v>0</v>
      </c>
      <c r="S51" s="14">
        <f t="shared" si="42"/>
        <v>0</v>
      </c>
      <c r="T51" s="14">
        <f t="shared" si="33"/>
        <v>0</v>
      </c>
      <c r="U51" s="14">
        <f t="shared" si="29"/>
        <v>0.91784951633814826</v>
      </c>
      <c r="V51" s="14">
        <f t="shared" si="43"/>
        <v>1.5409449159887998</v>
      </c>
      <c r="W51" s="14">
        <f t="shared" si="34"/>
        <v>2.3387736831357047</v>
      </c>
      <c r="X51" s="14">
        <f t="shared" si="12"/>
        <v>1.3295508466270434</v>
      </c>
      <c r="Y51" s="14">
        <f t="shared" si="13"/>
        <v>1.5536888685070518</v>
      </c>
      <c r="Z51" s="14">
        <f t="shared" si="22"/>
        <v>2.1612103565324521</v>
      </c>
      <c r="AA51" s="14">
        <f t="shared" si="30"/>
        <v>1.704751237737818</v>
      </c>
      <c r="AB51" s="14">
        <f t="shared" si="4"/>
        <v>2.3656720895631058</v>
      </c>
      <c r="AC51" s="14">
        <f t="shared" si="41"/>
        <v>2.6175024265670461</v>
      </c>
      <c r="AE51">
        <f t="shared" si="14"/>
        <v>2006</v>
      </c>
      <c r="AF51" s="1">
        <f t="shared" si="23"/>
        <v>0.91784951633814826</v>
      </c>
      <c r="AG51" s="1">
        <f t="shared" si="15"/>
        <v>1.5409449159887998</v>
      </c>
      <c r="AH51" s="1">
        <f t="shared" si="35"/>
        <v>2.3387736831357047</v>
      </c>
      <c r="AI51" s="1">
        <f t="shared" si="24"/>
        <v>1.3295508466270434</v>
      </c>
      <c r="AJ51" s="1">
        <f t="shared" si="16"/>
        <v>1.5536888685070518</v>
      </c>
      <c r="AK51" s="1">
        <f t="shared" si="36"/>
        <v>2.1612103565324521</v>
      </c>
      <c r="AL51" s="2">
        <f t="shared" si="25"/>
        <v>1.5922308905457012</v>
      </c>
      <c r="AM51" s="2">
        <f t="shared" si="17"/>
        <v>1.792483975567073</v>
      </c>
      <c r="AN51" s="2">
        <f t="shared" si="37"/>
        <v>2.2230043778252662</v>
      </c>
      <c r="AP51">
        <f t="shared" si="18"/>
        <v>2006</v>
      </c>
      <c r="AQ51" s="1">
        <f t="shared" si="26"/>
        <v>-0.41170133028889511</v>
      </c>
      <c r="AR51" s="1">
        <f t="shared" si="31"/>
        <v>-1.2743952518252E-2</v>
      </c>
      <c r="AS51" s="1">
        <f t="shared" si="38"/>
        <v>0.17756332660325258</v>
      </c>
      <c r="AT51" s="2">
        <f t="shared" si="27"/>
        <v>-0.67438137420755295</v>
      </c>
      <c r="AU51" s="2">
        <f t="shared" si="19"/>
        <v>-0.25153905957827316</v>
      </c>
      <c r="AV51" s="2">
        <f t="shared" si="39"/>
        <v>0.1157693053104385</v>
      </c>
    </row>
    <row r="52" spans="1:48" x14ac:dyDescent="0.35">
      <c r="A52">
        <v>2007</v>
      </c>
      <c r="B52" s="1">
        <v>2.6562999999999999</v>
      </c>
      <c r="C52">
        <v>42</v>
      </c>
      <c r="D52" s="1">
        <v>6.5183999999999997</v>
      </c>
      <c r="E52">
        <v>91</v>
      </c>
      <c r="F52" s="1">
        <v>10.30370544</v>
      </c>
      <c r="G52">
        <v>50</v>
      </c>
      <c r="I52" s="1">
        <f t="shared" si="20"/>
        <v>0.97693417704284125</v>
      </c>
      <c r="J52" s="1">
        <f t="shared" si="10"/>
        <v>1.8746289470503497</v>
      </c>
      <c r="K52" s="1">
        <f t="shared" si="32"/>
        <v>2.3325035819968614</v>
      </c>
      <c r="L52" s="6"/>
      <c r="M52" s="11">
        <f t="shared" si="28"/>
        <v>4.6573457043521502</v>
      </c>
      <c r="N52" s="11">
        <f t="shared" si="11"/>
        <v>5.4315550852294887</v>
      </c>
      <c r="O52" s="11">
        <f t="shared" si="40"/>
        <v>4.8473286410024174</v>
      </c>
      <c r="P52" s="1"/>
      <c r="Q52" s="12"/>
      <c r="R52" s="14">
        <f t="shared" si="44"/>
        <v>0</v>
      </c>
      <c r="S52" s="14">
        <f t="shared" si="42"/>
        <v>0</v>
      </c>
      <c r="T52" s="14">
        <f t="shared" si="33"/>
        <v>0</v>
      </c>
      <c r="U52" s="14">
        <f t="shared" si="29"/>
        <v>0.97693417704284125</v>
      </c>
      <c r="V52" s="14">
        <f t="shared" si="43"/>
        <v>1.8746289470503497</v>
      </c>
      <c r="W52" s="14">
        <f t="shared" si="34"/>
        <v>2.3325035819968614</v>
      </c>
      <c r="X52" s="14">
        <f t="shared" si="12"/>
        <v>1.3295508466270434</v>
      </c>
      <c r="Y52" s="14">
        <f t="shared" si="13"/>
        <v>1.5536888685070518</v>
      </c>
      <c r="Z52" s="14">
        <f t="shared" si="22"/>
        <v>2.1612103565324521</v>
      </c>
      <c r="AA52" s="14">
        <f t="shared" si="30"/>
        <v>1.5350266180971812</v>
      </c>
      <c r="AB52" s="14">
        <f t="shared" si="4"/>
        <v>2.74476369695422</v>
      </c>
      <c r="AC52" s="14">
        <f t="shared" si="41"/>
        <v>2.6078605277728988</v>
      </c>
      <c r="AE52">
        <f t="shared" si="14"/>
        <v>2007</v>
      </c>
      <c r="AF52" s="1">
        <f t="shared" si="23"/>
        <v>0.97693417704284125</v>
      </c>
      <c r="AG52" s="1">
        <f t="shared" si="15"/>
        <v>1.8746289470503497</v>
      </c>
      <c r="AH52" s="1">
        <f t="shared" si="35"/>
        <v>2.3325035819968614</v>
      </c>
      <c r="AI52" s="1">
        <f t="shared" si="24"/>
        <v>1.3295508466270434</v>
      </c>
      <c r="AJ52" s="1">
        <f t="shared" si="16"/>
        <v>1.5536888685070518</v>
      </c>
      <c r="AK52" s="1">
        <f t="shared" si="36"/>
        <v>2.1612103565324521</v>
      </c>
      <c r="AL52" s="2">
        <f t="shared" si="25"/>
        <v>1.5922308905457012</v>
      </c>
      <c r="AM52" s="2">
        <f t="shared" si="17"/>
        <v>1.792483975567073</v>
      </c>
      <c r="AN52" s="2">
        <f t="shared" si="37"/>
        <v>2.2230043778252662</v>
      </c>
      <c r="AP52">
        <f t="shared" si="18"/>
        <v>2007</v>
      </c>
      <c r="AQ52" s="1">
        <f t="shared" si="26"/>
        <v>-0.35261666958420212</v>
      </c>
      <c r="AR52" s="1">
        <f t="shared" si="31"/>
        <v>0.32094007854329787</v>
      </c>
      <c r="AS52" s="1">
        <f t="shared" si="38"/>
        <v>0.17129322546440928</v>
      </c>
      <c r="AT52" s="2">
        <f t="shared" si="27"/>
        <v>-0.61529671350285997</v>
      </c>
      <c r="AU52" s="2">
        <f t="shared" si="19"/>
        <v>8.2144971483276708E-2</v>
      </c>
      <c r="AV52" s="2">
        <f t="shared" si="39"/>
        <v>0.1094992041715952</v>
      </c>
    </row>
    <row r="53" spans="1:48" x14ac:dyDescent="0.35">
      <c r="A53">
        <v>2008</v>
      </c>
      <c r="B53" s="1">
        <v>6.8582999999999998</v>
      </c>
      <c r="C53">
        <v>42</v>
      </c>
      <c r="D53" s="1">
        <v>5.8907999999999996</v>
      </c>
      <c r="E53">
        <v>91</v>
      </c>
      <c r="F53" s="1">
        <v>9.2912837029999995</v>
      </c>
      <c r="G53">
        <v>50</v>
      </c>
      <c r="I53" s="1">
        <f t="shared" si="20"/>
        <v>1.9254595976158979</v>
      </c>
      <c r="J53" s="1">
        <f t="shared" si="10"/>
        <v>1.7733918118698699</v>
      </c>
      <c r="K53" s="1">
        <f t="shared" si="32"/>
        <v>2.2290767244421499</v>
      </c>
      <c r="L53" s="6"/>
      <c r="M53" s="11">
        <f t="shared" si="28"/>
        <v>4.6659565268886993</v>
      </c>
      <c r="N53" s="11">
        <f t="shared" si="11"/>
        <v>5.4311772795897992</v>
      </c>
      <c r="O53" s="11">
        <f t="shared" si="40"/>
        <v>4.8439602554967909</v>
      </c>
      <c r="P53" s="1"/>
      <c r="Q53" s="12"/>
      <c r="R53" s="14">
        <f t="shared" si="44"/>
        <v>0</v>
      </c>
      <c r="S53" s="14">
        <f t="shared" si="42"/>
        <v>0</v>
      </c>
      <c r="T53" s="14">
        <f t="shared" si="33"/>
        <v>0</v>
      </c>
      <c r="U53" s="14">
        <f t="shared" si="29"/>
        <v>1.9254595976158979</v>
      </c>
      <c r="V53" s="14">
        <f t="shared" si="43"/>
        <v>1.7733918118698699</v>
      </c>
      <c r="W53" s="14">
        <f t="shared" si="34"/>
        <v>2.2290767244421499</v>
      </c>
      <c r="X53" s="14">
        <f t="shared" si="12"/>
        <v>1.3295508466270434</v>
      </c>
      <c r="Y53" s="14">
        <f t="shared" si="13"/>
        <v>1.5536888685070518</v>
      </c>
      <c r="Z53" s="14">
        <f t="shared" si="22"/>
        <v>2.1612103565324521</v>
      </c>
      <c r="AA53" s="14">
        <f t="shared" si="30"/>
        <v>2.5481722865937235</v>
      </c>
      <c r="AB53" s="14">
        <f t="shared" si="4"/>
        <v>2.6215100118998849</v>
      </c>
      <c r="AC53" s="14">
        <f t="shared" si="41"/>
        <v>2.4634786471616787</v>
      </c>
      <c r="AE53">
        <f t="shared" si="14"/>
        <v>2008</v>
      </c>
      <c r="AF53" s="1">
        <f t="shared" si="23"/>
        <v>1.9254595976158979</v>
      </c>
      <c r="AG53" s="1">
        <f t="shared" si="15"/>
        <v>1.7733918118698699</v>
      </c>
      <c r="AH53" s="1">
        <f t="shared" si="35"/>
        <v>2.2290767244421499</v>
      </c>
      <c r="AI53" s="1">
        <f t="shared" si="24"/>
        <v>1.3295508466270434</v>
      </c>
      <c r="AJ53" s="1">
        <f t="shared" si="16"/>
        <v>1.5536888685070518</v>
      </c>
      <c r="AK53" s="1">
        <f t="shared" si="36"/>
        <v>2.1612103565324521</v>
      </c>
      <c r="AL53" s="2">
        <f t="shared" si="25"/>
        <v>1.5922308905457012</v>
      </c>
      <c r="AM53" s="2">
        <f t="shared" si="17"/>
        <v>1.792483975567073</v>
      </c>
      <c r="AN53" s="2">
        <f t="shared" si="37"/>
        <v>2.2230043778252662</v>
      </c>
      <c r="AP53">
        <f t="shared" si="18"/>
        <v>2008</v>
      </c>
      <c r="AQ53" s="1">
        <f t="shared" si="26"/>
        <v>0.59590875098885454</v>
      </c>
      <c r="AR53" s="1">
        <f t="shared" si="31"/>
        <v>0.21970294336281815</v>
      </c>
      <c r="AS53" s="1">
        <f t="shared" si="38"/>
        <v>6.78663679096978E-2</v>
      </c>
      <c r="AT53" s="2">
        <f t="shared" si="27"/>
        <v>0.33322870707019669</v>
      </c>
      <c r="AU53" s="2">
        <f t="shared" si="19"/>
        <v>-1.9092163697203013E-2</v>
      </c>
      <c r="AV53" s="2">
        <f t="shared" si="39"/>
        <v>6.072346616883717E-3</v>
      </c>
    </row>
    <row r="54" spans="1:48" x14ac:dyDescent="0.35">
      <c r="A54">
        <v>2009</v>
      </c>
      <c r="B54" s="1">
        <v>6.1159999999999997</v>
      </c>
      <c r="C54">
        <v>42</v>
      </c>
      <c r="D54" s="1">
        <v>4.2853676209999998</v>
      </c>
      <c r="E54">
        <v>91</v>
      </c>
      <c r="F54" s="1">
        <v>10.88318115</v>
      </c>
      <c r="G54">
        <v>50</v>
      </c>
      <c r="I54" s="1">
        <f t="shared" si="20"/>
        <v>1.8109082880668159</v>
      </c>
      <c r="J54" s="1">
        <f t="shared" si="10"/>
        <v>1.455206340901863</v>
      </c>
      <c r="K54" s="1">
        <f t="shared" si="32"/>
        <v>2.3872185838018947</v>
      </c>
      <c r="L54" s="6"/>
      <c r="M54" s="11">
        <f t="shared" si="28"/>
        <v>4.6637332612844205</v>
      </c>
      <c r="N54" s="11">
        <f t="shared" si="11"/>
        <v>5.4304184597151615</v>
      </c>
      <c r="O54" s="11">
        <f t="shared" si="40"/>
        <v>4.8494299272988206</v>
      </c>
      <c r="P54" s="1"/>
      <c r="Q54" s="12"/>
      <c r="R54" s="14">
        <f t="shared" si="44"/>
        <v>0</v>
      </c>
      <c r="S54" s="14">
        <f t="shared" si="42"/>
        <v>0</v>
      </c>
      <c r="T54" s="14">
        <f t="shared" si="33"/>
        <v>0</v>
      </c>
      <c r="U54" s="14">
        <f t="shared" si="29"/>
        <v>1.8109082880668159</v>
      </c>
      <c r="V54" s="14">
        <f t="shared" si="43"/>
        <v>1.455206340901863</v>
      </c>
      <c r="W54" s="14">
        <f t="shared" si="34"/>
        <v>2.3872185838018947</v>
      </c>
      <c r="X54" s="14">
        <f t="shared" si="12"/>
        <v>1.3295508466270434</v>
      </c>
      <c r="Y54" s="14">
        <f t="shared" si="13"/>
        <v>1.5536888685070518</v>
      </c>
      <c r="Z54" s="14">
        <f t="shared" si="22"/>
        <v>2.1612103565324521</v>
      </c>
      <c r="AA54" s="14">
        <f t="shared" si="30"/>
        <v>2.2760843135773512</v>
      </c>
      <c r="AB54" s="14">
        <f t="shared" si="4"/>
        <v>2.2863015540080394</v>
      </c>
      <c r="AC54" s="14">
        <f t="shared" si="41"/>
        <v>2.6948511796365859</v>
      </c>
      <c r="AE54">
        <f t="shared" si="14"/>
        <v>2009</v>
      </c>
      <c r="AF54" s="1">
        <f t="shared" si="23"/>
        <v>1.8109082880668159</v>
      </c>
      <c r="AG54" s="1">
        <f t="shared" si="15"/>
        <v>1.455206340901863</v>
      </c>
      <c r="AH54" s="1">
        <f t="shared" si="35"/>
        <v>2.3872185838018947</v>
      </c>
      <c r="AI54" s="1">
        <f t="shared" si="24"/>
        <v>1.3295508466270434</v>
      </c>
      <c r="AJ54" s="1">
        <f t="shared" si="16"/>
        <v>1.5536888685070518</v>
      </c>
      <c r="AK54" s="1">
        <f t="shared" si="36"/>
        <v>2.1612103565324521</v>
      </c>
      <c r="AL54" s="2">
        <f t="shared" si="25"/>
        <v>1.5922308905457012</v>
      </c>
      <c r="AM54" s="2">
        <f t="shared" si="17"/>
        <v>1.792483975567073</v>
      </c>
      <c r="AN54" s="2">
        <f t="shared" si="37"/>
        <v>2.2230043778252662</v>
      </c>
      <c r="AP54">
        <f t="shared" si="18"/>
        <v>2009</v>
      </c>
      <c r="AQ54" s="1">
        <f t="shared" si="26"/>
        <v>0.48135744143977255</v>
      </c>
      <c r="AR54" s="1">
        <f t="shared" si="31"/>
        <v>-9.848252760518883E-2</v>
      </c>
      <c r="AS54" s="1">
        <f t="shared" si="38"/>
        <v>0.22600822726944259</v>
      </c>
      <c r="AT54" s="2">
        <f t="shared" si="27"/>
        <v>0.2186773975211147</v>
      </c>
      <c r="AU54" s="2">
        <f t="shared" si="19"/>
        <v>-0.33727763466520999</v>
      </c>
      <c r="AV54" s="2">
        <f t="shared" si="39"/>
        <v>0.1642142059766285</v>
      </c>
    </row>
    <row r="55" spans="1:48" x14ac:dyDescent="0.35">
      <c r="A55">
        <v>2010</v>
      </c>
      <c r="B55" s="1">
        <v>4.7370000000000001</v>
      </c>
      <c r="C55">
        <v>42</v>
      </c>
      <c r="D55" s="1">
        <v>6.6873616350000002</v>
      </c>
      <c r="E55">
        <v>91</v>
      </c>
      <c r="F55" s="1">
        <v>13.05234636</v>
      </c>
      <c r="G55">
        <v>50</v>
      </c>
      <c r="I55" s="1">
        <f t="shared" si="20"/>
        <v>1.5554040239416147</v>
      </c>
      <c r="J55" s="1">
        <f t="shared" si="10"/>
        <v>1.900219421914624</v>
      </c>
      <c r="K55" s="1">
        <f t="shared" si="32"/>
        <v>2.5689679153081824</v>
      </c>
      <c r="L55" s="6"/>
      <c r="M55" s="11">
        <f t="shared" si="28"/>
        <v>4.6604023079157493</v>
      </c>
      <c r="N55" s="11">
        <f t="shared" si="11"/>
        <v>5.4316645852853567</v>
      </c>
      <c r="O55" s="11">
        <f t="shared" si="40"/>
        <v>4.8584131236225394</v>
      </c>
      <c r="P55" s="1"/>
      <c r="Q55" s="12"/>
      <c r="R55" s="14">
        <f t="shared" si="44"/>
        <v>0</v>
      </c>
      <c r="S55" s="14">
        <f t="shared" si="42"/>
        <v>0</v>
      </c>
      <c r="T55" s="14">
        <f t="shared" si="33"/>
        <v>0</v>
      </c>
      <c r="U55" s="14">
        <f t="shared" si="29"/>
        <v>1.5554040239416147</v>
      </c>
      <c r="V55" s="14">
        <f t="shared" si="43"/>
        <v>1.900219421914624</v>
      </c>
      <c r="W55" s="14">
        <f t="shared" si="34"/>
        <v>2.5689679153081824</v>
      </c>
      <c r="X55" s="14">
        <f t="shared" si="12"/>
        <v>1.3295508466270434</v>
      </c>
      <c r="Y55" s="14">
        <f t="shared" si="13"/>
        <v>1.5536888685070518</v>
      </c>
      <c r="Z55" s="14">
        <f t="shared" si="22"/>
        <v>2.1612103565324521</v>
      </c>
      <c r="AA55" s="14">
        <f t="shared" si="30"/>
        <v>1.7226883410948022</v>
      </c>
      <c r="AB55" s="14">
        <f t="shared" si="4"/>
        <v>2.7766336611770965</v>
      </c>
      <c r="AC55" s="14">
        <f t="shared" si="41"/>
        <v>3.0190215508932545</v>
      </c>
      <c r="AE55">
        <f t="shared" si="14"/>
        <v>2010</v>
      </c>
      <c r="AF55" s="1">
        <f t="shared" si="23"/>
        <v>1.5554040239416147</v>
      </c>
      <c r="AG55" s="1">
        <f t="shared" si="15"/>
        <v>1.900219421914624</v>
      </c>
      <c r="AH55" s="1">
        <f t="shared" si="35"/>
        <v>2.5689679153081824</v>
      </c>
      <c r="AI55" s="1">
        <f t="shared" si="24"/>
        <v>1.3295508466270434</v>
      </c>
      <c r="AJ55" s="1">
        <f t="shared" si="16"/>
        <v>1.5536888685070518</v>
      </c>
      <c r="AK55" s="1">
        <f t="shared" si="36"/>
        <v>2.1612103565324521</v>
      </c>
      <c r="AL55" s="2">
        <f t="shared" si="25"/>
        <v>1.5922308905457012</v>
      </c>
      <c r="AM55" s="2">
        <f t="shared" si="17"/>
        <v>1.792483975567073</v>
      </c>
      <c r="AN55" s="2">
        <f t="shared" si="37"/>
        <v>2.2230043778252662</v>
      </c>
      <c r="AP55">
        <f t="shared" si="18"/>
        <v>2010</v>
      </c>
      <c r="AQ55" s="1">
        <f t="shared" si="26"/>
        <v>0.22585317731457133</v>
      </c>
      <c r="AR55" s="1">
        <f t="shared" si="31"/>
        <v>0.34653055340757222</v>
      </c>
      <c r="AS55" s="1">
        <f t="shared" si="38"/>
        <v>0.40775755877573028</v>
      </c>
      <c r="AT55" s="2">
        <f t="shared" si="27"/>
        <v>-3.6826866604086517E-2</v>
      </c>
      <c r="AU55" s="2">
        <f t="shared" si="19"/>
        <v>0.10773544634755106</v>
      </c>
      <c r="AV55" s="2">
        <f t="shared" si="39"/>
        <v>0.34596353748291619</v>
      </c>
    </row>
    <row r="56" spans="1:48" x14ac:dyDescent="0.35">
      <c r="A56">
        <v>2011</v>
      </c>
      <c r="B56" s="1">
        <v>4.5819999999999999</v>
      </c>
      <c r="C56">
        <v>42</v>
      </c>
      <c r="D56" s="1">
        <v>6.1697097750000003</v>
      </c>
      <c r="E56">
        <v>91</v>
      </c>
      <c r="F56" s="1">
        <v>13.611424360000001</v>
      </c>
      <c r="G56">
        <v>83</v>
      </c>
      <c r="I56" s="1">
        <f t="shared" si="20"/>
        <v>1.5221355840313038</v>
      </c>
      <c r="J56" s="1">
        <f t="shared" si="10"/>
        <v>1.8196517987234506</v>
      </c>
      <c r="K56" s="1">
        <f t="shared" si="32"/>
        <v>2.6109094665878212</v>
      </c>
      <c r="L56" s="6"/>
      <c r="M56" s="11">
        <f t="shared" si="28"/>
        <v>4.6600929183006325</v>
      </c>
      <c r="N56" s="11">
        <f t="shared" si="11"/>
        <v>5.431339550534668</v>
      </c>
      <c r="O56" s="11">
        <f t="shared" si="40"/>
        <v>5.3486849619940386</v>
      </c>
      <c r="P56" s="1"/>
      <c r="Q56" s="12"/>
      <c r="R56" s="14">
        <f t="shared" si="44"/>
        <v>0</v>
      </c>
      <c r="S56" s="14">
        <f t="shared" si="42"/>
        <v>0</v>
      </c>
      <c r="T56" s="14">
        <f t="shared" si="33"/>
        <v>0</v>
      </c>
      <c r="U56" s="14">
        <f t="shared" si="29"/>
        <v>1.5221355840313038</v>
      </c>
      <c r="V56" s="14">
        <f t="shared" si="43"/>
        <v>1.8196517987234506</v>
      </c>
      <c r="W56" s="14">
        <f t="shared" si="34"/>
        <v>2.6109094665878212</v>
      </c>
      <c r="X56" s="14">
        <f t="shared" si="12"/>
        <v>1.3295508466270434</v>
      </c>
      <c r="Y56" s="14">
        <f t="shared" si="13"/>
        <v>1.5536888685070518</v>
      </c>
      <c r="Z56" s="14">
        <f t="shared" si="22"/>
        <v>2.1612103565324521</v>
      </c>
      <c r="AA56" s="14">
        <f t="shared" si="30"/>
        <v>1.660553377227127</v>
      </c>
      <c r="AB56" s="14">
        <f t="shared" si="4"/>
        <v>2.6772088940856937</v>
      </c>
      <c r="AC56" s="14">
        <f t="shared" si="41"/>
        <v>3.4387240581536465</v>
      </c>
      <c r="AE56">
        <f t="shared" si="14"/>
        <v>2011</v>
      </c>
      <c r="AF56" s="1">
        <f t="shared" si="23"/>
        <v>1.5221355840313038</v>
      </c>
      <c r="AG56" s="1">
        <f t="shared" si="15"/>
        <v>1.8196517987234506</v>
      </c>
      <c r="AH56" s="1">
        <f t="shared" si="35"/>
        <v>2.6109094665878212</v>
      </c>
      <c r="AI56" s="1">
        <f t="shared" si="24"/>
        <v>1.3295508466270434</v>
      </c>
      <c r="AJ56" s="1">
        <f t="shared" si="16"/>
        <v>1.5536888685070518</v>
      </c>
      <c r="AK56" s="1">
        <f t="shared" si="36"/>
        <v>2.1612103565324521</v>
      </c>
      <c r="AL56" s="2">
        <f t="shared" si="25"/>
        <v>1.5922308905457012</v>
      </c>
      <c r="AM56" s="2">
        <f t="shared" si="17"/>
        <v>1.792483975567073</v>
      </c>
      <c r="AN56" s="2">
        <f t="shared" si="37"/>
        <v>2.2230043778252662</v>
      </c>
      <c r="AP56">
        <f t="shared" si="18"/>
        <v>2011</v>
      </c>
      <c r="AQ56" s="1">
        <f t="shared" si="26"/>
        <v>0.19258473740426041</v>
      </c>
      <c r="AR56" s="1">
        <f t="shared" si="31"/>
        <v>0.26596293021639883</v>
      </c>
      <c r="AS56" s="1">
        <f t="shared" si="38"/>
        <v>0.44969911005536911</v>
      </c>
      <c r="AT56" s="2">
        <f t="shared" si="27"/>
        <v>-7.0095306514397437E-2</v>
      </c>
      <c r="AU56" s="2">
        <f t="shared" si="19"/>
        <v>2.7167823156377668E-2</v>
      </c>
      <c r="AV56" s="2">
        <f t="shared" si="39"/>
        <v>0.38790508876255503</v>
      </c>
    </row>
    <row r="57" spans="1:48" x14ac:dyDescent="0.35">
      <c r="A57">
        <v>2012</v>
      </c>
      <c r="B57" s="1">
        <v>3.931</v>
      </c>
      <c r="C57">
        <v>42</v>
      </c>
      <c r="D57" s="1">
        <v>4.9916206670000003</v>
      </c>
      <c r="E57">
        <v>91</v>
      </c>
      <c r="F57" s="1">
        <v>8.8010150140000007</v>
      </c>
      <c r="G57">
        <v>83</v>
      </c>
      <c r="I57" s="1">
        <f t="shared" si="20"/>
        <v>1.3688938464397233</v>
      </c>
      <c r="J57" s="1">
        <f t="shared" si="10"/>
        <v>1.6077606399987887</v>
      </c>
      <c r="K57" s="1">
        <f t="shared" si="32"/>
        <v>2.174867057332726</v>
      </c>
      <c r="L57" s="6"/>
      <c r="M57" s="11">
        <f t="shared" si="28"/>
        <v>4.6589370350237331</v>
      </c>
      <c r="N57" s="11">
        <f t="shared" si="11"/>
        <v>5.4307154756408549</v>
      </c>
      <c r="O57" s="11">
        <f t="shared" si="40"/>
        <v>5.3419547088572132</v>
      </c>
      <c r="P57" s="1"/>
      <c r="Q57" s="12"/>
      <c r="R57" s="14">
        <f t="shared" si="44"/>
        <v>0</v>
      </c>
      <c r="S57" s="14">
        <f t="shared" si="42"/>
        <v>0</v>
      </c>
      <c r="T57" s="14">
        <f t="shared" si="33"/>
        <v>0</v>
      </c>
      <c r="U57" s="14">
        <f t="shared" si="29"/>
        <v>1.3688938464397233</v>
      </c>
      <c r="V57" s="14">
        <f t="shared" si="43"/>
        <v>1.6077606399987887</v>
      </c>
      <c r="W57" s="14">
        <f t="shared" si="34"/>
        <v>2.174867057332726</v>
      </c>
      <c r="X57" s="14">
        <f t="shared" si="12"/>
        <v>1.3295508466270434</v>
      </c>
      <c r="Y57" s="14">
        <f t="shared" si="13"/>
        <v>1.5536888685070518</v>
      </c>
      <c r="Z57" s="14">
        <f t="shared" si="22"/>
        <v>2.1612103565324521</v>
      </c>
      <c r="AA57" s="14">
        <f t="shared" si="30"/>
        <v>1.4245504856449527</v>
      </c>
      <c r="AB57" s="14">
        <f t="shared" si="4"/>
        <v>2.4340613212178739</v>
      </c>
      <c r="AC57" s="14">
        <f t="shared" si="41"/>
        <v>2.9076095430469424</v>
      </c>
      <c r="AE57">
        <f t="shared" si="14"/>
        <v>2012</v>
      </c>
      <c r="AF57" s="1">
        <f t="shared" si="23"/>
        <v>1.3688938464397233</v>
      </c>
      <c r="AG57" s="1">
        <f t="shared" si="15"/>
        <v>1.6077606399987887</v>
      </c>
      <c r="AH57" s="1">
        <f t="shared" si="35"/>
        <v>2.174867057332726</v>
      </c>
      <c r="AI57" s="1">
        <f t="shared" si="24"/>
        <v>1.3295508466270434</v>
      </c>
      <c r="AJ57" s="1">
        <f t="shared" si="16"/>
        <v>1.5536888685070518</v>
      </c>
      <c r="AK57" s="1">
        <f t="shared" si="36"/>
        <v>2.1612103565324521</v>
      </c>
      <c r="AL57" s="2">
        <f t="shared" si="25"/>
        <v>1.5922308905457012</v>
      </c>
      <c r="AM57" s="2">
        <f t="shared" si="17"/>
        <v>1.792483975567073</v>
      </c>
      <c r="AN57" s="2">
        <f t="shared" si="37"/>
        <v>2.2230043778252662</v>
      </c>
      <c r="AP57">
        <f t="shared" si="18"/>
        <v>2012</v>
      </c>
      <c r="AQ57" s="1">
        <f t="shared" si="26"/>
        <v>3.9342999812679968E-2</v>
      </c>
      <c r="AR57" s="1">
        <f t="shared" si="31"/>
        <v>5.407177149173692E-2</v>
      </c>
      <c r="AS57" s="1">
        <f t="shared" si="38"/>
        <v>1.3656700800273924E-2</v>
      </c>
      <c r="AT57" s="2">
        <f t="shared" si="27"/>
        <v>-0.22333704410597788</v>
      </c>
      <c r="AU57" s="2">
        <f t="shared" si="19"/>
        <v>-0.18472333556828424</v>
      </c>
      <c r="AV57" s="2">
        <f t="shared" si="39"/>
        <v>-4.8137320492540159E-2</v>
      </c>
    </row>
    <row r="58" spans="1:48" x14ac:dyDescent="0.35">
      <c r="A58">
        <v>2013</v>
      </c>
      <c r="B58" s="1">
        <v>2.3109999999999999</v>
      </c>
      <c r="C58">
        <v>42</v>
      </c>
      <c r="D58" s="1">
        <v>3.0147024999999998</v>
      </c>
      <c r="E58">
        <v>91</v>
      </c>
      <c r="F58" s="1">
        <v>3.6757709919999999</v>
      </c>
      <c r="G58">
        <v>83</v>
      </c>
      <c r="I58" s="1">
        <f t="shared" si="20"/>
        <v>0.83768033129224362</v>
      </c>
      <c r="J58" s="1">
        <f t="shared" si="10"/>
        <v>1.1035011520104525</v>
      </c>
      <c r="K58" s="1">
        <f t="shared" si="32"/>
        <v>1.3017629044026671</v>
      </c>
      <c r="L58" s="6"/>
      <c r="M58" s="11">
        <f t="shared" si="28"/>
        <v>4.6570678591239414</v>
      </c>
      <c r="N58" s="11">
        <f t="shared" si="11"/>
        <v>5.4300297978040408</v>
      </c>
      <c r="O58" s="11">
        <f t="shared" si="40"/>
        <v>5.3382662471878159</v>
      </c>
      <c r="P58" s="1"/>
      <c r="Q58" s="12"/>
      <c r="R58" s="14">
        <f t="shared" si="44"/>
        <v>0</v>
      </c>
      <c r="S58" s="14">
        <f t="shared" si="42"/>
        <v>0</v>
      </c>
      <c r="T58" s="14">
        <f t="shared" si="33"/>
        <v>0</v>
      </c>
      <c r="U58" s="14">
        <f t="shared" si="29"/>
        <v>0.83768033129224362</v>
      </c>
      <c r="V58" s="14">
        <f t="shared" si="43"/>
        <v>1.1035011520104525</v>
      </c>
      <c r="W58" s="14">
        <f t="shared" si="34"/>
        <v>1.3017629044026671</v>
      </c>
      <c r="X58" s="14">
        <f t="shared" si="12"/>
        <v>1.3295508466270434</v>
      </c>
      <c r="Y58" s="14">
        <f t="shared" si="13"/>
        <v>1.5536888685070518</v>
      </c>
      <c r="Z58" s="14">
        <f t="shared" si="22"/>
        <v>2.1612103565324521</v>
      </c>
      <c r="AA58" s="14">
        <f t="shared" si="30"/>
        <v>2.0333870693513227</v>
      </c>
      <c r="AB58" s="14">
        <f t="shared" si="4"/>
        <v>2.1233430368343043</v>
      </c>
      <c r="AC58" s="14">
        <f t="shared" si="41"/>
        <v>3.3804669707967565</v>
      </c>
      <c r="AE58">
        <f t="shared" si="14"/>
        <v>2013</v>
      </c>
      <c r="AF58" s="1">
        <f t="shared" si="23"/>
        <v>0.83768033129224362</v>
      </c>
      <c r="AG58" s="1">
        <f t="shared" si="15"/>
        <v>1.1035011520104525</v>
      </c>
      <c r="AH58" s="1">
        <f t="shared" si="35"/>
        <v>1.3017629044026671</v>
      </c>
      <c r="AI58" s="1">
        <f t="shared" si="24"/>
        <v>1.3295508466270434</v>
      </c>
      <c r="AJ58" s="1">
        <f t="shared" si="16"/>
        <v>1.5536888685070518</v>
      </c>
      <c r="AK58" s="1">
        <f t="shared" si="36"/>
        <v>2.1612103565324521</v>
      </c>
      <c r="AL58" s="2">
        <f t="shared" si="25"/>
        <v>1.5922308905457012</v>
      </c>
      <c r="AM58" s="2">
        <f t="shared" si="17"/>
        <v>1.792483975567073</v>
      </c>
      <c r="AN58" s="2">
        <f t="shared" si="37"/>
        <v>2.2230043778252662</v>
      </c>
      <c r="AP58">
        <f t="shared" si="18"/>
        <v>2013</v>
      </c>
      <c r="AQ58" s="1">
        <f t="shared" si="26"/>
        <v>-0.49187051533479975</v>
      </c>
      <c r="AR58" s="1">
        <f t="shared" si="31"/>
        <v>-0.45018771649659928</v>
      </c>
      <c r="AS58" s="1">
        <f t="shared" si="38"/>
        <v>-0.85944745212978502</v>
      </c>
      <c r="AT58" s="2">
        <f t="shared" si="27"/>
        <v>-0.7545505592534576</v>
      </c>
      <c r="AU58" s="2">
        <f t="shared" si="19"/>
        <v>-0.68898282355662044</v>
      </c>
      <c r="AV58" s="2">
        <f t="shared" si="39"/>
        <v>-0.9212414734225991</v>
      </c>
    </row>
    <row r="59" spans="1:48" x14ac:dyDescent="0.35">
      <c r="A59">
        <v>2014</v>
      </c>
      <c r="B59" s="1">
        <v>2.8969999999999998</v>
      </c>
      <c r="C59">
        <v>42</v>
      </c>
      <c r="D59" s="1">
        <v>2.6790899119999998</v>
      </c>
      <c r="E59">
        <v>91</v>
      </c>
      <c r="F59" s="1">
        <v>4.6830743349999997</v>
      </c>
      <c r="G59">
        <v>83</v>
      </c>
      <c r="I59" s="1">
        <f t="shared" si="20"/>
        <v>1.0636757187872132</v>
      </c>
      <c r="J59" s="1">
        <f t="shared" si="10"/>
        <v>0.9854771517760702</v>
      </c>
      <c r="K59" s="1">
        <f t="shared" si="32"/>
        <v>1.5439548034471942</v>
      </c>
      <c r="L59" s="6"/>
      <c r="M59" s="11">
        <f t="shared" si="28"/>
        <v>4.6575780304411092</v>
      </c>
      <c r="N59" s="11">
        <f t="shared" si="11"/>
        <v>5.429958440679135</v>
      </c>
      <c r="O59" s="11">
        <f t="shared" si="40"/>
        <v>5.3387058998400763</v>
      </c>
      <c r="P59" s="1"/>
      <c r="Q59" s="12"/>
      <c r="R59" s="14">
        <f t="shared" si="44"/>
        <v>0</v>
      </c>
      <c r="S59" s="14">
        <f t="shared" si="42"/>
        <v>0</v>
      </c>
      <c r="T59" s="14">
        <f t="shared" si="33"/>
        <v>0</v>
      </c>
      <c r="U59" s="14">
        <f t="shared" si="29"/>
        <v>1.0636757187872132</v>
      </c>
      <c r="V59" s="14">
        <f t="shared" si="43"/>
        <v>0.9854771517760702</v>
      </c>
      <c r="W59" s="14">
        <f t="shared" si="34"/>
        <v>1.5439548034471942</v>
      </c>
      <c r="X59" s="14">
        <f t="shared" si="12"/>
        <v>1.3295508466270434</v>
      </c>
      <c r="Y59" s="14">
        <f t="shared" si="13"/>
        <v>1.5536888685070518</v>
      </c>
      <c r="Z59" s="14">
        <f t="shared" si="22"/>
        <v>2.1612103565324521</v>
      </c>
      <c r="AA59" s="14">
        <f t="shared" si="30"/>
        <v>1.3780507329348259</v>
      </c>
      <c r="AB59" s="14">
        <f t="shared" si="4"/>
        <v>2.1635585831126951</v>
      </c>
      <c r="AC59" s="14">
        <f t="shared" si="41"/>
        <v>2.805690856625572</v>
      </c>
      <c r="AE59">
        <f t="shared" si="14"/>
        <v>2014</v>
      </c>
      <c r="AF59" s="1">
        <f t="shared" si="23"/>
        <v>1.0636757187872132</v>
      </c>
      <c r="AG59" s="1">
        <f t="shared" si="15"/>
        <v>0.9854771517760702</v>
      </c>
      <c r="AH59" s="1">
        <f t="shared" si="35"/>
        <v>1.5439548034471942</v>
      </c>
      <c r="AI59" s="1">
        <f t="shared" si="24"/>
        <v>1.3295508466270434</v>
      </c>
      <c r="AJ59" s="1">
        <f t="shared" si="16"/>
        <v>1.5536888685070518</v>
      </c>
      <c r="AK59" s="1">
        <f t="shared" si="36"/>
        <v>2.1612103565324521</v>
      </c>
      <c r="AL59" s="2">
        <f t="shared" si="25"/>
        <v>1.5922308905457012</v>
      </c>
      <c r="AM59" s="2">
        <f t="shared" si="17"/>
        <v>1.792483975567073</v>
      </c>
      <c r="AN59" s="2">
        <f t="shared" si="37"/>
        <v>2.2230043778252662</v>
      </c>
      <c r="AP59">
        <f t="shared" si="18"/>
        <v>2014</v>
      </c>
      <c r="AQ59" s="1">
        <f t="shared" si="26"/>
        <v>-0.26587512783983014</v>
      </c>
      <c r="AR59" s="1">
        <f t="shared" si="31"/>
        <v>-0.56821171673098159</v>
      </c>
      <c r="AS59" s="1">
        <f t="shared" si="38"/>
        <v>-0.61725555308525792</v>
      </c>
      <c r="AT59" s="2">
        <f t="shared" si="27"/>
        <v>-0.52855517175848798</v>
      </c>
      <c r="AU59" s="2">
        <f t="shared" si="19"/>
        <v>-0.80700682379100275</v>
      </c>
      <c r="AV59" s="2">
        <f t="shared" si="39"/>
        <v>-0.67904957437807201</v>
      </c>
    </row>
    <row r="60" spans="1:48" x14ac:dyDescent="0.35">
      <c r="A60">
        <v>2015</v>
      </c>
      <c r="B60" s="1">
        <v>3.2170000000000001</v>
      </c>
      <c r="C60">
        <v>42</v>
      </c>
      <c r="D60" s="1">
        <v>4.2744344219999997</v>
      </c>
      <c r="E60">
        <v>91</v>
      </c>
      <c r="F60" s="1">
        <v>10.75714194</v>
      </c>
      <c r="G60">
        <v>83</v>
      </c>
      <c r="I60" s="1">
        <f t="shared" si="20"/>
        <v>1.1684492482568893</v>
      </c>
      <c r="J60" s="1">
        <f t="shared" si="10"/>
        <v>1.4526517946890773</v>
      </c>
      <c r="K60" s="1">
        <f t="shared" si="32"/>
        <v>2.3755699004915667</v>
      </c>
      <c r="L60" s="6"/>
      <c r="M60" s="11">
        <f t="shared" si="28"/>
        <v>4.6579360469542905</v>
      </c>
      <c r="N60" s="11">
        <f t="shared" si="11"/>
        <v>5.4304143163895464</v>
      </c>
      <c r="O60" s="11">
        <f t="shared" si="40"/>
        <v>5.3443115183285368</v>
      </c>
      <c r="P60" s="1"/>
      <c r="Q60" s="12"/>
      <c r="R60" s="14">
        <f t="shared" si="44"/>
        <v>0</v>
      </c>
      <c r="S60" s="14">
        <f t="shared" si="42"/>
        <v>0</v>
      </c>
      <c r="T60" s="14">
        <f t="shared" si="33"/>
        <v>0</v>
      </c>
      <c r="U60" s="14">
        <f t="shared" si="29"/>
        <v>1.1684492482568893</v>
      </c>
      <c r="V60" s="14">
        <f t="shared" si="43"/>
        <v>1.4526517946890773</v>
      </c>
      <c r="W60" s="14">
        <f t="shared" si="34"/>
        <v>2.3755699004915667</v>
      </c>
      <c r="X60" s="14">
        <f t="shared" si="12"/>
        <v>1.3295508466270434</v>
      </c>
      <c r="Y60" s="14">
        <f t="shared" si="13"/>
        <v>1.5536888685070518</v>
      </c>
      <c r="Z60" s="14">
        <f t="shared" si="22"/>
        <v>2.1612103565324521</v>
      </c>
      <c r="AA60" s="14">
        <f t="shared" si="30"/>
        <v>1.3064987518082884</v>
      </c>
      <c r="AB60" s="14">
        <f t="shared" si="4"/>
        <v>2.2841045754042644</v>
      </c>
      <c r="AC60" s="14">
        <f t="shared" si="41"/>
        <v>3.1351976925173277</v>
      </c>
      <c r="AE60">
        <f t="shared" si="14"/>
        <v>2015</v>
      </c>
      <c r="AF60" s="1">
        <f t="shared" si="23"/>
        <v>1.1684492482568893</v>
      </c>
      <c r="AG60" s="1">
        <f t="shared" si="15"/>
        <v>1.4526517946890773</v>
      </c>
      <c r="AH60" s="1">
        <f t="shared" si="35"/>
        <v>2.3755699004915667</v>
      </c>
      <c r="AI60" s="1">
        <f t="shared" si="24"/>
        <v>1.3295508466270434</v>
      </c>
      <c r="AJ60" s="1">
        <f t="shared" si="16"/>
        <v>1.5536888685070518</v>
      </c>
      <c r="AK60" s="1">
        <f t="shared" si="36"/>
        <v>2.1612103565324521</v>
      </c>
      <c r="AL60" s="2">
        <f t="shared" si="25"/>
        <v>1.5922308905457012</v>
      </c>
      <c r="AM60" s="2">
        <f t="shared" si="17"/>
        <v>1.792483975567073</v>
      </c>
      <c r="AN60" s="2">
        <f t="shared" si="37"/>
        <v>2.2230043778252662</v>
      </c>
      <c r="AP60">
        <f t="shared" si="18"/>
        <v>2015</v>
      </c>
      <c r="AQ60" s="1">
        <f t="shared" si="26"/>
        <v>-0.16110159837015403</v>
      </c>
      <c r="AR60" s="1">
        <f t="shared" si="31"/>
        <v>-0.10103707381797444</v>
      </c>
      <c r="AS60" s="1">
        <f t="shared" si="38"/>
        <v>0.21435954395911461</v>
      </c>
      <c r="AT60" s="2">
        <f t="shared" si="27"/>
        <v>-0.42378164228881188</v>
      </c>
      <c r="AU60" s="2">
        <f t="shared" si="19"/>
        <v>-0.3398321808779956</v>
      </c>
      <c r="AV60" s="2">
        <f t="shared" si="39"/>
        <v>0.15256552266630052</v>
      </c>
    </row>
    <row r="61" spans="1:48" x14ac:dyDescent="0.35">
      <c r="A61">
        <v>2016</v>
      </c>
      <c r="B61" s="1">
        <v>3.67</v>
      </c>
      <c r="C61">
        <v>42</v>
      </c>
      <c r="D61" s="1">
        <v>5.2041000000000004</v>
      </c>
      <c r="E61">
        <v>91</v>
      </c>
      <c r="F61" s="1">
        <v>10.1699</v>
      </c>
      <c r="G61">
        <v>83</v>
      </c>
      <c r="I61" s="1">
        <f t="shared" si="20"/>
        <v>1.3001916620664788</v>
      </c>
      <c r="J61" s="1">
        <f t="shared" si="10"/>
        <v>1.649446776453336</v>
      </c>
      <c r="K61" s="1">
        <f t="shared" si="32"/>
        <v>2.3194323771704348</v>
      </c>
      <c r="L61" s="6"/>
      <c r="M61" s="11">
        <f t="shared" si="28"/>
        <v>4.6585387585271887</v>
      </c>
      <c r="N61" s="11">
        <f t="shared" si="11"/>
        <v>5.4308161492347393</v>
      </c>
      <c r="O61" s="11">
        <f t="shared" si="40"/>
        <v>5.3435491447085717</v>
      </c>
      <c r="P61" s="1"/>
      <c r="Q61" s="12"/>
      <c r="R61" s="14">
        <f t="shared" si="44"/>
        <v>0</v>
      </c>
      <c r="S61" s="14">
        <f t="shared" si="42"/>
        <v>0</v>
      </c>
      <c r="T61" s="14">
        <f t="shared" si="33"/>
        <v>0</v>
      </c>
      <c r="U61" s="14">
        <f t="shared" si="29"/>
        <v>1.3001916620664788</v>
      </c>
      <c r="V61" s="14">
        <f t="shared" si="43"/>
        <v>1.649446776453336</v>
      </c>
      <c r="W61" s="14">
        <f t="shared" si="34"/>
        <v>2.3194323771704348</v>
      </c>
      <c r="X61" s="14">
        <f t="shared" si="12"/>
        <v>1.3295508466270434</v>
      </c>
      <c r="Y61" s="14">
        <f t="shared" si="13"/>
        <v>1.5536888685070518</v>
      </c>
      <c r="Z61" s="14">
        <f t="shared" si="22"/>
        <v>2.1612103565324521</v>
      </c>
      <c r="AA61" s="14">
        <f t="shared" si="30"/>
        <v>1.3541458042217263</v>
      </c>
      <c r="AB61" s="14">
        <f t="shared" si="4"/>
        <v>2.4791094185532936</v>
      </c>
      <c r="AC61" s="14">
        <f t="shared" si="41"/>
        <v>3.0675844647628239</v>
      </c>
      <c r="AE61">
        <f t="shared" si="14"/>
        <v>2016</v>
      </c>
      <c r="AF61" s="1">
        <f t="shared" si="23"/>
        <v>1.3001916620664788</v>
      </c>
      <c r="AG61" s="1">
        <f t="shared" si="15"/>
        <v>1.649446776453336</v>
      </c>
      <c r="AH61" s="1">
        <f t="shared" si="35"/>
        <v>2.3194323771704348</v>
      </c>
      <c r="AI61" s="1">
        <f t="shared" si="24"/>
        <v>1.3295508466270434</v>
      </c>
      <c r="AJ61" s="1">
        <f t="shared" si="16"/>
        <v>1.5536888685070518</v>
      </c>
      <c r="AK61" s="1">
        <f t="shared" si="36"/>
        <v>2.1612103565324521</v>
      </c>
      <c r="AL61" s="2">
        <f t="shared" si="25"/>
        <v>1.5922308905457012</v>
      </c>
      <c r="AM61" s="2">
        <f t="shared" si="17"/>
        <v>1.792483975567073</v>
      </c>
      <c r="AN61" s="2">
        <f t="shared" si="37"/>
        <v>2.2230043778252662</v>
      </c>
      <c r="AP61">
        <f t="shared" si="18"/>
        <v>2016</v>
      </c>
      <c r="AQ61" s="1">
        <f t="shared" si="26"/>
        <v>-2.9359184560564522E-2</v>
      </c>
      <c r="AR61" s="1">
        <f t="shared" si="31"/>
        <v>9.5757907946284249E-2</v>
      </c>
      <c r="AS61" s="1">
        <f t="shared" si="38"/>
        <v>0.15822202063798274</v>
      </c>
      <c r="AT61" s="2">
        <f t="shared" si="27"/>
        <v>-0.29203922847922237</v>
      </c>
      <c r="AU61" s="2">
        <f t="shared" si="19"/>
        <v>-0.14303719911373691</v>
      </c>
      <c r="AV61" s="2">
        <f t="shared" si="39"/>
        <v>9.6427999345168658E-2</v>
      </c>
    </row>
    <row r="62" spans="1:48" x14ac:dyDescent="0.35">
      <c r="A62">
        <v>2017</v>
      </c>
      <c r="B62" s="1">
        <v>3.4740000000000002</v>
      </c>
      <c r="C62">
        <v>42</v>
      </c>
      <c r="D62" s="1">
        <v>4.6288999999999998</v>
      </c>
      <c r="E62">
        <v>91</v>
      </c>
      <c r="F62" s="1">
        <v>4.5237999999999996</v>
      </c>
      <c r="G62">
        <v>83</v>
      </c>
      <c r="I62" s="1">
        <f t="shared" si="20"/>
        <v>1.2453066678189133</v>
      </c>
      <c r="J62" s="1">
        <f t="shared" si="10"/>
        <v>1.532319258877787</v>
      </c>
      <c r="K62" s="1">
        <f t="shared" si="32"/>
        <v>1.5093523486117437</v>
      </c>
      <c r="L62" s="6"/>
      <c r="M62" s="11">
        <f t="shared" si="28"/>
        <v>4.6582641903822459</v>
      </c>
      <c r="N62" s="11">
        <f t="shared" si="11"/>
        <v>5.4305557087745306</v>
      </c>
      <c r="O62" s="11">
        <f t="shared" si="40"/>
        <v>5.3386270695943105</v>
      </c>
      <c r="P62" s="1"/>
      <c r="Q62" s="12"/>
      <c r="R62" s="14">
        <f t="shared" si="44"/>
        <v>0</v>
      </c>
      <c r="S62" s="14">
        <f t="shared" si="42"/>
        <v>0</v>
      </c>
      <c r="T62" s="14">
        <f t="shared" si="33"/>
        <v>0</v>
      </c>
      <c r="U62" s="14">
        <f t="shared" si="29"/>
        <v>1.2453066678189133</v>
      </c>
      <c r="V62" s="14">
        <f t="shared" si="43"/>
        <v>1.532319258877787</v>
      </c>
      <c r="W62" s="14">
        <f t="shared" si="34"/>
        <v>1.5093523486117437</v>
      </c>
      <c r="X62" s="14">
        <f t="shared" si="12"/>
        <v>1.3295508466270434</v>
      </c>
      <c r="Y62" s="14">
        <f t="shared" si="13"/>
        <v>1.5536888685070518</v>
      </c>
      <c r="Z62" s="14">
        <f t="shared" si="22"/>
        <v>2.1612103565324521</v>
      </c>
      <c r="AA62" s="14">
        <f t="shared" si="30"/>
        <v>1.3186421489378677</v>
      </c>
      <c r="AB62" s="14">
        <f t="shared" si="4"/>
        <v>2.357228806631317</v>
      </c>
      <c r="AC62" s="14">
        <f t="shared" si="41"/>
        <v>2.8550769537980036</v>
      </c>
      <c r="AE62">
        <f t="shared" si="14"/>
        <v>2017</v>
      </c>
      <c r="AF62" s="1">
        <f t="shared" si="23"/>
        <v>1.2453066678189133</v>
      </c>
      <c r="AG62" s="1">
        <f t="shared" si="15"/>
        <v>1.532319258877787</v>
      </c>
      <c r="AH62" s="1">
        <f t="shared" si="35"/>
        <v>1.5093523486117437</v>
      </c>
      <c r="AI62" s="1">
        <f t="shared" si="24"/>
        <v>1.3295508466270434</v>
      </c>
      <c r="AJ62" s="1">
        <f t="shared" si="16"/>
        <v>1.5536888685070518</v>
      </c>
      <c r="AK62" s="1">
        <f t="shared" si="36"/>
        <v>2.1612103565324521</v>
      </c>
      <c r="AL62" s="2">
        <f t="shared" si="25"/>
        <v>1.5922308905457012</v>
      </c>
      <c r="AM62" s="2">
        <f t="shared" si="17"/>
        <v>1.792483975567073</v>
      </c>
      <c r="AN62" s="2">
        <f t="shared" si="37"/>
        <v>2.2230043778252662</v>
      </c>
      <c r="AP62">
        <f t="shared" si="18"/>
        <v>2017</v>
      </c>
      <c r="AQ62" s="1">
        <f t="shared" si="26"/>
        <v>-8.4244178808130066E-2</v>
      </c>
      <c r="AR62" s="1">
        <f t="shared" si="31"/>
        <v>-2.1369609629264819E-2</v>
      </c>
      <c r="AS62" s="1">
        <f t="shared" si="38"/>
        <v>-0.65185800792070836</v>
      </c>
      <c r="AT62" s="2">
        <f t="shared" si="27"/>
        <v>-0.34692422272678791</v>
      </c>
      <c r="AU62" s="2">
        <f t="shared" si="19"/>
        <v>-0.26016471668928598</v>
      </c>
      <c r="AV62" s="2">
        <f t="shared" si="39"/>
        <v>-0.71365202921352244</v>
      </c>
    </row>
    <row r="63" spans="1:48" x14ac:dyDescent="0.35">
      <c r="A63">
        <v>2018</v>
      </c>
      <c r="B63" s="1">
        <v>4.1680000000000001</v>
      </c>
      <c r="C63">
        <v>42</v>
      </c>
      <c r="D63" s="1">
        <v>2.8757999999999999</v>
      </c>
      <c r="E63">
        <v>91</v>
      </c>
      <c r="F63" s="1">
        <v>6.6824000000000003</v>
      </c>
      <c r="G63">
        <v>83</v>
      </c>
      <c r="I63" s="1">
        <f t="shared" si="20"/>
        <v>1.4274363044510658</v>
      </c>
      <c r="J63" s="1">
        <f t="shared" si="10"/>
        <v>1.0563308964115035</v>
      </c>
      <c r="K63" s="1">
        <f t="shared" si="32"/>
        <v>1.8994772044595596</v>
      </c>
      <c r="L63" s="6"/>
      <c r="M63" s="11">
        <f t="shared" si="28"/>
        <v>4.6593309922771713</v>
      </c>
      <c r="N63" s="11">
        <f t="shared" si="11"/>
        <v>5.4299986775937361</v>
      </c>
      <c r="O63" s="11">
        <f t="shared" si="40"/>
        <v>5.3399924691776004</v>
      </c>
      <c r="P63" s="1"/>
      <c r="Q63" s="12"/>
      <c r="R63" s="14">
        <f t="shared" si="44"/>
        <v>0</v>
      </c>
      <c r="S63" s="14">
        <f t="shared" si="42"/>
        <v>0</v>
      </c>
      <c r="T63" s="14">
        <f t="shared" si="33"/>
        <v>0</v>
      </c>
      <c r="U63" s="14">
        <f t="shared" si="29"/>
        <v>1.4274363044510658</v>
      </c>
      <c r="V63" s="14">
        <f t="shared" si="43"/>
        <v>1.0563308964115035</v>
      </c>
      <c r="W63" s="14">
        <f t="shared" si="34"/>
        <v>1.8994772044595596</v>
      </c>
      <c r="X63" s="14">
        <f t="shared" si="12"/>
        <v>1.3295508466270434</v>
      </c>
      <c r="Y63" s="14">
        <f t="shared" si="13"/>
        <v>1.5536888685070518</v>
      </c>
      <c r="Z63" s="14">
        <f t="shared" si="22"/>
        <v>2.1612103565324521</v>
      </c>
      <c r="AA63" s="14">
        <f t="shared" si="30"/>
        <v>1.5035200973584757</v>
      </c>
      <c r="AB63" s="14">
        <f t="shared" si="4"/>
        <v>2.131661595861412</v>
      </c>
      <c r="AC63" s="14">
        <f t="shared" si="41"/>
        <v>2.6970510022255416</v>
      </c>
      <c r="AE63">
        <f t="shared" si="14"/>
        <v>2018</v>
      </c>
      <c r="AF63" s="1">
        <f t="shared" si="23"/>
        <v>1.4274363044510658</v>
      </c>
      <c r="AG63" s="1">
        <f t="shared" si="15"/>
        <v>1.0563308964115035</v>
      </c>
      <c r="AH63" s="1">
        <f t="shared" si="35"/>
        <v>1.8994772044595596</v>
      </c>
      <c r="AI63" s="1">
        <f t="shared" si="24"/>
        <v>1.3295508466270434</v>
      </c>
      <c r="AJ63" s="1">
        <f t="shared" si="16"/>
        <v>1.5536888685070518</v>
      </c>
      <c r="AK63" s="1">
        <f t="shared" si="36"/>
        <v>2.1612103565324521</v>
      </c>
      <c r="AL63" s="2">
        <f t="shared" si="25"/>
        <v>1.5922308905457012</v>
      </c>
      <c r="AM63" s="2">
        <f t="shared" si="17"/>
        <v>1.792483975567073</v>
      </c>
      <c r="AN63" s="2">
        <f t="shared" si="37"/>
        <v>2.2230043778252662</v>
      </c>
      <c r="AP63">
        <f t="shared" si="18"/>
        <v>2018</v>
      </c>
      <c r="AQ63" s="1">
        <f t="shared" si="26"/>
        <v>9.788545782402247E-2</v>
      </c>
      <c r="AR63" s="1">
        <f t="shared" si="31"/>
        <v>-0.49735797209554833</v>
      </c>
      <c r="AS63" s="1">
        <f t="shared" si="38"/>
        <v>-0.26173315207289249</v>
      </c>
      <c r="AT63" s="2">
        <f t="shared" si="27"/>
        <v>-0.16479458609463538</v>
      </c>
      <c r="AU63" s="2">
        <f t="shared" si="19"/>
        <v>-0.73615307915556949</v>
      </c>
      <c r="AV63" s="2">
        <f t="shared" si="39"/>
        <v>-0.32352717336570658</v>
      </c>
    </row>
    <row r="64" spans="1:48" x14ac:dyDescent="0.35">
      <c r="A64">
        <v>2019</v>
      </c>
      <c r="B64" s="1">
        <v>3.8426</v>
      </c>
      <c r="C64">
        <v>42</v>
      </c>
      <c r="D64" s="1">
        <v>3.8302097599999998</v>
      </c>
      <c r="E64">
        <v>91</v>
      </c>
      <c r="F64" s="1">
        <v>6.0122909360000003</v>
      </c>
      <c r="G64">
        <v>83</v>
      </c>
      <c r="I64" s="1">
        <f t="shared" si="20"/>
        <v>1.346149220815464</v>
      </c>
      <c r="J64" s="1">
        <f t="shared" si="10"/>
        <v>1.3429195693168838</v>
      </c>
      <c r="K64" s="1">
        <f t="shared" si="32"/>
        <v>1.7938058632680833</v>
      </c>
      <c r="L64" s="6"/>
      <c r="M64" s="11">
        <f t="shared" si="28"/>
        <v>4.6587979633712182</v>
      </c>
      <c r="N64" s="11">
        <f t="shared" si="11"/>
        <v>5.4302576983092106</v>
      </c>
      <c r="O64" s="11">
        <f t="shared" si="40"/>
        <v>5.3395000022608263</v>
      </c>
      <c r="P64" s="1"/>
      <c r="Q64" s="12"/>
      <c r="R64" s="14">
        <f t="shared" si="44"/>
        <v>0</v>
      </c>
      <c r="S64" s="14">
        <f t="shared" si="42"/>
        <v>0</v>
      </c>
      <c r="T64" s="14">
        <f t="shared" si="33"/>
        <v>0</v>
      </c>
      <c r="U64" s="14">
        <f t="shared" si="29"/>
        <v>1.346149220815464</v>
      </c>
      <c r="V64" s="14">
        <f t="shared" si="43"/>
        <v>1.3429195693168838</v>
      </c>
      <c r="W64" s="14">
        <f t="shared" si="34"/>
        <v>1.7938058632680833</v>
      </c>
      <c r="X64" s="14">
        <f t="shared" si="12"/>
        <v>1.3295508466270434</v>
      </c>
      <c r="Y64" s="14">
        <f t="shared" si="13"/>
        <v>1.5536888685070518</v>
      </c>
      <c r="Z64" s="14">
        <f t="shared" si="22"/>
        <v>2.1612103565324521</v>
      </c>
      <c r="AA64" s="14">
        <f t="shared" si="30"/>
        <v>1.3983552618185282</v>
      </c>
      <c r="AB64" s="14">
        <f t="shared" si="4"/>
        <v>2.200786198743546</v>
      </c>
      <c r="AC64" s="14">
        <f t="shared" si="41"/>
        <v>2.6694834142298229</v>
      </c>
      <c r="AE64">
        <f t="shared" si="14"/>
        <v>2019</v>
      </c>
      <c r="AF64" s="1">
        <f t="shared" si="23"/>
        <v>1.346149220815464</v>
      </c>
      <c r="AG64" s="1">
        <f t="shared" si="15"/>
        <v>1.3429195693168838</v>
      </c>
      <c r="AH64" s="1">
        <f t="shared" si="35"/>
        <v>1.7938058632680833</v>
      </c>
      <c r="AI64" s="1">
        <f t="shared" si="24"/>
        <v>1.3295508466270434</v>
      </c>
      <c r="AJ64" s="1">
        <f t="shared" si="16"/>
        <v>1.5536888685070518</v>
      </c>
      <c r="AK64" s="1">
        <f t="shared" si="36"/>
        <v>2.1612103565324521</v>
      </c>
      <c r="AL64" s="2">
        <f t="shared" si="25"/>
        <v>1.5922308905457012</v>
      </c>
      <c r="AM64" s="2">
        <f t="shared" si="17"/>
        <v>1.792483975567073</v>
      </c>
      <c r="AN64" s="2">
        <f t="shared" si="37"/>
        <v>2.2230043778252662</v>
      </c>
      <c r="AP64">
        <f t="shared" si="18"/>
        <v>2019</v>
      </c>
      <c r="AQ64" s="1">
        <f t="shared" si="26"/>
        <v>1.6598374188420584E-2</v>
      </c>
      <c r="AR64" s="1">
        <f t="shared" si="31"/>
        <v>-0.21076929919016796</v>
      </c>
      <c r="AS64" s="1">
        <f t="shared" si="38"/>
        <v>-0.36740449326436875</v>
      </c>
      <c r="AT64" s="2">
        <f t="shared" si="27"/>
        <v>-0.24608166973023726</v>
      </c>
      <c r="AU64" s="2">
        <f t="shared" si="19"/>
        <v>-0.44956440625018912</v>
      </c>
      <c r="AV64" s="2">
        <f t="shared" si="39"/>
        <v>-0.42919851455718283</v>
      </c>
    </row>
    <row r="65" spans="1:48" x14ac:dyDescent="0.35">
      <c r="A65">
        <v>2020</v>
      </c>
      <c r="I65" s="1"/>
      <c r="J65" s="1"/>
      <c r="K65" s="1"/>
      <c r="L65" s="6"/>
      <c r="M65" s="11"/>
      <c r="N65" s="11"/>
      <c r="O65" s="11"/>
      <c r="P65" s="1"/>
      <c r="Q65" s="12"/>
      <c r="R65" s="14"/>
      <c r="S65" s="14"/>
      <c r="T65" s="14"/>
      <c r="U65" s="14"/>
      <c r="V65" s="14"/>
      <c r="W65" s="14"/>
      <c r="X65" s="14">
        <f t="shared" si="12"/>
        <v>1.3295508466270434</v>
      </c>
      <c r="Y65" s="14">
        <f t="shared" si="13"/>
        <v>1.5536888685070518</v>
      </c>
      <c r="Z65" s="14">
        <f t="shared" si="22"/>
        <v>2.1612103565324521</v>
      </c>
      <c r="AA65" s="14"/>
      <c r="AB65" s="14"/>
      <c r="AC65" s="14"/>
      <c r="AE65">
        <f t="shared" si="14"/>
        <v>2020</v>
      </c>
      <c r="AF65" s="1"/>
      <c r="AG65" s="1"/>
      <c r="AH65" s="1"/>
      <c r="AI65" s="1">
        <f t="shared" si="24"/>
        <v>1.3295508466270434</v>
      </c>
      <c r="AJ65" s="1">
        <f t="shared" si="16"/>
        <v>1.5536888685070518</v>
      </c>
      <c r="AK65" s="1">
        <f t="shared" si="36"/>
        <v>2.1612103565324521</v>
      </c>
      <c r="AL65" s="2">
        <f t="shared" si="25"/>
        <v>1.5922308905457012</v>
      </c>
      <c r="AM65" s="2">
        <f t="shared" si="17"/>
        <v>1.792483975567073</v>
      </c>
      <c r="AN65" s="2">
        <f t="shared" si="37"/>
        <v>2.2230043778252662</v>
      </c>
      <c r="AP65">
        <f t="shared" si="18"/>
        <v>2020</v>
      </c>
      <c r="AQ65" s="1"/>
      <c r="AR65" s="1"/>
      <c r="AS65" s="1"/>
      <c r="AT65" s="2"/>
      <c r="AU65" s="2"/>
      <c r="AV65" s="2"/>
    </row>
    <row r="66" spans="1:48" x14ac:dyDescent="0.35">
      <c r="A66">
        <v>2021</v>
      </c>
      <c r="B66">
        <v>3.5367299999999999</v>
      </c>
      <c r="C66">
        <v>42</v>
      </c>
      <c r="D66">
        <v>3.3126500000000001</v>
      </c>
      <c r="E66">
        <v>91</v>
      </c>
      <c r="F66">
        <v>7.8417371620000003</v>
      </c>
      <c r="G66">
        <v>83</v>
      </c>
      <c r="I66" s="1">
        <f t="shared" si="20"/>
        <v>1.2632025714317496</v>
      </c>
      <c r="J66" s="1">
        <f t="shared" si="10"/>
        <v>1.1977484733059636</v>
      </c>
      <c r="K66" s="1">
        <f t="shared" si="32"/>
        <v>2.0594603866035204</v>
      </c>
      <c r="L66" s="6"/>
      <c r="M66" s="11">
        <f t="shared" si="28"/>
        <v>4.6583497773537479</v>
      </c>
      <c r="N66" s="11">
        <f t="shared" si="11"/>
        <v>5.4301041096663534</v>
      </c>
      <c r="O66" s="11">
        <f t="shared" si="40"/>
        <v>5.3409900400448223</v>
      </c>
      <c r="P66" s="1"/>
      <c r="Q66" s="12"/>
      <c r="R66" s="14">
        <f>IF(A66&lt;$S$2,I66,0)</f>
        <v>0</v>
      </c>
      <c r="S66" s="14">
        <f>IF(A66&lt;$S$2,J66,0)</f>
        <v>0</v>
      </c>
      <c r="T66" s="14">
        <f>IF(A66&lt;$S$2,K66,0)</f>
        <v>0</v>
      </c>
      <c r="U66" s="14">
        <f t="shared" si="29"/>
        <v>1.2632025714317496</v>
      </c>
      <c r="V66" s="14">
        <f>IF(A66&gt;=$S$2,J66,0)</f>
        <v>1.1977484733059636</v>
      </c>
      <c r="W66" s="14">
        <f>IF(A66&gt;=$S$2,K66,0)</f>
        <v>2.0594603866035204</v>
      </c>
      <c r="X66" s="14">
        <f t="shared" si="12"/>
        <v>1.3295508466270434</v>
      </c>
      <c r="Y66" s="14">
        <f t="shared" si="13"/>
        <v>1.5536888685070518</v>
      </c>
      <c r="Z66" s="14">
        <f t="shared" si="22"/>
        <v>2.1612103565324521</v>
      </c>
      <c r="AA66" s="14">
        <f t="shared" si="30"/>
        <v>1.3279789664797439</v>
      </c>
      <c r="AB66" s="14">
        <f>-LN(NORMDIST(D66,EXP(Y66),D66*(E66/100),FALSE))</f>
        <v>2.132734648833353</v>
      </c>
      <c r="AC66" s="14">
        <f t="shared" si="41"/>
        <v>2.8003955352470826</v>
      </c>
      <c r="AE66">
        <f t="shared" si="14"/>
        <v>2021</v>
      </c>
      <c r="AF66" s="1">
        <f t="shared" si="23"/>
        <v>1.2632025714317496</v>
      </c>
      <c r="AG66" s="1">
        <f t="shared" si="15"/>
        <v>1.1977484733059636</v>
      </c>
      <c r="AH66" s="1">
        <f t="shared" si="35"/>
        <v>2.0594603866035204</v>
      </c>
      <c r="AI66" s="1">
        <f t="shared" si="24"/>
        <v>1.3295508466270434</v>
      </c>
      <c r="AJ66" s="1">
        <f t="shared" si="16"/>
        <v>1.5536888685070518</v>
      </c>
      <c r="AK66" s="1">
        <f t="shared" si="36"/>
        <v>2.1612103565324521</v>
      </c>
      <c r="AL66" s="2">
        <f t="shared" si="25"/>
        <v>1.5922308905457012</v>
      </c>
      <c r="AM66" s="2">
        <f t="shared" si="17"/>
        <v>1.792483975567073</v>
      </c>
      <c r="AN66" s="2">
        <f t="shared" si="37"/>
        <v>2.2230043778252662</v>
      </c>
      <c r="AP66">
        <f t="shared" si="18"/>
        <v>2021</v>
      </c>
      <c r="AQ66" s="1">
        <f t="shared" si="26"/>
        <v>-6.6348275195293738E-2</v>
      </c>
      <c r="AR66" s="1">
        <f t="shared" si="31"/>
        <v>-0.35594039520108822</v>
      </c>
      <c r="AS66" s="1">
        <f t="shared" si="38"/>
        <v>-0.1017499699289317</v>
      </c>
      <c r="AT66" s="2">
        <f t="shared" si="27"/>
        <v>-0.32902831911395158</v>
      </c>
      <c r="AU66" s="2">
        <f t="shared" si="19"/>
        <v>-0.59473550226110938</v>
      </c>
      <c r="AV66" s="2">
        <f t="shared" si="39"/>
        <v>-0.16354399122174579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Cadrin</dc:creator>
  <cp:lastModifiedBy>Steven Cadrin</cp:lastModifiedBy>
  <dcterms:created xsi:type="dcterms:W3CDTF">2023-06-12T15:27:04Z</dcterms:created>
  <dcterms:modified xsi:type="dcterms:W3CDTF">2023-06-12T21:52:24Z</dcterms:modified>
</cp:coreProperties>
</file>