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8" i="1" l="1"/>
  <c r="I78" i="1"/>
  <c r="E77" i="1"/>
  <c r="I77" i="1"/>
  <c r="E76" i="1"/>
  <c r="I76" i="1"/>
  <c r="E75" i="1"/>
  <c r="I75" i="1"/>
  <c r="E111" i="1"/>
  <c r="F111" i="1"/>
  <c r="E110" i="1"/>
  <c r="F110" i="1"/>
  <c r="E109" i="1"/>
  <c r="F109" i="1"/>
  <c r="E108" i="1"/>
  <c r="F108" i="1"/>
  <c r="E95" i="1"/>
  <c r="F95" i="1"/>
  <c r="E94" i="1"/>
  <c r="F94" i="1"/>
  <c r="E93" i="1"/>
  <c r="F93" i="1"/>
  <c r="E92" i="1"/>
  <c r="F92" i="1"/>
  <c r="F78" i="1"/>
  <c r="F77" i="1"/>
  <c r="F76" i="1"/>
  <c r="F75" i="1"/>
  <c r="G111" i="1"/>
  <c r="G110" i="1"/>
  <c r="G109" i="1"/>
  <c r="G108" i="1"/>
  <c r="G95" i="1"/>
  <c r="G94" i="1"/>
  <c r="G93" i="1"/>
  <c r="G92" i="1"/>
  <c r="G78" i="1"/>
  <c r="G77" i="1"/>
  <c r="G76" i="1"/>
  <c r="Q94" i="1"/>
  <c r="P94" i="1"/>
  <c r="O94" i="1"/>
  <c r="Q93" i="1"/>
  <c r="P93" i="1"/>
  <c r="O93" i="1"/>
  <c r="Q92" i="1"/>
  <c r="P92" i="1"/>
  <c r="O92" i="1"/>
  <c r="G75" i="1"/>
  <c r="G39" i="1"/>
  <c r="G33" i="1"/>
  <c r="G27" i="1"/>
  <c r="G21" i="1"/>
  <c r="G15" i="1"/>
  <c r="G9" i="1"/>
  <c r="G4" i="1"/>
</calcChain>
</file>

<file path=xl/sharedStrings.xml><?xml version="1.0" encoding="utf-8"?>
<sst xmlns="http://schemas.openxmlformats.org/spreadsheetml/2006/main" count="95" uniqueCount="74">
  <si>
    <t>(python)login2$ pwd</t>
  </si>
  <si>
    <t>/work/01297/athota1/mlrho-compilers/benchmarking/MlRho_1.10</t>
  </si>
  <si>
    <t xml:space="preserve">(python)login2$ cat myjob.305444.out </t>
  </si>
  <si>
    <t>Fri Feb 22 10:48:11 CST 2013</t>
  </si>
  <si>
    <t>Fri Feb 22 11:52:16 CST 2013</t>
  </si>
  <si>
    <t>/work/01297/athota1/mlrho-compilers/benchmarking/MlRho_1.11</t>
  </si>
  <si>
    <t xml:space="preserve">(python)login2$ cat myjob.306040.out </t>
  </si>
  <si>
    <t>Fri Feb 22 13:11:14 CST 2013</t>
  </si>
  <si>
    <t>Fri Feb 22 14:10:41 CST 2013</t>
  </si>
  <si>
    <t>/work/01297/athota1/mlrho-compilers/benchmarking/MlRho_1.14</t>
  </si>
  <si>
    <t xml:space="preserve">(python)login2$ cat myjob.308068.out </t>
  </si>
  <si>
    <t>Fri Feb 22 15:05:11 CST 2013</t>
  </si>
  <si>
    <t>Fri Feb 22 15:57:05 CST 2013</t>
  </si>
  <si>
    <t>/work/01297/athota1/mlrho-compilers/benchmarking/MlRho_1.15</t>
  </si>
  <si>
    <t xml:space="preserve">(python)login2$ cat myjob.325457.out </t>
  </si>
  <si>
    <t>Mon Feb 25 09:17:17 CST 2013</t>
  </si>
  <si>
    <t>Mon Feb 25 10:03:09 CST 2013</t>
  </si>
  <si>
    <t>/work/01297/athota1/mlrho-compilers/benchmarking/MlRho_1.16</t>
  </si>
  <si>
    <t xml:space="preserve">(python)login2$ cat myjob.325933.out </t>
  </si>
  <si>
    <t>Mon Feb 25 10:11:26 CST 2013</t>
  </si>
  <si>
    <t>Mon Feb 25 10:49:00 CST 2013</t>
  </si>
  <si>
    <t>/work/01297/athota1/mlrho-compilers/benchmarking/MlRho_1.19</t>
  </si>
  <si>
    <t xml:space="preserve">(python)login2$ cat myjob.326768.out </t>
  </si>
  <si>
    <t>Mon Feb 25 12:14:30 CST 2013</t>
  </si>
  <si>
    <t>Mon Feb 25 12:25:11 CST 2013</t>
  </si>
  <si>
    <t>/work/01297/athota1/mlrho-compilers/benchmarking/MlRho_1.21</t>
  </si>
  <si>
    <t xml:space="preserve">(python)login2$ cat myjob.326869.out </t>
  </si>
  <si>
    <t>Mon Feb 25 12:27:24 CST 2013</t>
  </si>
  <si>
    <t>Mon Feb 25 12:37:34 CST 2013</t>
  </si>
  <si>
    <t>/work/01297/athota1/mlrho-compilers/benchmarking/MlRho_1.23</t>
  </si>
  <si>
    <t>Mon Feb 25 12:40:51 CST 2013</t>
  </si>
  <si>
    <t>Mon Feb 25 12:41:45 CST 2013</t>
  </si>
  <si>
    <t>/work/01297/athota1/mlrho-compilers/benchmarking/MlRho_1.24</t>
  </si>
  <si>
    <t xml:space="preserve">(python)login2$ cat myjob.327027.out </t>
  </si>
  <si>
    <t>Mon Feb 25 12:46:13 CST 2013</t>
  </si>
  <si>
    <t>Mon Feb 25 12:47:08 CST 2013</t>
  </si>
  <si>
    <t>/work/01297/athota1/mlrho-compilers/benchmarking/MlRho_1.25</t>
  </si>
  <si>
    <t xml:space="preserve">(python)login2$ cat myjob.327040.out </t>
  </si>
  <si>
    <t>Mon Feb 25 12:50:55 CST 2013</t>
  </si>
  <si>
    <t>Mon Feb 25 12:51:49 CST 2013</t>
  </si>
  <si>
    <t>/work/01297/athota1/mlrho-compilers/benchmarking/MlRho_2.0</t>
  </si>
  <si>
    <t xml:space="preserve">(python)login2$ cat myjob.327064.out </t>
  </si>
  <si>
    <t>Mon Feb 25 12:55:56 CST 2013</t>
  </si>
  <si>
    <t>Mon Feb 25 12:56:50 CST 2013</t>
  </si>
  <si>
    <t>/work/01297/athota1/mlrho-compilers/benchmarking/MlRho_2.1</t>
  </si>
  <si>
    <t xml:space="preserve">(python)login2$ cat myjob.327075.out </t>
  </si>
  <si>
    <t>Mon Feb 25 12:58:32 CST 2013</t>
  </si>
  <si>
    <t>Mon Feb 25 12:59:48 CST 2013</t>
  </si>
  <si>
    <t>Runtime</t>
  </si>
  <si>
    <t>(seconds)</t>
  </si>
  <si>
    <t>Stampede Scale-up Numbers</t>
  </si>
  <si>
    <t>Diatom</t>
  </si>
  <si>
    <t>runtime</t>
  </si>
  <si>
    <t xml:space="preserve">d1 </t>
  </si>
  <si>
    <t>size</t>
  </si>
  <si>
    <t>distance/mb/min</t>
  </si>
  <si>
    <t>Dog</t>
  </si>
  <si>
    <t>Platypus</t>
  </si>
  <si>
    <t>total/sec</t>
  </si>
  <si>
    <t>min-distance</t>
  </si>
  <si>
    <t>timestep/sec</t>
  </si>
  <si>
    <t>max distance</t>
  </si>
  <si>
    <t>average</t>
  </si>
  <si>
    <t>timestep/min</t>
  </si>
  <si>
    <t xml:space="preserve"> Diatom_F_cylindrus</t>
  </si>
  <si>
    <t>Platypus_Ornithorhynchus</t>
  </si>
  <si>
    <t>Dog_Canis_familiaris</t>
  </si>
  <si>
    <t>V1.10</t>
  </si>
  <si>
    <t>Diatom_v1.10</t>
  </si>
  <si>
    <t>Platypus_v1.10</t>
  </si>
  <si>
    <t>Dog_v1.10</t>
  </si>
  <si>
    <t>Diatom_v2.1</t>
  </si>
  <si>
    <t>Platypus_v2.1</t>
  </si>
  <si>
    <t>Dog_v2.1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</si>
</sst>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Sheet1!$K$12:$K$23</c:f>
              <c:numCache>
                <c:formatCode>General</c:formatCode>
                <c:ptCount val="12"/>
                <c:pt idx="0" formatCode="0.00">
                  <c:v>1.1</c:v>
                </c:pt>
                <c:pt idx="1">
                  <c:v>1.11</c:v>
                </c:pt>
                <c:pt idx="2">
                  <c:v>1.14</c:v>
                </c:pt>
                <c:pt idx="3">
                  <c:v>1.15</c:v>
                </c:pt>
                <c:pt idx="4">
                  <c:v>1.16</c:v>
                </c:pt>
                <c:pt idx="5">
                  <c:v>1.19</c:v>
                </c:pt>
                <c:pt idx="6">
                  <c:v>1.21</c:v>
                </c:pt>
                <c:pt idx="7">
                  <c:v>1.23</c:v>
                </c:pt>
                <c:pt idx="8">
                  <c:v>1.24</c:v>
                </c:pt>
                <c:pt idx="9">
                  <c:v>1.25</c:v>
                </c:pt>
                <c:pt idx="10" formatCode="0.0">
                  <c:v>2.0</c:v>
                </c:pt>
                <c:pt idx="11">
                  <c:v>2.1</c:v>
                </c:pt>
              </c:numCache>
            </c:numRef>
          </c:cat>
          <c:val>
            <c:numRef>
              <c:f>Sheet1!$L$12:$L$23</c:f>
              <c:numCache>
                <c:formatCode>General</c:formatCode>
                <c:ptCount val="12"/>
                <c:pt idx="0">
                  <c:v>3845.0</c:v>
                </c:pt>
                <c:pt idx="1">
                  <c:v>3567.0</c:v>
                </c:pt>
                <c:pt idx="2">
                  <c:v>3114.0</c:v>
                </c:pt>
                <c:pt idx="3">
                  <c:v>2752.0</c:v>
                </c:pt>
                <c:pt idx="4">
                  <c:v>2254.0</c:v>
                </c:pt>
                <c:pt idx="5">
                  <c:v>641.0</c:v>
                </c:pt>
                <c:pt idx="6">
                  <c:v>610.0</c:v>
                </c:pt>
                <c:pt idx="7">
                  <c:v>54.0</c:v>
                </c:pt>
                <c:pt idx="8">
                  <c:v>55.0</c:v>
                </c:pt>
                <c:pt idx="9">
                  <c:v>54.0</c:v>
                </c:pt>
                <c:pt idx="10">
                  <c:v>54.0</c:v>
                </c:pt>
                <c:pt idx="11">
                  <c:v>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562648"/>
        <c:axId val="-2138010024"/>
      </c:lineChart>
      <c:catAx>
        <c:axId val="-2132562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mlRho</a:t>
                </a:r>
                <a:r>
                  <a:rPr lang="en-US" sz="1600" baseline="0"/>
                  <a:t> Version</a:t>
                </a:r>
                <a:endParaRPr lang="en-US" sz="16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38010024"/>
        <c:crosses val="autoZero"/>
        <c:auto val="1"/>
        <c:lblAlgn val="ctr"/>
        <c:lblOffset val="100"/>
        <c:noMultiLvlLbl val="0"/>
      </c:catAx>
      <c:valAx>
        <c:axId val="-2138010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Run</a:t>
                </a:r>
                <a:r>
                  <a:rPr lang="en-US" sz="1600" baseline="0"/>
                  <a:t> time in seconds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3256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Sheet1!$M$92</c:f>
              <c:strCache>
                <c:ptCount val="1"/>
                <c:pt idx="0">
                  <c:v> Diatom_F_cylindrus</c:v>
                </c:pt>
              </c:strCache>
            </c:strRef>
          </c:tx>
          <c:marker>
            <c:symbol val="none"/>
          </c:marker>
          <c:cat>
            <c:numRef>
              <c:f>Sheet1!$N$91:$Q$91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Sheet1!$N$92:$Q$92</c:f>
              <c:numCache>
                <c:formatCode>General</c:formatCode>
                <c:ptCount val="4"/>
                <c:pt idx="0">
                  <c:v>1.0</c:v>
                </c:pt>
                <c:pt idx="1">
                  <c:v>2.037331044840163</c:v>
                </c:pt>
                <c:pt idx="2">
                  <c:v>4.299506543660158</c:v>
                </c:pt>
                <c:pt idx="3">
                  <c:v>9.313022956447113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Sheet1!$M$93</c:f>
              <c:strCache>
                <c:ptCount val="1"/>
                <c:pt idx="0">
                  <c:v>Platypus_Ornithorhynchus</c:v>
                </c:pt>
              </c:strCache>
            </c:strRef>
          </c:tx>
          <c:marker>
            <c:symbol val="none"/>
          </c:marker>
          <c:cat>
            <c:numRef>
              <c:f>Sheet1!$N$91:$Q$91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Sheet1!$N$93:$Q$93</c:f>
              <c:numCache>
                <c:formatCode>General</c:formatCode>
                <c:ptCount val="4"/>
                <c:pt idx="0">
                  <c:v>1.0</c:v>
                </c:pt>
                <c:pt idx="1">
                  <c:v>1.91864406779661</c:v>
                </c:pt>
                <c:pt idx="2">
                  <c:v>4.027118644067797</c:v>
                </c:pt>
                <c:pt idx="3">
                  <c:v>8.515254237288136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Sheet1!$M$94</c:f>
              <c:strCache>
                <c:ptCount val="1"/>
                <c:pt idx="0">
                  <c:v>Dog_Canis_familiaris</c:v>
                </c:pt>
              </c:strCache>
            </c:strRef>
          </c:tx>
          <c:marker>
            <c:symbol val="none"/>
          </c:marker>
          <c:cat>
            <c:numRef>
              <c:f>Sheet1!$N$91:$Q$91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Sheet1!$N$94:$Q$94</c:f>
              <c:numCache>
                <c:formatCode>General</c:formatCode>
                <c:ptCount val="4"/>
                <c:pt idx="0">
                  <c:v>1.0</c:v>
                </c:pt>
                <c:pt idx="1">
                  <c:v>2.023809523809524</c:v>
                </c:pt>
                <c:pt idx="2">
                  <c:v>5.047619047619048</c:v>
                </c:pt>
                <c:pt idx="3">
                  <c:v>14.19047619047619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532136"/>
        <c:axId val="-2121990728"/>
      </c:lineChart>
      <c:dateAx>
        <c:axId val="-2132532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990728"/>
        <c:crosses val="autoZero"/>
        <c:auto val="0"/>
        <c:lblOffset val="100"/>
        <c:baseTimeUnit val="days"/>
        <c:majorUnit val="16.0"/>
        <c:majorTimeUnit val="days"/>
        <c:minorUnit val="16.0"/>
        <c:minorTimeUnit val="days"/>
      </c:dateAx>
      <c:valAx>
        <c:axId val="-2121990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25321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Sheet1!$L$125</c:f>
              <c:strCache>
                <c:ptCount val="1"/>
                <c:pt idx="0">
                  <c:v> Diatom_F_cylindrus</c:v>
                </c:pt>
              </c:strCache>
            </c:strRef>
          </c:tx>
          <c:marker>
            <c:symbol val="none"/>
          </c:marker>
          <c:cat>
            <c:numRef>
              <c:f>Sheet1!$M$124:$P$124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Sheet1!$M$125:$P$125</c:f>
              <c:numCache>
                <c:formatCode>General</c:formatCode>
                <c:ptCount val="4"/>
                <c:pt idx="0">
                  <c:v>1.0</c:v>
                </c:pt>
                <c:pt idx="1">
                  <c:v>2.013468013468013</c:v>
                </c:pt>
                <c:pt idx="2">
                  <c:v>4.0</c:v>
                </c:pt>
                <c:pt idx="3">
                  <c:v>8.053872053872053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Sheet1!$L$126</c:f>
              <c:strCache>
                <c:ptCount val="1"/>
                <c:pt idx="0">
                  <c:v>Platypus_Ornithorhynchus</c:v>
                </c:pt>
              </c:strCache>
            </c:strRef>
          </c:tx>
          <c:marker>
            <c:symbol val="none"/>
          </c:marker>
          <c:cat>
            <c:numRef>
              <c:f>Sheet1!$M$124:$P$124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Sheet1!$M$126:$P$126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Sheet1!$L$127</c:f>
              <c:strCache>
                <c:ptCount val="1"/>
                <c:pt idx="0">
                  <c:v>Dog_Canis_familiaris</c:v>
                </c:pt>
              </c:strCache>
            </c:strRef>
          </c:tx>
          <c:marker>
            <c:symbol val="none"/>
          </c:marker>
          <c:cat>
            <c:numRef>
              <c:f>Sheet1!$M$124:$P$124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Sheet1!$M$127:$P$127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717912"/>
        <c:axId val="-2122028712"/>
      </c:lineChart>
      <c:dateAx>
        <c:axId val="-2132717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028712"/>
        <c:crosses val="autoZero"/>
        <c:auto val="0"/>
        <c:lblOffset val="100"/>
        <c:baseTimeUnit val="days"/>
        <c:majorUnit val="16.0"/>
        <c:majorTimeUnit val="days"/>
      </c:dateAx>
      <c:valAx>
        <c:axId val="-2122028712"/>
        <c:scaling>
          <c:orientation val="minMax"/>
          <c:max val="1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27179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Sheet1!$K$140</c:f>
              <c:strCache>
                <c:ptCount val="1"/>
                <c:pt idx="0">
                  <c:v>Diatom_v1.10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Sheet1!$L$139:$O$139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Sheet1!$L$140:$O$140</c:f>
              <c:numCache>
                <c:formatCode>General</c:formatCode>
                <c:ptCount val="4"/>
                <c:pt idx="0">
                  <c:v>1.0</c:v>
                </c:pt>
                <c:pt idx="1">
                  <c:v>2.013468013468013</c:v>
                </c:pt>
                <c:pt idx="2">
                  <c:v>4.0</c:v>
                </c:pt>
                <c:pt idx="3">
                  <c:v>8.053872053872053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Sheet1!$K$141</c:f>
              <c:strCache>
                <c:ptCount val="1"/>
                <c:pt idx="0">
                  <c:v>Platypus_v1.10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Sheet1!$L$139:$O$139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Sheet1!$L$141:$O$141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Sheet1!$K$142</c:f>
              <c:strCache>
                <c:ptCount val="1"/>
                <c:pt idx="0">
                  <c:v>Dog_v1.10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Sheet1!$L$139:$O$139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Sheet1!$L$142:$O$142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Sheet1!$K$143</c:f>
              <c:strCache>
                <c:ptCount val="1"/>
                <c:pt idx="0">
                  <c:v>Diatom_v2.1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Sheet1!$L$139:$O$139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Sheet1!$L$143:$O$143</c:f>
              <c:numCache>
                <c:formatCode>General</c:formatCode>
                <c:ptCount val="4"/>
                <c:pt idx="0">
                  <c:v>1.0</c:v>
                </c:pt>
                <c:pt idx="1">
                  <c:v>2.037331044840163</c:v>
                </c:pt>
                <c:pt idx="2">
                  <c:v>4.299506543660158</c:v>
                </c:pt>
                <c:pt idx="3">
                  <c:v>9.313022956447113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Sheet1!$K$144</c:f>
              <c:strCache>
                <c:ptCount val="1"/>
                <c:pt idx="0">
                  <c:v>Platypus_v2.1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Sheet1!$L$139:$O$139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Sheet1!$L$144:$O$144</c:f>
              <c:numCache>
                <c:formatCode>General</c:formatCode>
                <c:ptCount val="4"/>
                <c:pt idx="0">
                  <c:v>1.0</c:v>
                </c:pt>
                <c:pt idx="1">
                  <c:v>1.91864406779661</c:v>
                </c:pt>
                <c:pt idx="2">
                  <c:v>4.027118644067797</c:v>
                </c:pt>
                <c:pt idx="3">
                  <c:v>8.515254237288136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Sheet1!$K$145</c:f>
              <c:strCache>
                <c:ptCount val="1"/>
                <c:pt idx="0">
                  <c:v>Dog_v2.1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Sheet1!$L$139:$O$139</c:f>
              <c:numCache>
                <c:formatCode>General</c:formatCode>
                <c:ptCount val="4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</c:numCache>
            </c:numRef>
          </c:cat>
          <c:val>
            <c:numRef>
              <c:f>Sheet1!$L$145:$O$145</c:f>
              <c:numCache>
                <c:formatCode>General</c:formatCode>
                <c:ptCount val="4"/>
                <c:pt idx="0">
                  <c:v>1.0</c:v>
                </c:pt>
                <c:pt idx="1">
                  <c:v>2.023809523809524</c:v>
                </c:pt>
                <c:pt idx="2">
                  <c:v>5.047619047619048</c:v>
                </c:pt>
                <c:pt idx="3">
                  <c:v>14.19047619047619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757352"/>
        <c:axId val="2133366392"/>
      </c:lineChart>
      <c:dateAx>
        <c:axId val="2133757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366392"/>
        <c:crosses val="autoZero"/>
        <c:auto val="0"/>
        <c:lblOffset val="100"/>
        <c:baseTimeUnit val="days"/>
        <c:majorUnit val="16.0"/>
        <c:majorTimeUnit val="days"/>
      </c:dateAx>
      <c:valAx>
        <c:axId val="2133366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757352"/>
        <c:crosses val="autoZero"/>
        <c:crossBetween val="between"/>
      </c:valAx>
    </c:plotArea>
    <c:legend>
      <c:legendPos val="r"/>
      <c:layout/>
      <c:overlay val="0"/>
      <c:spPr>
        <a:ln>
          <a:noFill/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16</xdr:row>
      <xdr:rowOff>139700</xdr:rowOff>
    </xdr:from>
    <xdr:to>
      <xdr:col>19</xdr:col>
      <xdr:colOff>711200</xdr:colOff>
      <xdr:row>38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546100</xdr:colOff>
      <xdr:row>101</xdr:row>
      <xdr:rowOff>101600</xdr:rowOff>
    </xdr:from>
    <xdr:to>
      <xdr:col>23</xdr:col>
      <xdr:colOff>165100</xdr:colOff>
      <xdr:row>115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101</xdr:row>
      <xdr:rowOff>101600</xdr:rowOff>
    </xdr:from>
    <xdr:to>
      <xdr:col>17</xdr:col>
      <xdr:colOff>520700</xdr:colOff>
      <xdr:row>115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596900</xdr:colOff>
      <xdr:row>136</xdr:row>
      <xdr:rowOff>152400</xdr:rowOff>
    </xdr:from>
    <xdr:to>
      <xdr:col>24</xdr:col>
      <xdr:colOff>76200</xdr:colOff>
      <xdr:row>168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G92" workbookViewId="0">
      <selection activeCell="M156" sqref="M156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G2" t="s">
        <v>48</v>
      </c>
      <c r="H2" t="s">
        <v>49</v>
      </c>
    </row>
    <row r="3" spans="1:12">
      <c r="A3" t="s">
        <v>2</v>
      </c>
    </row>
    <row r="4" spans="1:12">
      <c r="A4" t="s">
        <v>3</v>
      </c>
      <c r="G4">
        <f>64*60+5</f>
        <v>3845</v>
      </c>
    </row>
    <row r="5" spans="1:12">
      <c r="A5" t="s">
        <v>4</v>
      </c>
    </row>
    <row r="7" spans="1:12">
      <c r="A7" t="s">
        <v>5</v>
      </c>
    </row>
    <row r="8" spans="1:12">
      <c r="A8" t="s">
        <v>6</v>
      </c>
    </row>
    <row r="9" spans="1:12">
      <c r="A9" s="1" t="s">
        <v>7</v>
      </c>
      <c r="G9" s="2">
        <f>60*60-33</f>
        <v>3567</v>
      </c>
    </row>
    <row r="10" spans="1:12">
      <c r="A10" s="1" t="s">
        <v>8</v>
      </c>
    </row>
    <row r="12" spans="1:12">
      <c r="A12" t="s">
        <v>0</v>
      </c>
      <c r="K12" s="3">
        <v>1.1000000000000001</v>
      </c>
      <c r="L12">
        <v>3845</v>
      </c>
    </row>
    <row r="13" spans="1:12">
      <c r="A13" t="s">
        <v>9</v>
      </c>
      <c r="K13">
        <v>1.1100000000000001</v>
      </c>
      <c r="L13">
        <v>3567</v>
      </c>
    </row>
    <row r="14" spans="1:12">
      <c r="A14" t="s">
        <v>10</v>
      </c>
      <c r="K14">
        <v>1.1399999999999999</v>
      </c>
      <c r="L14">
        <v>3114</v>
      </c>
    </row>
    <row r="15" spans="1:12">
      <c r="A15" t="s">
        <v>11</v>
      </c>
      <c r="G15">
        <f>52*60-6</f>
        <v>3114</v>
      </c>
      <c r="K15">
        <v>1.1499999999999999</v>
      </c>
      <c r="L15">
        <v>2752</v>
      </c>
    </row>
    <row r="16" spans="1:12">
      <c r="A16" t="s">
        <v>12</v>
      </c>
      <c r="K16">
        <v>1.1599999999999999</v>
      </c>
      <c r="L16">
        <v>2254</v>
      </c>
    </row>
    <row r="17" spans="1:12">
      <c r="K17">
        <v>1.19</v>
      </c>
      <c r="L17">
        <v>641</v>
      </c>
    </row>
    <row r="18" spans="1:12">
      <c r="A18" t="s">
        <v>0</v>
      </c>
      <c r="K18">
        <v>1.21</v>
      </c>
      <c r="L18">
        <v>610</v>
      </c>
    </row>
    <row r="19" spans="1:12">
      <c r="A19" t="s">
        <v>13</v>
      </c>
      <c r="K19">
        <v>1.23</v>
      </c>
      <c r="L19">
        <v>54</v>
      </c>
    </row>
    <row r="20" spans="1:12">
      <c r="A20" t="s">
        <v>14</v>
      </c>
      <c r="K20">
        <v>1.24</v>
      </c>
      <c r="L20">
        <v>55</v>
      </c>
    </row>
    <row r="21" spans="1:12">
      <c r="A21" t="s">
        <v>15</v>
      </c>
      <c r="G21">
        <f>46*60-8</f>
        <v>2752</v>
      </c>
      <c r="K21">
        <v>1.25</v>
      </c>
      <c r="L21">
        <v>54</v>
      </c>
    </row>
    <row r="22" spans="1:12">
      <c r="A22" t="s">
        <v>16</v>
      </c>
      <c r="K22" s="4">
        <v>2</v>
      </c>
      <c r="L22">
        <v>54</v>
      </c>
    </row>
    <row r="23" spans="1:12">
      <c r="K23">
        <v>2.1</v>
      </c>
      <c r="L23">
        <v>76</v>
      </c>
    </row>
    <row r="24" spans="1:12">
      <c r="A24" t="s">
        <v>0</v>
      </c>
    </row>
    <row r="25" spans="1:12">
      <c r="A25" t="s">
        <v>17</v>
      </c>
    </row>
    <row r="26" spans="1:12">
      <c r="A26" t="s">
        <v>18</v>
      </c>
    </row>
    <row r="27" spans="1:12">
      <c r="A27" t="s">
        <v>19</v>
      </c>
      <c r="G27">
        <f>38*60-26</f>
        <v>2254</v>
      </c>
    </row>
    <row r="28" spans="1:12">
      <c r="A28" t="s">
        <v>20</v>
      </c>
    </row>
    <row r="30" spans="1:12">
      <c r="A30" t="s">
        <v>0</v>
      </c>
    </row>
    <row r="31" spans="1:12">
      <c r="A31" t="s">
        <v>21</v>
      </c>
    </row>
    <row r="32" spans="1:12">
      <c r="A32" t="s">
        <v>22</v>
      </c>
    </row>
    <row r="33" spans="1:7">
      <c r="A33" t="s">
        <v>23</v>
      </c>
      <c r="G33">
        <f>10*60+41</f>
        <v>641</v>
      </c>
    </row>
    <row r="34" spans="1:7">
      <c r="A34" t="s">
        <v>24</v>
      </c>
    </row>
    <row r="36" spans="1:7">
      <c r="A36" t="s">
        <v>0</v>
      </c>
    </row>
    <row r="37" spans="1:7">
      <c r="A37" t="s">
        <v>25</v>
      </c>
    </row>
    <row r="38" spans="1:7">
      <c r="A38" t="s">
        <v>26</v>
      </c>
    </row>
    <row r="39" spans="1:7">
      <c r="A39" t="s">
        <v>27</v>
      </c>
      <c r="G39">
        <f>610</f>
        <v>610</v>
      </c>
    </row>
    <row r="40" spans="1:7">
      <c r="A40" t="s">
        <v>28</v>
      </c>
    </row>
    <row r="42" spans="1:7">
      <c r="A42" t="s">
        <v>29</v>
      </c>
    </row>
    <row r="43" spans="1:7">
      <c r="A43" t="s">
        <v>30</v>
      </c>
      <c r="G43">
        <v>54</v>
      </c>
    </row>
    <row r="44" spans="1:7">
      <c r="A44" t="s">
        <v>31</v>
      </c>
    </row>
    <row r="46" spans="1:7">
      <c r="A46" t="s">
        <v>0</v>
      </c>
    </row>
    <row r="47" spans="1:7">
      <c r="A47" t="s">
        <v>32</v>
      </c>
    </row>
    <row r="48" spans="1:7">
      <c r="A48" t="s">
        <v>33</v>
      </c>
    </row>
    <row r="49" spans="1:7">
      <c r="A49" t="s">
        <v>34</v>
      </c>
      <c r="G49">
        <v>55</v>
      </c>
    </row>
    <row r="50" spans="1:7">
      <c r="A50" t="s">
        <v>35</v>
      </c>
    </row>
    <row r="52" spans="1:7">
      <c r="A52" t="s">
        <v>0</v>
      </c>
    </row>
    <row r="53" spans="1:7">
      <c r="A53" t="s">
        <v>36</v>
      </c>
    </row>
    <row r="54" spans="1:7">
      <c r="A54" t="s">
        <v>37</v>
      </c>
    </row>
    <row r="55" spans="1:7">
      <c r="A55" t="s">
        <v>38</v>
      </c>
      <c r="G55">
        <v>54</v>
      </c>
    </row>
    <row r="56" spans="1:7">
      <c r="A56" t="s">
        <v>39</v>
      </c>
    </row>
    <row r="58" spans="1:7">
      <c r="A58" t="s">
        <v>40</v>
      </c>
    </row>
    <row r="59" spans="1:7">
      <c r="A59" t="s">
        <v>41</v>
      </c>
    </row>
    <row r="60" spans="1:7">
      <c r="A60" t="s">
        <v>42</v>
      </c>
      <c r="G60">
        <v>54</v>
      </c>
    </row>
    <row r="61" spans="1:7">
      <c r="A61" t="s">
        <v>43</v>
      </c>
    </row>
    <row r="63" spans="1:7">
      <c r="A63" t="s">
        <v>0</v>
      </c>
    </row>
    <row r="64" spans="1:7">
      <c r="A64" t="s">
        <v>44</v>
      </c>
    </row>
    <row r="65" spans="1:9">
      <c r="A65" t="s">
        <v>45</v>
      </c>
    </row>
    <row r="66" spans="1:9">
      <c r="A66" t="s">
        <v>46</v>
      </c>
      <c r="G66">
        <v>76</v>
      </c>
    </row>
    <row r="67" spans="1:9">
      <c r="A67" t="s">
        <v>47</v>
      </c>
    </row>
    <row r="71" spans="1:9">
      <c r="A71" t="s">
        <v>50</v>
      </c>
    </row>
    <row r="73" spans="1:9">
      <c r="B73" t="s">
        <v>51</v>
      </c>
    </row>
    <row r="74" spans="1:9">
      <c r="B74" t="s">
        <v>52</v>
      </c>
      <c r="C74" t="s">
        <v>59</v>
      </c>
      <c r="D74" t="s">
        <v>61</v>
      </c>
      <c r="E74" t="s">
        <v>62</v>
      </c>
      <c r="F74" t="s">
        <v>60</v>
      </c>
      <c r="G74" t="s">
        <v>58</v>
      </c>
      <c r="H74" t="s">
        <v>54</v>
      </c>
      <c r="I74" t="s">
        <v>63</v>
      </c>
    </row>
    <row r="75" spans="1:9">
      <c r="A75">
        <v>16</v>
      </c>
      <c r="B75">
        <v>120</v>
      </c>
      <c r="C75">
        <v>2153</v>
      </c>
      <c r="D75">
        <v>2508</v>
      </c>
      <c r="E75">
        <f>SUM(D75+C75)/2</f>
        <v>2330.5</v>
      </c>
      <c r="F75">
        <f>E75/120/60</f>
        <v>0.32368055555555558</v>
      </c>
      <c r="G75">
        <f>F75*A75</f>
        <v>5.1788888888888893</v>
      </c>
      <c r="H75">
        <v>0.71799999999999997</v>
      </c>
      <c r="I75">
        <f>E75/120</f>
        <v>19.420833333333334</v>
      </c>
    </row>
    <row r="76" spans="1:9">
      <c r="A76">
        <v>32</v>
      </c>
      <c r="B76">
        <v>120</v>
      </c>
      <c r="C76">
        <v>2084</v>
      </c>
      <c r="D76">
        <v>2664</v>
      </c>
      <c r="E76">
        <f t="shared" ref="E76:E78" si="0">SUM(D76+C76)/2</f>
        <v>2374</v>
      </c>
      <c r="F76">
        <f t="shared" ref="F76:F78" si="1">E76/120/60</f>
        <v>0.32972222222222225</v>
      </c>
      <c r="G76">
        <f t="shared" ref="G76:G78" si="2">F76*A76</f>
        <v>10.551111111111112</v>
      </c>
      <c r="H76">
        <v>0.71799999999999997</v>
      </c>
      <c r="I76">
        <f t="shared" ref="I76:I78" si="3">E76/120</f>
        <v>19.783333333333335</v>
      </c>
    </row>
    <row r="77" spans="1:9">
      <c r="A77">
        <v>64</v>
      </c>
      <c r="B77">
        <v>120</v>
      </c>
      <c r="C77">
        <v>2149</v>
      </c>
      <c r="D77">
        <v>2861</v>
      </c>
      <c r="E77">
        <f t="shared" si="0"/>
        <v>2505</v>
      </c>
      <c r="F77">
        <f t="shared" si="1"/>
        <v>0.34791666666666665</v>
      </c>
      <c r="G77">
        <f t="shared" si="2"/>
        <v>22.266666666666666</v>
      </c>
      <c r="H77">
        <v>0.71799999999999997</v>
      </c>
      <c r="I77">
        <f t="shared" si="3"/>
        <v>20.875</v>
      </c>
    </row>
    <row r="78" spans="1:9">
      <c r="A78">
        <v>128</v>
      </c>
      <c r="B78">
        <v>120</v>
      </c>
      <c r="C78">
        <v>2154</v>
      </c>
      <c r="D78">
        <v>3272</v>
      </c>
      <c r="E78">
        <f t="shared" si="0"/>
        <v>2713</v>
      </c>
      <c r="F78">
        <f t="shared" si="1"/>
        <v>0.37680555555555556</v>
      </c>
      <c r="G78">
        <f t="shared" si="2"/>
        <v>48.231111111111112</v>
      </c>
      <c r="H78">
        <v>0.71799999999999997</v>
      </c>
      <c r="I78">
        <f t="shared" si="3"/>
        <v>22.608333333333334</v>
      </c>
    </row>
    <row r="80" spans="1:9">
      <c r="A80" t="s">
        <v>55</v>
      </c>
    </row>
    <row r="81" spans="1:17">
      <c r="N81">
        <v>16</v>
      </c>
      <c r="O81">
        <v>32</v>
      </c>
      <c r="P81">
        <v>64</v>
      </c>
      <c r="Q81">
        <v>128</v>
      </c>
    </row>
    <row r="82" spans="1:17">
      <c r="M82" t="s">
        <v>51</v>
      </c>
      <c r="N82">
        <v>5.1788888888888893</v>
      </c>
      <c r="O82">
        <v>10.551111111111112</v>
      </c>
      <c r="P82">
        <v>22.266666666666666</v>
      </c>
      <c r="Q82">
        <v>48.231111111111112</v>
      </c>
    </row>
    <row r="83" spans="1:17">
      <c r="M83" t="s">
        <v>57</v>
      </c>
      <c r="N83">
        <v>0.32777777777777778</v>
      </c>
      <c r="O83">
        <v>0.62888888888888894</v>
      </c>
      <c r="P83">
        <v>1.32</v>
      </c>
      <c r="Q83">
        <v>2.7911111111111113</v>
      </c>
    </row>
    <row r="84" spans="1:17">
      <c r="M84" t="s">
        <v>56</v>
      </c>
      <c r="N84">
        <v>9.3333333333333324E-2</v>
      </c>
      <c r="O84">
        <v>0.18888888888888891</v>
      </c>
      <c r="P84">
        <v>0.47111111111111109</v>
      </c>
      <c r="Q84">
        <v>1.3244444444444445</v>
      </c>
    </row>
    <row r="90" spans="1:17">
      <c r="B90" t="s">
        <v>56</v>
      </c>
    </row>
    <row r="91" spans="1:17">
      <c r="B91" t="s">
        <v>52</v>
      </c>
      <c r="C91" t="s">
        <v>53</v>
      </c>
      <c r="H91" t="s">
        <v>54</v>
      </c>
      <c r="N91">
        <v>16</v>
      </c>
      <c r="O91">
        <v>32</v>
      </c>
      <c r="P91">
        <v>64</v>
      </c>
      <c r="Q91">
        <v>128</v>
      </c>
    </row>
    <row r="92" spans="1:17">
      <c r="A92">
        <v>16</v>
      </c>
      <c r="B92">
        <v>120</v>
      </c>
      <c r="C92">
        <v>32</v>
      </c>
      <c r="D92">
        <v>52</v>
      </c>
      <c r="E92">
        <f t="shared" ref="E92:E95" si="4">SUM(D92+C92)/2</f>
        <v>42</v>
      </c>
      <c r="F92">
        <f t="shared" ref="F92:F95" si="5">E92/120/60</f>
        <v>5.8333333333333327E-3</v>
      </c>
      <c r="G92">
        <f t="shared" ref="G92:G95" si="6">F92*A92</f>
        <v>9.3333333333333324E-2</v>
      </c>
      <c r="H92">
        <v>31</v>
      </c>
      <c r="M92" t="s">
        <v>64</v>
      </c>
      <c r="N92">
        <v>1</v>
      </c>
      <c r="O92">
        <f>O82/N82</f>
        <v>2.0373310448401631</v>
      </c>
      <c r="P92">
        <f>P82/N82</f>
        <v>4.2995065436601578</v>
      </c>
      <c r="Q92">
        <f>Q82/N82</f>
        <v>9.3130229564471136</v>
      </c>
    </row>
    <row r="93" spans="1:17">
      <c r="A93">
        <v>32</v>
      </c>
      <c r="B93">
        <v>120</v>
      </c>
      <c r="C93">
        <v>31</v>
      </c>
      <c r="D93">
        <v>54</v>
      </c>
      <c r="E93">
        <f t="shared" si="4"/>
        <v>42.5</v>
      </c>
      <c r="F93">
        <f t="shared" si="5"/>
        <v>5.9027777777777785E-3</v>
      </c>
      <c r="G93">
        <f t="shared" si="6"/>
        <v>0.18888888888888891</v>
      </c>
      <c r="M93" t="s">
        <v>65</v>
      </c>
      <c r="N93">
        <v>1</v>
      </c>
      <c r="O93">
        <f>O83/N83</f>
        <v>1.9186440677966103</v>
      </c>
      <c r="P93">
        <f>P83/N83</f>
        <v>4.0271186440677971</v>
      </c>
      <c r="Q93">
        <f>Q83/N83</f>
        <v>8.5152542372881364</v>
      </c>
    </row>
    <row r="94" spans="1:17">
      <c r="A94">
        <v>64</v>
      </c>
      <c r="B94">
        <v>120</v>
      </c>
      <c r="C94">
        <v>28</v>
      </c>
      <c r="D94">
        <v>78</v>
      </c>
      <c r="E94">
        <f t="shared" si="4"/>
        <v>53</v>
      </c>
      <c r="F94">
        <f t="shared" si="5"/>
        <v>7.3611111111111108E-3</v>
      </c>
      <c r="G94">
        <f t="shared" si="6"/>
        <v>0.47111111111111109</v>
      </c>
      <c r="M94" t="s">
        <v>66</v>
      </c>
      <c r="N94">
        <v>1</v>
      </c>
      <c r="O94">
        <f>O84/N84</f>
        <v>2.0238095238095242</v>
      </c>
      <c r="P94">
        <f>P84/N84</f>
        <v>5.0476190476190483</v>
      </c>
      <c r="Q94">
        <f>Q84/N84</f>
        <v>14.190476190476193</v>
      </c>
    </row>
    <row r="95" spans="1:17">
      <c r="A95">
        <v>128</v>
      </c>
      <c r="B95">
        <v>120</v>
      </c>
      <c r="C95">
        <v>31</v>
      </c>
      <c r="D95">
        <v>118</v>
      </c>
      <c r="E95">
        <f t="shared" si="4"/>
        <v>74.5</v>
      </c>
      <c r="F95">
        <f t="shared" si="5"/>
        <v>1.0347222222222223E-2</v>
      </c>
      <c r="G95">
        <f t="shared" si="6"/>
        <v>1.3244444444444445</v>
      </c>
    </row>
    <row r="97" spans="1:8">
      <c r="A97" t="s">
        <v>55</v>
      </c>
    </row>
    <row r="106" spans="1:8">
      <c r="B106" t="s">
        <v>57</v>
      </c>
    </row>
    <row r="107" spans="1:8">
      <c r="B107" t="s">
        <v>52</v>
      </c>
      <c r="C107" t="s">
        <v>53</v>
      </c>
      <c r="H107" t="s">
        <v>54</v>
      </c>
    </row>
    <row r="108" spans="1:8">
      <c r="A108">
        <v>16</v>
      </c>
      <c r="B108">
        <v>120</v>
      </c>
      <c r="C108">
        <v>125</v>
      </c>
      <c r="D108">
        <v>170</v>
      </c>
      <c r="E108">
        <f t="shared" ref="E108:E111" si="7">SUM(D108+C108)/2</f>
        <v>147.5</v>
      </c>
      <c r="F108">
        <f t="shared" ref="F108:F111" si="8">E108/120/60</f>
        <v>2.0486111111111111E-2</v>
      </c>
      <c r="G108">
        <f t="shared" ref="G108:G111" si="9">F108*A108</f>
        <v>0.32777777777777778</v>
      </c>
    </row>
    <row r="109" spans="1:8">
      <c r="A109">
        <v>32</v>
      </c>
      <c r="B109">
        <v>120</v>
      </c>
      <c r="C109">
        <v>124</v>
      </c>
      <c r="D109">
        <v>159</v>
      </c>
      <c r="E109">
        <f t="shared" si="7"/>
        <v>141.5</v>
      </c>
      <c r="F109">
        <f t="shared" si="8"/>
        <v>1.9652777777777779E-2</v>
      </c>
      <c r="G109">
        <f t="shared" si="9"/>
        <v>0.62888888888888894</v>
      </c>
    </row>
    <row r="110" spans="1:8">
      <c r="A110">
        <v>64</v>
      </c>
      <c r="B110">
        <v>120</v>
      </c>
      <c r="C110">
        <v>121</v>
      </c>
      <c r="D110">
        <v>176</v>
      </c>
      <c r="E110">
        <f t="shared" si="7"/>
        <v>148.5</v>
      </c>
      <c r="F110">
        <f t="shared" si="8"/>
        <v>2.0625000000000001E-2</v>
      </c>
      <c r="G110">
        <f t="shared" si="9"/>
        <v>1.32</v>
      </c>
    </row>
    <row r="111" spans="1:8">
      <c r="A111">
        <v>128</v>
      </c>
      <c r="B111">
        <v>120</v>
      </c>
      <c r="C111">
        <v>126</v>
      </c>
      <c r="D111">
        <v>188</v>
      </c>
      <c r="E111">
        <f t="shared" si="7"/>
        <v>157</v>
      </c>
      <c r="F111">
        <f t="shared" si="8"/>
        <v>2.1805555555555557E-2</v>
      </c>
      <c r="G111">
        <f t="shared" si="9"/>
        <v>2.7911111111111113</v>
      </c>
    </row>
    <row r="113" spans="1:16">
      <c r="A113" t="s">
        <v>55</v>
      </c>
    </row>
    <row r="122" spans="1:16">
      <c r="L122" t="s">
        <v>67</v>
      </c>
    </row>
    <row r="124" spans="1:16">
      <c r="M124">
        <v>16</v>
      </c>
      <c r="N124">
        <v>32</v>
      </c>
      <c r="O124">
        <v>64</v>
      </c>
      <c r="P124">
        <v>128</v>
      </c>
    </row>
    <row r="125" spans="1:16">
      <c r="L125" t="s">
        <v>64</v>
      </c>
      <c r="M125">
        <v>1</v>
      </c>
      <c r="N125">
        <v>2.0134680134680134</v>
      </c>
      <c r="O125">
        <v>4</v>
      </c>
      <c r="P125">
        <v>8.0538720538720536</v>
      </c>
    </row>
    <row r="126" spans="1:16">
      <c r="L126" t="s">
        <v>65</v>
      </c>
      <c r="M126">
        <v>1</v>
      </c>
      <c r="N126">
        <v>2</v>
      </c>
      <c r="O126">
        <v>4</v>
      </c>
      <c r="P126">
        <v>7.6</v>
      </c>
    </row>
    <row r="127" spans="1:16">
      <c r="L127" t="s">
        <v>66</v>
      </c>
      <c r="M127">
        <v>1</v>
      </c>
      <c r="N127">
        <v>2</v>
      </c>
      <c r="O127">
        <v>4</v>
      </c>
      <c r="P127">
        <v>8</v>
      </c>
    </row>
    <row r="139" spans="11:15">
      <c r="L139">
        <v>16</v>
      </c>
      <c r="M139">
        <v>32</v>
      </c>
      <c r="N139">
        <v>64</v>
      </c>
      <c r="O139">
        <v>128</v>
      </c>
    </row>
    <row r="140" spans="11:15">
      <c r="K140" t="s">
        <v>68</v>
      </c>
      <c r="L140">
        <v>1</v>
      </c>
      <c r="M140">
        <v>2.0134680134680134</v>
      </c>
      <c r="N140">
        <v>4</v>
      </c>
      <c r="O140">
        <v>8.0538720538720536</v>
      </c>
    </row>
    <row r="141" spans="11:15">
      <c r="K141" t="s">
        <v>69</v>
      </c>
      <c r="L141">
        <v>1</v>
      </c>
      <c r="M141">
        <v>2</v>
      </c>
      <c r="N141">
        <v>4</v>
      </c>
      <c r="O141">
        <v>7.6</v>
      </c>
    </row>
    <row r="142" spans="11:15">
      <c r="K142" t="s">
        <v>70</v>
      </c>
      <c r="L142">
        <v>1</v>
      </c>
      <c r="M142">
        <v>2</v>
      </c>
      <c r="N142">
        <v>4</v>
      </c>
      <c r="O142">
        <v>8</v>
      </c>
    </row>
    <row r="143" spans="11:15">
      <c r="K143" t="s">
        <v>71</v>
      </c>
      <c r="L143">
        <v>1</v>
      </c>
      <c r="M143">
        <v>2.0373310448401631</v>
      </c>
      <c r="N143">
        <v>4.2995065436601578</v>
      </c>
      <c r="O143">
        <v>9.3130229564471136</v>
      </c>
    </row>
    <row r="144" spans="11:15">
      <c r="K144" t="s">
        <v>72</v>
      </c>
      <c r="L144">
        <v>1</v>
      </c>
      <c r="M144">
        <v>1.9186440677966103</v>
      </c>
      <c r="N144">
        <v>4.0271186440677971</v>
      </c>
      <c r="O144">
        <v>8.5152542372881364</v>
      </c>
    </row>
    <row r="145" spans="11:15">
      <c r="K145" t="s">
        <v>73</v>
      </c>
      <c r="L145">
        <v>1</v>
      </c>
      <c r="M145">
        <v>2.0238095238095242</v>
      </c>
      <c r="N145">
        <v>5.0476190476190483</v>
      </c>
      <c r="O145">
        <v>14.190476190476193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Thota</dc:creator>
  <cp:lastModifiedBy>Abhinav Thota</cp:lastModifiedBy>
  <dcterms:created xsi:type="dcterms:W3CDTF">2013-02-27T20:37:41Z</dcterms:created>
  <dcterms:modified xsi:type="dcterms:W3CDTF">2013-03-03T21:22:50Z</dcterms:modified>
</cp:coreProperties>
</file>