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5" i="1" l="1"/>
  <c r="F76" i="1"/>
  <c r="F77" i="1"/>
  <c r="F78" i="1"/>
  <c r="F92" i="1"/>
  <c r="F93" i="1"/>
  <c r="F94" i="1"/>
  <c r="F95" i="1"/>
  <c r="F108" i="1"/>
  <c r="F109" i="1"/>
  <c r="F110" i="1"/>
  <c r="F111" i="1"/>
  <c r="N23" i="1"/>
  <c r="N22" i="1"/>
  <c r="N21" i="1"/>
  <c r="N20" i="1"/>
  <c r="N19" i="1"/>
  <c r="N18" i="1"/>
  <c r="N17" i="1"/>
  <c r="N16" i="1"/>
  <c r="N15" i="1"/>
  <c r="N14" i="1"/>
  <c r="N13" i="1"/>
  <c r="M23" i="1"/>
  <c r="M22" i="1"/>
  <c r="M21" i="1"/>
  <c r="M20" i="1"/>
  <c r="M19" i="1"/>
  <c r="M18" i="1"/>
  <c r="M17" i="1"/>
  <c r="M16" i="1"/>
  <c r="M15" i="1"/>
  <c r="M14" i="1"/>
  <c r="M13" i="1"/>
  <c r="M12" i="1"/>
  <c r="E78" i="1"/>
  <c r="I78" i="1"/>
  <c r="E77" i="1"/>
  <c r="I77" i="1"/>
  <c r="E76" i="1"/>
  <c r="I76" i="1"/>
  <c r="E75" i="1"/>
  <c r="I75" i="1"/>
  <c r="E111" i="1"/>
  <c r="E110" i="1"/>
  <c r="E109" i="1"/>
  <c r="E108" i="1"/>
  <c r="E95" i="1"/>
  <c r="E94" i="1"/>
  <c r="E93" i="1"/>
  <c r="E92" i="1"/>
  <c r="G111" i="1"/>
  <c r="G110" i="1"/>
  <c r="G109" i="1"/>
  <c r="G108" i="1"/>
  <c r="G95" i="1"/>
  <c r="G94" i="1"/>
  <c r="G93" i="1"/>
  <c r="G92" i="1"/>
  <c r="G78" i="1"/>
  <c r="G77" i="1"/>
  <c r="G76" i="1"/>
  <c r="Q94" i="1"/>
  <c r="P94" i="1"/>
  <c r="O94" i="1"/>
  <c r="Q93" i="1"/>
  <c r="P93" i="1"/>
  <c r="O93" i="1"/>
  <c r="Q92" i="1"/>
  <c r="P92" i="1"/>
  <c r="O92" i="1"/>
  <c r="G75" i="1"/>
  <c r="G39" i="1"/>
  <c r="G33" i="1"/>
  <c r="G27" i="1"/>
  <c r="G21" i="1"/>
  <c r="G15" i="1"/>
  <c r="G9" i="1"/>
  <c r="G4" i="1"/>
</calcChain>
</file>

<file path=xl/sharedStrings.xml><?xml version="1.0" encoding="utf-8"?>
<sst xmlns="http://schemas.openxmlformats.org/spreadsheetml/2006/main" count="115" uniqueCount="91">
  <si>
    <t>(python)login2$ pwd</t>
  </si>
  <si>
    <t>/work/01297/athota1/mlrho-compilers/benchmarking/MlRho_1.10</t>
  </si>
  <si>
    <t xml:space="preserve">(python)login2$ cat myjob.305444.out </t>
  </si>
  <si>
    <t>Fri Feb 22 10:48:11 CST 2013</t>
  </si>
  <si>
    <t>Fri Feb 22 11:52:16 CST 2013</t>
  </si>
  <si>
    <t>/work/01297/athota1/mlrho-compilers/benchmarking/MlRho_1.11</t>
  </si>
  <si>
    <t xml:space="preserve">(python)login2$ cat myjob.306040.out </t>
  </si>
  <si>
    <t>Fri Feb 22 13:11:14 CST 2013</t>
  </si>
  <si>
    <t>Fri Feb 22 14:10:41 CST 2013</t>
  </si>
  <si>
    <t>/work/01297/athota1/mlrho-compilers/benchmarking/MlRho_1.14</t>
  </si>
  <si>
    <t xml:space="preserve">(python)login2$ cat myjob.308068.out </t>
  </si>
  <si>
    <t>Fri Feb 22 15:05:11 CST 2013</t>
  </si>
  <si>
    <t>Fri Feb 22 15:57:05 CST 2013</t>
  </si>
  <si>
    <t>/work/01297/athota1/mlrho-compilers/benchmarking/MlRho_1.15</t>
  </si>
  <si>
    <t xml:space="preserve">(python)login2$ cat myjob.325457.out </t>
  </si>
  <si>
    <t>Mon Feb 25 09:17:17 CST 2013</t>
  </si>
  <si>
    <t>Mon Feb 25 10:03:09 CST 2013</t>
  </si>
  <si>
    <t>/work/01297/athota1/mlrho-compilers/benchmarking/MlRho_1.16</t>
  </si>
  <si>
    <t xml:space="preserve">(python)login2$ cat myjob.325933.out </t>
  </si>
  <si>
    <t>Mon Feb 25 10:11:26 CST 2013</t>
  </si>
  <si>
    <t>Mon Feb 25 10:49:00 CST 2013</t>
  </si>
  <si>
    <t>/work/01297/athota1/mlrho-compilers/benchmarking/MlRho_1.19</t>
  </si>
  <si>
    <t xml:space="preserve">(python)login2$ cat myjob.326768.out </t>
  </si>
  <si>
    <t>Mon Feb 25 12:14:30 CST 2013</t>
  </si>
  <si>
    <t>Mon Feb 25 12:25:11 CST 2013</t>
  </si>
  <si>
    <t>/work/01297/athota1/mlrho-compilers/benchmarking/MlRho_1.21</t>
  </si>
  <si>
    <t xml:space="preserve">(python)login2$ cat myjob.326869.out </t>
  </si>
  <si>
    <t>Mon Feb 25 12:27:24 CST 2013</t>
  </si>
  <si>
    <t>Mon Feb 25 12:37:34 CST 2013</t>
  </si>
  <si>
    <t>/work/01297/athota1/mlrho-compilers/benchmarking/MlRho_1.23</t>
  </si>
  <si>
    <t>Mon Feb 25 12:40:51 CST 2013</t>
  </si>
  <si>
    <t>Mon Feb 25 12:41:45 CST 2013</t>
  </si>
  <si>
    <t>/work/01297/athota1/mlrho-compilers/benchmarking/MlRho_1.24</t>
  </si>
  <si>
    <t xml:space="preserve">(python)login2$ cat myjob.327027.out </t>
  </si>
  <si>
    <t>Mon Feb 25 12:46:13 CST 2013</t>
  </si>
  <si>
    <t>Mon Feb 25 12:47:08 CST 2013</t>
  </si>
  <si>
    <t>/work/01297/athota1/mlrho-compilers/benchmarking/MlRho_1.25</t>
  </si>
  <si>
    <t xml:space="preserve">(python)login2$ cat myjob.327040.out </t>
  </si>
  <si>
    <t>Mon Feb 25 12:50:55 CST 2013</t>
  </si>
  <si>
    <t>Mon Feb 25 12:51:49 CST 2013</t>
  </si>
  <si>
    <t>/work/01297/athota1/mlrho-compilers/benchmarking/MlRho_2.0</t>
  </si>
  <si>
    <t xml:space="preserve">(python)login2$ cat myjob.327064.out </t>
  </si>
  <si>
    <t>Mon Feb 25 12:55:56 CST 2013</t>
  </si>
  <si>
    <t>Mon Feb 25 12:56:50 CST 2013</t>
  </si>
  <si>
    <t>/work/01297/athota1/mlrho-compilers/benchmarking/MlRho_2.1</t>
  </si>
  <si>
    <t xml:space="preserve">(python)login2$ cat myjob.327075.out </t>
  </si>
  <si>
    <t>Mon Feb 25 12:58:32 CST 2013</t>
  </si>
  <si>
    <t>Mon Feb 25 12:59:48 CST 2013</t>
  </si>
  <si>
    <t>Runtime</t>
  </si>
  <si>
    <t>(seconds)</t>
  </si>
  <si>
    <t>Stampede Scale-up Numbers</t>
  </si>
  <si>
    <t>Diatom</t>
  </si>
  <si>
    <t>runtime</t>
  </si>
  <si>
    <t xml:space="preserve">d1 </t>
  </si>
  <si>
    <t>size</t>
  </si>
  <si>
    <t>distance/mb/min</t>
  </si>
  <si>
    <t>Dog</t>
  </si>
  <si>
    <t>Platypus</t>
  </si>
  <si>
    <t>total/sec</t>
  </si>
  <si>
    <t>min-distance</t>
  </si>
  <si>
    <t>timestep/sec</t>
  </si>
  <si>
    <t>max distance</t>
  </si>
  <si>
    <t>average</t>
  </si>
  <si>
    <t>timestep/min</t>
  </si>
  <si>
    <t xml:space="preserve"> Diatom_F_cylindrus</t>
  </si>
  <si>
    <t>Platypus_Ornithorhynchus</t>
  </si>
  <si>
    <t>Dog_Canis_familiaris</t>
  </si>
  <si>
    <t>V1.10</t>
  </si>
  <si>
    <t>Diatom_v1.10</t>
  </si>
  <si>
    <t>Platypus_v1.10</t>
  </si>
  <si>
    <t>Dog_v1.10</t>
  </si>
  <si>
    <t>Diatom_v2.1</t>
  </si>
  <si>
    <t>Platypus_v2.1</t>
  </si>
  <si>
    <t>Dog_v2.1</t>
  </si>
  <si>
    <t>Quarry</t>
  </si>
  <si>
    <t>Ranger</t>
  </si>
  <si>
    <t>Stampede</t>
  </si>
  <si>
    <t>Kraken</t>
  </si>
  <si>
    <t>Nodes</t>
  </si>
  <si>
    <t>Cores</t>
  </si>
  <si>
    <t>Mason</t>
  </si>
  <si>
    <t>timesteps per hour</t>
  </si>
  <si>
    <t>normalized</t>
  </si>
  <si>
    <t>distance 100 - 200</t>
  </si>
  <si>
    <t>Threads</t>
  </si>
  <si>
    <t>Boards</t>
  </si>
  <si>
    <t>Time (sec)</t>
  </si>
  <si>
    <t>Timesteps/s</t>
  </si>
  <si>
    <t>CPU timestep/s</t>
  </si>
  <si>
    <t>CPU</t>
  </si>
  <si>
    <t>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</si>
</sst>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65" fontId="0" fillId="0" borderId="0" xfId="0" applyNumberFormat="1"/>
    <xf numFmtId="0" fontId="3" fillId="0" borderId="0" xfId="0" applyFont="1"/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Sheet1!$M$92</c:f>
              <c:strCache>
                <c:ptCount val="1"/>
                <c:pt idx="0">
                  <c:v> Diatom_F_cylindrus</c:v>
                </c:pt>
              </c:strCache>
            </c:strRef>
          </c:tx>
          <c:marker>
            <c:symbol val="none"/>
          </c:marker>
          <c:cat>
            <c:numRef>
              <c:f>Sheet1!$N$91:$Q$91</c:f>
              <c:numCache>
                <c:formatCode>General</c:formatCode>
                <c:ptCount val="4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</c:numCache>
            </c:numRef>
          </c:cat>
          <c:val>
            <c:numRef>
              <c:f>Sheet1!$N$92:$Q$92</c:f>
              <c:numCache>
                <c:formatCode>General</c:formatCode>
                <c:ptCount val="4"/>
                <c:pt idx="0">
                  <c:v>1.0</c:v>
                </c:pt>
                <c:pt idx="1">
                  <c:v>2.037331044840163</c:v>
                </c:pt>
                <c:pt idx="2">
                  <c:v>4.299506543660158</c:v>
                </c:pt>
                <c:pt idx="3">
                  <c:v>9.313022956447113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Sheet1!$M$93</c:f>
              <c:strCache>
                <c:ptCount val="1"/>
                <c:pt idx="0">
                  <c:v>Platypus_Ornithorhynchus</c:v>
                </c:pt>
              </c:strCache>
            </c:strRef>
          </c:tx>
          <c:marker>
            <c:symbol val="none"/>
          </c:marker>
          <c:cat>
            <c:numRef>
              <c:f>Sheet1!$N$91:$Q$91</c:f>
              <c:numCache>
                <c:formatCode>General</c:formatCode>
                <c:ptCount val="4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</c:numCache>
            </c:numRef>
          </c:cat>
          <c:val>
            <c:numRef>
              <c:f>Sheet1!$N$93:$Q$93</c:f>
              <c:numCache>
                <c:formatCode>General</c:formatCode>
                <c:ptCount val="4"/>
                <c:pt idx="0">
                  <c:v>1.0</c:v>
                </c:pt>
                <c:pt idx="1">
                  <c:v>1.91864406779661</c:v>
                </c:pt>
                <c:pt idx="2">
                  <c:v>4.027118644067797</c:v>
                </c:pt>
                <c:pt idx="3">
                  <c:v>8.515254237288136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Sheet1!$M$94</c:f>
              <c:strCache>
                <c:ptCount val="1"/>
                <c:pt idx="0">
                  <c:v>Dog_Canis_familiaris</c:v>
                </c:pt>
              </c:strCache>
            </c:strRef>
          </c:tx>
          <c:marker>
            <c:symbol val="none"/>
          </c:marker>
          <c:cat>
            <c:numRef>
              <c:f>Sheet1!$N$91:$Q$91</c:f>
              <c:numCache>
                <c:formatCode>General</c:formatCode>
                <c:ptCount val="4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</c:numCache>
            </c:numRef>
          </c:cat>
          <c:val>
            <c:numRef>
              <c:f>Sheet1!$N$94:$Q$94</c:f>
              <c:numCache>
                <c:formatCode>General</c:formatCode>
                <c:ptCount val="4"/>
                <c:pt idx="0">
                  <c:v>1.0</c:v>
                </c:pt>
                <c:pt idx="1">
                  <c:v>2.023809523809524</c:v>
                </c:pt>
                <c:pt idx="2">
                  <c:v>5.047619047619048</c:v>
                </c:pt>
                <c:pt idx="3">
                  <c:v>14.19047619047619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797160"/>
        <c:axId val="-2108794184"/>
      </c:lineChart>
      <c:dateAx>
        <c:axId val="-210879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794184"/>
        <c:crosses val="autoZero"/>
        <c:auto val="0"/>
        <c:lblOffset val="100"/>
        <c:baseTimeUnit val="days"/>
        <c:majorUnit val="16.0"/>
        <c:majorTimeUnit val="days"/>
        <c:minorUnit val="16.0"/>
        <c:minorTimeUnit val="days"/>
      </c:dateAx>
      <c:valAx>
        <c:axId val="-210879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7971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Sheet1!$L$125</c:f>
              <c:strCache>
                <c:ptCount val="1"/>
                <c:pt idx="0">
                  <c:v> Diatom_F_cylindrus</c:v>
                </c:pt>
              </c:strCache>
            </c:strRef>
          </c:tx>
          <c:marker>
            <c:symbol val="none"/>
          </c:marker>
          <c:cat>
            <c:numRef>
              <c:f>Sheet1!$M$124:$P$124</c:f>
              <c:numCache>
                <c:formatCode>General</c:formatCode>
                <c:ptCount val="4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</c:numCache>
            </c:numRef>
          </c:cat>
          <c:val>
            <c:numRef>
              <c:f>Sheet1!$M$125:$P$125</c:f>
              <c:numCache>
                <c:formatCode>General</c:formatCode>
                <c:ptCount val="4"/>
                <c:pt idx="0">
                  <c:v>1.0</c:v>
                </c:pt>
                <c:pt idx="1">
                  <c:v>2.013468013468013</c:v>
                </c:pt>
                <c:pt idx="2">
                  <c:v>4.0</c:v>
                </c:pt>
                <c:pt idx="3">
                  <c:v>8.053872053872053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Sheet1!$L$126</c:f>
              <c:strCache>
                <c:ptCount val="1"/>
                <c:pt idx="0">
                  <c:v>Platypus_Ornithorhynchus</c:v>
                </c:pt>
              </c:strCache>
            </c:strRef>
          </c:tx>
          <c:marker>
            <c:symbol val="none"/>
          </c:marker>
          <c:cat>
            <c:numRef>
              <c:f>Sheet1!$M$124:$P$124</c:f>
              <c:numCache>
                <c:formatCode>General</c:formatCode>
                <c:ptCount val="4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</c:numCache>
            </c:numRef>
          </c:cat>
          <c:val>
            <c:numRef>
              <c:f>Sheet1!$M$126:$P$126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7.6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Sheet1!$L$127</c:f>
              <c:strCache>
                <c:ptCount val="1"/>
                <c:pt idx="0">
                  <c:v>Dog_Canis_familiaris</c:v>
                </c:pt>
              </c:strCache>
            </c:strRef>
          </c:tx>
          <c:marker>
            <c:symbol val="none"/>
          </c:marker>
          <c:cat>
            <c:numRef>
              <c:f>Sheet1!$M$124:$P$124</c:f>
              <c:numCache>
                <c:formatCode>General</c:formatCode>
                <c:ptCount val="4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</c:numCache>
            </c:numRef>
          </c:cat>
          <c:val>
            <c:numRef>
              <c:f>Sheet1!$M$127:$P$127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760792"/>
        <c:axId val="-2108757816"/>
      </c:lineChart>
      <c:dateAx>
        <c:axId val="-210876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757816"/>
        <c:crosses val="autoZero"/>
        <c:auto val="0"/>
        <c:lblOffset val="100"/>
        <c:baseTimeUnit val="days"/>
        <c:majorUnit val="16.0"/>
        <c:majorTimeUnit val="days"/>
      </c:dateAx>
      <c:valAx>
        <c:axId val="-2108757816"/>
        <c:scaling>
          <c:orientation val="minMax"/>
          <c:max val="1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760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Sheet1!$K$140</c:f>
              <c:strCache>
                <c:ptCount val="1"/>
                <c:pt idx="0">
                  <c:v>Diatom_v1.10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Sheet1!$L$139:$O$139</c:f>
              <c:numCache>
                <c:formatCode>General</c:formatCode>
                <c:ptCount val="4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</c:numCache>
            </c:numRef>
          </c:cat>
          <c:val>
            <c:numRef>
              <c:f>Sheet1!$L$140:$O$140</c:f>
              <c:numCache>
                <c:formatCode>General</c:formatCode>
                <c:ptCount val="4"/>
                <c:pt idx="0">
                  <c:v>1.0</c:v>
                </c:pt>
                <c:pt idx="1">
                  <c:v>2.013468013468013</c:v>
                </c:pt>
                <c:pt idx="2">
                  <c:v>4.0</c:v>
                </c:pt>
                <c:pt idx="3">
                  <c:v>8.053872053872053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Sheet1!$K$141</c:f>
              <c:strCache>
                <c:ptCount val="1"/>
                <c:pt idx="0">
                  <c:v>Platypus_v1.10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Sheet1!$L$139:$O$139</c:f>
              <c:numCache>
                <c:formatCode>General</c:formatCode>
                <c:ptCount val="4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</c:numCache>
            </c:numRef>
          </c:cat>
          <c:val>
            <c:numRef>
              <c:f>Sheet1!$L$141:$O$141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7.6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Sheet1!$K$142</c:f>
              <c:strCache>
                <c:ptCount val="1"/>
                <c:pt idx="0">
                  <c:v>Dog_v1.10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Sheet1!$L$139:$O$139</c:f>
              <c:numCache>
                <c:formatCode>General</c:formatCode>
                <c:ptCount val="4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</c:numCache>
            </c:numRef>
          </c:cat>
          <c:val>
            <c:numRef>
              <c:f>Sheet1!$L$142:$O$142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Sheet1!$K$143</c:f>
              <c:strCache>
                <c:ptCount val="1"/>
                <c:pt idx="0">
                  <c:v>Diatom_v2.1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Sheet1!$L$139:$O$139</c:f>
              <c:numCache>
                <c:formatCode>General</c:formatCode>
                <c:ptCount val="4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</c:numCache>
            </c:numRef>
          </c:cat>
          <c:val>
            <c:numRef>
              <c:f>Sheet1!$L$143:$O$143</c:f>
              <c:numCache>
                <c:formatCode>General</c:formatCode>
                <c:ptCount val="4"/>
                <c:pt idx="0">
                  <c:v>1.0</c:v>
                </c:pt>
                <c:pt idx="1">
                  <c:v>2.037331044840163</c:v>
                </c:pt>
                <c:pt idx="2">
                  <c:v>4.299506543660158</c:v>
                </c:pt>
                <c:pt idx="3">
                  <c:v>9.313022956447113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Sheet1!$K$144</c:f>
              <c:strCache>
                <c:ptCount val="1"/>
                <c:pt idx="0">
                  <c:v>Platypus_v2.1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Sheet1!$L$139:$O$139</c:f>
              <c:numCache>
                <c:formatCode>General</c:formatCode>
                <c:ptCount val="4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</c:numCache>
            </c:numRef>
          </c:cat>
          <c:val>
            <c:numRef>
              <c:f>Sheet1!$L$144:$O$144</c:f>
              <c:numCache>
                <c:formatCode>General</c:formatCode>
                <c:ptCount val="4"/>
                <c:pt idx="0">
                  <c:v>1.0</c:v>
                </c:pt>
                <c:pt idx="1">
                  <c:v>1.91864406779661</c:v>
                </c:pt>
                <c:pt idx="2">
                  <c:v>4.027118644067797</c:v>
                </c:pt>
                <c:pt idx="3">
                  <c:v>8.515254237288136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Sheet1!$K$145</c:f>
              <c:strCache>
                <c:ptCount val="1"/>
                <c:pt idx="0">
                  <c:v>Dog_v2.1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Sheet1!$L$139:$O$139</c:f>
              <c:numCache>
                <c:formatCode>General</c:formatCode>
                <c:ptCount val="4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</c:numCache>
            </c:numRef>
          </c:cat>
          <c:val>
            <c:numRef>
              <c:f>Sheet1!$L$145:$O$145</c:f>
              <c:numCache>
                <c:formatCode>General</c:formatCode>
                <c:ptCount val="4"/>
                <c:pt idx="0">
                  <c:v>1.0</c:v>
                </c:pt>
                <c:pt idx="1">
                  <c:v>2.023809523809524</c:v>
                </c:pt>
                <c:pt idx="2">
                  <c:v>5.047619047619048</c:v>
                </c:pt>
                <c:pt idx="3">
                  <c:v>14.19047619047619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706984"/>
        <c:axId val="-2108703928"/>
      </c:lineChart>
      <c:dateAx>
        <c:axId val="-210870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703928"/>
        <c:crosses val="autoZero"/>
        <c:auto val="0"/>
        <c:lblOffset val="100"/>
        <c:baseTimeUnit val="days"/>
        <c:majorUnit val="16.0"/>
        <c:majorTimeUnit val="days"/>
      </c:dateAx>
      <c:valAx>
        <c:axId val="-210870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706984"/>
        <c:crosses val="autoZero"/>
        <c:crossBetween val="between"/>
      </c:valAx>
    </c:plotArea>
    <c:legend>
      <c:legendPos val="r"/>
      <c:layout/>
      <c:overlay val="0"/>
      <c:spPr>
        <a:ln>
          <a:noFill/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Sheet1!$C$162</c:f>
              <c:strCache>
                <c:ptCount val="1"/>
                <c:pt idx="0">
                  <c:v>Nodes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dLbls>
            <c:dLbl>
              <c:idx val="2"/>
              <c:layout>
                <c:manualLayout>
                  <c:x val="-0.0147542274428812"/>
                  <c:y val="-0.007670182166826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19672131147541"/>
                  <c:y val="-0.005752636625119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63934426229508"/>
                  <c:y val="-0.001917545541706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Sheet1!$B$163:$B$167</c:f>
              <c:strCache>
                <c:ptCount val="5"/>
                <c:pt idx="0">
                  <c:v>Mason</c:v>
                </c:pt>
                <c:pt idx="1">
                  <c:v>Quarry</c:v>
                </c:pt>
                <c:pt idx="2">
                  <c:v>Ranger</c:v>
                </c:pt>
                <c:pt idx="3">
                  <c:v>Stampede</c:v>
                </c:pt>
                <c:pt idx="4">
                  <c:v>Kraken</c:v>
                </c:pt>
              </c:strCache>
            </c:strRef>
          </c:cat>
          <c:val>
            <c:numRef>
              <c:f>Sheet1!$C$163:$C$167</c:f>
              <c:numCache>
                <c:formatCode>General</c:formatCode>
                <c:ptCount val="5"/>
                <c:pt idx="0">
                  <c:v>32.0</c:v>
                </c:pt>
                <c:pt idx="1">
                  <c:v>370.0</c:v>
                </c:pt>
                <c:pt idx="2">
                  <c:v>3936.0</c:v>
                </c:pt>
                <c:pt idx="3">
                  <c:v>6400.0</c:v>
                </c:pt>
                <c:pt idx="4">
                  <c:v>9408.0</c:v>
                </c:pt>
              </c:numCache>
            </c:numRef>
          </c:val>
        </c:ser>
        <c:ser>
          <c:idx val="1"/>
          <c:order val="1"/>
          <c:tx>
            <c:strRef>
              <c:f>Sheet1!$D$162</c:f>
              <c:strCache>
                <c:ptCount val="1"/>
                <c:pt idx="0">
                  <c:v>Cores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tx1"/>
              </a:solidFill>
              <a:prstDash val="solid"/>
            </a:ln>
            <a:effectLst/>
          </c:spPr>
          <c:invertIfNegative val="0"/>
          <c:dLbls>
            <c:dLbl>
              <c:idx val="1"/>
              <c:layout>
                <c:manualLayout>
                  <c:x val="0.0114754098360656"/>
                  <c:y val="-0.007670182166826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ln>
                  <a:noFill/>
                </a:ln>
              </c:spPr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Sheet1!$B$163:$B$167</c:f>
              <c:strCache>
                <c:ptCount val="5"/>
                <c:pt idx="0">
                  <c:v>Mason</c:v>
                </c:pt>
                <c:pt idx="1">
                  <c:v>Quarry</c:v>
                </c:pt>
                <c:pt idx="2">
                  <c:v>Ranger</c:v>
                </c:pt>
                <c:pt idx="3">
                  <c:v>Stampede</c:v>
                </c:pt>
                <c:pt idx="4">
                  <c:v>Kraken</c:v>
                </c:pt>
              </c:strCache>
            </c:strRef>
          </c:cat>
          <c:val>
            <c:numRef>
              <c:f>Sheet1!$D$163:$D$167</c:f>
              <c:numCache>
                <c:formatCode>General</c:formatCode>
                <c:ptCount val="5"/>
                <c:pt idx="0">
                  <c:v>512.0</c:v>
                </c:pt>
                <c:pt idx="1">
                  <c:v>2960.0</c:v>
                </c:pt>
                <c:pt idx="2">
                  <c:v>62976.0</c:v>
                </c:pt>
                <c:pt idx="3">
                  <c:v>102400.0</c:v>
                </c:pt>
                <c:pt idx="4">
                  <c:v>112896.0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590920"/>
        <c:axId val="-2109593944"/>
      </c:barChart>
      <c:catAx>
        <c:axId val="-2109590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09593944"/>
        <c:crosses val="autoZero"/>
        <c:auto val="1"/>
        <c:lblAlgn val="ctr"/>
        <c:lblOffset val="100"/>
        <c:noMultiLvlLbl val="0"/>
      </c:catAx>
      <c:valAx>
        <c:axId val="-210959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09590920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8042054989028"/>
          <c:y val="0.0568879896724319"/>
          <c:w val="0.122571317929521"/>
          <c:h val="0.114076143166668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Sheet1!$N$11</c:f>
              <c:strCache>
                <c:ptCount val="1"/>
                <c:pt idx="0">
                  <c:v>normalized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cat>
            <c:numRef>
              <c:f>Sheet1!$K$12:$K$23</c:f>
              <c:numCache>
                <c:formatCode>General</c:formatCode>
                <c:ptCount val="12"/>
                <c:pt idx="0" formatCode="0.00">
                  <c:v>1.1</c:v>
                </c:pt>
                <c:pt idx="1">
                  <c:v>1.11</c:v>
                </c:pt>
                <c:pt idx="2">
                  <c:v>1.14</c:v>
                </c:pt>
                <c:pt idx="3">
                  <c:v>1.15</c:v>
                </c:pt>
                <c:pt idx="4">
                  <c:v>1.16</c:v>
                </c:pt>
                <c:pt idx="5">
                  <c:v>1.19</c:v>
                </c:pt>
                <c:pt idx="6">
                  <c:v>1.21</c:v>
                </c:pt>
                <c:pt idx="7">
                  <c:v>1.23</c:v>
                </c:pt>
                <c:pt idx="8">
                  <c:v>1.24</c:v>
                </c:pt>
                <c:pt idx="9">
                  <c:v>1.25</c:v>
                </c:pt>
                <c:pt idx="10" formatCode="0.0">
                  <c:v>2.0</c:v>
                </c:pt>
                <c:pt idx="11">
                  <c:v>2.1</c:v>
                </c:pt>
              </c:numCache>
            </c:numRef>
          </c:cat>
          <c:val>
            <c:numRef>
              <c:f>Sheet1!$N$12:$N$23</c:f>
              <c:numCache>
                <c:formatCode>General</c:formatCode>
                <c:ptCount val="12"/>
                <c:pt idx="0">
                  <c:v>1.0</c:v>
                </c:pt>
                <c:pt idx="1">
                  <c:v>1.07793664143538</c:v>
                </c:pt>
                <c:pt idx="2">
                  <c:v>1.234746307000642</c:v>
                </c:pt>
                <c:pt idx="3">
                  <c:v>1.397165697674419</c:v>
                </c:pt>
                <c:pt idx="4">
                  <c:v>1.705856255545697</c:v>
                </c:pt>
                <c:pt idx="5">
                  <c:v>5.998439937597505</c:v>
                </c:pt>
                <c:pt idx="6">
                  <c:v>6.30327868852459</c:v>
                </c:pt>
                <c:pt idx="7">
                  <c:v>71.20370370370371</c:v>
                </c:pt>
                <c:pt idx="8">
                  <c:v>69.9090909090909</c:v>
                </c:pt>
                <c:pt idx="9">
                  <c:v>71.20370370370371</c:v>
                </c:pt>
                <c:pt idx="10">
                  <c:v>71.20370370370371</c:v>
                </c:pt>
                <c:pt idx="11">
                  <c:v>50.5921052631579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/>
          </c:spPr>
        </c:dropLines>
        <c:upDownBars>
          <c:gapWidth val="150"/>
          <c:upBars/>
          <c:downBars/>
        </c:upDownBars>
        <c:marker val="1"/>
        <c:smooth val="0"/>
        <c:axId val="-2109622488"/>
        <c:axId val="-2109628232"/>
      </c:lineChart>
      <c:catAx>
        <c:axId val="-210962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i="0"/>
                </a:pPr>
                <a:r>
                  <a:rPr lang="en-US" sz="2000" b="0" i="0"/>
                  <a:t>mlRho</a:t>
                </a:r>
                <a:r>
                  <a:rPr lang="en-US" sz="2000" b="0" i="0" baseline="0"/>
                  <a:t> Version</a:t>
                </a:r>
                <a:endParaRPr lang="en-US" sz="2000" b="0" i="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-2820000"/>
          <a:lstStyle/>
          <a:p>
            <a:pPr>
              <a:defRPr sz="2000"/>
            </a:pPr>
            <a:endParaRPr lang="en-US"/>
          </a:p>
        </c:txPr>
        <c:crossAx val="-2109628232"/>
        <c:crosses val="autoZero"/>
        <c:auto val="1"/>
        <c:lblAlgn val="ctr"/>
        <c:lblOffset val="100"/>
        <c:noMultiLvlLbl val="0"/>
      </c:catAx>
      <c:valAx>
        <c:axId val="-210962823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2000" b="0"/>
                  <a:t>Change in speed compared</a:t>
                </a:r>
                <a:r>
                  <a:rPr lang="en-US" sz="2000" b="0" baseline="0"/>
                  <a:t> to</a:t>
                </a:r>
                <a:r>
                  <a:rPr lang="en-US" sz="2000" b="0"/>
                  <a:t> 1.10</a:t>
                </a:r>
                <a:r>
                  <a:rPr lang="en-US" sz="2000" b="0" baseline="0"/>
                  <a:t> </a:t>
                </a:r>
                <a:endParaRPr lang="en-US" sz="20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0962248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Sheet1!$M$83</c:f>
              <c:strCache>
                <c:ptCount val="1"/>
                <c:pt idx="0">
                  <c:v>Platypus</c:v>
                </c:pt>
              </c:strCache>
            </c:strRef>
          </c:tx>
          <c:marker>
            <c:symbol val="none"/>
          </c:marker>
          <c:cat>
            <c:numRef>
              <c:f>Sheet1!$N$81:$Q$81</c:f>
              <c:numCache>
                <c:formatCode>General</c:formatCode>
                <c:ptCount val="4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</c:numCache>
            </c:numRef>
          </c:cat>
          <c:val>
            <c:numRef>
              <c:f>Sheet1!$N$83:$Q$83</c:f>
              <c:numCache>
                <c:formatCode>General</c:formatCode>
                <c:ptCount val="4"/>
                <c:pt idx="0">
                  <c:v>0.327777777777778</c:v>
                </c:pt>
                <c:pt idx="1">
                  <c:v>0.628888888888889</c:v>
                </c:pt>
                <c:pt idx="2">
                  <c:v>1.32</c:v>
                </c:pt>
                <c:pt idx="3">
                  <c:v>2.791111111111111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Sheet1!$M$84</c:f>
              <c:strCache>
                <c:ptCount val="1"/>
                <c:pt idx="0">
                  <c:v>Dog</c:v>
                </c:pt>
              </c:strCache>
            </c:strRef>
          </c:tx>
          <c:marker>
            <c:symbol val="none"/>
          </c:marker>
          <c:cat>
            <c:numRef>
              <c:f>Sheet1!$N$81:$Q$81</c:f>
              <c:numCache>
                <c:formatCode>General</c:formatCode>
                <c:ptCount val="4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</c:numCache>
            </c:numRef>
          </c:cat>
          <c:val>
            <c:numRef>
              <c:f>Sheet1!$N$84:$Q$84</c:f>
              <c:numCache>
                <c:formatCode>General</c:formatCode>
                <c:ptCount val="4"/>
                <c:pt idx="0">
                  <c:v>0.0933333333333333</c:v>
                </c:pt>
                <c:pt idx="1">
                  <c:v>0.188888888888889</c:v>
                </c:pt>
                <c:pt idx="2">
                  <c:v>0.471111111111111</c:v>
                </c:pt>
                <c:pt idx="3">
                  <c:v>1.324444444444444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654712"/>
        <c:axId val="-2109657704"/>
      </c:lineChart>
      <c:catAx>
        <c:axId val="-210965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657704"/>
        <c:crosses val="autoZero"/>
        <c:auto val="1"/>
        <c:lblAlgn val="ctr"/>
        <c:lblOffset val="100"/>
        <c:noMultiLvlLbl val="0"/>
      </c:catAx>
      <c:valAx>
        <c:axId val="-2109657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65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Sheet1!$N$235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Sheet1!$O$234:$T$234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244.0</c:v>
                </c:pt>
                <c:pt idx="5">
                  <c:v>488.0</c:v>
                </c:pt>
              </c:numCache>
            </c:numRef>
          </c:cat>
          <c:val>
            <c:numRef>
              <c:f>Sheet1!$O$235:$T$235</c:f>
              <c:numCache>
                <c:formatCode>General</c:formatCode>
                <c:ptCount val="6"/>
                <c:pt idx="0">
                  <c:v>5.178888888888889</c:v>
                </c:pt>
                <c:pt idx="1">
                  <c:v>10.55111111111111</c:v>
                </c:pt>
                <c:pt idx="2">
                  <c:v>22.26666666666667</c:v>
                </c:pt>
                <c:pt idx="3">
                  <c:v>48.23111111111111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Sheet1!$N$236</c:f>
              <c:strCache>
                <c:ptCount val="1"/>
                <c:pt idx="0">
                  <c:v>MIC</c:v>
                </c:pt>
              </c:strCache>
            </c:strRef>
          </c:tx>
          <c:marker>
            <c:symbol val="none"/>
          </c:marker>
          <c:cat>
            <c:numRef>
              <c:f>Sheet1!$O$234:$T$234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244.0</c:v>
                </c:pt>
                <c:pt idx="5">
                  <c:v>488.0</c:v>
                </c:pt>
              </c:numCache>
            </c:numRef>
          </c:cat>
          <c:val>
            <c:numRef>
              <c:f>Sheet1!$O$236:$T$236</c:f>
              <c:numCache>
                <c:formatCode>General</c:formatCode>
                <c:ptCount val="6"/>
                <c:pt idx="0">
                  <c:v>0.550206327</c:v>
                </c:pt>
                <c:pt idx="1">
                  <c:v>1.098901099</c:v>
                </c:pt>
                <c:pt idx="2">
                  <c:v>1.697745616</c:v>
                </c:pt>
                <c:pt idx="3">
                  <c:v>2.913085005</c:v>
                </c:pt>
                <c:pt idx="4">
                  <c:v>4.697728148</c:v>
                </c:pt>
                <c:pt idx="5">
                  <c:v>9.924750864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685416"/>
        <c:axId val="-2109688408"/>
      </c:lineChart>
      <c:catAx>
        <c:axId val="-210968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688408"/>
        <c:crosses val="autoZero"/>
        <c:auto val="1"/>
        <c:lblAlgn val="ctr"/>
        <c:lblOffset val="100"/>
        <c:noMultiLvlLbl val="0"/>
      </c:catAx>
      <c:valAx>
        <c:axId val="-210968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68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546100</xdr:colOff>
      <xdr:row>101</xdr:row>
      <xdr:rowOff>101600</xdr:rowOff>
    </xdr:from>
    <xdr:to>
      <xdr:col>23</xdr:col>
      <xdr:colOff>165100</xdr:colOff>
      <xdr:row>115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101</xdr:row>
      <xdr:rowOff>101600</xdr:rowOff>
    </xdr:from>
    <xdr:to>
      <xdr:col>17</xdr:col>
      <xdr:colOff>520700</xdr:colOff>
      <xdr:row>115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596900</xdr:colOff>
      <xdr:row>136</xdr:row>
      <xdr:rowOff>152400</xdr:rowOff>
    </xdr:from>
    <xdr:to>
      <xdr:col>24</xdr:col>
      <xdr:colOff>76200</xdr:colOff>
      <xdr:row>168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228600</xdr:colOff>
      <xdr:row>166</xdr:row>
      <xdr:rowOff>19050</xdr:rowOff>
    </xdr:from>
    <xdr:to>
      <xdr:col>13</xdr:col>
      <xdr:colOff>546100</xdr:colOff>
      <xdr:row>200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406400</xdr:colOff>
      <xdr:row>13</xdr:row>
      <xdr:rowOff>165100</xdr:rowOff>
    </xdr:from>
    <xdr:to>
      <xdr:col>22</xdr:col>
      <xdr:colOff>647700</xdr:colOff>
      <xdr:row>44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749300</xdr:colOff>
      <xdr:row>80</xdr:row>
      <xdr:rowOff>171450</xdr:rowOff>
    </xdr:from>
    <xdr:to>
      <xdr:col>24</xdr:col>
      <xdr:colOff>368300</xdr:colOff>
      <xdr:row>95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241300</xdr:colOff>
      <xdr:row>223</xdr:row>
      <xdr:rowOff>107950</xdr:rowOff>
    </xdr:from>
    <xdr:to>
      <xdr:col>9</xdr:col>
      <xdr:colOff>685800</xdr:colOff>
      <xdr:row>237</xdr:row>
      <xdr:rowOff>184150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6"/>
  <sheetViews>
    <sheetView tabSelected="1" topLeftCell="A53" workbookViewId="0">
      <selection activeCell="F75" sqref="F75"/>
    </sheetView>
  </sheetViews>
  <sheetFormatPr baseColWidth="10" defaultRowHeight="15" x14ac:dyDescent="0"/>
  <sheetData>
    <row r="1" spans="1:14">
      <c r="A1" t="s">
        <v>0</v>
      </c>
    </row>
    <row r="2" spans="1:14">
      <c r="A2" t="s">
        <v>1</v>
      </c>
      <c r="G2" t="s">
        <v>48</v>
      </c>
      <c r="H2" t="s">
        <v>49</v>
      </c>
    </row>
    <row r="3" spans="1:14">
      <c r="A3" t="s">
        <v>2</v>
      </c>
    </row>
    <row r="4" spans="1:14">
      <c r="A4" t="s">
        <v>3</v>
      </c>
      <c r="G4">
        <f>64*60+5</f>
        <v>3845</v>
      </c>
    </row>
    <row r="5" spans="1:14">
      <c r="A5" t="s">
        <v>4</v>
      </c>
    </row>
    <row r="7" spans="1:14">
      <c r="A7" t="s">
        <v>5</v>
      </c>
    </row>
    <row r="8" spans="1:14">
      <c r="A8" t="s">
        <v>6</v>
      </c>
    </row>
    <row r="9" spans="1:14">
      <c r="A9" s="1" t="s">
        <v>7</v>
      </c>
      <c r="G9" s="2">
        <f>60*60-33</f>
        <v>3567</v>
      </c>
    </row>
    <row r="10" spans="1:14">
      <c r="A10" s="1" t="s">
        <v>8</v>
      </c>
    </row>
    <row r="11" spans="1:14">
      <c r="L11" t="s">
        <v>52</v>
      </c>
      <c r="M11" t="s">
        <v>81</v>
      </c>
      <c r="N11" t="s">
        <v>82</v>
      </c>
    </row>
    <row r="12" spans="1:14">
      <c r="A12" t="s">
        <v>0</v>
      </c>
      <c r="K12" s="3">
        <v>1.1000000000000001</v>
      </c>
      <c r="L12">
        <v>3845</v>
      </c>
      <c r="M12">
        <f>30/L12*3600</f>
        <v>28.088426527958386</v>
      </c>
      <c r="N12">
        <v>1</v>
      </c>
    </row>
    <row r="13" spans="1:14">
      <c r="A13" t="s">
        <v>9</v>
      </c>
      <c r="K13">
        <v>1.1100000000000001</v>
      </c>
      <c r="L13">
        <v>3567</v>
      </c>
      <c r="M13">
        <f t="shared" ref="M13:M23" si="0">30/L13*3600</f>
        <v>30.277544154751894</v>
      </c>
      <c r="N13">
        <f>M13/M12</f>
        <v>1.0779366414353799</v>
      </c>
    </row>
    <row r="14" spans="1:14">
      <c r="A14" t="s">
        <v>10</v>
      </c>
      <c r="K14">
        <v>1.1399999999999999</v>
      </c>
      <c r="L14">
        <v>3114</v>
      </c>
      <c r="M14">
        <f t="shared" si="0"/>
        <v>34.682080924855491</v>
      </c>
      <c r="N14">
        <f>M14/M12</f>
        <v>1.2347463070006424</v>
      </c>
    </row>
    <row r="15" spans="1:14">
      <c r="A15" t="s">
        <v>11</v>
      </c>
      <c r="G15">
        <f>52*60-6</f>
        <v>3114</v>
      </c>
      <c r="K15">
        <v>1.1499999999999999</v>
      </c>
      <c r="L15">
        <v>2752</v>
      </c>
      <c r="M15">
        <f t="shared" si="0"/>
        <v>39.244186046511629</v>
      </c>
      <c r="N15">
        <f>M15/M12</f>
        <v>1.3971656976744187</v>
      </c>
    </row>
    <row r="16" spans="1:14">
      <c r="A16" t="s">
        <v>12</v>
      </c>
      <c r="K16">
        <v>1.1599999999999999</v>
      </c>
      <c r="L16">
        <v>2254</v>
      </c>
      <c r="M16">
        <f t="shared" si="0"/>
        <v>47.914818101153507</v>
      </c>
      <c r="N16">
        <f>M16/M12</f>
        <v>1.7058562555456966</v>
      </c>
    </row>
    <row r="17" spans="1:14">
      <c r="K17">
        <v>1.19</v>
      </c>
      <c r="L17">
        <v>641</v>
      </c>
      <c r="M17">
        <f t="shared" si="0"/>
        <v>168.48673946957879</v>
      </c>
      <c r="N17">
        <f>M17/M12</f>
        <v>5.9984399375975048</v>
      </c>
    </row>
    <row r="18" spans="1:14">
      <c r="A18" t="s">
        <v>0</v>
      </c>
      <c r="K18">
        <v>1.21</v>
      </c>
      <c r="L18">
        <v>610</v>
      </c>
      <c r="M18">
        <f t="shared" si="0"/>
        <v>177.04918032786884</v>
      </c>
      <c r="N18">
        <f>M18/M12</f>
        <v>6.3032786885245899</v>
      </c>
    </row>
    <row r="19" spans="1:14">
      <c r="A19" t="s">
        <v>13</v>
      </c>
      <c r="K19">
        <v>1.23</v>
      </c>
      <c r="L19">
        <v>54</v>
      </c>
      <c r="M19">
        <f t="shared" si="0"/>
        <v>2000</v>
      </c>
      <c r="N19">
        <f>M19/M12:M12</f>
        <v>71.203703703703709</v>
      </c>
    </row>
    <row r="20" spans="1:14">
      <c r="A20" t="s">
        <v>14</v>
      </c>
      <c r="K20">
        <v>1.24</v>
      </c>
      <c r="L20">
        <v>55</v>
      </c>
      <c r="M20">
        <f t="shared" si="0"/>
        <v>1963.6363636363635</v>
      </c>
      <c r="N20">
        <f>M20/M12</f>
        <v>69.909090909090907</v>
      </c>
    </row>
    <row r="21" spans="1:14">
      <c r="A21" t="s">
        <v>15</v>
      </c>
      <c r="G21">
        <f>46*60-8</f>
        <v>2752</v>
      </c>
      <c r="K21">
        <v>1.25</v>
      </c>
      <c r="L21">
        <v>54</v>
      </c>
      <c r="M21">
        <f t="shared" si="0"/>
        <v>2000</v>
      </c>
      <c r="N21">
        <f>M21/M12</f>
        <v>71.203703703703709</v>
      </c>
    </row>
    <row r="22" spans="1:14">
      <c r="A22" t="s">
        <v>16</v>
      </c>
      <c r="K22" s="4">
        <v>2</v>
      </c>
      <c r="L22">
        <v>54</v>
      </c>
      <c r="M22">
        <f t="shared" si="0"/>
        <v>2000</v>
      </c>
      <c r="N22">
        <f>M22/M12</f>
        <v>71.203703703703709</v>
      </c>
    </row>
    <row r="23" spans="1:14">
      <c r="K23">
        <v>2.1</v>
      </c>
      <c r="L23">
        <v>76</v>
      </c>
      <c r="M23">
        <f t="shared" si="0"/>
        <v>1421.0526315789473</v>
      </c>
      <c r="N23">
        <f>M23/M12</f>
        <v>50.59210526315789</v>
      </c>
    </row>
    <row r="24" spans="1:14">
      <c r="A24" t="s">
        <v>0</v>
      </c>
    </row>
    <row r="25" spans="1:14">
      <c r="A25" t="s">
        <v>17</v>
      </c>
    </row>
    <row r="26" spans="1:14">
      <c r="A26" t="s">
        <v>18</v>
      </c>
    </row>
    <row r="27" spans="1:14">
      <c r="A27" t="s">
        <v>19</v>
      </c>
      <c r="G27">
        <f>38*60-26</f>
        <v>2254</v>
      </c>
    </row>
    <row r="28" spans="1:14">
      <c r="A28" t="s">
        <v>20</v>
      </c>
    </row>
    <row r="30" spans="1:14">
      <c r="A30" t="s">
        <v>0</v>
      </c>
    </row>
    <row r="31" spans="1:14">
      <c r="A31" t="s">
        <v>21</v>
      </c>
    </row>
    <row r="32" spans="1:14">
      <c r="A32" t="s">
        <v>22</v>
      </c>
    </row>
    <row r="33" spans="1:7">
      <c r="A33" t="s">
        <v>23</v>
      </c>
      <c r="G33">
        <f>10*60+41</f>
        <v>641</v>
      </c>
    </row>
    <row r="34" spans="1:7">
      <c r="A34" t="s">
        <v>24</v>
      </c>
    </row>
    <row r="36" spans="1:7">
      <c r="A36" t="s">
        <v>0</v>
      </c>
    </row>
    <row r="37" spans="1:7">
      <c r="A37" t="s">
        <v>25</v>
      </c>
    </row>
    <row r="38" spans="1:7">
      <c r="A38" t="s">
        <v>26</v>
      </c>
    </row>
    <row r="39" spans="1:7">
      <c r="A39" t="s">
        <v>27</v>
      </c>
      <c r="G39">
        <f>610</f>
        <v>610</v>
      </c>
    </row>
    <row r="40" spans="1:7">
      <c r="A40" t="s">
        <v>28</v>
      </c>
    </row>
    <row r="42" spans="1:7">
      <c r="A42" t="s">
        <v>29</v>
      </c>
    </row>
    <row r="43" spans="1:7">
      <c r="A43" t="s">
        <v>30</v>
      </c>
      <c r="G43">
        <v>54</v>
      </c>
    </row>
    <row r="44" spans="1:7">
      <c r="A44" t="s">
        <v>31</v>
      </c>
    </row>
    <row r="46" spans="1:7">
      <c r="A46" t="s">
        <v>0</v>
      </c>
    </row>
    <row r="47" spans="1:7">
      <c r="A47" t="s">
        <v>32</v>
      </c>
    </row>
    <row r="48" spans="1:7">
      <c r="A48" t="s">
        <v>33</v>
      </c>
    </row>
    <row r="49" spans="1:7">
      <c r="A49" t="s">
        <v>34</v>
      </c>
      <c r="G49">
        <v>55</v>
      </c>
    </row>
    <row r="50" spans="1:7">
      <c r="A50" t="s">
        <v>35</v>
      </c>
    </row>
    <row r="52" spans="1:7">
      <c r="A52" t="s">
        <v>0</v>
      </c>
    </row>
    <row r="53" spans="1:7">
      <c r="A53" t="s">
        <v>36</v>
      </c>
    </row>
    <row r="54" spans="1:7">
      <c r="A54" t="s">
        <v>37</v>
      </c>
    </row>
    <row r="55" spans="1:7">
      <c r="A55" t="s">
        <v>38</v>
      </c>
      <c r="G55">
        <v>54</v>
      </c>
    </row>
    <row r="56" spans="1:7">
      <c r="A56" t="s">
        <v>39</v>
      </c>
    </row>
    <row r="58" spans="1:7">
      <c r="A58" t="s">
        <v>40</v>
      </c>
    </row>
    <row r="59" spans="1:7">
      <c r="A59" t="s">
        <v>41</v>
      </c>
    </row>
    <row r="60" spans="1:7">
      <c r="A60" t="s">
        <v>42</v>
      </c>
      <c r="G60">
        <v>54</v>
      </c>
    </row>
    <row r="61" spans="1:7">
      <c r="A61" t="s">
        <v>43</v>
      </c>
    </row>
    <row r="63" spans="1:7">
      <c r="A63" t="s">
        <v>0</v>
      </c>
    </row>
    <row r="64" spans="1:7">
      <c r="A64" t="s">
        <v>44</v>
      </c>
    </row>
    <row r="65" spans="1:9">
      <c r="A65" t="s">
        <v>45</v>
      </c>
    </row>
    <row r="66" spans="1:9">
      <c r="A66" t="s">
        <v>46</v>
      </c>
      <c r="G66">
        <v>76</v>
      </c>
    </row>
    <row r="67" spans="1:9">
      <c r="A67" t="s">
        <v>47</v>
      </c>
    </row>
    <row r="71" spans="1:9">
      <c r="A71" t="s">
        <v>50</v>
      </c>
    </row>
    <row r="73" spans="1:9">
      <c r="B73" t="s">
        <v>51</v>
      </c>
    </row>
    <row r="74" spans="1:9">
      <c r="B74" t="s">
        <v>52</v>
      </c>
      <c r="C74" t="s">
        <v>59</v>
      </c>
      <c r="D74" t="s">
        <v>61</v>
      </c>
      <c r="E74" t="s">
        <v>62</v>
      </c>
      <c r="F74" t="s">
        <v>60</v>
      </c>
      <c r="G74" t="s">
        <v>58</v>
      </c>
      <c r="H74" t="s">
        <v>54</v>
      </c>
      <c r="I74" t="s">
        <v>63</v>
      </c>
    </row>
    <row r="75" spans="1:9">
      <c r="A75">
        <v>16</v>
      </c>
      <c r="B75">
        <v>120</v>
      </c>
      <c r="C75">
        <v>2153</v>
      </c>
      <c r="D75">
        <v>2508</v>
      </c>
      <c r="E75">
        <f>SUM(D75+C75)/2</f>
        <v>2330.5</v>
      </c>
      <c r="F75">
        <f>E75/120/60</f>
        <v>0.32368055555555558</v>
      </c>
      <c r="G75">
        <f>F75*A75</f>
        <v>5.1788888888888893</v>
      </c>
      <c r="H75">
        <v>0.71799999999999997</v>
      </c>
      <c r="I75">
        <f>E75/120</f>
        <v>19.420833333333334</v>
      </c>
    </row>
    <row r="76" spans="1:9">
      <c r="A76">
        <v>32</v>
      </c>
      <c r="B76">
        <v>120</v>
      </c>
      <c r="C76">
        <v>2084</v>
      </c>
      <c r="D76">
        <v>2664</v>
      </c>
      <c r="E76">
        <f t="shared" ref="E76:E78" si="1">SUM(D76+C76)/2</f>
        <v>2374</v>
      </c>
      <c r="F76">
        <f t="shared" ref="F76:F78" si="2">E76/120/60</f>
        <v>0.32972222222222225</v>
      </c>
      <c r="G76">
        <f t="shared" ref="G76:G78" si="3">F76*A76</f>
        <v>10.551111111111112</v>
      </c>
      <c r="H76">
        <v>0.71799999999999997</v>
      </c>
      <c r="I76">
        <f t="shared" ref="I76:I78" si="4">E76/120</f>
        <v>19.783333333333335</v>
      </c>
    </row>
    <row r="77" spans="1:9">
      <c r="A77">
        <v>64</v>
      </c>
      <c r="B77">
        <v>120</v>
      </c>
      <c r="C77">
        <v>2149</v>
      </c>
      <c r="D77">
        <v>2861</v>
      </c>
      <c r="E77">
        <f t="shared" si="1"/>
        <v>2505</v>
      </c>
      <c r="F77">
        <f t="shared" si="2"/>
        <v>0.34791666666666665</v>
      </c>
      <c r="G77">
        <f t="shared" si="3"/>
        <v>22.266666666666666</v>
      </c>
      <c r="H77">
        <v>0.71799999999999997</v>
      </c>
      <c r="I77">
        <f t="shared" si="4"/>
        <v>20.875</v>
      </c>
    </row>
    <row r="78" spans="1:9">
      <c r="A78">
        <v>128</v>
      </c>
      <c r="B78">
        <v>120</v>
      </c>
      <c r="C78">
        <v>2154</v>
      </c>
      <c r="D78">
        <v>3272</v>
      </c>
      <c r="E78">
        <f t="shared" si="1"/>
        <v>2713</v>
      </c>
      <c r="F78">
        <f t="shared" si="2"/>
        <v>0.37680555555555556</v>
      </c>
      <c r="G78">
        <f t="shared" si="3"/>
        <v>48.231111111111112</v>
      </c>
      <c r="H78">
        <v>0.71799999999999997</v>
      </c>
      <c r="I78">
        <f t="shared" si="4"/>
        <v>22.608333333333334</v>
      </c>
    </row>
    <row r="80" spans="1:9">
      <c r="A80" t="s">
        <v>55</v>
      </c>
    </row>
    <row r="81" spans="1:17">
      <c r="N81">
        <v>16</v>
      </c>
      <c r="O81">
        <v>32</v>
      </c>
      <c r="P81">
        <v>64</v>
      </c>
      <c r="Q81">
        <v>128</v>
      </c>
    </row>
    <row r="82" spans="1:17">
      <c r="M82" t="s">
        <v>51</v>
      </c>
      <c r="N82">
        <v>5.1788888888888893</v>
      </c>
      <c r="O82">
        <v>10.551111111111112</v>
      </c>
      <c r="P82">
        <v>22.266666666666666</v>
      </c>
      <c r="Q82">
        <v>48.231111111111112</v>
      </c>
    </row>
    <row r="83" spans="1:17">
      <c r="M83" t="s">
        <v>57</v>
      </c>
      <c r="N83">
        <v>0.32777777777777778</v>
      </c>
      <c r="O83">
        <v>0.62888888888888894</v>
      </c>
      <c r="P83">
        <v>1.32</v>
      </c>
      <c r="Q83">
        <v>2.7911111111111113</v>
      </c>
    </row>
    <row r="84" spans="1:17">
      <c r="M84" t="s">
        <v>56</v>
      </c>
      <c r="N84">
        <v>9.3333333333333324E-2</v>
      </c>
      <c r="O84">
        <v>0.18888888888888891</v>
      </c>
      <c r="P84">
        <v>0.47111111111111109</v>
      </c>
      <c r="Q84">
        <v>1.3244444444444445</v>
      </c>
    </row>
    <row r="90" spans="1:17">
      <c r="B90" t="s">
        <v>56</v>
      </c>
    </row>
    <row r="91" spans="1:17">
      <c r="B91" t="s">
        <v>52</v>
      </c>
      <c r="C91" t="s">
        <v>53</v>
      </c>
      <c r="H91" t="s">
        <v>54</v>
      </c>
      <c r="N91">
        <v>16</v>
      </c>
      <c r="O91">
        <v>32</v>
      </c>
      <c r="P91">
        <v>64</v>
      </c>
      <c r="Q91">
        <v>128</v>
      </c>
    </row>
    <row r="92" spans="1:17">
      <c r="A92">
        <v>16</v>
      </c>
      <c r="B92">
        <v>120</v>
      </c>
      <c r="C92">
        <v>32</v>
      </c>
      <c r="D92">
        <v>52</v>
      </c>
      <c r="E92">
        <f t="shared" ref="E92:E95" si="5">SUM(D92+C92)/2</f>
        <v>42</v>
      </c>
      <c r="F92">
        <f t="shared" ref="F92:F95" si="6">E92/120/60</f>
        <v>5.8333333333333327E-3</v>
      </c>
      <c r="G92">
        <f t="shared" ref="G92:G95" si="7">F92*A92</f>
        <v>9.3333333333333324E-2</v>
      </c>
      <c r="H92">
        <v>31</v>
      </c>
      <c r="M92" t="s">
        <v>64</v>
      </c>
      <c r="N92">
        <v>1</v>
      </c>
      <c r="O92">
        <f>O82/N82</f>
        <v>2.0373310448401631</v>
      </c>
      <c r="P92">
        <f>P82/N82</f>
        <v>4.2995065436601578</v>
      </c>
      <c r="Q92">
        <f>Q82/N82</f>
        <v>9.3130229564471136</v>
      </c>
    </row>
    <row r="93" spans="1:17">
      <c r="A93">
        <v>32</v>
      </c>
      <c r="B93">
        <v>120</v>
      </c>
      <c r="C93">
        <v>31</v>
      </c>
      <c r="D93">
        <v>54</v>
      </c>
      <c r="E93">
        <f t="shared" si="5"/>
        <v>42.5</v>
      </c>
      <c r="F93">
        <f t="shared" si="6"/>
        <v>5.9027777777777785E-3</v>
      </c>
      <c r="G93">
        <f t="shared" si="7"/>
        <v>0.18888888888888891</v>
      </c>
      <c r="M93" t="s">
        <v>65</v>
      </c>
      <c r="N93">
        <v>1</v>
      </c>
      <c r="O93">
        <f>O83/N83</f>
        <v>1.9186440677966103</v>
      </c>
      <c r="P93">
        <f>P83/N83</f>
        <v>4.0271186440677971</v>
      </c>
      <c r="Q93">
        <f>Q83/N83</f>
        <v>8.5152542372881364</v>
      </c>
    </row>
    <row r="94" spans="1:17">
      <c r="A94">
        <v>64</v>
      </c>
      <c r="B94">
        <v>120</v>
      </c>
      <c r="C94">
        <v>28</v>
      </c>
      <c r="D94">
        <v>78</v>
      </c>
      <c r="E94">
        <f t="shared" si="5"/>
        <v>53</v>
      </c>
      <c r="F94">
        <f t="shared" si="6"/>
        <v>7.3611111111111108E-3</v>
      </c>
      <c r="G94">
        <f t="shared" si="7"/>
        <v>0.47111111111111109</v>
      </c>
      <c r="M94" t="s">
        <v>66</v>
      </c>
      <c r="N94">
        <v>1</v>
      </c>
      <c r="O94">
        <f>O84/N84</f>
        <v>2.0238095238095242</v>
      </c>
      <c r="P94">
        <f>P84/N84</f>
        <v>5.0476190476190483</v>
      </c>
      <c r="Q94">
        <f>Q84/N84</f>
        <v>14.190476190476193</v>
      </c>
    </row>
    <row r="95" spans="1:17">
      <c r="A95">
        <v>128</v>
      </c>
      <c r="B95">
        <v>120</v>
      </c>
      <c r="C95">
        <v>31</v>
      </c>
      <c r="D95">
        <v>118</v>
      </c>
      <c r="E95">
        <f t="shared" si="5"/>
        <v>74.5</v>
      </c>
      <c r="F95">
        <f t="shared" si="6"/>
        <v>1.0347222222222223E-2</v>
      </c>
      <c r="G95">
        <f t="shared" si="7"/>
        <v>1.3244444444444445</v>
      </c>
    </row>
    <row r="97" spans="1:8">
      <c r="A97" t="s">
        <v>55</v>
      </c>
    </row>
    <row r="106" spans="1:8">
      <c r="B106" t="s">
        <v>57</v>
      </c>
    </row>
    <row r="107" spans="1:8">
      <c r="B107" t="s">
        <v>52</v>
      </c>
      <c r="C107" t="s">
        <v>53</v>
      </c>
      <c r="H107" t="s">
        <v>54</v>
      </c>
    </row>
    <row r="108" spans="1:8">
      <c r="A108">
        <v>16</v>
      </c>
      <c r="B108">
        <v>120</v>
      </c>
      <c r="C108">
        <v>125</v>
      </c>
      <c r="D108">
        <v>170</v>
      </c>
      <c r="E108">
        <f t="shared" ref="E108:E111" si="8">SUM(D108+C108)/2</f>
        <v>147.5</v>
      </c>
      <c r="F108">
        <f t="shared" ref="F108:F111" si="9">E108/120/60</f>
        <v>2.0486111111111111E-2</v>
      </c>
      <c r="G108">
        <f t="shared" ref="G108:G111" si="10">F108*A108</f>
        <v>0.32777777777777778</v>
      </c>
    </row>
    <row r="109" spans="1:8">
      <c r="A109">
        <v>32</v>
      </c>
      <c r="B109">
        <v>120</v>
      </c>
      <c r="C109">
        <v>124</v>
      </c>
      <c r="D109">
        <v>159</v>
      </c>
      <c r="E109">
        <f t="shared" si="8"/>
        <v>141.5</v>
      </c>
      <c r="F109">
        <f t="shared" si="9"/>
        <v>1.9652777777777779E-2</v>
      </c>
      <c r="G109">
        <f t="shared" si="10"/>
        <v>0.62888888888888894</v>
      </c>
    </row>
    <row r="110" spans="1:8">
      <c r="A110">
        <v>64</v>
      </c>
      <c r="B110">
        <v>120</v>
      </c>
      <c r="C110">
        <v>121</v>
      </c>
      <c r="D110">
        <v>176</v>
      </c>
      <c r="E110">
        <f t="shared" si="8"/>
        <v>148.5</v>
      </c>
      <c r="F110">
        <f t="shared" si="9"/>
        <v>2.0625000000000001E-2</v>
      </c>
      <c r="G110">
        <f t="shared" si="10"/>
        <v>1.32</v>
      </c>
    </row>
    <row r="111" spans="1:8">
      <c r="A111">
        <v>128</v>
      </c>
      <c r="B111">
        <v>120</v>
      </c>
      <c r="C111">
        <v>126</v>
      </c>
      <c r="D111">
        <v>188</v>
      </c>
      <c r="E111">
        <f t="shared" si="8"/>
        <v>157</v>
      </c>
      <c r="F111">
        <f t="shared" si="9"/>
        <v>2.1805555555555557E-2</v>
      </c>
      <c r="G111">
        <f t="shared" si="10"/>
        <v>2.7911111111111113</v>
      </c>
    </row>
    <row r="113" spans="1:16">
      <c r="A113" t="s">
        <v>55</v>
      </c>
    </row>
    <row r="122" spans="1:16">
      <c r="L122" t="s">
        <v>67</v>
      </c>
    </row>
    <row r="124" spans="1:16">
      <c r="M124">
        <v>16</v>
      </c>
      <c r="N124">
        <v>32</v>
      </c>
      <c r="O124">
        <v>64</v>
      </c>
      <c r="P124">
        <v>128</v>
      </c>
    </row>
    <row r="125" spans="1:16">
      <c r="L125" t="s">
        <v>64</v>
      </c>
      <c r="M125">
        <v>1</v>
      </c>
      <c r="N125">
        <v>2.0134680134680134</v>
      </c>
      <c r="O125">
        <v>4</v>
      </c>
      <c r="P125">
        <v>8.0538720538720536</v>
      </c>
    </row>
    <row r="126" spans="1:16">
      <c r="L126" t="s">
        <v>65</v>
      </c>
      <c r="M126">
        <v>1</v>
      </c>
      <c r="N126">
        <v>2</v>
      </c>
      <c r="O126">
        <v>4</v>
      </c>
      <c r="P126">
        <v>7.6</v>
      </c>
    </row>
    <row r="127" spans="1:16">
      <c r="L127" t="s">
        <v>66</v>
      </c>
      <c r="M127">
        <v>1</v>
      </c>
      <c r="N127">
        <v>2</v>
      </c>
      <c r="O127">
        <v>4</v>
      </c>
      <c r="P127">
        <v>8</v>
      </c>
    </row>
    <row r="139" spans="11:15">
      <c r="L139">
        <v>16</v>
      </c>
      <c r="M139">
        <v>32</v>
      </c>
      <c r="N139">
        <v>64</v>
      </c>
      <c r="O139">
        <v>128</v>
      </c>
    </row>
    <row r="140" spans="11:15">
      <c r="K140" t="s">
        <v>68</v>
      </c>
      <c r="L140">
        <v>1</v>
      </c>
      <c r="M140">
        <v>2.0134680134680134</v>
      </c>
      <c r="N140">
        <v>4</v>
      </c>
      <c r="O140">
        <v>8.0538720538720536</v>
      </c>
    </row>
    <row r="141" spans="11:15">
      <c r="K141" t="s">
        <v>69</v>
      </c>
      <c r="L141">
        <v>1</v>
      </c>
      <c r="M141">
        <v>2</v>
      </c>
      <c r="N141">
        <v>4</v>
      </c>
      <c r="O141">
        <v>7.6</v>
      </c>
    </row>
    <row r="142" spans="11:15">
      <c r="K142" t="s">
        <v>70</v>
      </c>
      <c r="L142">
        <v>1</v>
      </c>
      <c r="M142">
        <v>2</v>
      </c>
      <c r="N142">
        <v>4</v>
      </c>
      <c r="O142">
        <v>8</v>
      </c>
    </row>
    <row r="143" spans="11:15">
      <c r="K143" t="s">
        <v>71</v>
      </c>
      <c r="L143">
        <v>1</v>
      </c>
      <c r="M143">
        <v>2.0373310448401631</v>
      </c>
      <c r="N143">
        <v>4.2995065436601578</v>
      </c>
      <c r="O143">
        <v>9.3130229564471136</v>
      </c>
    </row>
    <row r="144" spans="11:15">
      <c r="K144" t="s">
        <v>72</v>
      </c>
      <c r="L144">
        <v>1</v>
      </c>
      <c r="M144">
        <v>1.9186440677966103</v>
      </c>
      <c r="N144">
        <v>4.0271186440677971</v>
      </c>
      <c r="O144">
        <v>8.5152542372881364</v>
      </c>
    </row>
    <row r="145" spans="11:15">
      <c r="K145" t="s">
        <v>73</v>
      </c>
      <c r="L145">
        <v>1</v>
      </c>
      <c r="M145">
        <v>2.0238095238095242</v>
      </c>
      <c r="N145">
        <v>5.0476190476190483</v>
      </c>
      <c r="O145">
        <v>14.190476190476193</v>
      </c>
    </row>
    <row r="162" spans="2:4">
      <c r="C162" t="s">
        <v>78</v>
      </c>
      <c r="D162" t="s">
        <v>79</v>
      </c>
    </row>
    <row r="163" spans="2:4">
      <c r="B163" t="s">
        <v>80</v>
      </c>
      <c r="C163">
        <v>32</v>
      </c>
      <c r="D163">
        <v>512</v>
      </c>
    </row>
    <row r="164" spans="2:4">
      <c r="B164" t="s">
        <v>74</v>
      </c>
      <c r="C164">
        <v>370</v>
      </c>
      <c r="D164">
        <v>2960</v>
      </c>
    </row>
    <row r="165" spans="2:4">
      <c r="B165" t="s">
        <v>75</v>
      </c>
      <c r="C165">
        <v>3936</v>
      </c>
      <c r="D165">
        <v>62976</v>
      </c>
    </row>
    <row r="166" spans="2:4">
      <c r="B166" t="s">
        <v>76</v>
      </c>
      <c r="C166">
        <v>6400</v>
      </c>
      <c r="D166">
        <v>102400</v>
      </c>
    </row>
    <row r="167" spans="2:4">
      <c r="B167" t="s">
        <v>77</v>
      </c>
      <c r="C167">
        <v>9408</v>
      </c>
      <c r="D167">
        <v>112896</v>
      </c>
    </row>
    <row r="210" spans="1:19">
      <c r="A210" s="5" t="s">
        <v>83</v>
      </c>
      <c r="B210" s="5"/>
      <c r="C210" s="5"/>
      <c r="D210" s="5"/>
      <c r="E210" s="5"/>
      <c r="F210" s="5"/>
      <c r="G210" s="5"/>
      <c r="H210" s="5"/>
    </row>
    <row r="211" spans="1:19">
      <c r="A211" s="5" t="s">
        <v>84</v>
      </c>
      <c r="B211" s="5" t="s">
        <v>85</v>
      </c>
      <c r="C211" s="5" t="s">
        <v>86</v>
      </c>
      <c r="D211" s="5" t="s">
        <v>87</v>
      </c>
      <c r="E211" s="5"/>
      <c r="F211" s="5"/>
      <c r="G211" s="5" t="s">
        <v>88</v>
      </c>
      <c r="H211" s="5"/>
    </row>
    <row r="212" spans="1:19">
      <c r="A212" s="5">
        <v>16</v>
      </c>
      <c r="B212" s="5">
        <v>1</v>
      </c>
      <c r="C212" s="5">
        <v>2908</v>
      </c>
      <c r="D212" s="5">
        <v>0.55020632700000005</v>
      </c>
      <c r="E212" s="5">
        <v>0.55020632700000005</v>
      </c>
      <c r="F212" s="5"/>
      <c r="G212" s="5">
        <v>4.78</v>
      </c>
      <c r="H212" s="5"/>
    </row>
    <row r="213" spans="1:19">
      <c r="A213" s="5">
        <v>32</v>
      </c>
      <c r="B213" s="5">
        <v>1</v>
      </c>
      <c r="C213" s="5">
        <v>2912</v>
      </c>
      <c r="D213" s="5">
        <v>1.0989010990000001</v>
      </c>
      <c r="E213" s="5">
        <v>1.100412655</v>
      </c>
      <c r="F213" s="5"/>
      <c r="G213" s="5">
        <v>9.26</v>
      </c>
      <c r="H213" s="5"/>
    </row>
    <row r="214" spans="1:19">
      <c r="A214" s="5">
        <v>61</v>
      </c>
      <c r="B214" s="5">
        <v>1</v>
      </c>
      <c r="C214" s="5">
        <v>3593</v>
      </c>
      <c r="D214" s="5">
        <v>1.697745616</v>
      </c>
      <c r="E214" s="5">
        <v>2.097661623</v>
      </c>
      <c r="F214" s="5"/>
      <c r="G214" s="5">
        <v>19.100000000000001</v>
      </c>
      <c r="H214" s="5"/>
    </row>
    <row r="215" spans="1:19">
      <c r="A215" s="5">
        <v>122</v>
      </c>
      <c r="B215" s="5">
        <v>1</v>
      </c>
      <c r="C215" s="5">
        <v>4188</v>
      </c>
      <c r="D215" s="5">
        <v>2.9130850050000001</v>
      </c>
      <c r="E215" s="5">
        <v>4.1953232460000001</v>
      </c>
      <c r="F215" s="5"/>
      <c r="G215" s="5">
        <v>38.299999999999997</v>
      </c>
      <c r="H215" s="5"/>
    </row>
    <row r="216" spans="1:19">
      <c r="A216" s="5">
        <v>244</v>
      </c>
      <c r="B216" s="5">
        <v>1</v>
      </c>
      <c r="C216" s="5">
        <v>5194</v>
      </c>
      <c r="D216" s="5">
        <v>4.6977281480000004</v>
      </c>
      <c r="E216" s="5">
        <v>8.3906464920000001</v>
      </c>
      <c r="F216" s="5"/>
      <c r="G216" s="5"/>
      <c r="H216" s="5"/>
    </row>
    <row r="217" spans="1:19">
      <c r="A217" s="5">
        <v>488</v>
      </c>
      <c r="B217" s="5">
        <v>1</v>
      </c>
      <c r="C217" s="5">
        <v>4917</v>
      </c>
      <c r="D217" s="5">
        <v>9.924750864</v>
      </c>
      <c r="E217" s="5">
        <v>16.78129298</v>
      </c>
      <c r="F217" s="5"/>
      <c r="G217" s="5"/>
      <c r="H217" s="5"/>
    </row>
    <row r="218" spans="1:19">
      <c r="A218" s="5"/>
      <c r="B218" s="5"/>
      <c r="C218" s="5"/>
      <c r="D218" s="5"/>
      <c r="E218" s="5"/>
      <c r="F218" s="5"/>
      <c r="G218" s="5"/>
      <c r="H218" s="5"/>
      <c r="L218">
        <v>16</v>
      </c>
      <c r="M218">
        <v>32</v>
      </c>
      <c r="N218">
        <v>61</v>
      </c>
      <c r="O218">
        <v>64</v>
      </c>
      <c r="P218">
        <v>122</v>
      </c>
      <c r="Q218">
        <v>128</v>
      </c>
      <c r="R218">
        <v>244</v>
      </c>
      <c r="S218">
        <v>488</v>
      </c>
    </row>
    <row r="219" spans="1:19">
      <c r="A219" s="5"/>
      <c r="B219" s="5"/>
      <c r="C219" s="5"/>
      <c r="D219" s="5"/>
      <c r="E219" s="5"/>
      <c r="F219" s="5"/>
      <c r="G219" s="5"/>
      <c r="H219" s="5"/>
      <c r="K219" t="s">
        <v>89</v>
      </c>
      <c r="L219">
        <v>5.1788888888888893</v>
      </c>
      <c r="M219">
        <v>10.551111111111112</v>
      </c>
      <c r="O219">
        <v>22.266666666666666</v>
      </c>
      <c r="Q219">
        <v>48.231111111111112</v>
      </c>
    </row>
    <row r="220" spans="1:19">
      <c r="A220" s="5"/>
      <c r="B220" s="5"/>
      <c r="C220" s="5"/>
      <c r="D220" s="5"/>
      <c r="E220" s="5"/>
      <c r="F220" s="5"/>
      <c r="G220" s="5"/>
      <c r="H220" s="5"/>
      <c r="K220" t="s">
        <v>90</v>
      </c>
      <c r="L220" s="5">
        <v>0.55020632700000005</v>
      </c>
      <c r="M220" s="5">
        <v>1.0989010990000001</v>
      </c>
      <c r="N220" s="5">
        <v>1.697745616</v>
      </c>
      <c r="P220" s="5">
        <v>2.9130850050000001</v>
      </c>
      <c r="R220" s="5">
        <v>4.6977281480000004</v>
      </c>
      <c r="S220" s="5">
        <v>9.924750864</v>
      </c>
    </row>
    <row r="234" spans="14:20">
      <c r="O234">
        <v>16</v>
      </c>
      <c r="P234">
        <v>32</v>
      </c>
      <c r="Q234">
        <v>64</v>
      </c>
      <c r="R234">
        <v>128</v>
      </c>
      <c r="S234">
        <v>244</v>
      </c>
      <c r="T234">
        <v>488</v>
      </c>
    </row>
    <row r="235" spans="14:20">
      <c r="N235" t="s">
        <v>89</v>
      </c>
      <c r="O235">
        <v>5.1788888888888893</v>
      </c>
      <c r="P235">
        <v>10.551111111111112</v>
      </c>
      <c r="Q235">
        <v>22.266666666666666</v>
      </c>
      <c r="R235">
        <v>48.231111111111112</v>
      </c>
    </row>
    <row r="236" spans="14:20">
      <c r="N236" t="s">
        <v>90</v>
      </c>
      <c r="O236" s="5">
        <v>0.55020632700000005</v>
      </c>
      <c r="P236" s="5">
        <v>1.0989010990000001</v>
      </c>
      <c r="Q236" s="5">
        <v>1.697745616</v>
      </c>
      <c r="R236" s="5">
        <v>2.9130850050000001</v>
      </c>
      <c r="S236" s="5">
        <v>4.6977281480000004</v>
      </c>
      <c r="T236" s="5">
        <v>9.924750864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Thota</dc:creator>
  <cp:lastModifiedBy>Abhinav Thota</cp:lastModifiedBy>
  <dcterms:created xsi:type="dcterms:W3CDTF">2013-02-27T20:37:41Z</dcterms:created>
  <dcterms:modified xsi:type="dcterms:W3CDTF">2013-03-06T03:59:43Z</dcterms:modified>
</cp:coreProperties>
</file>