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C:\Users\mpciaffone\SharePoint\Seguimiento de Proyectos GCBA - Doc\Casos de Uso\Excels\"/>
    </mc:Choice>
  </mc:AlternateContent>
  <bookViews>
    <workbookView xWindow="0" yWindow="0" windowWidth="19200" windowHeight="10995" activeTab="1"/>
  </bookViews>
  <sheets>
    <sheet name="Proyectos" sheetId="1" r:id="rId1"/>
    <sheet name="Instructivo" sheetId="4" r:id="rId2"/>
    <sheet name="Objetivos" sheetId="3" state="hidden" r:id="rId3"/>
    <sheet name="Referencias" sheetId="2" state="hidden" r:id="rId4"/>
  </sheets>
  <definedNames>
    <definedName name="_xlcn.WorksheetConnection_Excelimportacionproyectos.xlsxTable2" hidden="1">Table2[]</definedName>
    <definedName name="_xlcn.WorksheetConnection_Excelimportacionproyectos.xlsxTable4" hidden="1">Table4</definedName>
    <definedName name="AGC">Objetivos!$B$2:$B$3</definedName>
    <definedName name="AGC.Areas">Referencias!$T$2:$T$13</definedName>
    <definedName name="BCBA">Objetivos!$B$4:$B$8</definedName>
    <definedName name="BCBA.Areas">Referencias!$T$14</definedName>
    <definedName name="CBAS.Areas">Referencias!$T$15</definedName>
    <definedName name="EATC">Objetivos!$B$9:$B$12</definedName>
    <definedName name="EATC.Areas">Referencias!$T$16</definedName>
    <definedName name="MAYEPGC">Objetivos!$B$13:$B$21</definedName>
    <definedName name="MAYEPGC.Areas">Referencias!$T$17:$T$47</definedName>
    <definedName name="MCGC">Objetivos!$B$22:$B$27</definedName>
    <definedName name="MCGC.Areas">Referencias!$T$48:$T$60</definedName>
    <definedName name="MDUYTGC">Objetivos!$B$32:$B$36</definedName>
    <definedName name="MDUYTGC.Areas">Referencias!$T$61:$T$84</definedName>
    <definedName name="MDUYTGC.IVC">Objetivos!$B$129:$B$131</definedName>
    <definedName name="MDUYTGC.IVC.Areas">Referencias!$T$85</definedName>
    <definedName name="MDUYTGC.SBASE">Objetivos!$B$37</definedName>
    <definedName name="MDUYTGC.SBASE.Areas">Referencias!$T$86</definedName>
    <definedName name="MDUYTGC.STRANS">Objetivos!$B$38</definedName>
    <definedName name="MDUYTGC.STRANS.Areas">Referencias!$T$87:$T$94</definedName>
    <definedName name="MEGC">Objetivos!$B$39:$B$42</definedName>
    <definedName name="MEGC.Areas">Referencias!$T$95:$T$117</definedName>
    <definedName name="MGOBGC">Objetivos!$B$43:$B$48</definedName>
    <definedName name="MGOBGC.Areas">Referencias!$T$118:$T$134</definedName>
    <definedName name="MHGC">Objetivos!$B$49:$B$54</definedName>
    <definedName name="MHGC.Areas">Referencias!$T$135:$T$166</definedName>
    <definedName name="MHYDHGC">Objetivos!$B$28:$B$36</definedName>
    <definedName name="MHYDHGC.Areas">Referencias!$T$167:$T$193</definedName>
    <definedName name="MJYSGC">Objetivos!$B$55:$B$58</definedName>
    <definedName name="MJYSGC.Areas">Referencias!$T$194:$T$242</definedName>
    <definedName name="MMIYTGC">Objetivos!$B$59:$B$85</definedName>
    <definedName name="MMIYTGC.Areas">Referencias!$T$243:$T$264</definedName>
    <definedName name="MSGC">Objetivos!$B$86:$B$90</definedName>
    <definedName name="MSGC.Areas">Referencias!$T$265:$T$286</definedName>
    <definedName name="PG">Objetivos!$B$132:$B$137</definedName>
    <definedName name="PG.Areas">Referencias!$T$287:$T$299</definedName>
    <definedName name="SECCCYFP">Objetivos!$B$91:$B$92</definedName>
    <definedName name="SECCCYFP.Areas">Referencias!$T$300:$T$304</definedName>
    <definedName name="SECDC">Objetivos!$B$93:$B$102</definedName>
    <definedName name="SECDC.Areas">Referencias!$T$305:$T$319</definedName>
    <definedName name="SECDES">Objetivos!$B$103:$B$107</definedName>
    <definedName name="SECDES.Areas">Referencias!$T$320:$T$325</definedName>
    <definedName name="SECISYU">Objetivos!$B$108:$B$111</definedName>
    <definedName name="SECISYU.Areas">Referencias!$T$326:$T$332</definedName>
    <definedName name="SECM.Areas">Referencias!$T$333:$T$338</definedName>
    <definedName name="SECPECG.Areas">Referencias!$T$339:$T$341</definedName>
    <definedName name="SGCBA">Objetivos!$B$115:$B$118</definedName>
    <definedName name="SGCBA.Areas">Referencias!$T$342</definedName>
    <definedName name="SGYRI">Objetivos!$B$112:$B$114</definedName>
    <definedName name="SGYRI.Areas">Referencias!$T$343:$T$350</definedName>
    <definedName name="SSCOMUNIC">Objetivos!$B$119:$B$119</definedName>
    <definedName name="SSCOMUNIC.Areas">Referencias!$T$351:$T$354</definedName>
    <definedName name="SSCON">Objetivos!$B$120</definedName>
    <definedName name="SSCON.Areas">Referencias!$T$355:$T$358</definedName>
    <definedName name="SSCYPE">Objetivos!$B$121</definedName>
    <definedName name="SSCYPE.Areas">Referencias!$T$359</definedName>
    <definedName name="SSDCCYC">Objetivos!$B$122:$B$125</definedName>
    <definedName name="SSDCCYC.Areas">Referencias!$T$360:$T$363</definedName>
    <definedName name="SSSYP">Objetivos!$B$126:$B$128</definedName>
    <definedName name="SSSYP.Areas">Referencias!$T$364:$T$372</definedName>
  </definedNames>
  <calcPr calcId="152511"/>
  <extLs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4-4cc31b37-cd3c-4785-a1be-15f247fb1e3e" name="Table4" connection="WorksheetConnection_Excel importacion proyectos.xlsx!Table4"/>
          <x15:modelTable id="Table2-ad0318f2-ed83-49bb-801e-801e7c00393c" name="Table2" connection="WorksheetConnection_Excel importacion proyectos.xlsx!Table2"/>
        </x15:modelTables>
        <x15:modelRelationships>
          <x15:modelRelationship fromTable="Table4" fromColumn="Objetivos estratégico" toTable="Table2" toColumn="Objetivos estratégico"/>
        </x15:modelRelationships>
      </x15:dataModel>
    </ext>
  </extLst>
</workbook>
</file>

<file path=xl/calcChain.xml><?xml version="1.0" encoding="utf-8"?>
<calcChain xmlns="http://schemas.openxmlformats.org/spreadsheetml/2006/main">
  <c r="AI6" i="1" l="1"/>
  <c r="C132" i="3" l="1"/>
  <c r="C133" i="3"/>
  <c r="C134" i="3"/>
  <c r="C135" i="3"/>
  <c r="C136" i="3"/>
  <c r="C137" i="3"/>
  <c r="D132" i="3"/>
  <c r="D133" i="3"/>
  <c r="D134" i="3"/>
  <c r="D135" i="3"/>
  <c r="D136" i="3"/>
  <c r="D137" i="3"/>
  <c r="C131" i="3"/>
  <c r="D131" i="3"/>
  <c r="C130" i="3"/>
  <c r="D130" i="3"/>
  <c r="C129" i="3"/>
  <c r="D129" i="3"/>
  <c r="C118" i="3"/>
  <c r="D118" i="3"/>
  <c r="C79" i="3"/>
  <c r="C80" i="3"/>
  <c r="C81" i="3"/>
  <c r="C82" i="3"/>
  <c r="C83" i="3"/>
  <c r="C84" i="3"/>
  <c r="C85" i="3"/>
  <c r="D79" i="3"/>
  <c r="D80" i="3"/>
  <c r="D81" i="3"/>
  <c r="D82" i="3"/>
  <c r="D83" i="3"/>
  <c r="D84" i="3"/>
  <c r="D85" i="3"/>
  <c r="C57" i="3"/>
  <c r="C58" i="3"/>
  <c r="D57" i="3"/>
  <c r="D58" i="3"/>
  <c r="C46" i="3"/>
  <c r="C47" i="3"/>
  <c r="C48" i="3"/>
  <c r="D46" i="3"/>
  <c r="D47" i="3"/>
  <c r="D48" i="3"/>
  <c r="C27" i="3"/>
  <c r="D27" i="3"/>
  <c r="C18" i="3"/>
  <c r="C19" i="3"/>
  <c r="C20" i="3"/>
  <c r="C21" i="3"/>
  <c r="D18" i="3"/>
  <c r="D19" i="3"/>
  <c r="D20" i="3"/>
  <c r="D21" i="3"/>
  <c r="C8" i="3"/>
  <c r="D8" i="3"/>
  <c r="W6" i="1" l="1"/>
  <c r="Z6" i="1" s="1"/>
  <c r="AC6" i="1" s="1"/>
  <c r="AF6" i="1" s="1"/>
  <c r="B2" i="1" l="1"/>
  <c r="C56" i="3" l="1"/>
  <c r="D56" i="3"/>
  <c r="C55" i="3"/>
  <c r="D55" i="3"/>
  <c r="C3" i="3" l="1"/>
  <c r="C2" i="3"/>
  <c r="C5" i="3"/>
  <c r="C4" i="3"/>
  <c r="C6" i="3"/>
  <c r="C7" i="3"/>
  <c r="C10" i="3"/>
  <c r="C11" i="3"/>
  <c r="C9" i="3"/>
  <c r="C12" i="3"/>
  <c r="C110" i="3"/>
  <c r="C109" i="3"/>
  <c r="C108" i="3"/>
  <c r="C111" i="3"/>
  <c r="C17" i="3"/>
  <c r="C16" i="3"/>
  <c r="C13" i="3"/>
  <c r="C15" i="3"/>
  <c r="C14" i="3"/>
  <c r="C24" i="3"/>
  <c r="C22" i="3"/>
  <c r="C23" i="3"/>
  <c r="C26" i="3"/>
  <c r="C25" i="3"/>
  <c r="C31" i="3"/>
  <c r="C28" i="3"/>
  <c r="C29" i="3"/>
  <c r="C30" i="3"/>
  <c r="C32" i="3"/>
  <c r="C35" i="3"/>
  <c r="C37" i="3"/>
  <c r="C38" i="3"/>
  <c r="C34" i="3"/>
  <c r="C36" i="3"/>
  <c r="C33" i="3"/>
  <c r="C41" i="3"/>
  <c r="C39" i="3"/>
  <c r="C40" i="3"/>
  <c r="C42" i="3"/>
  <c r="C43" i="3"/>
  <c r="C44" i="3"/>
  <c r="C45" i="3"/>
  <c r="C52" i="3"/>
  <c r="C49" i="3"/>
  <c r="C53" i="3"/>
  <c r="C50" i="3"/>
  <c r="C51" i="3"/>
  <c r="C54" i="3"/>
  <c r="C76" i="3"/>
  <c r="C63" i="3"/>
  <c r="C69" i="3"/>
  <c r="C72" i="3"/>
  <c r="C59" i="3"/>
  <c r="C61" i="3"/>
  <c r="C65" i="3"/>
  <c r="C71" i="3"/>
  <c r="C68" i="3"/>
  <c r="C64" i="3"/>
  <c r="C60" i="3"/>
  <c r="C74" i="3"/>
  <c r="C75" i="3"/>
  <c r="C70" i="3"/>
  <c r="C67" i="3"/>
  <c r="C62" i="3"/>
  <c r="C73" i="3"/>
  <c r="C78" i="3"/>
  <c r="C66" i="3"/>
  <c r="C77" i="3"/>
  <c r="C90" i="3"/>
  <c r="C86" i="3"/>
  <c r="C87" i="3"/>
  <c r="C88" i="3"/>
  <c r="C89" i="3"/>
  <c r="C92" i="3"/>
  <c r="C91" i="3"/>
  <c r="C105" i="3"/>
  <c r="C103" i="3"/>
  <c r="C106" i="3"/>
  <c r="C104" i="3"/>
  <c r="C107" i="3"/>
  <c r="C114" i="3"/>
  <c r="C113" i="3"/>
  <c r="C112" i="3"/>
  <c r="C116" i="3"/>
  <c r="C117" i="3"/>
  <c r="C115" i="3"/>
  <c r="C119" i="3"/>
  <c r="C120" i="3"/>
  <c r="C121" i="3"/>
  <c r="C128" i="3"/>
  <c r="C127" i="3"/>
  <c r="C126" i="3"/>
  <c r="C124" i="3"/>
  <c r="C122" i="3"/>
  <c r="C123" i="3"/>
  <c r="C125" i="3"/>
  <c r="C102" i="3"/>
  <c r="C97" i="3"/>
  <c r="C101" i="3"/>
  <c r="C95" i="3"/>
  <c r="C100" i="3"/>
  <c r="C98" i="3"/>
  <c r="C94" i="3"/>
  <c r="C99" i="3"/>
  <c r="C93" i="3"/>
  <c r="C96" i="3"/>
  <c r="S359" i="2"/>
  <c r="S112" i="2"/>
  <c r="S42" i="2"/>
  <c r="S43" i="2"/>
  <c r="S44" i="2"/>
  <c r="S45" i="2"/>
  <c r="S46" i="2"/>
  <c r="S47" i="2"/>
  <c r="S243" i="2"/>
  <c r="S244" i="2"/>
  <c r="S245" i="2"/>
  <c r="S246" i="2"/>
  <c r="S247" i="2"/>
  <c r="S248" i="2"/>
  <c r="S249" i="2"/>
  <c r="S250" i="2"/>
  <c r="S251" i="2"/>
  <c r="S252" i="2"/>
  <c r="S253" i="2"/>
  <c r="S254" i="2"/>
  <c r="S255" i="2"/>
  <c r="S256" i="2"/>
  <c r="S257" i="2"/>
  <c r="S258" i="2"/>
  <c r="S259" i="2"/>
  <c r="S260" i="2"/>
  <c r="S261" i="2"/>
  <c r="S262" i="2"/>
  <c r="S263" i="2"/>
  <c r="S264" i="2"/>
  <c r="S88" i="2"/>
  <c r="S89" i="2"/>
  <c r="S90" i="2"/>
  <c r="S91" i="2"/>
  <c r="S92" i="2"/>
  <c r="S93" i="2"/>
  <c r="S94" i="2"/>
  <c r="S95" i="2"/>
  <c r="S96" i="2"/>
  <c r="S97" i="2"/>
  <c r="S98" i="2"/>
  <c r="S99" i="2"/>
  <c r="S100" i="2"/>
  <c r="S101" i="2"/>
  <c r="S102" i="2"/>
  <c r="S103" i="2"/>
  <c r="S104" i="2"/>
  <c r="S105" i="2"/>
  <c r="S106" i="2"/>
  <c r="S107" i="2"/>
  <c r="S108" i="2"/>
  <c r="S109" i="2"/>
  <c r="S110" i="2"/>
  <c r="S111" i="2"/>
  <c r="S113" i="2"/>
  <c r="S114" i="2"/>
  <c r="S115" i="2"/>
  <c r="S116" i="2"/>
  <c r="S117" i="2"/>
  <c r="S118" i="2"/>
  <c r="S119" i="2"/>
  <c r="S120" i="2"/>
  <c r="S121" i="2"/>
  <c r="S15" i="2"/>
  <c r="S48" i="2"/>
  <c r="S49" i="2"/>
  <c r="S50" i="2"/>
  <c r="S51" i="2"/>
  <c r="S52" i="2"/>
  <c r="S53" i="2"/>
  <c r="S54" i="2"/>
  <c r="S55" i="2"/>
  <c r="S56" i="2"/>
  <c r="S57" i="2"/>
  <c r="S58" i="2"/>
  <c r="S59" i="2"/>
  <c r="S60" i="2"/>
  <c r="S16" i="2"/>
  <c r="S265" i="2"/>
  <c r="S266" i="2"/>
  <c r="S267" i="2"/>
  <c r="S268" i="2"/>
  <c r="S269" i="2"/>
  <c r="S270" i="2"/>
  <c r="S271" i="2"/>
  <c r="S272" i="2"/>
  <c r="S273" i="2"/>
  <c r="S274" i="2"/>
  <c r="S275" i="2"/>
  <c r="S276" i="2"/>
  <c r="S277" i="2"/>
  <c r="S278" i="2"/>
  <c r="S279" i="2"/>
  <c r="S280" i="2"/>
  <c r="S281" i="2"/>
  <c r="S282" i="2"/>
  <c r="S283" i="2"/>
  <c r="S284" i="2"/>
  <c r="S285" i="2"/>
  <c r="S286" i="2"/>
  <c r="S162" i="2"/>
  <c r="S163" i="2"/>
  <c r="S164" i="2"/>
  <c r="S165" i="2"/>
  <c r="S166" i="2"/>
  <c r="S167" i="2"/>
  <c r="S168" i="2"/>
  <c r="S169" i="2"/>
  <c r="S170" i="2"/>
  <c r="S171" i="2"/>
  <c r="S172" i="2"/>
  <c r="S173" i="2"/>
  <c r="S174" i="2"/>
  <c r="S175" i="2"/>
  <c r="S176" i="2"/>
  <c r="S177" i="2"/>
  <c r="S178" i="2"/>
  <c r="S179" i="2"/>
  <c r="S180" i="2"/>
  <c r="S181" i="2"/>
  <c r="S182" i="2"/>
  <c r="S183" i="2"/>
  <c r="S184" i="2"/>
  <c r="S185" i="2"/>
  <c r="S186" i="2"/>
  <c r="S187" i="2"/>
  <c r="S14" i="2"/>
  <c r="S188" i="2"/>
  <c r="S189" i="2"/>
  <c r="S190" i="2"/>
  <c r="S191" i="2"/>
  <c r="S192" i="2"/>
  <c r="S193" i="2"/>
  <c r="S194" i="2"/>
  <c r="S195" i="2"/>
  <c r="S196" i="2"/>
  <c r="S197" i="2"/>
  <c r="S198" i="2"/>
  <c r="S199" i="2"/>
  <c r="S200" i="2"/>
  <c r="S201" i="2"/>
  <c r="S202" i="2"/>
  <c r="S203" i="2"/>
  <c r="S204" i="2"/>
  <c r="S205" i="2"/>
  <c r="S206" i="2"/>
  <c r="S207" i="2"/>
  <c r="S208" i="2"/>
  <c r="S209" i="2"/>
  <c r="S210" i="2"/>
  <c r="S211" i="2"/>
  <c r="S212" i="2"/>
  <c r="S213" i="2"/>
  <c r="S214" i="2"/>
  <c r="S215" i="2"/>
  <c r="S216" i="2"/>
  <c r="S217" i="2"/>
  <c r="S218" i="2"/>
  <c r="S219" i="2"/>
  <c r="S220" i="2"/>
  <c r="S221" i="2"/>
  <c r="S222" i="2"/>
  <c r="S223" i="2"/>
  <c r="S224" i="2"/>
  <c r="S225" i="2"/>
  <c r="S226" i="2"/>
  <c r="S227" i="2"/>
  <c r="S228" i="2"/>
  <c r="S229" i="2"/>
  <c r="S230" i="2"/>
  <c r="S231" i="2"/>
  <c r="S232" i="2"/>
  <c r="S233" i="2"/>
  <c r="S234" i="2"/>
  <c r="S235" i="2"/>
  <c r="S236" i="2"/>
  <c r="S237" i="2"/>
  <c r="S238" i="2"/>
  <c r="S239" i="2"/>
  <c r="S240" i="2"/>
  <c r="S241" i="2"/>
  <c r="S242" i="2"/>
  <c r="S2" i="2"/>
  <c r="S3" i="2"/>
  <c r="S4" i="2"/>
  <c r="S5" i="2"/>
  <c r="S6" i="2"/>
  <c r="S7" i="2"/>
  <c r="S8" i="2"/>
  <c r="S9" i="2"/>
  <c r="S10" i="2"/>
  <c r="S11" i="2"/>
  <c r="S12" i="2"/>
  <c r="S13" i="2"/>
  <c r="S326" i="2"/>
  <c r="S327" i="2"/>
  <c r="S328" i="2"/>
  <c r="S329" i="2"/>
  <c r="S330" i="2"/>
  <c r="S331" i="2"/>
  <c r="S332" i="2"/>
  <c r="S61" i="2"/>
  <c r="S62" i="2"/>
  <c r="S63" i="2"/>
  <c r="S64" i="2"/>
  <c r="S65" i="2"/>
  <c r="S66" i="2"/>
  <c r="S67" i="2"/>
  <c r="S68" i="2"/>
  <c r="S69" i="2"/>
  <c r="S70" i="2"/>
  <c r="S71" i="2"/>
  <c r="S72" i="2"/>
  <c r="S73" i="2"/>
  <c r="S74" i="2"/>
  <c r="S75" i="2"/>
  <c r="S76" i="2"/>
  <c r="S77" i="2"/>
  <c r="S78" i="2"/>
  <c r="S79" i="2"/>
  <c r="S80" i="2"/>
  <c r="S81" i="2"/>
  <c r="S82" i="2"/>
  <c r="S83" i="2"/>
  <c r="S84" i="2"/>
  <c r="S85" i="2"/>
  <c r="S86" i="2"/>
  <c r="S87" i="2"/>
  <c r="S122" i="2"/>
  <c r="S123" i="2"/>
  <c r="S124" i="2"/>
  <c r="S125" i="2"/>
  <c r="S126" i="2"/>
  <c r="S127" i="2"/>
  <c r="S128" i="2"/>
  <c r="S129" i="2"/>
  <c r="S130" i="2"/>
  <c r="S131" i="2"/>
  <c r="S132" i="2"/>
  <c r="S133" i="2"/>
  <c r="S134" i="2"/>
  <c r="S135" i="2"/>
  <c r="S136" i="2"/>
  <c r="S137" i="2"/>
  <c r="S138" i="2"/>
  <c r="S139" i="2"/>
  <c r="S140" i="2"/>
  <c r="S141" i="2"/>
  <c r="S142" i="2"/>
  <c r="S143" i="2"/>
  <c r="S144" i="2"/>
  <c r="S320" i="2"/>
  <c r="S321" i="2"/>
  <c r="S322" i="2"/>
  <c r="S323" i="2"/>
  <c r="S324" i="2"/>
  <c r="S325" i="2"/>
  <c r="S360" i="2"/>
  <c r="S361" i="2"/>
  <c r="S362" i="2"/>
  <c r="S363" i="2"/>
  <c r="S145" i="2"/>
  <c r="S146" i="2"/>
  <c r="S147" i="2"/>
  <c r="S148" i="2"/>
  <c r="S149" i="2"/>
  <c r="S150" i="2"/>
  <c r="S151" i="2"/>
  <c r="S152" i="2"/>
  <c r="S153" i="2"/>
  <c r="S154" i="2"/>
  <c r="S155" i="2"/>
  <c r="S156" i="2"/>
  <c r="S157" i="2"/>
  <c r="S158" i="2"/>
  <c r="S159" i="2"/>
  <c r="S160" i="2"/>
  <c r="S161" i="2"/>
  <c r="S300" i="2"/>
  <c r="S301" i="2"/>
  <c r="S302" i="2"/>
  <c r="S303" i="2"/>
  <c r="S304" i="2"/>
  <c r="S342" i="2"/>
  <c r="S343" i="2"/>
  <c r="S344" i="2"/>
  <c r="S345" i="2"/>
  <c r="S346" i="2"/>
  <c r="S347" i="2"/>
  <c r="S348" i="2"/>
  <c r="S349" i="2"/>
  <c r="S287" i="2"/>
  <c r="S288" i="2"/>
  <c r="S289" i="2"/>
  <c r="S290" i="2"/>
  <c r="S291" i="2"/>
  <c r="S292" i="2"/>
  <c r="S293" i="2"/>
  <c r="S294" i="2"/>
  <c r="S295" i="2"/>
  <c r="S296" i="2"/>
  <c r="S297" i="2"/>
  <c r="S298" i="2"/>
  <c r="S299" i="2"/>
  <c r="S305" i="2"/>
  <c r="S306" i="2"/>
  <c r="S307" i="2"/>
  <c r="S308" i="2"/>
  <c r="S309" i="2"/>
  <c r="S310" i="2"/>
  <c r="S311" i="2"/>
  <c r="S312" i="2"/>
  <c r="S313" i="2"/>
  <c r="S314" i="2"/>
  <c r="S315" i="2"/>
  <c r="S316" i="2"/>
  <c r="S317" i="2"/>
  <c r="S318" i="2"/>
  <c r="S319" i="2"/>
  <c r="S364" i="2"/>
  <c r="S365" i="2"/>
  <c r="S366" i="2"/>
  <c r="S367" i="2"/>
  <c r="S368" i="2"/>
  <c r="S369" i="2"/>
  <c r="S370" i="2"/>
  <c r="S371" i="2"/>
  <c r="S372" i="2"/>
  <c r="S350" i="2"/>
  <c r="S351" i="2"/>
  <c r="S352" i="2"/>
  <c r="S353" i="2"/>
  <c r="S354" i="2"/>
  <c r="S355" i="2"/>
  <c r="S356" i="2"/>
  <c r="S357" i="2"/>
  <c r="S358" i="2"/>
  <c r="S339" i="2"/>
  <c r="S340" i="2"/>
  <c r="S341" i="2"/>
  <c r="S333" i="2"/>
  <c r="S334" i="2"/>
  <c r="S335" i="2"/>
  <c r="S336" i="2"/>
  <c r="S337" i="2"/>
  <c r="S338" i="2"/>
  <c r="S17" i="2"/>
  <c r="S18" i="2"/>
  <c r="S19" i="2"/>
  <c r="S20" i="2"/>
  <c r="S21" i="2"/>
  <c r="S22" i="2"/>
  <c r="S23" i="2"/>
  <c r="S24" i="2"/>
  <c r="S25" i="2"/>
  <c r="S26" i="2"/>
  <c r="S27" i="2"/>
  <c r="S28" i="2"/>
  <c r="S29" i="2"/>
  <c r="S30" i="2"/>
  <c r="S31" i="2"/>
  <c r="S32" i="2"/>
  <c r="S33" i="2"/>
  <c r="S34" i="2"/>
  <c r="S35" i="2"/>
  <c r="S36" i="2"/>
  <c r="S37" i="2"/>
  <c r="S38" i="2"/>
  <c r="S39" i="2"/>
  <c r="S40" i="2"/>
  <c r="S41" i="2"/>
  <c r="AP6" i="1" l="1"/>
  <c r="D3" i="3"/>
  <c r="D2" i="3"/>
  <c r="D5" i="3"/>
  <c r="D4" i="3"/>
  <c r="D6" i="3"/>
  <c r="D7" i="3"/>
  <c r="D10" i="3"/>
  <c r="D11" i="3"/>
  <c r="D9" i="3"/>
  <c r="D12" i="3"/>
  <c r="D110" i="3"/>
  <c r="D109" i="3"/>
  <c r="D108" i="3"/>
  <c r="D111" i="3"/>
  <c r="D17" i="3"/>
  <c r="D16" i="3"/>
  <c r="D13" i="3"/>
  <c r="D15" i="3"/>
  <c r="D14" i="3"/>
  <c r="D24" i="3"/>
  <c r="D22" i="3"/>
  <c r="D23" i="3"/>
  <c r="D26" i="3"/>
  <c r="D25" i="3"/>
  <c r="D31" i="3"/>
  <c r="D28" i="3"/>
  <c r="D29" i="3"/>
  <c r="D30" i="3"/>
  <c r="D32" i="3"/>
  <c r="D35" i="3"/>
  <c r="D37" i="3"/>
  <c r="D38" i="3"/>
  <c r="D34" i="3"/>
  <c r="D36" i="3"/>
  <c r="D33" i="3"/>
  <c r="D41" i="3"/>
  <c r="D39" i="3"/>
  <c r="D40" i="3"/>
  <c r="D42" i="3"/>
  <c r="D43" i="3"/>
  <c r="D44" i="3"/>
  <c r="D45" i="3"/>
  <c r="D52" i="3"/>
  <c r="D49" i="3"/>
  <c r="D53" i="3"/>
  <c r="D50" i="3"/>
  <c r="D51" i="3"/>
  <c r="D54" i="3"/>
  <c r="D76" i="3"/>
  <c r="D63" i="3"/>
  <c r="D69" i="3"/>
  <c r="D72" i="3"/>
  <c r="D59" i="3"/>
  <c r="D61" i="3"/>
  <c r="D65" i="3"/>
  <c r="D71" i="3"/>
  <c r="D68" i="3"/>
  <c r="D64" i="3"/>
  <c r="D60" i="3"/>
  <c r="D74" i="3"/>
  <c r="D75" i="3"/>
  <c r="D70" i="3"/>
  <c r="D67" i="3"/>
  <c r="D62" i="3"/>
  <c r="D73" i="3"/>
  <c r="D78" i="3"/>
  <c r="D66" i="3"/>
  <c r="D77" i="3"/>
  <c r="D90" i="3"/>
  <c r="D86" i="3"/>
  <c r="D87" i="3"/>
  <c r="D88" i="3"/>
  <c r="D89" i="3"/>
  <c r="D92" i="3"/>
  <c r="D91" i="3"/>
  <c r="D105" i="3"/>
  <c r="D103" i="3"/>
  <c r="D106" i="3"/>
  <c r="D104" i="3"/>
  <c r="D107" i="3"/>
  <c r="D114" i="3"/>
  <c r="D113" i="3"/>
  <c r="D112" i="3"/>
  <c r="D116" i="3"/>
  <c r="D117" i="3"/>
  <c r="D115" i="3"/>
  <c r="D119" i="3"/>
  <c r="D120" i="3"/>
  <c r="D121" i="3"/>
  <c r="D128" i="3"/>
  <c r="D127" i="3"/>
  <c r="D126" i="3"/>
  <c r="D124" i="3"/>
  <c r="D122" i="3"/>
  <c r="D123" i="3"/>
  <c r="D125" i="3"/>
  <c r="D102" i="3"/>
  <c r="D97" i="3"/>
  <c r="D101" i="3"/>
  <c r="D95" i="3"/>
  <c r="D100" i="3"/>
  <c r="D98" i="3"/>
  <c r="D94" i="3"/>
  <c r="D99" i="3"/>
  <c r="D93" i="3"/>
  <c r="D96" i="3"/>
</calcChain>
</file>

<file path=xl/connections.xml><?xml version="1.0" encoding="utf-8"?>
<connections xmlns="http://schemas.openxmlformats.org/spreadsheetml/2006/main">
  <connection id="1" keepAlive="1" name="ThisWorkbookDataModel" description="Data Model" type="5" refreshedVersion="5"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name="WorksheetConnection_Excel importacion proyectos.xlsx!Table2" type="102" refreshedVersion="5" minRefreshableVersion="5">
    <extLst>
      <ext xmlns:x15="http://schemas.microsoft.com/office/spreadsheetml/2010/11/main" uri="{DE250136-89BD-433C-8126-D09CA5730AF9}">
        <x15:connection id="Table2-ad0318f2-ed83-49bb-801e-801e7c00393c">
          <x15:rangePr sourceName="_xlcn.WorksheetConnection_Excelimportacionproyectos.xlsxTable2"/>
        </x15:connection>
      </ext>
    </extLst>
  </connection>
  <connection id="3" name="WorksheetConnection_Excel importacion proyectos.xlsx!Table4" type="102" refreshedVersion="5" minRefreshableVersion="5">
    <extLst>
      <ext xmlns:x15="http://schemas.microsoft.com/office/spreadsheetml/2010/11/main" uri="{DE250136-89BD-433C-8126-D09CA5730AF9}">
        <x15:connection id="Table4-4cc31b37-cd3c-4785-a1be-15f247fb1e3e">
          <x15:rangePr sourceName="_xlcn.WorksheetConnection_Excelimportacionproyectos.xlsxTable4"/>
        </x15:connection>
      </ext>
    </extLst>
  </connection>
</connections>
</file>

<file path=xl/sharedStrings.xml><?xml version="1.0" encoding="utf-8"?>
<sst xmlns="http://schemas.openxmlformats.org/spreadsheetml/2006/main" count="1225" uniqueCount="675">
  <si>
    <t>Segmento 1</t>
  </si>
  <si>
    <t>Segmento 2</t>
  </si>
  <si>
    <t>Segmentos de la poblacion</t>
  </si>
  <si>
    <t>Estudiante</t>
  </si>
  <si>
    <t>Trabajador</t>
  </si>
  <si>
    <t>Meta</t>
  </si>
  <si>
    <t>Unidad de la Meta</t>
  </si>
  <si>
    <t>Comunas</t>
  </si>
  <si>
    <t>Dirección</t>
  </si>
  <si>
    <t>Sin Definir</t>
  </si>
  <si>
    <t>No Corresponde</t>
  </si>
  <si>
    <t>Segmento 3</t>
  </si>
  <si>
    <t>Segmento 4</t>
  </si>
  <si>
    <t>Fecha Inicio</t>
  </si>
  <si>
    <t>Fecha Fin</t>
  </si>
  <si>
    <t>1er año</t>
  </si>
  <si>
    <t>Presupuesto 1er Año</t>
  </si>
  <si>
    <t>2do Año</t>
  </si>
  <si>
    <t>Presupuesto 2do Año</t>
  </si>
  <si>
    <t>3er Año</t>
  </si>
  <si>
    <t>Presupuesto 3er Año</t>
  </si>
  <si>
    <t>4to Año</t>
  </si>
  <si>
    <t>Presupuesto 4to Año</t>
  </si>
  <si>
    <t>Tipo de Proyecto</t>
  </si>
  <si>
    <t>Nuevo</t>
  </si>
  <si>
    <t>Ampliación</t>
  </si>
  <si>
    <t>Disfrute</t>
  </si>
  <si>
    <t>Escala Humana</t>
  </si>
  <si>
    <t>Creatividad</t>
  </si>
  <si>
    <t>Implica Cambio Legislativo</t>
  </si>
  <si>
    <t>Prioridad Jurisdiccional</t>
  </si>
  <si>
    <t>1.Alta</t>
  </si>
  <si>
    <t>2.Media</t>
  </si>
  <si>
    <t>3.Baja</t>
  </si>
  <si>
    <t>Turista</t>
  </si>
  <si>
    <t>Desempleado</t>
  </si>
  <si>
    <t>Emprendedor</t>
  </si>
  <si>
    <t>Joven</t>
  </si>
  <si>
    <t>Adulto</t>
  </si>
  <si>
    <t>Adulto Mayor</t>
  </si>
  <si>
    <t>Ciudadano en General</t>
  </si>
  <si>
    <t>Mujer</t>
  </si>
  <si>
    <t>PyME</t>
  </si>
  <si>
    <t>Comuna 1</t>
  </si>
  <si>
    <t>Comuna 2</t>
  </si>
  <si>
    <t>Comuna 3</t>
  </si>
  <si>
    <t>Comuna 4</t>
  </si>
  <si>
    <t>Comuna 5</t>
  </si>
  <si>
    <t>Comuna 6</t>
  </si>
  <si>
    <t>Comuna 7</t>
  </si>
  <si>
    <t>Comuna 8</t>
  </si>
  <si>
    <t>Comuna 9</t>
  </si>
  <si>
    <t>Comuna 10</t>
  </si>
  <si>
    <t>Comuna 11</t>
  </si>
  <si>
    <t>Comuna 12</t>
  </si>
  <si>
    <t>Comuna 13</t>
  </si>
  <si>
    <t>Comuna 14</t>
  </si>
  <si>
    <t>Comuna 15</t>
  </si>
  <si>
    <t>Tipo de Ubicación Geográfica</t>
  </si>
  <si>
    <t xml:space="preserve">Si </t>
  </si>
  <si>
    <t>No</t>
  </si>
  <si>
    <t>Objetivo estratégico</t>
  </si>
  <si>
    <t>Objetivo operativo</t>
  </si>
  <si>
    <t>1ra Comuna</t>
  </si>
  <si>
    <t>2da Comuna</t>
  </si>
  <si>
    <t>3ra Comuna</t>
  </si>
  <si>
    <t>4ta Comuna</t>
  </si>
  <si>
    <t>Jurisdicción</t>
  </si>
  <si>
    <t>Agencia Gubernamental de Control</t>
  </si>
  <si>
    <t>Banco Ciudad de Buenos Aires</t>
  </si>
  <si>
    <t>Ente Autarquico Teatro Colón</t>
  </si>
  <si>
    <t>Ministerio de Ambiente y Espacio Público</t>
  </si>
  <si>
    <t>Ministerio de Cultura</t>
  </si>
  <si>
    <t>Ministerio de Desarrollo Urbano y Transporte</t>
  </si>
  <si>
    <t>Ministerio de Gobierno</t>
  </si>
  <si>
    <t>Ministerio de Hacienda</t>
  </si>
  <si>
    <t>Ministerio de Modernización, Innovación y Tecnología</t>
  </si>
  <si>
    <t>Ministerio de Salud</t>
  </si>
  <si>
    <t>Secretaría de Descentralización</t>
  </si>
  <si>
    <t>Sindicatura General de la Ciudad de Buenos Aires</t>
  </si>
  <si>
    <t>Subsecretaría de Comunicación</t>
  </si>
  <si>
    <t>Subsecretaría de Contenidos</t>
  </si>
  <si>
    <t>Subsecretaría de Coordinación y Promoción de Eventos</t>
  </si>
  <si>
    <t>Secretaría de Integración Social y Urbana - Villa 31</t>
  </si>
  <si>
    <t>Respuesta ante las situaciones de emergencia social</t>
  </si>
  <si>
    <t>Asegurar la integralidad y eficacia de las prestaciones</t>
  </si>
  <si>
    <t>Crear las condiciones que garanticen la inclusión social y la participación comunitaria a través de la gestión social del Hábitat en villas, asentamientos y su entorno inmediato.</t>
  </si>
  <si>
    <t>Garantizar la Igualdad de Oportunidades</t>
  </si>
  <si>
    <t>Proyectar internacionalmente la ciudad, la gestión de gobierno y la figura del jefe de gobierno.</t>
  </si>
  <si>
    <t>Impulsar un plan sistemático de relaciones del gobierno con actores políticos, sociales y privados</t>
  </si>
  <si>
    <t>Apoyar las prioridades estratégicas de gobierno y agendas transversales e interjurisdiccionales</t>
  </si>
  <si>
    <t>Colaborar en el posicionamiento del GCBA y el Jefe de Gobierno mediante la generación de contenidos de comunicación.</t>
  </si>
  <si>
    <t>Promover las relaciones interjurisdiccionales</t>
  </si>
  <si>
    <t>Posicionar a Buenos Aires como la ciudad con mejores indicadores en conductas saludables de la juventud en Latinoamérica</t>
  </si>
  <si>
    <t>Promover las distintas expresiones de la juventud aumentando su participación y relevancia en la vida de los vecinos de la Ciudad</t>
  </si>
  <si>
    <t>Estimular la formación vocacional y profesional de los jóvenes de la Ciudad desde un abordaje integrador</t>
  </si>
  <si>
    <t>Promover la actividad física como derecho y contenido de la calidad de vida de toda la población</t>
  </si>
  <si>
    <t>Posicionar a la Ciudad de Buenos Aires como referente en la defensa y promoción de los Derechos Humanos; haciendo eje en la convivencia, el diálogo, el encuentro, la inclusión y el pluralismo cultural</t>
  </si>
  <si>
    <t>Desarrollo gastronómico de la Ciudad de Buenos Aires</t>
  </si>
  <si>
    <t>Prevención de obesidad y sobrepeso infantil; promoción de hábitos saludables en la población.</t>
  </si>
  <si>
    <t>Desarrollo familiar de los vecinos de la ciudad</t>
  </si>
  <si>
    <t>Instalar a la familia como valor social</t>
  </si>
  <si>
    <t>Cod</t>
  </si>
  <si>
    <t>AGC</t>
  </si>
  <si>
    <t>SiglaJur</t>
  </si>
  <si>
    <t>255 caracteres</t>
  </si>
  <si>
    <t>CodObjEst</t>
  </si>
  <si>
    <t>Tipo de proyecto</t>
  </si>
  <si>
    <t>Eje de Gobierno</t>
  </si>
  <si>
    <t>Cambio Legislativo</t>
  </si>
  <si>
    <t>Eje 1</t>
  </si>
  <si>
    <t>Eje 2</t>
  </si>
  <si>
    <t>Eje 3</t>
  </si>
  <si>
    <t>Ninguno</t>
  </si>
  <si>
    <t>Nombre de Proyecto</t>
  </si>
  <si>
    <t>Tipo de ubicación</t>
  </si>
  <si>
    <t>ID ObjEst</t>
  </si>
  <si>
    <t>ID ObjOp</t>
  </si>
  <si>
    <t>BCBA</t>
  </si>
  <si>
    <t>EATC</t>
  </si>
  <si>
    <t>MSGC</t>
  </si>
  <si>
    <t>MEGC</t>
  </si>
  <si>
    <t>MGOBGC</t>
  </si>
  <si>
    <t>MHGC</t>
  </si>
  <si>
    <t>MCGC</t>
  </si>
  <si>
    <t>MAYEPGC</t>
  </si>
  <si>
    <t>MHYDHGC</t>
  </si>
  <si>
    <t>MDUYTGC</t>
  </si>
  <si>
    <t>MMIYTGC</t>
  </si>
  <si>
    <t>SECDES</t>
  </si>
  <si>
    <t>SECCCYFP</t>
  </si>
  <si>
    <t>SECISYU</t>
  </si>
  <si>
    <t>SSCOMUNIC</t>
  </si>
  <si>
    <t>SSCON</t>
  </si>
  <si>
    <t>SSCYPE</t>
  </si>
  <si>
    <t>SSSYP</t>
  </si>
  <si>
    <t>SSDCCYC</t>
  </si>
  <si>
    <t>SGCBA</t>
  </si>
  <si>
    <t>SGYRI</t>
  </si>
  <si>
    <t>Integración Social</t>
  </si>
  <si>
    <t>Población impactada</t>
  </si>
  <si>
    <t>Cantidad total</t>
  </si>
  <si>
    <t>Área</t>
  </si>
  <si>
    <t>Nombre y Apellido Líder de Proyecto</t>
  </si>
  <si>
    <t>Organismos Corresponsables</t>
  </si>
  <si>
    <t>Niño/Primera Infancia</t>
  </si>
  <si>
    <t>Ni estudia Ni trabaja</t>
  </si>
  <si>
    <t>Empresa Grande</t>
  </si>
  <si>
    <t>Descripción del Proyecto</t>
  </si>
  <si>
    <t>Primero seleccioná tu jurisdicción</t>
  </si>
  <si>
    <t>Secretaría de Uso del Espacio Público</t>
  </si>
  <si>
    <t>Secretaría de Higiene Urbana</t>
  </si>
  <si>
    <t>Secretaría de Mantenimiento del Espacio Público</t>
  </si>
  <si>
    <t>Dirección General de Mantenimientos y Talleres</t>
  </si>
  <si>
    <t>Dirección General de Ferias y Mercados</t>
  </si>
  <si>
    <t>Dirección General de Ordenamiento del Espacio Público</t>
  </si>
  <si>
    <t>Dirección General de Fiscalización del Espacio Público</t>
  </si>
  <si>
    <t>Dirección General de Regeneración Urbana</t>
  </si>
  <si>
    <t>Dirección General de Obras de Regeneración Urbana</t>
  </si>
  <si>
    <t>Dirección General de Cementerios</t>
  </si>
  <si>
    <t>Dirección General de Alumbrado</t>
  </si>
  <si>
    <t>Dirección General de Espacios Verdes</t>
  </si>
  <si>
    <t>Dirección General de Sistema Pluvial</t>
  </si>
  <si>
    <t>Dirección General de Limpieza</t>
  </si>
  <si>
    <t>Dirección General de Tratamiento y Nuevas Tecnologías</t>
  </si>
  <si>
    <t>Dirección General de Recilado</t>
  </si>
  <si>
    <t>Dirección General de Técnica, Administrativa y Legal</t>
  </si>
  <si>
    <t>Dirección General de Control de Gestión</t>
  </si>
  <si>
    <t>Dirección General de Comunicación</t>
  </si>
  <si>
    <t>Dirección General de Planificación y Presupuesto</t>
  </si>
  <si>
    <t>Unidad de Auditoría Interna</t>
  </si>
  <si>
    <t>Ente de Mantenimiento Urbano Integral</t>
  </si>
  <si>
    <t>Ente de Higiene Urbana</t>
  </si>
  <si>
    <t>Agencia de Protección Ambiental</t>
  </si>
  <si>
    <t>Unidad de Coordinación General de Control de Gestión</t>
  </si>
  <si>
    <t>Unidad de Coordinación General de Gestión Ambiental</t>
  </si>
  <si>
    <t>DG de Evaluación Técnica</t>
  </si>
  <si>
    <t>DG de Estrategias Ambientales</t>
  </si>
  <si>
    <t>DG de Control Ambiental</t>
  </si>
  <si>
    <t>DG Técnica, Administrativa y Legal</t>
  </si>
  <si>
    <t>Subsecretaría de Trabajo, Industria y Comercio</t>
  </si>
  <si>
    <t>Subsecretaría de Ciudad Inteligente</t>
  </si>
  <si>
    <t>Subsecretaría de Inversiones</t>
  </si>
  <si>
    <t>Subsecretaría de Economía Creativa y Comercio Exterior</t>
  </si>
  <si>
    <t>Dirección General de Empleo</t>
  </si>
  <si>
    <t>Dirección General de Protección del Trabajo</t>
  </si>
  <si>
    <t>Dirección General de Negociaciones Laborales</t>
  </si>
  <si>
    <t>Dirección General de Industrias Creativas</t>
  </si>
  <si>
    <t>Dirección General de Emprendedores</t>
  </si>
  <si>
    <t>Dirección General de Ciencia y Tecnología</t>
  </si>
  <si>
    <t>Dirección General de Promoción de Inversiones</t>
  </si>
  <si>
    <t>Dirección General de Gestión de Inversiones</t>
  </si>
  <si>
    <t>Dirección General de Proyectos de Ciudad Inteligente</t>
  </si>
  <si>
    <t>Dirección General de Innovación y Gobierno Abierto</t>
  </si>
  <si>
    <t>Dirección General de Ciudad Moderna y Sustentable</t>
  </si>
  <si>
    <t>Dirección General de Gestión Digital</t>
  </si>
  <si>
    <t>UPE JJOO de la Juventud Bs. As. 2018</t>
  </si>
  <si>
    <t>Parque de la Ciudad</t>
  </si>
  <si>
    <t>Consejo Económico y Social de la Ciudad Bs. As.</t>
  </si>
  <si>
    <t>Ente de Turismo</t>
  </si>
  <si>
    <t>Agencia de Bienes Sociedad del Estado Ley N° 5558</t>
  </si>
  <si>
    <t>Consejo Asesor de Plan Urbano Ambiental</t>
  </si>
  <si>
    <t>Subsecretaría de Obras</t>
  </si>
  <si>
    <t>Subsecretaría de Proyectos</t>
  </si>
  <si>
    <t>Subsecretaría de Registros, Interpretación y Catastro</t>
  </si>
  <si>
    <t>Subsecretaría de Planeamiento</t>
  </si>
  <si>
    <t>Dirección General de Obras de Ingeniería y Arquitectura</t>
  </si>
  <si>
    <t>Dirección General de Infraestructura Gubernamental</t>
  </si>
  <si>
    <t>Dirección General de Obras de Infraestructura Urbana</t>
  </si>
  <si>
    <t>Dirección General de Innovación Urbana</t>
  </si>
  <si>
    <t>Dirección General de Antropología Urbana</t>
  </si>
  <si>
    <t>Dirección General de Interpretación Urbanística</t>
  </si>
  <si>
    <t>Dirección General de Registro de Obra y Catastro</t>
  </si>
  <si>
    <t>Dirección General de Planeamiento Urbano</t>
  </si>
  <si>
    <t>Dirección General de Datos, Estadística y Proyección Urbana</t>
  </si>
  <si>
    <t>Dirección General de Coordinación Institucional y Comunicación</t>
  </si>
  <si>
    <t>Dirección General de Seguimiento de Gestión</t>
  </si>
  <si>
    <t>UPE Plan Hidráulico</t>
  </si>
  <si>
    <t>UPE Obras Red de Subterráneos</t>
  </si>
  <si>
    <t>UPE Villa Olímpica</t>
  </si>
  <si>
    <t>UPE Relocalización y Gestión Integral de Edificios del GCBA</t>
  </si>
  <si>
    <t>Unidad Ejecutora para la Renovación Urbana de la Traza de la ExAU</t>
  </si>
  <si>
    <t>Autopistas Urbanas SA (AUSA)</t>
  </si>
  <si>
    <t>Ministerio de Desarrollo Urbano y Transporte (SBASE)</t>
  </si>
  <si>
    <t>Subterráneos de Bs. As. S.E.</t>
  </si>
  <si>
    <t>Ministerio de Desarrollo Urbano y Transporte (STRANS)</t>
  </si>
  <si>
    <t>Subsecretaría de Tránsito y Transporte</t>
  </si>
  <si>
    <t>Subsecretaría de Movilidad Sustentable</t>
  </si>
  <si>
    <t>Dirección General de Planificación de la Movilidad</t>
  </si>
  <si>
    <t>Dirección General de Tránsito y Transporte</t>
  </si>
  <si>
    <t>Dirección General de Transportes Masivos de Buses Rápidos</t>
  </si>
  <si>
    <t>Dirección General de Movilidad Saludable</t>
  </si>
  <si>
    <t>Dirección General de Licencias</t>
  </si>
  <si>
    <t>Dirección General de Cuerpo de Agentes de Control de Tránsito y Seguridad Vial</t>
  </si>
  <si>
    <t>Ministerio de Desarrollo Urbano y Transporte (IVC)</t>
  </si>
  <si>
    <t>Corporación Bs. As. Sur</t>
  </si>
  <si>
    <t>Subsecretaría de Políticas Culturales y Nuevas Audiencias</t>
  </si>
  <si>
    <t>Subsecretaría de Gestión Cultural</t>
  </si>
  <si>
    <t>Dirección General del Libro, Bibliotecas y Promoción de la Lectura</t>
  </si>
  <si>
    <t>Centro Cultural Gral. San Martín</t>
  </si>
  <si>
    <t>Centro Cultural Recoleta</t>
  </si>
  <si>
    <t>Dirección General de Enseñanza Artística</t>
  </si>
  <si>
    <t>Dirección General de Festivales y Eventos Centrales</t>
  </si>
  <si>
    <t>Dirección General de Música</t>
  </si>
  <si>
    <t>Dirección General de Promoción Cultural</t>
  </si>
  <si>
    <t>Complejo Teatral Ciudad de Bs. As.</t>
  </si>
  <si>
    <t>Dirección General de Patrimonio, Museos y Casco Histórico</t>
  </si>
  <si>
    <t>Dirección General Técnica, Administrativa y Legal</t>
  </si>
  <si>
    <t>Ente Autárquico Teatro Colón</t>
  </si>
  <si>
    <t>Subsecretaría de Atención Hospitalaria</t>
  </si>
  <si>
    <t>Subsecretaría de Planificación Sanitaria</t>
  </si>
  <si>
    <t>Subsecretaría de Administración del Sistema de Salud</t>
  </si>
  <si>
    <t>Subsecretaría de Atención Primaria, Ambulatoria y Comunitaria</t>
  </si>
  <si>
    <t>Dirección General de Hospitales</t>
  </si>
  <si>
    <t>Dirección General de Sistema de Atención Médica de Emergencia</t>
  </si>
  <si>
    <t>Dirección General de Salud Mental</t>
  </si>
  <si>
    <t>Dirección General de Atención Primaria</t>
  </si>
  <si>
    <t>Dirección General de Salud Comunitaria</t>
  </si>
  <si>
    <t>Dirección General de Planificación Operativa</t>
  </si>
  <si>
    <t>Dirección General de Informática, Clínica, Estadística y Epidemiológica</t>
  </si>
  <si>
    <t>Dirección General de Coordinación, Tecnologías y Financiamiento en Salud</t>
  </si>
  <si>
    <t>Dirección General de Docencia, Investigación y Desarrollo Profesional</t>
  </si>
  <si>
    <t>Dirección General de Administración y Desarrollo de Recursos Humanos</t>
  </si>
  <si>
    <t>Dirección General de Sistemas Informáticos</t>
  </si>
  <si>
    <t>Dirección General Administrativa, Contable y Presupuesto</t>
  </si>
  <si>
    <t>Dirección General de Recursos Físicos en Salud</t>
  </si>
  <si>
    <t>Dirección General de Abastecimiento en Salud</t>
  </si>
  <si>
    <t>Dirección General Legal y Técnica</t>
  </si>
  <si>
    <t>Hospitales y Centros de Salud</t>
  </si>
  <si>
    <t>Instituto de Transplante de la CABA</t>
  </si>
  <si>
    <t>Subsecretaría de Finanzas</t>
  </si>
  <si>
    <t>Subsecretaría de Gestión y Administración Económica</t>
  </si>
  <si>
    <t>Subsecretaría de Gestión de RRHH</t>
  </si>
  <si>
    <t>Subsecretaría de Gestión Operativa</t>
  </si>
  <si>
    <t>Dirección General de Seguros</t>
  </si>
  <si>
    <t>Dirección General de Relaciones Fiscales</t>
  </si>
  <si>
    <t>Dirección General de Crédito Público</t>
  </si>
  <si>
    <t>Dirección General de Compras y Contrataciones</t>
  </si>
  <si>
    <t>Dirección General Gestión de la Flota Automotor</t>
  </si>
  <si>
    <t>Dirección General de Redeterminación de Precios</t>
  </si>
  <si>
    <t>Dirección General Unidad Informática de Administración Financiera</t>
  </si>
  <si>
    <t>Dirección General de Planificación y Control Operativo</t>
  </si>
  <si>
    <t>Dirección General de Desarrollo del Servicio Civil</t>
  </si>
  <si>
    <t>Dirección General de Relaciones Laborales</t>
  </si>
  <si>
    <t>Dirección General de Administración y Liquidación de Haberes</t>
  </si>
  <si>
    <t>Dirección General de Asuntos Laborales y Previsionales</t>
  </si>
  <si>
    <t>Dirección General de Administración de Medicina de Trabajo</t>
  </si>
  <si>
    <t>Dirección General de Oficina de Gestión Pública y Presupuesto</t>
  </si>
  <si>
    <t>Dirección General de Tesorería</t>
  </si>
  <si>
    <t>Dirección General de Contaduría</t>
  </si>
  <si>
    <t>Administración Gubernamental de Ingresos Públicos</t>
  </si>
  <si>
    <t>Unidad de Financiamiento con Organismos Multilaterales de Créditos</t>
  </si>
  <si>
    <t xml:space="preserve">Obra Social de la Ciudad de Bs. As. </t>
  </si>
  <si>
    <t>Instituto de Juego y Apuestas</t>
  </si>
  <si>
    <t>Dirección General de Estadística y Censos</t>
  </si>
  <si>
    <t>Dirección General de Rentas</t>
  </si>
  <si>
    <t>Dirección General de Relaciones Institucionales</t>
  </si>
  <si>
    <t>Dirección General de Análisis Fiscal</t>
  </si>
  <si>
    <t>Dirección General de Planificación y Control</t>
  </si>
  <si>
    <t>Ministerio de Justicia y Seguridad</t>
  </si>
  <si>
    <t>Secretaría de Seguridad</t>
  </si>
  <si>
    <t>Subsecretaría de Prevención del Delito</t>
  </si>
  <si>
    <t>Subsecretaría de Vinculación Ciudadana con la Seguridad</t>
  </si>
  <si>
    <t>Subsecretaría de Seguridad Operativa</t>
  </si>
  <si>
    <t>Subsecretaría de Seguridad Ciudadana</t>
  </si>
  <si>
    <t>PFA - Jefatura CABA</t>
  </si>
  <si>
    <t>Subsecretaría de Jefatura de Policía Metropolitana</t>
  </si>
  <si>
    <t>Subjefatura de Policía Metropolitana</t>
  </si>
  <si>
    <t>Subsecretaría de Emergencias</t>
  </si>
  <si>
    <t>Subsecretaría de Justicia</t>
  </si>
  <si>
    <t>Subsecretaría de Administración de Seguridad</t>
  </si>
  <si>
    <t>Dirección General de Diagnóstico y Diseño de Políticas de Intervención Temprana de la Seguridad</t>
  </si>
  <si>
    <t>Dirección General de Contención Primaria de la Ciudadanía Ante Delitos</t>
  </si>
  <si>
    <t>Dirección General de Eventos Masivos</t>
  </si>
  <si>
    <t>Dirección General de Seguridad Privada</t>
  </si>
  <si>
    <t>Dirección General de Custodia de Bienes</t>
  </si>
  <si>
    <t>Dirección General de Planificación de Seguridad con Recursos No Policiales</t>
  </si>
  <si>
    <t>Dirección General de Coordinación Operativa</t>
  </si>
  <si>
    <t>Dirección General de Información y Estadística Criminal</t>
  </si>
  <si>
    <t>Dirección General de Investigación Criminal</t>
  </si>
  <si>
    <t>Dirección General de Justicia, Registro y Mediación</t>
  </si>
  <si>
    <t>Dirección General de Administración de Infracciones</t>
  </si>
  <si>
    <t>Dirección General de Estudios y Tecnologías de la Información</t>
  </si>
  <si>
    <t>Dirección General de Comunicación y Relaciones Institucionales</t>
  </si>
  <si>
    <t>Dirección General Electoral</t>
  </si>
  <si>
    <t>Dirección General de Logística</t>
  </si>
  <si>
    <t>Dirección General de Guardia de Auxilio y Emergencias</t>
  </si>
  <si>
    <t>Dirección General de Defensa Civil</t>
  </si>
  <si>
    <t>Dirección General de Planeamiento de Emergencia y Coordinación de Bomberos</t>
  </si>
  <si>
    <t>Dirección General Administrativa y Legal de Seguridad</t>
  </si>
  <si>
    <t>Dirección General de Administración de Recursos Humanos de Seguridad</t>
  </si>
  <si>
    <t>Dirección General de Suministros de Seguridad</t>
  </si>
  <si>
    <t>Dirección General de Infraestructura de Seguridad</t>
  </si>
  <si>
    <t>Auditoría Externa Policial</t>
  </si>
  <si>
    <t>Comité de Planificación Estratégica</t>
  </si>
  <si>
    <t>Unidad de Enlace del Consejo de Seguridad y Prevención del Delito</t>
  </si>
  <si>
    <t>Obra Social de la Policía Metropolitana</t>
  </si>
  <si>
    <t>Comité de Seguimiento del Sistema de Seguridad Pública</t>
  </si>
  <si>
    <t>Registro de Verificación de Autopartes</t>
  </si>
  <si>
    <t>Organización del Registro Público de Com. Y Cont. De Personas Jurídicas</t>
  </si>
  <si>
    <t>Instituto Superior de Seguridad Pública</t>
  </si>
  <si>
    <t>Comité de Prevención y Seguridad para Eventos Deportivos</t>
  </si>
  <si>
    <t>UPE para la Transferencia de Funciones y Facultades en Materia de Seguridad</t>
  </si>
  <si>
    <t>Unidad Administrativa de Control de Faltas</t>
  </si>
  <si>
    <t>Unidad de Enlace de Faltas Especiales</t>
  </si>
  <si>
    <t>Unidad de Enlace de Faltas de Tránsito</t>
  </si>
  <si>
    <t>Unidad Organización Electoral</t>
  </si>
  <si>
    <t>Unidad de Prensa y Comunicación Institucional</t>
  </si>
  <si>
    <t>Jefatura de Gabinete</t>
  </si>
  <si>
    <t>Unidad de Coord. General</t>
  </si>
  <si>
    <t>Unidad de Gestión de la Información y Coordinación Operativa</t>
  </si>
  <si>
    <t>Unidad de Coordinación Administrativa</t>
  </si>
  <si>
    <t>Unidad de Sistemas Informáticos y Procesos</t>
  </si>
  <si>
    <t>Dirección General de Habilitaciones y Permisos</t>
  </si>
  <si>
    <t>Dirección General de Fiscalización y Control</t>
  </si>
  <si>
    <t>Dirección General de Fiscalización y Control de Obras</t>
  </si>
  <si>
    <t>Dirección General de Higiene y Seguridad Alimentaria</t>
  </si>
  <si>
    <t>Subsecretaría de Infraestructura Urbana y Coordinación Gubernamental</t>
  </si>
  <si>
    <t>Subsecretaría de Planeamiento y Gestión Comunitaria</t>
  </si>
  <si>
    <t>Dirección General de Proyectos y Diseño Urbano</t>
  </si>
  <si>
    <t>Dirección General de Coordinación Gubernamental</t>
  </si>
  <si>
    <t>Dirección General de Obras e Infraestructura</t>
  </si>
  <si>
    <t>Dirección General de Gestión Comunitaria</t>
  </si>
  <si>
    <t>Dirección General de Innovación Social y Planeamiento Participativo</t>
  </si>
  <si>
    <t>Secretaría de Tercera Edad</t>
  </si>
  <si>
    <t>Subsecretaría de Fortalecimiento Familia y Comunitario</t>
  </si>
  <si>
    <t>Subsecretaría de Hábitat e Inclusión</t>
  </si>
  <si>
    <t>Subsecretaría de Promoción Social</t>
  </si>
  <si>
    <t>Dirección General de Servicios y Dependencia</t>
  </si>
  <si>
    <t>Dirección General de Protección e Inclusión</t>
  </si>
  <si>
    <t>Dirección General de Nuevos Estándares y Tecnologías</t>
  </si>
  <si>
    <t>Dirección General de Ciudadanía Porteña</t>
  </si>
  <si>
    <t>Dirección General de Economía Social</t>
  </si>
  <si>
    <t>Dirección General de Servicios Sociales Zonales</t>
  </si>
  <si>
    <t>Dirección General de Atención Inmediata</t>
  </si>
  <si>
    <t>Dirección General de Fortalecimiento de la Sociedad Civil</t>
  </si>
  <si>
    <t>Dirección General de Niñez y Adolescencia</t>
  </si>
  <si>
    <t>Dirección General de la Mujer</t>
  </si>
  <si>
    <t>Dirección General de Políticas Sociales en Adicciones</t>
  </si>
  <si>
    <t>Dirección General de Atención y Asistencia a la Víctima</t>
  </si>
  <si>
    <t>Dirección General de Desarrollo Territorial</t>
  </si>
  <si>
    <t>Dirección General de Desarrollo Inclusivo</t>
  </si>
  <si>
    <t>Dirección General de Hábitat</t>
  </si>
  <si>
    <t>Dirección General de Inclusión Social</t>
  </si>
  <si>
    <t>Dirección General de Red Integral de Protección Social</t>
  </si>
  <si>
    <t>Dirección General de Infraestructura Social</t>
  </si>
  <si>
    <t>Unidad de Gestión de Intervención Social (UGIS)</t>
  </si>
  <si>
    <t>COPIDIS Ley N°447</t>
  </si>
  <si>
    <t>Consejo Social</t>
  </si>
  <si>
    <t>Ministerio de Educación</t>
  </si>
  <si>
    <t>Subsecretaría de Carrera Docente</t>
  </si>
  <si>
    <t>Subsecretaría de Planeamiento e Innovación Educativa</t>
  </si>
  <si>
    <t>Subsecretaría de Coordinación Pedagógica Equidad Educativa</t>
  </si>
  <si>
    <t>Subsecretaría de Gestión Económico Financiera y Adm. De Recursos</t>
  </si>
  <si>
    <t>Dirección General de Personal Docente y no Docente</t>
  </si>
  <si>
    <t>Dirección General de Carrera Docente</t>
  </si>
  <si>
    <t>Dirección General de Educación de Gestión Privada</t>
  </si>
  <si>
    <t>Dirección General de Educación de Gestión Estatal</t>
  </si>
  <si>
    <t>Dirección General de Educación Superior</t>
  </si>
  <si>
    <t>Dirección General de Escuela Abierta</t>
  </si>
  <si>
    <t>Dirección General de Fortalecimiento de la Comunidad Educativa</t>
  </si>
  <si>
    <t>Dirección General de Infraestructura y Mantenimiento Escolar</t>
  </si>
  <si>
    <t>Dirección General de Servicios a Escuelas</t>
  </si>
  <si>
    <t>Dirección General de Administración de Recursos</t>
  </si>
  <si>
    <t>Dirección General de Escuela de Maestros</t>
  </si>
  <si>
    <t>Dirección General de Planeamiento Educativo</t>
  </si>
  <si>
    <t>Dirección General de Coordinación Legal e Institucional</t>
  </si>
  <si>
    <t>Dirección General de Comunicaciones y Relaciones Institucionales</t>
  </si>
  <si>
    <t>Dirección General de Tecnología Educativa</t>
  </si>
  <si>
    <t>Dirección General de Planeamiento y Control de Gestión</t>
  </si>
  <si>
    <t>Unidad de Evaluación Integral de la Calidad y Equidad Educativa</t>
  </si>
  <si>
    <t>UPE Educación para la Sustentabilidad</t>
  </si>
  <si>
    <t>Dirección General de Servicios Desconcentrados</t>
  </si>
  <si>
    <t>Dirección General de Descentralización Comunal</t>
  </si>
  <si>
    <t>Dirección General de Mantenimiento del Espacio Público Comunal</t>
  </si>
  <si>
    <t>Unidades de Atención Ciudadana</t>
  </si>
  <si>
    <t>Consejo de Coordinación Intercomunal</t>
  </si>
  <si>
    <t>Dirección General de Atención y Cercanía Ciudadana</t>
  </si>
  <si>
    <t>Dirección General de Gestión de Demanda Ciudadana</t>
  </si>
  <si>
    <t>Dirección General de Gestión de Calidad</t>
  </si>
  <si>
    <t>Dirección General de Defensa y Protección al Consumidor</t>
  </si>
  <si>
    <t>Subsecretaría de Gobierno</t>
  </si>
  <si>
    <t>Subsecretaría de Asuntos Internacionales</t>
  </si>
  <si>
    <t>Subsecretaría de Reforma Política</t>
  </si>
  <si>
    <t>Asuntos Legislativos</t>
  </si>
  <si>
    <t>Reg. Del Estado Civil y Capac. De las Personas</t>
  </si>
  <si>
    <t>Relaciones con las Provincias y Municipios</t>
  </si>
  <si>
    <t>Reforma Política y Electoral</t>
  </si>
  <si>
    <t>Seguimiento de Organismos de Contenidos y Acceso a la Información</t>
  </si>
  <si>
    <t>Asuntos Interjurisdiccionales y Transferencias de Competencias</t>
  </si>
  <si>
    <t>Programas de Cooperación Interjurisdiccional y Casas de la Ciudad</t>
  </si>
  <si>
    <t>UPE Cuenca - Matanza - Riachuelo</t>
  </si>
  <si>
    <t>UPE Área Metropolitana de Bs. As.</t>
  </si>
  <si>
    <t>Sociedad Administradora del Puerto-Sap</t>
  </si>
  <si>
    <t>Corporación Mercado Central</t>
  </si>
  <si>
    <t>Corporación Antiguo Puerto Madero</t>
  </si>
  <si>
    <t>Coordinación Ecológica Área Metropolitana Sociedad del Estado</t>
  </si>
  <si>
    <t>Relaciones Institucionales y Promoción Cultural Ciudadana</t>
  </si>
  <si>
    <t>Cultura del Servicio Público</t>
  </si>
  <si>
    <t>Onservatorio Cambio Cultural</t>
  </si>
  <si>
    <t>Identidad, Compromiso Barrial y Voluntariado</t>
  </si>
  <si>
    <t>Instituto Superior de la Carrera</t>
  </si>
  <si>
    <t>Subsecretaría de Relaciones Internacionales e Institucionales</t>
  </si>
  <si>
    <t>Subsecretaría de Gestión Estratégica y Calidad Institucional</t>
  </si>
  <si>
    <t>Protocolo y Ceremonial</t>
  </si>
  <si>
    <t>Culto</t>
  </si>
  <si>
    <t>Relaciones Internacionales y Cooperación</t>
  </si>
  <si>
    <t>Gestión Estratégica</t>
  </si>
  <si>
    <t>Calidad Institucional</t>
  </si>
  <si>
    <t>Unidad de Gestión del Cumplimiento</t>
  </si>
  <si>
    <t>Procuración Gral. Adjunta de Asuntos Patrimoniales y Fiscales</t>
  </si>
  <si>
    <t>Procuración Gral. Adjunta de Asuntos Institucionales y Empleo Público</t>
  </si>
  <si>
    <t>Dirección General de Asuntos Tributarios y Recursos Fiscales</t>
  </si>
  <si>
    <t>Dirección General de Relaciones Contractuales</t>
  </si>
  <si>
    <t>Dirección General de Asuntos Patrimoniales</t>
  </si>
  <si>
    <t>Dirección General de Empleo Público</t>
  </si>
  <si>
    <t>Dirección General de Asuntos Institucionales</t>
  </si>
  <si>
    <t>Dirección General de Sumarios</t>
  </si>
  <si>
    <t>Dirección General de Asuntos Comunales</t>
  </si>
  <si>
    <t>Dirección General de Información Jurídica y Extendión</t>
  </si>
  <si>
    <t>Dirección General de Asuntos Penales</t>
  </si>
  <si>
    <t>Subsecretaría de Deporte</t>
  </si>
  <si>
    <t>Subsecretaría de Bienestar Ciudadano</t>
  </si>
  <si>
    <t>Subsecretaría de Derechos Humanos y Pluralismo Cultural</t>
  </si>
  <si>
    <t>Deporte Social y Desarrollo Deportivo</t>
  </si>
  <si>
    <t>Infraestructura Deportiva</t>
  </si>
  <si>
    <t>Administración y Organización Deportiva</t>
  </si>
  <si>
    <t>Convivencia en la Diversidad</t>
  </si>
  <si>
    <t>Colectividades</t>
  </si>
  <si>
    <t>Políticas de Juventud</t>
  </si>
  <si>
    <t>Desarrollo Familiar</t>
  </si>
  <si>
    <t>Desarrollo Saludable</t>
  </si>
  <si>
    <t>Desarrollo Gastronómico</t>
  </si>
  <si>
    <t>Promoción de Políticas de Bienestar Ciudadano</t>
  </si>
  <si>
    <t>Consejo Asesor en Políticas Públicas de Memoria</t>
  </si>
  <si>
    <t>Consejo de Gestión del Parque de la Memoria y del Monumento a las Víctimas del Terrorismo de Estado</t>
  </si>
  <si>
    <t>Subsecretaría de Sistemas y Procesos</t>
  </si>
  <si>
    <t>Eficiencia Administrativa</t>
  </si>
  <si>
    <t>Administración de Bases de Datos e Ingen. De Proyectos.</t>
  </si>
  <si>
    <t>Agencia de Sistemas de Información</t>
  </si>
  <si>
    <t>Coordinación General de Seguridad Informática</t>
  </si>
  <si>
    <t>Dirección General de Servicios</t>
  </si>
  <si>
    <t>Dirección General de Integración de Sistemas</t>
  </si>
  <si>
    <t>Dirección General de Infraestructura</t>
  </si>
  <si>
    <t xml:space="preserve">Sindicatura General de la Ciudad de Bs. As. </t>
  </si>
  <si>
    <t>Dirección General de Opinión Pública</t>
  </si>
  <si>
    <t>Dirección General de Comunicación Digital</t>
  </si>
  <si>
    <t>Dirección General de Comunicación Directa</t>
  </si>
  <si>
    <t>Dirección General de Comunicación Participativa</t>
  </si>
  <si>
    <t>Dirección General de Planificación Comunicacional</t>
  </si>
  <si>
    <t>Dirección General de Producción General</t>
  </si>
  <si>
    <t>Dirección General de Contenidos y Marcas</t>
  </si>
  <si>
    <t>Dirección General de Eventos de Gobierno</t>
  </si>
  <si>
    <t>Coordinación y Promoción de Eventos</t>
  </si>
  <si>
    <t>Secretaría de Planificación, Evaluación y Coordinación de Gestión</t>
  </si>
  <si>
    <t>Coordinación de Gestión</t>
  </si>
  <si>
    <t>Evaluación del Gasto</t>
  </si>
  <si>
    <t>Planificación Estratégica</t>
  </si>
  <si>
    <t>Secretaría de Medios</t>
  </si>
  <si>
    <t>Subsecretaría de Medios y Prensa</t>
  </si>
  <si>
    <t>Subsecretaría de Comunicación Social</t>
  </si>
  <si>
    <t>Coordinación de Prensa</t>
  </si>
  <si>
    <t>Planeamiento de Medios</t>
  </si>
  <si>
    <t>Señal de Cable y Ciudad Abierta</t>
  </si>
  <si>
    <t>LS1 Radio de la Ciudad y FM 2x4</t>
  </si>
  <si>
    <t>Corporación Buenos Aires Sur</t>
  </si>
  <si>
    <t>CBAS</t>
  </si>
  <si>
    <t>MJYSGC</t>
  </si>
  <si>
    <t>Procuración General</t>
  </si>
  <si>
    <t>PG</t>
  </si>
  <si>
    <t>Secretaría de Desarrollo Ciudadano (Vicejefatura)</t>
  </si>
  <si>
    <t>SECDC</t>
  </si>
  <si>
    <t>Secretaría General y Relaciones Internacionales</t>
  </si>
  <si>
    <t>Ministerio de Desarrollo Humano y Hábitat</t>
  </si>
  <si>
    <t>SECPECG</t>
  </si>
  <si>
    <t>SECM</t>
  </si>
  <si>
    <t>MDUYTGC.IVC</t>
  </si>
  <si>
    <t>MDUYTGC.SBASE</t>
  </si>
  <si>
    <t>MDUYTGC.STRANS</t>
  </si>
  <si>
    <t>Subsecretaría de Demanda Ciudadana, Calidad y Cercanía</t>
  </si>
  <si>
    <t>Secretaría de Cultura Ciudadana y Función Pública</t>
  </si>
  <si>
    <t>Promover el control institucional</t>
  </si>
  <si>
    <t>Velar por la convivencia y la seguridad ciudadana</t>
  </si>
  <si>
    <t>Información inicial</t>
  </si>
  <si>
    <t>Responsables</t>
  </si>
  <si>
    <t>Ubicación</t>
  </si>
  <si>
    <t>Fechas y Presupuesto</t>
  </si>
  <si>
    <t>Información adicional</t>
  </si>
  <si>
    <t>Seleccioná..</t>
  </si>
  <si>
    <t>Si el tipo de ubicación es "Comunas", seleccionalas</t>
  </si>
  <si>
    <t>Seleccioná…</t>
  </si>
  <si>
    <t>Seleccioná o ingresá uno nuevo</t>
  </si>
  <si>
    <t>Ej: 200</t>
  </si>
  <si>
    <t>Seleccioná los ejes del gobierno relacionados..</t>
  </si>
  <si>
    <t>(Opcional)</t>
  </si>
  <si>
    <t>Ej: 200.000</t>
  </si>
  <si>
    <t>Otras fuentes 3er Año</t>
  </si>
  <si>
    <t>Otras fuentes 2do Año</t>
  </si>
  <si>
    <t>Otras fuentes 1er Año</t>
  </si>
  <si>
    <t>Otras fuentes 4to Año</t>
  </si>
  <si>
    <t>Total solicitado GCBA</t>
  </si>
  <si>
    <t>Si el tipo de ubicación es "Dirección", completá éste campo</t>
  </si>
  <si>
    <t>Para cargar los proyectos en el excel tené en cuenta que:</t>
  </si>
  <si>
    <t>Monto solicitado a GCBA</t>
  </si>
  <si>
    <t>Monto solicitado a Nación, Provincia, etc</t>
  </si>
  <si>
    <t>2. No tenés que modificar el formato del excel.</t>
  </si>
  <si>
    <t>3. Algunos campos tienen opciones pre definidas. Los vas a reconocer por el texto de ayuda y porque al posicionarte sobre la celda, verás aparecer una flecha.</t>
  </si>
  <si>
    <t>4. Algunos campos tienen validaciones de formato y opciones válidas. Prestá atención a los mensajes que se te presenten.</t>
  </si>
  <si>
    <t>1. Primero tenés que seleccionar tu Jurisdicción.</t>
  </si>
  <si>
    <t>Instituto de Vivienda de la Ciudad de Buenos Aires</t>
  </si>
  <si>
    <t>Incrementar 4 puntos porcentuales el cumplimimiento de las normas por parte de los vecinos de la ciudad de buenos aires medido por la proporcion de las fiscalizaciones SIN IRREGULARIDADES para 2019.</t>
  </si>
  <si>
    <t>Incrementar, para 2019, la satisfaccion del administrado que realiza tramites dentro de la AGC a 7 medido por el indice de satisfaccion calculado mediante encuestas.</t>
  </si>
  <si>
    <t>Para 2019, alcanzar las 80 sucursales y realizar un 88% de operaciones por canales electrónicos (cajeros automáticos, terminales de autoservicio, homebanking y aplicaciones móviles) para lograr cercanía tanto con presencia física como a través de canales no tradicionales.</t>
  </si>
  <si>
    <t>Promover el bienestar animal y la tenencia responsable de mascotas y contribuir con la convivencia armónica en el espacio público, incrementando en un 40% el número de castraciones de perros y gatos, machos y hembras y realizando 9 eventos educativos masivos en el año 2017.</t>
  </si>
  <si>
    <t>Servicio eficiente de recolección de húmedos y secos. Mayor capacidad de tratamiento de residuos secos.
Medición de recolección de húmedos: Promedio de toneladas diarias enterradas en CEAMSE. Objetivo 2017: "X" toneladas promedio de material diario enterrado. 
Medición de secos: Promedio diario de toneladas diarias recuperadas. Objetivo 2017: "X" tn promedio diarias. 
Medición de eficiencia del servicio de limpieza:
- Informes de auditoría (mensual): por zona
- Encuestas de percepeción de limpieza (trimestral): Percepción del servicio de limpieza del barrio y la ciudad. "X" % de ciudadanos percibe la ciudad limpia.</t>
  </si>
  <si>
    <t>Que la Ciudad sea un XX% más sustentable en 2019, mediante la implementación de tecnología LED y paneles solares</t>
  </si>
  <si>
    <t>Garantizar una mejor calidad de vida a la ciudadanía, mediante la optimización de las tecnologías para prevenir y reducir el impacto de las inundaciones en un XX% para 2019.</t>
  </si>
  <si>
    <t>Implementar 50 nuevas asignaturas en los planes académicos de los dos Conservatorios y los dos Institutos de Música dependientes del gobierno de la Ciudad, y programar conciertos de docentes y alumnos mensuales.</t>
  </si>
  <si>
    <t>Fomentar las relaciones con las provincias y municipios, durante los próximos tres años, a través de la difusión cultural, artística, educativa y turística de la Ciudad, con el fin de fortalecer el vinculo con los gobiernos, representantes legislativos y dirigentes políticos y sociales del interior del país</t>
  </si>
  <si>
    <t>Generar el consenso con el Poder Legislativo de la Ciudad, durante estos próximos tres años, mediante el trabajo en equipo en las comisiones de la Legislatura, para promover, fortalecer y mejorar la creación de leyes beneficiosas para el desarrollo de la Ciudad</t>
  </si>
  <si>
    <t>Durante los próximos tres años, potenciar la gestión innovadora y transparente, a través de la redacción de proyectos de reforma en materia política electoral, de la creación de nuevos canales de atención ciudadana y del fortalecimiento del acceso a la Información Pública</t>
  </si>
  <si>
    <t>Afianzar la coordinación, integración y efectividad de la gestión territorial de las emergencias</t>
  </si>
  <si>
    <t>Implementar el proceso de transferencia de funciones y facultades de seguridad no federales ejercidas en la CABA</t>
  </si>
  <si>
    <t>Para 2019, incrementar en un XX% los desarrollos tecnológicos transferidos, medido según datos de instituciones educativas y de investigación. (UBA, CONICET, INTA, INIS, DGCYT, MINCYT)</t>
  </si>
  <si>
    <t>Para el 2019, incrementar 5 % la cantidad de empresas exportadoras de servicios, según los datos del informe de exportación de servicios realizado por el área en conjunto con consultora.</t>
  </si>
  <si>
    <t>Para 2019, aumentar en un 20% la participación de MIPEs,Emprendimientos (SAS), Empresas Sociales (SBIC), Cooperativas, Oscs y Fundaciones y Talleres Protegidos, en las compras públicas de la Ciudad, según el Registro Informatizado de Compras y Contrataciones de la Ciudad (RICCs).</t>
  </si>
  <si>
    <t>Aumentar para 2019 un 30% la satisfacción de las Pymes en la interacción con GCBA.</t>
  </si>
  <si>
    <t>Para 2019, incrementar el posicionamiento de la Ciudad del 4to al 3er puesto a nivel LATAM, medido según el índice de ciudades innovadoras.</t>
  </si>
  <si>
    <t>Duplicar la cantidad de empresas radicadas en distritos para 2019.</t>
  </si>
  <si>
    <t>Para 2019 posicionar al GCBA en el primer lugar de Ciudades con información abierta de Argentina (Argentina Open Data Census).</t>
  </si>
  <si>
    <t>Promover la excelencia académica y profesional de todos los agentes de la Sindicatura General y la Unidades de Auditoría Interna.</t>
  </si>
  <si>
    <t>Para el 2019, reducir el déficit habitacional en CABA en un 13%, a través de la construcción de viviendas nuevas y mejoramiento en viviendas existentes en villas, complejos bajo la órbita del IVC y conventillos de la Boca.</t>
  </si>
  <si>
    <t>Para el 2019, reducir el déficit habitacional cuantitativo en CABA en un 10%, a través del otorgamiento de créditos individuales y colectivos</t>
  </si>
  <si>
    <t>Para el 2019, reducir la tenencia irregular de viviendas en CABA en un 5,4%, a través de la regularización dominial de viviendas nuevas y unidades funcionales administradas por el IVC.</t>
  </si>
  <si>
    <t>Para 2019, lograr un crecimiento en la asistencia crediticia a Pymes y Mypes (con énfasis en empresas que promuevan la tecnología y la innovación) logrando superar los 5.000 clientes y alcanzando un market share de préstamos a empresas del 3,5% del mercado.</t>
  </si>
  <si>
    <t>Brindar servicios bancarios ágiles, accesibles y de calidad a más ciudadanos, logrando para 2019 que el 15% de la población activa de CABA sea un cliente que consuma con las tarjetas de crédito o débito del Banco (2015: 11%) y superando el 4,25 (sobre 5) en la encuesta de reputación realizada a ciudadanos (2014: 3,68).</t>
  </si>
  <si>
    <t>Mantener el valor real del patrimonio neto, alcanzando un ROE positivo en términos reales en 2019 (ROE mayor a la inflación).</t>
  </si>
  <si>
    <t>Para 2019, alcanzar un 16% de market share de préstamos hipotecarios ofreciendo alternativas accesibles de financiamiento a la vivienda para familias y promover la inclusión financiera de los segmentos de bajos ingresos instalando posiciones del Banco en el 40% de las villas de CABA.</t>
  </si>
  <si>
    <t>Solventar los Gastos Variables de la Temporada 2017 con Recursos Propios</t>
  </si>
  <si>
    <t>Continuar ofreciendo una temporada artística de nivel y calidad aumentado en 5 % la cantidad de abonados para Temporada 2017; alcanzando un 10 % para la Temporada 2018</t>
  </si>
  <si>
    <t>Profundizar la integración del Teatro con la sociedad, incrementado un 17 % la cantidad de funciones gratuitas y populares dentro y fuera de la sala durante 2017 , alcanzando un nivel de ocupacion de sala del 85 %</t>
  </si>
  <si>
    <t>Continuar formando artistas del máximo nivel aumentando para 2019 un 15% la cantidad de alumnos del ISA ( 5% anual)</t>
  </si>
  <si>
    <t>Consolidar a la ciudad de Buenos Aires como una "ciudad a escala humana" mejorando la calidad y/o uso de los espacios públicos a traves de la implementación de las acciones necesarias para promover la satisfacción y disfrute de los vecinos con respecto al espacio público</t>
  </si>
  <si>
    <t>Para 2019, mejorar en un 5% los estándares ambientales de la Ciudad de Buenos Aires, medido en un único Indicador de Calidad Ambiental (ICA) que contemplará, entre otras variables; aire, agua, suelo, urbanismo y evolución sociodemográfica. En 2030, esa cifra deberá alcanzar una mejoría del 15 por ciento.</t>
  </si>
  <si>
    <t>Lograr que la ciudad esté más limpia. 
Instrumentos de medición: 
- Índice de calidad de limpieza (trimestral): Elaboración de estándard de limpieza, análisis por comuna. "x" % de cuadras cumplen con el estándar de limpieza. (en diciembre tendremos los resultados de la línea base y podremos establecer este valor)</t>
  </si>
  <si>
    <t>Que la ciudadanía acceda a un Espacio Público conservado y accesible, mejorando la transitabilidad vial y peatonal en un XX% para 2019.</t>
  </si>
  <si>
    <t>Se desarrollaran proyectos que restauren y reconstruyan el tejido físico de la Ciudad y su patrimonio caratulando 51 proyectos de Regeneración Urbana en el 2017, dando respuesta a los problemas sociales y económicos de la Ciudad de una manera integrada. 
Se coordinará la participación de los distintos sectores (público/privado), articulando el 80% con todos los actores del sector privado y público involucrados en los proyectos, siendo los líderes desde el sector público. *</t>
  </si>
  <si>
    <t>En el año 2017 garantizar la actividad de teatros, clubes de música y
centros culturales independientes de la Ciudad de Buenos Aires, a 
través de mesas de diálogo, posibilitando las habilitaciones 
correspondientes, y agilizando la asignación de fondos estímulo.</t>
  </si>
  <si>
    <t>Superar en 2017 el millón de personas espectadoras en los corsos y carnavales, las Noches de la Ciudad y milongas de las 15 comunas porteñas.</t>
  </si>
  <si>
    <t>Para 2018 aumentar en un 5% la audiencia de nuevos públicos en las actividades culturales de las 15 comunas de la Ciudad a través de 300 actividades nuevas para niños, jóvenes y adultos en los 36 centros culturales dependientes del gobierno de la Ciudad, NIDOS, polideportivos y complejos habitacionales.</t>
  </si>
  <si>
    <t>En 2017, renovar la diagramación cultural de la Ciudad, activando una participación de más de 100.000 personas en la Usina del Arte, más de 200.000 jóvenes menores de 30 años en el Centro Cultural Recoleta, el desarrollo de programas para el Distrito de las Artes, y la reapertura de salas de teatrales en los Museos.</t>
  </si>
  <si>
    <t>Aumentar la circulación del trabajo artístico de jóvenes menores de 30 años en el territorio nacional a partir de la realización de Festivales de música y de ampliar los artistas involucrados para Bienal Arte Joven en el año 2017.</t>
  </si>
  <si>
    <t>Continuar con la Implementación del Plan Hidráulico, aumentando en "X" M3 la capacidad de recepción de los ductos y extendiendo "X" la cantidad de Metros líneales (Ml) de ductos</t>
  </si>
  <si>
    <t>Fomentar la ejecución de proyectos público-privados, incrementando la cartera de proyectos del Ministerio, mediante un aumento-si corresponde- de las licitaciones que tengan un potencial uso/usufructo privado en alguna de sus instancias.</t>
  </si>
  <si>
    <t>Modernizar la gestión y la atención al vecino, mediante la reducción de los tiempos de trámite por parte del vecino.</t>
  </si>
  <si>
    <t>Promover el desarrollo sostenible de la Ciudad de Bs.As. mediante la implementación de obras de regeneración urbana, alcanzando "X" M2 nuevos de aceras y "Y" M2 espacio verde por persona.</t>
  </si>
  <si>
    <t>Ejecución de obras Juegos Olímpicos, mediante la implementación del 100% de avance físico , que incluye las obras de vivienda, de infraestructura deportiva, etc)</t>
  </si>
  <si>
    <t>Mejorar y extender la red de subterráneos mediante la mejora de la frecuencia de las formaciones, la extensión de la red de subterráneos, el incremento de la cantidad de pasajeros y la satisfacción de los mismos.</t>
  </si>
  <si>
    <t>Mejorar el transporte público en superficie, mediante la estimación del funcionamiento de la red de Metrobúses en la hora pico; la cantidad de usuarios del sistema público de bicicletas; la reducción de la cantidad de víctimas fatales en los corredores de metrobús y el tiempo de arreglo de los semaforos.</t>
  </si>
  <si>
    <t>Asegurar la equidad educativa: Ampliando la cobertura educativa en niños, con 30 nuevas escuelas con sala de 3 años, para que puedan alcanzar su máximo potencial; Logrando que el IVE del 100% de las escuelas de todos los sectores de gestión y niveles de enseñanza no supere el 0,3 al 2019; Reduciendo en un 20% la tasa de abandono escolar (compromiso de HRL); Reduciendo al 2019 en 0,12 puntos la brecha entre el % de estudiantes secundarios que abandonan los estudios en establecimientos estatales de las comunas de la CABA con mayor y menor nivel de abandono.</t>
  </si>
  <si>
    <t>Asegurar la sustentabilidad del sistema educativo: Eliminando al 2019 los edificios escolares dependientes del ME-GCBA con infraestructura en estado crítico, reduciendo en 18,9 puntos el % de edificios escolares en estado regular, aumentando en 24 puntos el % de edificios escolares en estado bueno y aumentando en 14,5 puntos el % de edificios escolares en estado muy bueno, según información de la DG de Infraestructura Escolar; Incrementar en 3.200 (a confirmar) la matrícula de los Institutos de Formación Docente de la CABA y en 23 puntos el % de los egresados en relación a los ingresantes, según información del Relevamiento Anual (UEICEE); 100% de los servicios educativos de gestión estatal con inscripción en línea.</t>
  </si>
  <si>
    <t>Mejorar la Calidad Educativa: Duplicando para 2019 el número de alumnos con conocimientos avanzados de matemática en las escuelas públicas de gestión estatal (Compromiso HRL) ; Reduciendo al 2019 en 8 puntos el % de estudiantes de 7° grado de primaria de la CABA con niveles de desempeño más bajo en Prácticas del Lenguaje y Matemática (Grupos 0 y 1 según los resultados de FEPBA - UEICEE); Reduciendo al 2019 en 9 puntos el % de estudiantes de último año de la secundaria de la CABA con niveles de desempeño más bajo en Lengua y Literatura y Matemática (Grupos 0 y 1 según los resultados de FESBA - UEICEE); Mejorando al 2019 en 0,13 puntos el Índice de Vulnerabilidad Educativa (IVE) que surge de la combinación del % de repetidores, estudiantes con sobreedad y salidos sin pase registrados en el Relevamiento Anual (UEICEE).</t>
  </si>
  <si>
    <t>Orientar la escuela hacia el futuro capacitando al 100% de los docentes en las habilidades necesarias para una escuela orientada hacia el futuro.</t>
  </si>
  <si>
    <t>Asegurar la representación de la Ciudad, durante los próximos tres años, en entornos de gestión y toma de decisión que involucren organismos interjurisdiccionales, autárquicos, demás organizaciones</t>
  </si>
  <si>
    <t>Profundizar la simplificación de procedimientos mediante la revisión de procesos y la incorporación de nuevas herramientas tecnológicas que garanticen eficiencia y agilidad en la gestión operativa, económica y financiera, y en la interacción con ciudadanos, proveedores y clientes internos, alcanzando el 100% de las integraciones entre los sistemas de gestión definidos por el GCBA y el SIGAF en 2019.</t>
  </si>
  <si>
    <t>Para el período 2017-2019, incrementar en forma sostenida anual un (xx%) los ingresos tributarios mediante la implementación de políticas que aumenten la percepción del riesgo y fortalezcan la inteligencia fiscal y a través del desarrollo de acciones que profundicen el vínculo con el contribuyente, simplificando y agilizando sus gestiones.</t>
  </si>
  <si>
    <t>Asegurar la continuidad de servicios jurídicos gratuitos a favor de la comunidad</t>
  </si>
  <si>
    <t>Aumentar la recaudación y reducir los tiempos de cobro en los casos en que el GCBA actúe como demandante</t>
  </si>
  <si>
    <t>Brindar asesoramiento oportuno sobre proyectos o iniciativas de actos administrativos que luego deban someterse a dictamen de la PG</t>
  </si>
  <si>
    <t xml:space="preserve">Contribuir a disminuir la conflictividad y los costos por las demandas entabladas en contra del GCBA </t>
  </si>
  <si>
    <t>Mejorar la calidad profesional mediante la implementación de buenas prácticas y la capacitación permanente de los integrantes de la PG</t>
  </si>
  <si>
    <t>Realizar un seguimiento acerca de los juicios más relevantes del GCBA</t>
  </si>
  <si>
    <t>Lograr para el 2019, que en Buenos Aires los vecinos seamos protagonistas de una Ciudad que disfruta del encuentro y la convivencia en el espacio público, de forma tal que el 60% de los vecinos estén muy de acuerdo con la afirmación “En la Ciudad de Buenos Aires se respira un aire de buena convivencia”.</t>
  </si>
  <si>
    <t>Para 2019, lograr una organización alineada con el valor de servicio, reflejada en una relación de calidad hacia el vecino y una cultura interna consolidada en los valores del GCBA; lo cual se evidenciaría con la medición de Barret, pasando del nivel 4 (transformación) al 5 (cohesión interna).</t>
  </si>
  <si>
    <t>Posicionar a las Comunas como primer referente de Gobierno ante las demandas ciudadanas y como promotor de espacios para la participación de la comunidad en el desarrollo local.
Indicadores: Q de reuniones de CCI, Q programas de GCBA implementados en las Comunas, Q organizaciones empadronas (ROAC), Q de vecinos que concurren a las sedes comunales, Q eventos celebrados en conjunto con las comunas y Q de asistentes, Q de audiencias públicas y Q de asistentes, alcance de las publicaciones en rrss de las Comunas, Q asistentes a los consejos consultivos comunales.</t>
  </si>
  <si>
    <t>Desarrollar sedes comunales con espacios adecuados para el funcionamiento de los servicios desconcentrados y mejorar la calidad en la atención al vecino en las 15 Comunas.
Indicadores: Q servicios brindados, calidad de atención (índice de satisfacción), Q sedes comunales mejoradas, Q capacitaciones al personal de atención, indicadores de percepción del personal comunal.</t>
  </si>
  <si>
    <t>Mejorar los espacios públicos comunales y los espacios verdes descentralizados en respuesta a las demandas y necesidades vecinales.
Indicadores: Q baldíos higienizados, m2 higienizados, Q baches (m3, toneladas), Q capacitaciones y Q personal capacitado, Q ejecuciones arbolado, m2 recuperados y puestos en valor, Q EEVV intervenidos, vivero: producción, Q sucesos de emergencias.</t>
  </si>
  <si>
    <t>Unieron este objetivo con el de "Acercar a la comuna..." y generaron un solo objetivo estratégico para los dos.</t>
  </si>
  <si>
    <t>Coordinar y monitorear la descentralización de las competencias exclusivas y ejecutar las competencias concurrentes con las Comunas, para mejorar el desempeño en la prestación de servicios. 
Indicadores: Q de intervenciones realizadas (totales y x comunas) planificados vs. ejecutados, % de presupuesto ejecutado, Q de reclamos (evolución) referidos a las competencias.</t>
  </si>
  <si>
    <t>Garantizar que la totalidad de los residentes del barrio habiten viviendas con una ventilación, iluminación, instalaciones eléctricas, sanitarias y edilicias adecuadas para 2019. Para fines de 2017 se completará de 35% de lo planeado y para fines de 2018 el 72% de lo planeado.</t>
  </si>
  <si>
    <t>Formalizar la totalidad de la actividad comercial en el barrio para 2019</t>
  </si>
  <si>
    <t>Garantizar que la totalidad de los residentes del barrio cuenten con acceso a los servicios públicos básicos de calidad (recolección de residuos, agua, electricidad, cloacas, alumbrado público y asfaltado de calles) su mantenimiento y un espacio público adecuado para 2019. Se completará el 12% en 2016, el 90% en 2017 y el 10% restante en 2018.</t>
  </si>
  <si>
    <t>Garantizar que los habitantes del barrio tengan acceso a los servicios sociales, de salud y educación públicos para 2019.</t>
  </si>
  <si>
    <t>Mejoramiento y Consolidación del Sistema de Control Interno del Gobierno de la Ciudad de Buenos Aires.</t>
  </si>
  <si>
    <t>Profundizar la eficiencia y buenas prácticas en todos los procesos de Auditoría de la Sindicatura General y las Unidades de Auditoría Interna</t>
  </si>
  <si>
    <t>Fortalecimiento del vínculo del Control Interno con los Ministerios y Organismos Descentralizados.</t>
  </si>
  <si>
    <t>Fomentar la participación ciudadana con el objeto de que el 70% de la población conozca el proyecto y el 30% participe, en un plazo de 2 años.</t>
  </si>
  <si>
    <t>Fomentar el encuentro, la participación y la concientización, incrementando un 25% la cantidad de eventos realizados respecto del año anterior y aumentando un 10% la cantidad de asistentes para 2019.</t>
  </si>
  <si>
    <t>Lograr la resolución eficiente de las solicitudes de los vecinos alcanzando un 90 % de cumplimiento de los SLA establecidos .</t>
  </si>
  <si>
    <t>Garantizar la calidad y eficiencia de la respuesta y atención del gobierno a las demandas ciudadanas, aumentando o logrando un total de 6 servicios certificados por Normas ISO. Alcanzando un 90 % de cumplimiento de los SLA establecidos y un 85 % de satisfacción general</t>
  </si>
  <si>
    <t>Mejorar la Calidad de Atencion en las Areas que brindan servicios y tramites , en salud y comisarias logrando un 85 % de satisfacción del vecino, optimizando los sistemas y promoviendo la autogestión. Incorporaremos dos nuevos Canales de atención</t>
  </si>
  <si>
    <t>Promover y Proteger los derechos de los consumidores atendiendo al 100% de las denuncias, solucionando el 75 % de las controversias en instancia de conciliación y sancionando al 100% de las empresas que reincidan en prácticas comerciales abusivas</t>
  </si>
  <si>
    <t>Fortalecer la seguridad del acceso y custodia de los activos informáticos, previniendo el 99,9% de ataques detectados.</t>
  </si>
  <si>
    <t>Garantizar los niveles de servicio, logrando que XX% de la infraestructura e integración de sistemas cumplan con los estandares establecidos e Y% de satisfacción de usuarios acordados en SLA.</t>
  </si>
  <si>
    <t>Generar eficiencia y transparencia en la gestion interna y en el servicio al ciudadano, logrando que X% de los servicios/trámites planificados cumplan con los tiempos óptimos establecidos para 2019.</t>
  </si>
  <si>
    <t>Aumentar la percepción de una cultura metropolitana sin límites políticos entre las jurisdicciones que integran el AMBA, para los próximos tres años, en foco a seguridad, vivienda, salud, medio ambiente y puesta en valor de accesos de ingreso y egreso a la Ciudad, logrando una visión integrada de la Ciudad y la Provincia</t>
  </si>
  <si>
    <t>Potenciar el ejercicio pleno de la autonomía, durante los próximos tres años, a través de la detección y traspaso de las competencias y bienes en posesión del Estado Nacional o Provincial que deberían estar bajo la órbita de la Ciudad</t>
  </si>
  <si>
    <t>Consolidar alternativas de financiamiento de corto y largo plazo destinadas a cubrir necesidades financieras del presupuesto anual y de los proyectos estratégicos garantizando un perfil de deuda sostenible para la Ciudad Autónoma de Buenos Aires.</t>
  </si>
  <si>
    <t>Contribuir al desarrollo de servidores públicos comprometidos y orientados a brindar servicios de calidad a los ciudadanos, mediante estructuras organizativas y dotaciones ajustadas a las necesidades de la gestión, alcanzando el 50% de cargos de régimen gerencial concursados para el año 2019.</t>
  </si>
  <si>
    <t>Consolidar un modelo de programación económica para el periodo 2017-2019 que permita una mejora continua en la calidad de información para la toma de decisiones mediante informes y proyecciones de ingresos, gastos y variables macroeconómicas.</t>
  </si>
  <si>
    <t>Para el período 2017-2019, profundizar la implementación de acciones que generen alternativas de ahorros y nuevas oportunidades de ingresos no tributarios para su aplicación en el financiamiento de inversiones y proyectos estratégicos.</t>
  </si>
  <si>
    <t>Para 2019, incrementar en un 5% las empresas de base científico tecnológica en la Ciudad, teniendo en cuenta las patentes licenciadas, medido según datos de instituciones educativas y de investigación (UBA, CONICET, INTA, INIS, DGCYT, MINCYT)</t>
  </si>
  <si>
    <t>Hasta octubre de 2018, promover el Desarrollo Sustentable en la Zona Sur de la Ciudad de Buenos Aires, en los ejes social, económico y ambiental.</t>
  </si>
  <si>
    <t>Para 2019, aumentar un 20% la Tasa de Actividad Emprendedora de la Ciudad, y en un 12% la cantidad de emprendimientos por oportunidad medido según el Global Entrepreneurship Monitor</t>
  </si>
  <si>
    <t>Para 2019, tener acceso al 100% de la información y trámites de la Ciudad, vía web, y poder transaccionar el 50% a través de un teléfono móvil</t>
  </si>
  <si>
    <t>Aumentar para el 2019 el gasto promedio de viaje por turista extranjero en CABA en 35% acumulado. (gasto promedio en pesos corrientes)</t>
  </si>
  <si>
    <t>Para octubre de 2018, incrementar el número de adolescentes de la Ciudad de Buenos Aires que practican deportes y/o actividad física regularmente.</t>
  </si>
  <si>
    <t>Para 2019, incrementar en un 15% la participación de las industrias creativas en el PBI de la CABA, medido según la Dirección General de Estadísticas y Censos de la Ciudad.</t>
  </si>
  <si>
    <t>Aumentar para el 2019 en un XX% la cantidad de llegadas de turistas extranjeros a CABA</t>
  </si>
  <si>
    <t>Destinar el producido de al menos el 50% de la inversión público privada gestionada hasta el 2019 a proyectos con alto impacto social (proyectos desarrollados en las comunas 1, 4, 7, 8, 9, 11 y 15)</t>
  </si>
  <si>
    <t>Para 2019, aumentar un XX % el ecosistema local emprendedor que motorice la innovación y potencie el crecimiento de emprendimientos en CABA, ponderando el presupuesto asignado al emprendedurismo en la Ciudad, la cantidad de emprendedores en CABA y cantidad de emprendimientos / empresas orientadas al impacto social.</t>
  </si>
  <si>
    <t>Para 2019 alcanzar un 60% de percepción de innovación del Gobierno de la Ciudad (Muy innovador + Bastante innovador) entre los vecinos en base a Informe Innovación GCBA.</t>
  </si>
  <si>
    <t>Reducir para el 2019 al menos un 20% la brecha de desempleo entre las comunas (*).</t>
  </si>
  <si>
    <t>Para 2019, aumentar en un 20% la participación de las iniciativas sociales y empresas de la denominada Economía Colaborativa en la economía local, según el informe del Observatorio de Economía Creativa</t>
  </si>
  <si>
    <t>Para octubre de 2018, haber difundido los valores olímpicos de Amistad, Respeto y Excelencia en los niños y jóvenes de la Ciudad de Buenos Aires.</t>
  </si>
  <si>
    <t>Posicionar en los proximos 4 años a Buenos Aires entre las 10 ciudades mas atractivas del mundo según los rankings Trip Advisor</t>
  </si>
  <si>
    <t>Aumentar para 2019 la inversión privada en la CABA en un 10% en términos reales.</t>
  </si>
  <si>
    <t>Canalizar entre 2016 y 2019 (ambos inclusive) 500 millones de pesos de inversión privada, en particular de emprendedores y PyMEs, a través de instrumentos de innovación financiera (un instrumento de innovación financiera es una herramienta de financiación que no existe con esas características en el mercado o, en este caso, que no está disponible para PyMEs y emprendedores. )</t>
  </si>
  <si>
    <t>Para 2019, medir y compensar el 30% de la Huella de Carbono de GCBA.</t>
  </si>
  <si>
    <t>Incrementar la cantidad de puestos de trabajo de la Industria Turistica en caba para el 2019 en un 10,3%</t>
  </si>
  <si>
    <t>Entre el 2017 y 2019 brindar conectividad via sistemas de gobierno (Wifi, Totems, MiBa, etc) a un 30% de los ciudadanos que habitan en zonas vulnerables (comunas 1, 4, 7, 8, 9, 11 y 15)</t>
  </si>
  <si>
    <t>Promover e implementar acuerdos y planificación intersectorial con otros instituciones de gobierno, no gubernamentales, comunitarias y otras jurisdicciones para avanzar en estrategias intersectoriales para el fortalecimiento de las políticas sanitarias</t>
  </si>
  <si>
    <t>Fortalecer la red pública de cuidados integrales a través de la mejora en la red del primer nivel de atención incorporando nuevos centros de salud y optimizando la atención con la implementación de nuevos equipos de salud y la informatización de los sistemas de información en todos los efectores del sistema público de salud.</t>
  </si>
  <si>
    <t>Fortalecer y perfilar la especialización de la red de hospitales a través del diseño del "Plan Hospitales 2030” a partir del concepto de redes integradas de salud, priorizando la ejecución y finalización de obras y fortaleciendo la asignación de RRHH</t>
  </si>
  <si>
    <t>Mejorar el desempeño económico del sistema público de salud, haciendo más eficiente los gastos hospitalarios, optimizando la compra de medicamentos e incrementando el recupero por facturaciones a terceros</t>
  </si>
  <si>
    <t>Mejorar y ampliar sistema de información y comunicación, integrando y fortaleciendo los sistemas existentes,con la implementación de la historia clínica única electrónica las estrategias de salud móvil y la optimización gestión de turnos en todos los efectores del sistema publico</t>
  </si>
  <si>
    <t>Una ciudad que favorezca la convivencia y donde sus ciudadanos puedan pasarla bien según su estilo de vida</t>
  </si>
  <si>
    <t>Una ciudad que esté diseñada
para las personas, facilitando
sus necesidades de movilidad,
accesibilidad, y que fomente
el uso del espacio público</t>
  </si>
  <si>
    <t>Una ciudad que fomente
la equidad de oportunidades
y derechos, satisfaciendo las diferentes necesidades
individuales y colectivas
de todos sus ciudadanos.</t>
  </si>
  <si>
    <t>Una ciudad que genere
nuevas ideas y asociaciones
para producir soluciones
originales y con impacto fuerte
positivo en sus ciudadanos.</t>
  </si>
  <si>
    <t>Definición y Objetivos de los Ejes de Gobierno de la Ciudad</t>
  </si>
  <si>
    <r>
      <rPr>
        <b/>
        <sz val="9"/>
        <color theme="1"/>
        <rFont val="Tw Cen MT"/>
        <family val="2"/>
      </rPr>
      <t>Nuestro objetivo es:</t>
    </r>
    <r>
      <rPr>
        <sz val="9"/>
        <color theme="1"/>
        <rFont val="Tw Cen MT"/>
        <family val="2"/>
      </rPr>
      <t xml:space="preserve">
• Ser una ciudad donde los vecinos estén y se sientan seguros.
• Reducir a 0 las fatalidades por accidentes de tránsito.
• Fomentar la buena convivencia y respeto por las normas entre todos los que viven y vienen a la ciudad.
• Fortalecer la función pública para que sea percibida por los ciudadanos como un rol profesional y de servicio a los demás.
• Hacer partícipes a los vecinos para a través de sus opiniones e intereses dar forma a la ciudad en que todos queremos vivir.
• Fomentar y acercar la cultura a la gente para potenciar la participación y disfrute de todos los ciudadanos.
• Organizar los mejores JJOO de la Juventud de la historia, que actúen de canal para seguir desarrollando el sur, para posicionar internacionalmente a BA y para transmitir los valores del GCBA.
• Potenciar el turismo como factor de desarrollo económico de Buenos Aires.
• Posicionar a Buenos Aires como la capital gastronómica de América Latina</t>
    </r>
  </si>
  <si>
    <r>
      <rPr>
        <b/>
        <sz val="9"/>
        <color theme="1"/>
        <rFont val="Tw Cen MT"/>
        <family val="2"/>
      </rPr>
      <t>Nuestro objetivo es:</t>
    </r>
    <r>
      <rPr>
        <sz val="9"/>
        <color theme="1"/>
        <rFont val="Tw Cen MT"/>
        <family val="2"/>
      </rPr>
      <t xml:space="preserve">
• Promover la movilidad social, fortaleciendo el acceso al empleo
formal y al sueldo digno en la Zona Sur.
• Brindar acceso fácil y rápido a salud pública de calidad a todos los ciudadanos que lo requieran.
• Potenciar el Sur como el foco de crecimiento económico de la Ciudad.
• Garantizar servicios públicos de calidad a todos los residentes del Sur.
• Transformar las villas en barrios integrados a la Ciudad y que todos los habitantes de la Ciudad tengan una vivienda propia.
• Lograr equidad educativa para todos los ciudadanos, con foco en los estudiantes de nivel primario y secundario de zona Sur.
• Proveer infraestructura y equipamiento necesario a todas las escuelas de la Ciudad para ofrecer educación de calidad para todos.
• Integrar a todos los adultos mayores de la Ciudad.</t>
    </r>
  </si>
  <si>
    <r>
      <rPr>
        <b/>
        <sz val="9"/>
        <color theme="1"/>
        <rFont val="Tw Cen MT"/>
        <family val="2"/>
      </rPr>
      <t>Nuestro objetivo es:</t>
    </r>
    <r>
      <rPr>
        <sz val="9"/>
        <color theme="1"/>
        <rFont val="Tw Cen MT"/>
        <family val="2"/>
      </rPr>
      <t xml:space="preserve">
• Fomentar la co-creación y generación de soluciones transversalesa través de todo el GCBA.
• Que los ciudadanos puedan aportar sus ideas y ser participantes activos en la co-creación.
• Potenciar alianzas público-privadas con el fin de responder a problemáticas en común desde nuevas perspectivas.
• Generar soluciones de alto impacto en la vida de los ciudadanos
a través del uso de nuevas tecnologías.
• Ser un modelo de gestión pública eficiente y transparente.
• Facilitar la rápida generación y crecimiento de nuevas empresas para el desarrollo económico de la Ciudad.
• Ser la capital de innovación y emprendedorismode América Latina.
• Fortalecer la política de distritos de vanguardiapara revitalizar y potenciar zonas específicas de la Ciudad.</t>
    </r>
  </si>
  <si>
    <r>
      <rPr>
        <b/>
        <sz val="9"/>
        <color theme="1"/>
        <rFont val="Tw Cen MT"/>
        <family val="2"/>
      </rPr>
      <t>Nuestro objetivo es que:</t>
    </r>
    <r>
      <rPr>
        <sz val="9"/>
        <color theme="1"/>
        <rFont val="Tw Cen MT"/>
        <family val="2"/>
      </rPr>
      <t xml:space="preserve">
• Todos los espacios públicos de la Ciudad fomenten el intercambio social y cultural.
• La ciudad esté mejor mantenida que nuncay los espacios públicos estén impecables.
• Se duplique la cantidad de basura que se recicla hoy.
• La ciudad esté limpiay que la gente lo vea y perciba.
• Todos los que viven y vienen a la ciudad tengan varias opciones para moverse con facilidad por la Ciudad.
• Todos los viajes en la Ciudad puedan ser realizados en medios de transporte público.
• Todos los ciudadanos puedan realizar trámites públicos de calidad desde su casa o con fácil acceso.</t>
    </r>
  </si>
</sst>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_(&quot;$&quot;* #,##0.00_);_(&quot;$&quot;* \(#,##0.00\);_(&quot;$&quot;* &quot;-&quot;??_);_(@_)"/>
    <numFmt numFmtId="165" formatCode="&quot;$&quot;\ #,##0.00"/>
  </numFmts>
  <fonts count="24" x14ac:knownFonts="1">
    <font>
      <sz val="11"/>
      <color theme="1"/>
      <name val="Calibri"/>
      <family val="2"/>
      <scheme val="minor"/>
    </font>
    <font>
      <b/>
      <sz val="11"/>
      <color theme="1"/>
      <name val="Calibri"/>
      <family val="2"/>
      <scheme val="minor"/>
    </font>
    <font>
      <b/>
      <sz val="11"/>
      <color theme="0"/>
      <name val="Calibri"/>
      <family val="2"/>
      <scheme val="minor"/>
    </font>
    <font>
      <sz val="11"/>
      <color theme="1"/>
      <name val="Calibri"/>
      <family val="2"/>
      <scheme val="minor"/>
    </font>
    <font>
      <b/>
      <sz val="11"/>
      <color theme="1"/>
      <name val="Calibri"/>
      <family val="2"/>
      <scheme val="minor"/>
    </font>
    <font>
      <sz val="11"/>
      <color theme="1"/>
      <name val="Segoe UI"/>
      <family val="2"/>
    </font>
    <font>
      <sz val="11"/>
      <color theme="0"/>
      <name val="Segoe UI Semilight"/>
      <family val="2"/>
    </font>
    <font>
      <sz val="10"/>
      <color theme="1"/>
      <name val="Calibri"/>
      <family val="2"/>
      <scheme val="minor"/>
    </font>
    <font>
      <b/>
      <sz val="14"/>
      <color theme="0"/>
      <name val="Segoe UI"/>
      <family val="2"/>
    </font>
    <font>
      <b/>
      <sz val="16"/>
      <color theme="0"/>
      <name val="Segoe UI"/>
      <family val="2"/>
    </font>
    <font>
      <b/>
      <sz val="16"/>
      <color rgb="FFA6EC34"/>
      <name val="Segoe UI"/>
      <family val="2"/>
    </font>
    <font>
      <sz val="11"/>
      <color theme="1"/>
      <name val="Segoe UI"/>
      <family val="2"/>
    </font>
    <font>
      <sz val="11"/>
      <color theme="1" tint="0.499984740745262"/>
      <name val="Segoe UI"/>
      <family val="2"/>
    </font>
    <font>
      <sz val="14"/>
      <color theme="0"/>
      <name val="Segoe UI"/>
      <family val="2"/>
    </font>
    <font>
      <sz val="11"/>
      <color theme="0"/>
      <name val="Calibri"/>
      <family val="2"/>
      <scheme val="minor"/>
    </font>
    <font>
      <sz val="11"/>
      <color theme="0"/>
      <name val="Segoe UI"/>
      <family val="2"/>
    </font>
    <font>
      <sz val="9"/>
      <color theme="0"/>
      <name val="Segoe UI"/>
      <family val="2"/>
    </font>
    <font>
      <sz val="10"/>
      <color theme="1" tint="0.499984740745262"/>
      <name val="Segoe UI"/>
      <family val="2"/>
    </font>
    <font>
      <sz val="11"/>
      <color rgb="FF000000"/>
      <name val="Calibri"/>
      <family val="2"/>
    </font>
    <font>
      <sz val="12"/>
      <color theme="1"/>
      <name val="Axure Handwriting"/>
      <family val="2"/>
    </font>
    <font>
      <sz val="11"/>
      <color theme="1"/>
      <name val="Tw Cen MT"/>
      <family val="2"/>
    </font>
    <font>
      <sz val="9"/>
      <color theme="1"/>
      <name val="Tw Cen MT"/>
      <family val="2"/>
    </font>
    <font>
      <b/>
      <sz val="9"/>
      <color theme="1"/>
      <name val="Tw Cen MT"/>
      <family val="2"/>
    </font>
    <font>
      <sz val="18"/>
      <color theme="1"/>
      <name val="Tw Cen MT"/>
      <family val="2"/>
    </font>
  </fonts>
  <fills count="17">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rgb="FFFFE38B"/>
        <bgColor indexed="64"/>
      </patternFill>
    </fill>
    <fill>
      <patternFill patternType="solid">
        <fgColor theme="4" tint="0.59999389629810485"/>
        <bgColor indexed="64"/>
      </patternFill>
    </fill>
    <fill>
      <patternFill patternType="solid">
        <fgColor rgb="FFC198E0"/>
        <bgColor indexed="64"/>
      </patternFill>
    </fill>
    <fill>
      <patternFill patternType="solid">
        <fgColor rgb="FFFA8EB7"/>
        <bgColor indexed="64"/>
      </patternFill>
    </fill>
    <fill>
      <patternFill patternType="solid">
        <fgColor rgb="FFF7478A"/>
        <bgColor theme="4"/>
      </patternFill>
    </fill>
    <fill>
      <patternFill patternType="solid">
        <fgColor rgb="FFF6BB00"/>
        <bgColor indexed="64"/>
      </patternFill>
    </fill>
    <fill>
      <patternFill patternType="solid">
        <fgColor rgb="FFA6EC34"/>
        <bgColor indexed="64"/>
      </patternFill>
    </fill>
    <fill>
      <patternFill patternType="solid">
        <fgColor rgb="FFB1F20E"/>
        <bgColor theme="4"/>
      </patternFill>
    </fill>
    <fill>
      <patternFill patternType="solid">
        <fgColor theme="2"/>
        <bgColor indexed="64"/>
      </patternFill>
    </fill>
    <fill>
      <patternFill patternType="solid">
        <fgColor theme="2"/>
        <bgColor theme="4"/>
      </patternFill>
    </fill>
    <fill>
      <patternFill patternType="solid">
        <fgColor rgb="FF00B0F0"/>
        <bgColor theme="4"/>
      </patternFill>
    </fill>
    <fill>
      <patternFill patternType="solid">
        <fgColor rgb="FF8A3CC4"/>
        <bgColor theme="4"/>
      </patternFill>
    </fill>
    <fill>
      <patternFill patternType="solid">
        <fgColor rgb="FF8A3CC4"/>
        <bgColor indexed="64"/>
      </patternFill>
    </fill>
  </fills>
  <borders count="19">
    <border>
      <left/>
      <right/>
      <top/>
      <bottom/>
      <diagonal/>
    </border>
    <border>
      <left/>
      <right/>
      <top style="thin">
        <color theme="4" tint="0.39997558519241921"/>
      </top>
      <bottom/>
      <diagonal/>
    </border>
    <border>
      <left/>
      <right/>
      <top style="thin">
        <color theme="4" tint="0.39997558519241921"/>
      </top>
      <bottom style="thin">
        <color theme="4" tint="0.39997558519241921"/>
      </bottom>
      <diagonal/>
    </border>
    <border>
      <left/>
      <right/>
      <top/>
      <bottom style="thin">
        <color theme="0" tint="-0.34998626667073579"/>
      </bottom>
      <diagonal/>
    </border>
    <border>
      <left/>
      <right/>
      <top style="thin">
        <color theme="6" tint="0.39997558519241921"/>
      </top>
      <bottom style="thin">
        <color theme="6" tint="0.39997558519241921"/>
      </bottom>
      <diagonal/>
    </border>
    <border>
      <left/>
      <right style="thin">
        <color theme="0"/>
      </right>
      <top style="thin">
        <color theme="0"/>
      </top>
      <bottom style="thin">
        <color theme="0"/>
      </bottom>
      <diagonal/>
    </border>
    <border>
      <left/>
      <right style="thin">
        <color theme="0"/>
      </right>
      <top style="thin">
        <color theme="0"/>
      </top>
      <bottom/>
      <diagonal/>
    </border>
    <border>
      <left style="thin">
        <color theme="0"/>
      </left>
      <right style="thin">
        <color theme="0"/>
      </right>
      <top style="thin">
        <color theme="0"/>
      </top>
      <bottom/>
      <diagonal/>
    </border>
    <border>
      <left style="thin">
        <color theme="0" tint="-0.24994659260841701"/>
      </left>
      <right/>
      <top/>
      <bottom/>
      <diagonal/>
    </border>
    <border>
      <left/>
      <right style="thin">
        <color theme="0" tint="-0.249977111117893"/>
      </right>
      <top/>
      <bottom/>
      <diagonal/>
    </border>
    <border>
      <left style="thin">
        <color theme="0" tint="-0.249977111117893"/>
      </left>
      <right/>
      <top/>
      <bottom/>
      <diagonal/>
    </border>
    <border>
      <left style="thin">
        <color theme="0" tint="-0.249977111117893"/>
      </left>
      <right/>
      <top style="thin">
        <color theme="4" tint="0.39997558519241921"/>
      </top>
      <bottom style="thin">
        <color theme="4" tint="0.39997558519241921"/>
      </bottom>
      <diagonal/>
    </border>
    <border>
      <left style="thin">
        <color theme="0" tint="-0.249977111117893"/>
      </left>
      <right style="thin">
        <color theme="0" tint="-0.249977111117893"/>
      </right>
      <top/>
      <bottom/>
      <diagonal/>
    </border>
    <border>
      <left style="thin">
        <color theme="0" tint="-0.249977111117893"/>
      </left>
      <right style="thin">
        <color theme="0" tint="-0.249977111117893"/>
      </right>
      <top style="thin">
        <color theme="0" tint="-0.249977111117893"/>
      </top>
      <bottom/>
      <diagonal/>
    </border>
    <border>
      <left style="thin">
        <color theme="7" tint="-0.24994659260841701"/>
      </left>
      <right style="thin">
        <color theme="7" tint="-0.24994659260841701"/>
      </right>
      <top style="thin">
        <color theme="7" tint="-0.24994659260841701"/>
      </top>
      <bottom style="thin">
        <color theme="7" tint="-0.24994659260841701"/>
      </bottom>
      <diagonal/>
    </border>
    <border>
      <left style="thin">
        <color theme="7" tint="-0.24994659260841701"/>
      </left>
      <right/>
      <top style="thin">
        <color theme="7" tint="-0.24994659260841701"/>
      </top>
      <bottom style="thin">
        <color theme="7" tint="-0.24994659260841701"/>
      </bottom>
      <diagonal/>
    </border>
    <border>
      <left style="thin">
        <color theme="7" tint="-0.249977111117893"/>
      </left>
      <right style="dashDot">
        <color theme="7" tint="-0.249977111117893"/>
      </right>
      <top style="thin">
        <color theme="7" tint="-0.249977111117893"/>
      </top>
      <bottom style="thin">
        <color theme="7" tint="-0.249977111117893"/>
      </bottom>
      <diagonal/>
    </border>
    <border>
      <left style="dashDot">
        <color theme="7" tint="-0.249977111117893"/>
      </left>
      <right style="dashDot">
        <color theme="7" tint="-0.249977111117893"/>
      </right>
      <top style="thin">
        <color theme="7" tint="-0.249977111117893"/>
      </top>
      <bottom style="thin">
        <color theme="7" tint="-0.249977111117893"/>
      </bottom>
      <diagonal/>
    </border>
    <border>
      <left style="dashDot">
        <color theme="7" tint="-0.249977111117893"/>
      </left>
      <right style="thin">
        <color theme="7" tint="-0.249977111117893"/>
      </right>
      <top style="thin">
        <color theme="7" tint="-0.249977111117893"/>
      </top>
      <bottom style="thin">
        <color theme="7" tint="-0.249977111117893"/>
      </bottom>
      <diagonal/>
    </border>
  </borders>
  <cellStyleXfs count="2">
    <xf numFmtId="0" fontId="0" fillId="0" borderId="0"/>
    <xf numFmtId="164" fontId="3" fillId="0" borderId="0" applyFont="0" applyFill="0" applyBorder="0" applyAlignment="0" applyProtection="0"/>
  </cellStyleXfs>
  <cellXfs count="91">
    <xf numFmtId="0" fontId="0" fillId="0" borderId="0" xfId="0"/>
    <xf numFmtId="0" fontId="1" fillId="0" borderId="0" xfId="0" applyFont="1" applyAlignment="1"/>
    <xf numFmtId="0" fontId="1" fillId="0" borderId="0" xfId="0" applyFont="1"/>
    <xf numFmtId="0" fontId="0" fillId="0" borderId="0" xfId="0" applyAlignment="1">
      <alignment wrapText="1"/>
    </xf>
    <xf numFmtId="0" fontId="4" fillId="0" borderId="0" xfId="0" applyFont="1"/>
    <xf numFmtId="0" fontId="5" fillId="0" borderId="0" xfId="0" applyFont="1" applyAlignment="1" applyProtection="1">
      <protection locked="0"/>
    </xf>
    <xf numFmtId="0" fontId="5" fillId="0" borderId="0" xfId="0" applyFont="1" applyProtection="1">
      <protection locked="0"/>
    </xf>
    <xf numFmtId="0" fontId="5" fillId="0" borderId="0" xfId="0" applyFont="1" applyBorder="1" applyProtection="1">
      <protection locked="0" hidden="1"/>
    </xf>
    <xf numFmtId="0" fontId="5" fillId="0" borderId="0" xfId="0" applyFont="1" applyAlignment="1" applyProtection="1">
      <protection locked="0" hidden="1"/>
    </xf>
    <xf numFmtId="0" fontId="6" fillId="2" borderId="0" xfId="0" applyFont="1" applyFill="1" applyAlignment="1" applyProtection="1">
      <alignment horizontal="left"/>
      <protection locked="0" hidden="1"/>
    </xf>
    <xf numFmtId="0" fontId="0" fillId="0" borderId="0" xfId="0" applyFill="1" applyBorder="1"/>
    <xf numFmtId="0" fontId="0" fillId="3" borderId="0" xfId="0" applyFill="1" applyBorder="1"/>
    <xf numFmtId="0" fontId="5" fillId="0" borderId="0" xfId="0" applyFont="1" applyFill="1" applyAlignment="1" applyProtection="1">
      <alignment horizontal="left" vertical="top"/>
      <protection locked="0" hidden="1"/>
    </xf>
    <xf numFmtId="0" fontId="7" fillId="3" borderId="0" xfId="0" applyFont="1" applyFill="1" applyBorder="1" applyAlignment="1">
      <alignment horizontal="left" vertical="top" wrapText="1"/>
    </xf>
    <xf numFmtId="0" fontId="7" fillId="3" borderId="0" xfId="0" applyFont="1" applyFill="1" applyBorder="1" applyAlignment="1">
      <alignment horizontal="left" vertical="center"/>
    </xf>
    <xf numFmtId="0" fontId="7" fillId="3" borderId="0" xfId="0" applyFont="1" applyFill="1" applyBorder="1" applyAlignment="1">
      <alignment horizontal="left" vertical="center" wrapText="1"/>
    </xf>
    <xf numFmtId="0" fontId="0" fillId="3" borderId="0" xfId="0" applyFill="1" applyBorder="1" applyAlignment="1">
      <alignment horizontal="center" vertical="top" wrapText="1"/>
    </xf>
    <xf numFmtId="0" fontId="6" fillId="9" borderId="0" xfId="0" applyFont="1" applyFill="1" applyBorder="1" applyAlignment="1" applyProtection="1">
      <alignment horizontal="left"/>
      <protection locked="0"/>
    </xf>
    <xf numFmtId="0" fontId="6" fillId="9" borderId="1" xfId="0" applyFont="1" applyFill="1" applyBorder="1" applyAlignment="1" applyProtection="1">
      <alignment horizontal="left"/>
      <protection locked="0"/>
    </xf>
    <xf numFmtId="0" fontId="6" fillId="9" borderId="0" xfId="0" applyFont="1" applyFill="1" applyAlignment="1" applyProtection="1">
      <alignment horizontal="left"/>
      <protection locked="0"/>
    </xf>
    <xf numFmtId="0" fontId="10" fillId="0" borderId="0" xfId="0" applyFont="1" applyFill="1" applyProtection="1">
      <protection locked="0"/>
    </xf>
    <xf numFmtId="0" fontId="0" fillId="3" borderId="3" xfId="0" applyFill="1" applyBorder="1" applyAlignment="1">
      <alignment horizontal="center" vertical="top" wrapText="1"/>
    </xf>
    <xf numFmtId="0" fontId="7" fillId="3" borderId="3" xfId="0" applyFont="1" applyFill="1" applyBorder="1" applyAlignment="1">
      <alignment horizontal="left" vertical="center"/>
    </xf>
    <xf numFmtId="0" fontId="7" fillId="3" borderId="3" xfId="0" applyFont="1" applyFill="1" applyBorder="1" applyAlignment="1">
      <alignment horizontal="left" vertical="center" wrapText="1"/>
    </xf>
    <xf numFmtId="0" fontId="0" fillId="3" borderId="3" xfId="0" applyFill="1" applyBorder="1"/>
    <xf numFmtId="0" fontId="2" fillId="0" borderId="0" xfId="0" applyFont="1" applyFill="1" applyBorder="1"/>
    <xf numFmtId="0" fontId="0" fillId="0" borderId="0" xfId="0" applyFont="1" applyFill="1" applyBorder="1"/>
    <xf numFmtId="0" fontId="0" fillId="0" borderId="0" xfId="0" applyFill="1"/>
    <xf numFmtId="0" fontId="6" fillId="0" borderId="0" xfId="0" applyFont="1" applyFill="1" applyAlignment="1" applyProtection="1">
      <alignment horizontal="left"/>
      <protection locked="0"/>
    </xf>
    <xf numFmtId="0" fontId="0" fillId="0" borderId="0" xfId="0" applyFill="1" applyBorder="1" applyAlignment="1">
      <alignment vertical="center"/>
    </xf>
    <xf numFmtId="0" fontId="0" fillId="0" borderId="0" xfId="0" applyBorder="1"/>
    <xf numFmtId="0" fontId="0" fillId="0" borderId="4" xfId="0" applyFont="1" applyFill="1" applyBorder="1"/>
    <xf numFmtId="0" fontId="0" fillId="0" borderId="5" xfId="0" applyFill="1" applyBorder="1"/>
    <xf numFmtId="0" fontId="0" fillId="0" borderId="0" xfId="0" applyFill="1" applyBorder="1" applyAlignment="1">
      <alignment horizontal="left" vertical="center"/>
    </xf>
    <xf numFmtId="0" fontId="0" fillId="0" borderId="0" xfId="0" applyFill="1" applyBorder="1" applyAlignment="1">
      <alignment horizontal="left"/>
    </xf>
    <xf numFmtId="0" fontId="0" fillId="0" borderId="0" xfId="0" applyFill="1" applyBorder="1" applyAlignment="1">
      <alignment horizontal="left" vertical="center" wrapText="1"/>
    </xf>
    <xf numFmtId="49" fontId="0" fillId="0" borderId="0" xfId="0" applyNumberFormat="1" applyFill="1"/>
    <xf numFmtId="0" fontId="1" fillId="0" borderId="0" xfId="0" applyFont="1" applyFill="1"/>
    <xf numFmtId="0" fontId="0" fillId="0" borderId="6" xfId="0" applyFill="1" applyBorder="1"/>
    <xf numFmtId="0" fontId="0" fillId="0" borderId="7" xfId="0" applyFill="1" applyBorder="1"/>
    <xf numFmtId="0" fontId="0" fillId="0" borderId="0" xfId="0" applyNumberFormat="1" applyAlignment="1">
      <alignment wrapText="1"/>
    </xf>
    <xf numFmtId="0" fontId="5" fillId="0" borderId="0" xfId="0" applyFont="1" applyAlignment="1" applyProtection="1">
      <alignment horizontal="left"/>
      <protection locked="0" hidden="1"/>
    </xf>
    <xf numFmtId="0" fontId="5" fillId="0" borderId="0" xfId="0" applyFont="1" applyAlignment="1" applyProtection="1">
      <alignment horizontal="left"/>
      <protection locked="0"/>
    </xf>
    <xf numFmtId="0" fontId="12" fillId="12" borderId="0" xfId="0" applyFont="1" applyFill="1" applyBorder="1" applyAlignment="1" applyProtection="1">
      <alignment horizontal="left"/>
      <protection locked="0"/>
    </xf>
    <xf numFmtId="0" fontId="12" fillId="13" borderId="2" xfId="0" applyFont="1" applyFill="1" applyBorder="1" applyAlignment="1" applyProtection="1">
      <alignment horizontal="left"/>
      <protection locked="0"/>
    </xf>
    <xf numFmtId="0" fontId="13" fillId="0" borderId="0" xfId="0" applyFont="1" applyAlignment="1" applyProtection="1">
      <alignment horizontal="left"/>
      <protection locked="0"/>
    </xf>
    <xf numFmtId="0" fontId="12" fillId="13" borderId="0" xfId="0" applyFont="1" applyFill="1" applyBorder="1" applyAlignment="1" applyProtection="1">
      <alignment horizontal="left"/>
      <protection locked="0"/>
    </xf>
    <xf numFmtId="0" fontId="15" fillId="0" borderId="0" xfId="0" applyFont="1" applyProtection="1">
      <protection locked="0" hidden="1"/>
    </xf>
    <xf numFmtId="0" fontId="14" fillId="0" borderId="0" xfId="0" applyFont="1" applyAlignment="1" applyProtection="1">
      <protection hidden="1"/>
    </xf>
    <xf numFmtId="0" fontId="16" fillId="0" borderId="0" xfId="0" applyFont="1" applyAlignment="1" applyProtection="1">
      <protection locked="0" hidden="1"/>
    </xf>
    <xf numFmtId="0" fontId="15" fillId="0" borderId="0" xfId="0" applyFont="1" applyAlignment="1" applyProtection="1">
      <protection locked="0" hidden="1"/>
    </xf>
    <xf numFmtId="0" fontId="12" fillId="12" borderId="8" xfId="0" applyFont="1" applyFill="1" applyBorder="1" applyAlignment="1" applyProtection="1">
      <alignment horizontal="left"/>
      <protection locked="0"/>
    </xf>
    <xf numFmtId="0" fontId="12" fillId="12" borderId="9" xfId="0" applyFont="1" applyFill="1" applyBorder="1" applyAlignment="1" applyProtection="1">
      <alignment horizontal="left"/>
      <protection locked="0"/>
    </xf>
    <xf numFmtId="0" fontId="12" fillId="12" borderId="10" xfId="0" applyFont="1" applyFill="1" applyBorder="1" applyAlignment="1" applyProtection="1">
      <alignment horizontal="left"/>
      <protection locked="0"/>
    </xf>
    <xf numFmtId="0" fontId="12" fillId="13" borderId="10" xfId="0" applyFont="1" applyFill="1" applyBorder="1" applyAlignment="1" applyProtection="1">
      <alignment horizontal="left"/>
      <protection locked="0"/>
    </xf>
    <xf numFmtId="0" fontId="12" fillId="13" borderId="11" xfId="0" applyFont="1" applyFill="1" applyBorder="1" applyAlignment="1" applyProtection="1">
      <alignment horizontal="left"/>
      <protection locked="0"/>
    </xf>
    <xf numFmtId="0" fontId="12" fillId="13" borderId="12" xfId="0" applyFont="1" applyFill="1" applyBorder="1" applyAlignment="1" applyProtection="1">
      <alignment horizontal="left"/>
      <protection locked="0"/>
    </xf>
    <xf numFmtId="0" fontId="12" fillId="13" borderId="13" xfId="0" applyFont="1" applyFill="1" applyBorder="1" applyAlignment="1" applyProtection="1">
      <alignment horizontal="left"/>
      <protection locked="0"/>
    </xf>
    <xf numFmtId="0" fontId="11" fillId="0" borderId="1" xfId="0" applyFont="1" applyFill="1" applyBorder="1" applyAlignment="1" applyProtection="1">
      <alignment horizontal="left" vertical="top" wrapText="1"/>
      <protection locked="0" hidden="1"/>
    </xf>
    <xf numFmtId="0" fontId="17" fillId="13" borderId="0" xfId="0" applyFont="1" applyFill="1" applyBorder="1" applyAlignment="1" applyProtection="1">
      <alignment horizontal="left"/>
      <protection locked="0"/>
    </xf>
    <xf numFmtId="0" fontId="5" fillId="0" borderId="14" xfId="0" applyFont="1" applyFill="1" applyBorder="1" applyAlignment="1" applyProtection="1">
      <alignment horizontal="left" vertical="top" wrapText="1"/>
      <protection locked="0" hidden="1"/>
    </xf>
    <xf numFmtId="2" fontId="5" fillId="0" borderId="14" xfId="0" applyNumberFormat="1" applyFont="1" applyFill="1" applyBorder="1" applyAlignment="1" applyProtection="1">
      <alignment horizontal="left" vertical="top" wrapText="1"/>
      <protection locked="0" hidden="1"/>
    </xf>
    <xf numFmtId="1" fontId="5" fillId="0" borderId="14" xfId="0" applyNumberFormat="1" applyFont="1" applyFill="1" applyBorder="1" applyAlignment="1" applyProtection="1">
      <alignment horizontal="left" vertical="top" wrapText="1"/>
      <protection locked="0" hidden="1"/>
    </xf>
    <xf numFmtId="14" fontId="5" fillId="0" borderId="14" xfId="0" applyNumberFormat="1" applyFont="1" applyFill="1" applyBorder="1" applyAlignment="1" applyProtection="1">
      <alignment horizontal="left" vertical="top" wrapText="1"/>
      <protection locked="0"/>
    </xf>
    <xf numFmtId="165" fontId="5" fillId="0" borderId="14" xfId="1" applyNumberFormat="1" applyFont="1" applyFill="1" applyBorder="1" applyAlignment="1" applyProtection="1">
      <alignment horizontal="left" vertical="top" wrapText="1"/>
      <protection locked="0" hidden="1"/>
    </xf>
    <xf numFmtId="0" fontId="5" fillId="0" borderId="1" xfId="0" applyFont="1" applyFill="1" applyBorder="1" applyAlignment="1" applyProtection="1">
      <alignment vertical="top" wrapText="1"/>
      <protection locked="0" hidden="1"/>
    </xf>
    <xf numFmtId="14" fontId="5" fillId="0" borderId="15" xfId="0" applyNumberFormat="1" applyFont="1" applyFill="1" applyBorder="1" applyAlignment="1" applyProtection="1">
      <alignment horizontal="left" vertical="top" wrapText="1"/>
      <protection locked="0"/>
    </xf>
    <xf numFmtId="0" fontId="5" fillId="3" borderId="16" xfId="0" applyFont="1" applyFill="1" applyBorder="1" applyAlignment="1" applyProtection="1">
      <alignment horizontal="left" vertical="top" wrapText="1"/>
      <protection locked="0" hidden="1"/>
    </xf>
    <xf numFmtId="165" fontId="5" fillId="3" borderId="17" xfId="1" applyNumberFormat="1" applyFont="1" applyFill="1" applyBorder="1" applyAlignment="1" applyProtection="1">
      <alignment horizontal="left" vertical="top" wrapText="1"/>
      <protection locked="0" hidden="1"/>
    </xf>
    <xf numFmtId="165" fontId="5" fillId="3" borderId="18" xfId="1" applyNumberFormat="1" applyFont="1" applyFill="1" applyBorder="1" applyAlignment="1" applyProtection="1">
      <alignment horizontal="left" vertical="top" wrapText="1"/>
      <protection locked="0" hidden="1"/>
    </xf>
    <xf numFmtId="1" fontId="5" fillId="3" borderId="16" xfId="0" applyNumberFormat="1" applyFont="1" applyFill="1" applyBorder="1" applyAlignment="1" applyProtection="1">
      <alignment horizontal="left" vertical="top" wrapText="1"/>
      <protection locked="0" hidden="1"/>
    </xf>
    <xf numFmtId="0" fontId="0" fillId="0" borderId="0" xfId="0" applyFill="1" applyAlignment="1">
      <alignment wrapText="1"/>
    </xf>
    <xf numFmtId="0" fontId="0" fillId="0" borderId="0" xfId="0" applyNumberFormat="1" applyFill="1" applyAlignment="1">
      <alignment wrapText="1"/>
    </xf>
    <xf numFmtId="0" fontId="18" fillId="0" borderId="0" xfId="0" applyFont="1" applyBorder="1" applyAlignment="1">
      <alignment wrapText="1"/>
    </xf>
    <xf numFmtId="0" fontId="7" fillId="3" borderId="0" xfId="0" applyFont="1" applyFill="1" applyBorder="1" applyAlignment="1">
      <alignment vertical="center" wrapText="1"/>
    </xf>
    <xf numFmtId="0" fontId="19" fillId="4" borderId="0" xfId="0" applyFont="1" applyFill="1" applyBorder="1" applyAlignment="1">
      <alignment horizontal="center" vertical="center" wrapText="1"/>
    </xf>
    <xf numFmtId="0" fontId="19" fillId="5" borderId="0" xfId="0" applyFont="1" applyFill="1" applyBorder="1" applyAlignment="1">
      <alignment horizontal="center" vertical="center" wrapText="1"/>
    </xf>
    <xf numFmtId="0" fontId="19" fillId="6" borderId="0" xfId="0" applyFont="1" applyFill="1" applyBorder="1" applyAlignment="1">
      <alignment horizontal="center" vertical="center" wrapText="1"/>
    </xf>
    <xf numFmtId="0" fontId="19" fillId="7" borderId="0" xfId="0" applyFont="1" applyFill="1" applyBorder="1" applyAlignment="1">
      <alignment horizontal="center" vertical="center" wrapText="1"/>
    </xf>
    <xf numFmtId="0" fontId="20" fillId="3" borderId="0" xfId="0" applyFont="1" applyFill="1" applyBorder="1"/>
    <xf numFmtId="0" fontId="23" fillId="3" borderId="0" xfId="0" applyFont="1" applyFill="1" applyBorder="1"/>
    <xf numFmtId="0" fontId="8" fillId="8" borderId="0" xfId="0" applyFont="1" applyFill="1" applyBorder="1" applyAlignment="1" applyProtection="1">
      <alignment horizontal="left"/>
      <protection locked="0"/>
    </xf>
    <xf numFmtId="0" fontId="12" fillId="13" borderId="10" xfId="0" applyFont="1" applyFill="1" applyBorder="1" applyAlignment="1" applyProtection="1">
      <alignment horizontal="left"/>
      <protection locked="0"/>
    </xf>
    <xf numFmtId="0" fontId="12" fillId="13" borderId="0" xfId="0" applyFont="1" applyFill="1" applyBorder="1" applyAlignment="1" applyProtection="1">
      <alignment horizontal="left"/>
      <protection locked="0"/>
    </xf>
    <xf numFmtId="0" fontId="9" fillId="10" borderId="0" xfId="0" applyFont="1" applyFill="1" applyBorder="1" applyAlignment="1" applyProtection="1">
      <alignment horizontal="left"/>
      <protection locked="0"/>
    </xf>
    <xf numFmtId="0" fontId="8" fillId="11" borderId="0" xfId="0" applyFont="1" applyFill="1" applyBorder="1" applyAlignment="1" applyProtection="1">
      <alignment horizontal="left"/>
      <protection locked="0"/>
    </xf>
    <xf numFmtId="0" fontId="8" fillId="16" borderId="0" xfId="0" applyFont="1" applyFill="1" applyBorder="1" applyAlignment="1" applyProtection="1">
      <alignment horizontal="left"/>
      <protection locked="0"/>
    </xf>
    <xf numFmtId="0" fontId="8" fillId="14" borderId="0" xfId="0" applyFont="1" applyFill="1" applyBorder="1" applyAlignment="1" applyProtection="1">
      <alignment horizontal="left"/>
      <protection locked="0"/>
    </xf>
    <xf numFmtId="0" fontId="8" fillId="15" borderId="0" xfId="0" applyFont="1" applyFill="1" applyBorder="1" applyAlignment="1" applyProtection="1">
      <alignment horizontal="left"/>
      <protection locked="0"/>
    </xf>
    <xf numFmtId="0" fontId="21" fillId="3" borderId="0" xfId="0" applyFont="1" applyFill="1" applyBorder="1" applyAlignment="1">
      <alignment vertical="top" wrapText="1"/>
    </xf>
    <xf numFmtId="0" fontId="21" fillId="3" borderId="0" xfId="0" applyFont="1" applyFill="1" applyBorder="1" applyAlignment="1">
      <alignment horizontal="left" vertical="top" wrapText="1"/>
    </xf>
  </cellXfs>
  <cellStyles count="2">
    <cellStyle name="Currency" xfId="1" builtinId="4"/>
    <cellStyle name="Normal" xfId="0" builtinId="0"/>
  </cellStyles>
  <dxfs count="62">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b/>
        <i val="0"/>
        <strike val="0"/>
        <condense val="0"/>
        <extend val="0"/>
        <outline val="0"/>
        <shadow val="0"/>
        <u val="none"/>
        <vertAlign val="baseline"/>
        <sz val="11"/>
        <color theme="1"/>
        <name val="Calibri"/>
        <scheme val="minor"/>
      </font>
      <fill>
        <patternFill patternType="none">
          <bgColor auto="1"/>
        </patternFill>
      </fill>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font>
        <b/>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Segoe UI"/>
        <scheme val="none"/>
      </font>
      <numFmt numFmtId="0" formatCode="General"/>
      <fill>
        <patternFill patternType="none">
          <fgColor indexed="64"/>
          <bgColor auto="1"/>
        </patternFill>
      </fill>
      <alignment horizontal="left" vertical="top" textRotation="0" wrapText="1" indent="0" justifyLastLine="0" shrinkToFit="0" readingOrder="0"/>
      <border diagonalUp="0" diagonalDown="0" outline="0">
        <left/>
        <right/>
        <top style="thin">
          <color theme="4" tint="0.39997558519241921"/>
        </top>
        <bottom/>
      </border>
      <protection locked="0" hidden="1"/>
    </dxf>
    <dxf>
      <font>
        <b val="0"/>
        <strike val="0"/>
        <outline val="0"/>
        <shadow val="0"/>
        <u val="none"/>
        <vertAlign val="baseline"/>
        <name val="Segoe UI"/>
        <scheme val="none"/>
      </font>
      <numFmt numFmtId="0" formatCode="General"/>
      <fill>
        <patternFill patternType="none">
          <fgColor indexed="64"/>
          <bgColor auto="1"/>
        </patternFill>
      </fill>
      <alignment horizontal="general" vertical="top" textRotation="0" wrapText="1" indent="0" justifyLastLine="0" shrinkToFit="0" readingOrder="0"/>
      <border diagonalUp="0" diagonalDown="0" outline="0">
        <left/>
        <right/>
        <top style="thin">
          <color theme="4" tint="0.39997558519241921"/>
        </top>
        <bottom/>
      </border>
      <protection locked="0" hidden="1"/>
    </dxf>
    <dxf>
      <font>
        <b val="0"/>
        <i val="0"/>
        <strike val="0"/>
        <condense val="0"/>
        <extend val="0"/>
        <outline val="0"/>
        <shadow val="0"/>
        <u val="none"/>
        <vertAlign val="baseline"/>
        <sz val="11"/>
        <color theme="1"/>
        <name val="Segoe UI"/>
        <scheme val="none"/>
      </font>
      <numFmt numFmtId="166" formatCode="m/d/yyyy"/>
      <fill>
        <patternFill patternType="none">
          <fgColor indexed="64"/>
          <bgColor auto="1"/>
        </patternFill>
      </fill>
      <alignment horizontal="left" vertical="top" textRotation="0" wrapText="1" indent="0" justifyLastLine="0" shrinkToFit="0" readingOrder="0"/>
      <border diagonalUp="0" diagonalDown="0" outline="0">
        <left style="thin">
          <color theme="7" tint="-0.24994659260841701"/>
        </left>
        <right style="thin">
          <color theme="7" tint="-0.24994659260841701"/>
        </right>
        <top/>
        <bottom/>
      </border>
      <protection locked="0" hidden="1"/>
    </dxf>
    <dxf>
      <font>
        <b val="0"/>
        <i val="0"/>
        <strike val="0"/>
        <condense val="0"/>
        <extend val="0"/>
        <outline val="0"/>
        <shadow val="0"/>
        <u val="none"/>
        <vertAlign val="baseline"/>
        <sz val="11"/>
        <color theme="1"/>
        <name val="Segoe UI"/>
        <scheme val="none"/>
      </font>
      <numFmt numFmtId="166" formatCode="m/d/yyyy"/>
      <fill>
        <patternFill patternType="none">
          <fgColor indexed="64"/>
          <bgColor auto="1"/>
        </patternFill>
      </fill>
      <alignment horizontal="left" vertical="top" textRotation="0" wrapText="1" indent="0" justifyLastLine="0" shrinkToFit="0" readingOrder="0"/>
      <border diagonalUp="0" diagonalDown="0" outline="0">
        <left style="thin">
          <color theme="7" tint="-0.24994659260841701"/>
        </left>
        <right style="thin">
          <color theme="7" tint="-0.24994659260841701"/>
        </right>
        <top/>
        <bottom/>
      </border>
      <protection locked="0" hidden="1"/>
    </dxf>
    <dxf>
      <font>
        <b val="0"/>
        <i val="0"/>
        <strike val="0"/>
        <condense val="0"/>
        <extend val="0"/>
        <outline val="0"/>
        <shadow val="0"/>
        <u val="none"/>
        <vertAlign val="baseline"/>
        <sz val="11"/>
        <color theme="1"/>
        <name val="Segoe UI"/>
        <scheme val="none"/>
      </font>
      <fill>
        <patternFill patternType="none">
          <fgColor indexed="64"/>
          <bgColor auto="1"/>
        </patternFill>
      </fill>
      <alignment horizontal="left" vertical="top" textRotation="0" wrapText="1" indent="0" justifyLastLine="0" shrinkToFit="0" readingOrder="0"/>
      <border diagonalUp="0" diagonalDown="0" outline="0">
        <left style="thin">
          <color theme="7" tint="-0.24994659260841701"/>
        </left>
        <right style="thin">
          <color theme="7" tint="-0.24994659260841701"/>
        </right>
        <top/>
        <bottom/>
      </border>
      <protection locked="0" hidden="1"/>
    </dxf>
    <dxf>
      <font>
        <b val="0"/>
        <i val="0"/>
        <strike val="0"/>
        <condense val="0"/>
        <extend val="0"/>
        <outline val="0"/>
        <shadow val="0"/>
        <u val="none"/>
        <vertAlign val="baseline"/>
        <sz val="11"/>
        <color theme="1"/>
        <name val="Segoe UI"/>
        <scheme val="none"/>
      </font>
      <fill>
        <patternFill patternType="none">
          <fgColor indexed="64"/>
          <bgColor auto="1"/>
        </patternFill>
      </fill>
      <alignment horizontal="left" vertical="top" textRotation="0" wrapText="1" indent="0" justifyLastLine="0" shrinkToFit="0" readingOrder="0"/>
      <border diagonalUp="0" diagonalDown="0" outline="0">
        <left style="thin">
          <color theme="7" tint="-0.24994659260841701"/>
        </left>
        <right style="thin">
          <color theme="7" tint="-0.24994659260841701"/>
        </right>
        <top/>
        <bottom/>
      </border>
      <protection locked="0" hidden="1"/>
    </dxf>
    <dxf>
      <font>
        <b val="0"/>
        <i val="0"/>
        <strike val="0"/>
        <condense val="0"/>
        <extend val="0"/>
        <outline val="0"/>
        <shadow val="0"/>
        <u val="none"/>
        <vertAlign val="baseline"/>
        <sz val="11"/>
        <color theme="1"/>
        <name val="Segoe UI"/>
        <scheme val="none"/>
      </font>
      <fill>
        <patternFill patternType="none">
          <fgColor indexed="64"/>
          <bgColor auto="1"/>
        </patternFill>
      </fill>
      <alignment horizontal="left" vertical="top" textRotation="0" wrapText="1" indent="0" justifyLastLine="0" shrinkToFit="0" readingOrder="0"/>
      <border diagonalUp="0" diagonalDown="0" outline="0">
        <left style="thin">
          <color theme="7" tint="-0.24994659260841701"/>
        </left>
        <right style="thin">
          <color theme="7" tint="-0.24994659260841701"/>
        </right>
        <top/>
        <bottom/>
      </border>
      <protection locked="0" hidden="1"/>
    </dxf>
    <dxf>
      <font>
        <b val="0"/>
        <i val="0"/>
        <strike val="0"/>
        <condense val="0"/>
        <extend val="0"/>
        <outline val="0"/>
        <shadow val="0"/>
        <u val="none"/>
        <vertAlign val="baseline"/>
        <sz val="11"/>
        <color theme="1"/>
        <name val="Segoe UI"/>
        <scheme val="none"/>
      </font>
      <fill>
        <patternFill patternType="none">
          <fgColor indexed="64"/>
          <bgColor auto="1"/>
        </patternFill>
      </fill>
      <alignment horizontal="left" vertical="top" textRotation="0" wrapText="1" indent="0" justifyLastLine="0" shrinkToFit="0" readingOrder="0"/>
      <border diagonalUp="0" diagonalDown="0" outline="0">
        <left style="thin">
          <color theme="7" tint="-0.24994659260841701"/>
        </left>
        <right style="thin">
          <color theme="7" tint="-0.24994659260841701"/>
        </right>
        <top/>
        <bottom/>
      </border>
      <protection locked="0" hidden="1"/>
    </dxf>
    <dxf>
      <font>
        <b val="0"/>
        <i val="0"/>
        <strike val="0"/>
        <condense val="0"/>
        <extend val="0"/>
        <outline val="0"/>
        <shadow val="0"/>
        <u val="none"/>
        <vertAlign val="baseline"/>
        <sz val="11"/>
        <color theme="1"/>
        <name val="Segoe UI"/>
        <scheme val="none"/>
      </font>
      <numFmt numFmtId="165" formatCode="&quot;$&quot;\ #,##0.00"/>
      <fill>
        <patternFill patternType="none">
          <fgColor indexed="64"/>
          <bgColor auto="1"/>
        </patternFill>
      </fill>
      <alignment horizontal="left" vertical="top" textRotation="0" wrapText="1" indent="0" justifyLastLine="0" shrinkToFit="0" readingOrder="0"/>
      <border diagonalUp="0" diagonalDown="0">
        <left style="thin">
          <color theme="7" tint="-0.24994659260841701"/>
        </left>
        <right style="thin">
          <color theme="7" tint="-0.24994659260841701"/>
        </right>
        <top/>
        <bottom/>
      </border>
      <protection locked="0" hidden="1"/>
    </dxf>
    <dxf>
      <font>
        <b val="0"/>
        <i val="0"/>
        <strike val="0"/>
        <condense val="0"/>
        <extend val="0"/>
        <outline val="0"/>
        <shadow val="0"/>
        <u val="none"/>
        <vertAlign val="baseline"/>
        <sz val="11"/>
        <color theme="1"/>
        <name val="Segoe UI"/>
        <scheme val="none"/>
      </font>
      <numFmt numFmtId="165" formatCode="&quot;$&quot;\ #,##0.00"/>
      <fill>
        <patternFill patternType="solid">
          <fgColor indexed="64"/>
          <bgColor theme="0"/>
        </patternFill>
      </fill>
      <alignment horizontal="left" vertical="top" textRotation="0" wrapText="1" indent="0" justifyLastLine="0" shrinkToFit="0" readingOrder="0"/>
      <border diagonalUp="0" diagonalDown="0">
        <left style="dashDot">
          <color theme="7" tint="-0.249977111117893"/>
        </left>
        <right style="thin">
          <color theme="7" tint="-0.249977111117893"/>
        </right>
        <top style="thin">
          <color theme="7" tint="-0.249977111117893"/>
        </top>
        <bottom style="thin">
          <color theme="7" tint="-0.249977111117893"/>
        </bottom>
        <vertical/>
        <horizontal/>
      </border>
      <protection locked="0" hidden="1"/>
    </dxf>
    <dxf>
      <font>
        <b val="0"/>
        <i val="0"/>
        <strike val="0"/>
        <condense val="0"/>
        <extend val="0"/>
        <outline val="0"/>
        <shadow val="0"/>
        <u val="none"/>
        <vertAlign val="baseline"/>
        <sz val="11"/>
        <color theme="1"/>
        <name val="Segoe UI"/>
        <scheme val="none"/>
      </font>
      <numFmt numFmtId="165" formatCode="&quot;$&quot;\ #,##0.00"/>
      <fill>
        <patternFill patternType="solid">
          <fgColor indexed="64"/>
          <bgColor theme="0"/>
        </patternFill>
      </fill>
      <alignment horizontal="left" vertical="top" textRotation="0" wrapText="1" indent="0" justifyLastLine="0" shrinkToFit="0" readingOrder="0"/>
      <border diagonalUp="0" diagonalDown="0">
        <left style="dashDot">
          <color theme="7" tint="-0.249977111117893"/>
        </left>
        <right style="dashDot">
          <color theme="7" tint="-0.249977111117893"/>
        </right>
        <top style="thin">
          <color theme="7" tint="-0.249977111117893"/>
        </top>
        <bottom style="thin">
          <color theme="7" tint="-0.249977111117893"/>
        </bottom>
        <vertical/>
        <horizontal/>
      </border>
      <protection locked="0" hidden="1"/>
    </dxf>
    <dxf>
      <font>
        <b val="0"/>
        <i val="0"/>
        <strike val="0"/>
        <condense val="0"/>
        <extend val="0"/>
        <outline val="0"/>
        <shadow val="0"/>
        <u val="none"/>
        <vertAlign val="baseline"/>
        <sz val="11"/>
        <color theme="1"/>
        <name val="Segoe UI"/>
        <scheme val="none"/>
      </font>
      <numFmt numFmtId="1" formatCode="0"/>
      <fill>
        <patternFill patternType="solid">
          <fgColor indexed="64"/>
          <bgColor theme="0"/>
        </patternFill>
      </fill>
      <alignment horizontal="left" vertical="top" textRotation="0" wrapText="1" indent="0" justifyLastLine="0" shrinkToFit="0" readingOrder="0"/>
      <border diagonalUp="0" diagonalDown="0">
        <left style="thin">
          <color theme="7" tint="-0.249977111117893"/>
        </left>
        <right style="dashDot">
          <color theme="7" tint="-0.249977111117893"/>
        </right>
        <top style="thin">
          <color theme="7" tint="-0.249977111117893"/>
        </top>
        <bottom style="thin">
          <color theme="7" tint="-0.249977111117893"/>
        </bottom>
        <vertical/>
        <horizontal/>
      </border>
      <protection locked="0" hidden="1"/>
    </dxf>
    <dxf>
      <font>
        <b val="0"/>
        <i val="0"/>
        <strike val="0"/>
        <condense val="0"/>
        <extend val="0"/>
        <outline val="0"/>
        <shadow val="0"/>
        <u val="none"/>
        <vertAlign val="baseline"/>
        <sz val="11"/>
        <color theme="1"/>
        <name val="Segoe UI"/>
        <scheme val="none"/>
      </font>
      <numFmt numFmtId="165" formatCode="&quot;$&quot;\ #,##0.00"/>
      <fill>
        <patternFill patternType="solid">
          <fgColor indexed="64"/>
          <bgColor theme="0"/>
        </patternFill>
      </fill>
      <alignment horizontal="left" vertical="top" textRotation="0" wrapText="1" indent="0" justifyLastLine="0" shrinkToFit="0" readingOrder="0"/>
      <border diagonalUp="0" diagonalDown="0">
        <left style="dashDot">
          <color theme="7" tint="-0.249977111117893"/>
        </left>
        <right style="thin">
          <color theme="7" tint="-0.249977111117893"/>
        </right>
        <top/>
        <bottom/>
        <vertical style="dashDot">
          <color theme="7" tint="-0.249977111117893"/>
        </vertical>
        <horizontal/>
      </border>
      <protection locked="0" hidden="1"/>
    </dxf>
    <dxf>
      <font>
        <b val="0"/>
        <i val="0"/>
        <strike val="0"/>
        <condense val="0"/>
        <extend val="0"/>
        <outline val="0"/>
        <shadow val="0"/>
        <u val="none"/>
        <vertAlign val="baseline"/>
        <sz val="11"/>
        <color theme="1"/>
        <name val="Segoe UI"/>
        <scheme val="none"/>
      </font>
      <numFmt numFmtId="165" formatCode="&quot;$&quot;\ #,##0.00"/>
      <fill>
        <patternFill patternType="solid">
          <fgColor indexed="64"/>
          <bgColor theme="0"/>
        </patternFill>
      </fill>
      <alignment horizontal="left" vertical="top" textRotation="0" wrapText="1" indent="0" justifyLastLine="0" shrinkToFit="0" readingOrder="0"/>
      <border diagonalUp="0" diagonalDown="0">
        <left style="dashDot">
          <color theme="7" tint="-0.249977111117893"/>
        </left>
        <right style="dashDot">
          <color theme="7" tint="-0.249977111117893"/>
        </right>
        <top/>
        <bottom/>
        <vertical style="dashDot">
          <color theme="7" tint="-0.249977111117893"/>
        </vertical>
        <horizontal/>
      </border>
      <protection locked="0" hidden="1"/>
    </dxf>
    <dxf>
      <font>
        <b val="0"/>
        <i val="0"/>
        <strike val="0"/>
        <condense val="0"/>
        <extend val="0"/>
        <outline val="0"/>
        <shadow val="0"/>
        <u val="none"/>
        <vertAlign val="baseline"/>
        <sz val="11"/>
        <color theme="1"/>
        <name val="Segoe UI"/>
        <scheme val="none"/>
      </font>
      <numFmt numFmtId="1" formatCode="0"/>
      <fill>
        <patternFill patternType="solid">
          <fgColor indexed="64"/>
          <bgColor theme="0"/>
        </patternFill>
      </fill>
      <alignment horizontal="left" vertical="top" textRotation="0" wrapText="1" indent="0" justifyLastLine="0" shrinkToFit="0" readingOrder="0"/>
      <border diagonalUp="0" diagonalDown="0">
        <left style="thin">
          <color theme="7" tint="-0.249977111117893"/>
        </left>
        <right style="dashDot">
          <color theme="7" tint="-0.249977111117893"/>
        </right>
        <top/>
        <bottom/>
        <vertical style="dashDot">
          <color theme="7" tint="-0.249977111117893"/>
        </vertical>
        <horizontal/>
      </border>
      <protection locked="0" hidden="1"/>
    </dxf>
    <dxf>
      <font>
        <b val="0"/>
        <i val="0"/>
        <strike val="0"/>
        <condense val="0"/>
        <extend val="0"/>
        <outline val="0"/>
        <shadow val="0"/>
        <u val="none"/>
        <vertAlign val="baseline"/>
        <sz val="11"/>
        <color theme="1"/>
        <name val="Segoe UI"/>
        <scheme val="none"/>
      </font>
      <numFmt numFmtId="165" formatCode="&quot;$&quot;\ #,##0.00"/>
      <fill>
        <patternFill patternType="solid">
          <fgColor indexed="64"/>
          <bgColor theme="0"/>
        </patternFill>
      </fill>
      <alignment horizontal="left" vertical="top" textRotation="0" wrapText="1" indent="0" justifyLastLine="0" shrinkToFit="0" readingOrder="0"/>
      <border diagonalUp="0" diagonalDown="0">
        <left style="dashDot">
          <color theme="7" tint="-0.249977111117893"/>
        </left>
        <right style="thin">
          <color theme="7" tint="-0.249977111117893"/>
        </right>
        <top style="thin">
          <color theme="7" tint="-0.249977111117893"/>
        </top>
        <bottom style="thin">
          <color theme="7" tint="-0.249977111117893"/>
        </bottom>
        <vertical/>
        <horizontal/>
      </border>
      <protection locked="0" hidden="1"/>
    </dxf>
    <dxf>
      <font>
        <b val="0"/>
        <i val="0"/>
        <strike val="0"/>
        <condense val="0"/>
        <extend val="0"/>
        <outline val="0"/>
        <shadow val="0"/>
        <u val="none"/>
        <vertAlign val="baseline"/>
        <sz val="11"/>
        <color theme="1"/>
        <name val="Segoe UI"/>
        <scheme val="none"/>
      </font>
      <numFmt numFmtId="165" formatCode="&quot;$&quot;\ #,##0.00"/>
      <fill>
        <patternFill patternType="solid">
          <fgColor indexed="64"/>
          <bgColor theme="0"/>
        </patternFill>
      </fill>
      <alignment horizontal="left" vertical="top" textRotation="0" wrapText="1" indent="0" justifyLastLine="0" shrinkToFit="0" readingOrder="0"/>
      <border diagonalUp="0" diagonalDown="0">
        <left style="dashDot">
          <color theme="7" tint="-0.249977111117893"/>
        </left>
        <right style="dashDot">
          <color theme="7" tint="-0.249977111117893"/>
        </right>
        <top style="thin">
          <color theme="7" tint="-0.249977111117893"/>
        </top>
        <bottom style="thin">
          <color theme="7" tint="-0.249977111117893"/>
        </bottom>
        <vertical/>
        <horizontal/>
      </border>
      <protection locked="0" hidden="1"/>
    </dxf>
    <dxf>
      <font>
        <b val="0"/>
        <i val="0"/>
        <strike val="0"/>
        <condense val="0"/>
        <extend val="0"/>
        <outline val="0"/>
        <shadow val="0"/>
        <u val="none"/>
        <vertAlign val="baseline"/>
        <sz val="11"/>
        <color theme="1"/>
        <name val="Segoe UI"/>
        <scheme val="none"/>
      </font>
      <numFmt numFmtId="1" formatCode="0"/>
      <fill>
        <patternFill patternType="solid">
          <fgColor indexed="64"/>
          <bgColor theme="0"/>
        </patternFill>
      </fill>
      <alignment horizontal="left" vertical="top" textRotation="0" wrapText="1" indent="0" justifyLastLine="0" shrinkToFit="0" readingOrder="0"/>
      <border diagonalUp="0" diagonalDown="0">
        <left style="thin">
          <color theme="7" tint="-0.249977111117893"/>
        </left>
        <right style="dashDot">
          <color theme="7" tint="-0.249977111117893"/>
        </right>
        <top style="thin">
          <color theme="7" tint="-0.249977111117893"/>
        </top>
        <bottom style="thin">
          <color theme="7" tint="-0.249977111117893"/>
        </bottom>
        <vertical/>
        <horizontal/>
      </border>
      <protection locked="0" hidden="1"/>
    </dxf>
    <dxf>
      <font>
        <b val="0"/>
        <i val="0"/>
        <strike val="0"/>
        <condense val="0"/>
        <extend val="0"/>
        <outline val="0"/>
        <shadow val="0"/>
        <u val="none"/>
        <vertAlign val="baseline"/>
        <sz val="11"/>
        <color theme="1"/>
        <name val="Segoe UI"/>
        <scheme val="none"/>
      </font>
      <numFmt numFmtId="165" formatCode="&quot;$&quot;\ #,##0.00"/>
      <fill>
        <patternFill patternType="solid">
          <fgColor indexed="64"/>
          <bgColor theme="0"/>
        </patternFill>
      </fill>
      <alignment horizontal="left" vertical="top" textRotation="0" wrapText="1" indent="0" justifyLastLine="0" shrinkToFit="0" readingOrder="0"/>
      <border diagonalUp="0" diagonalDown="0">
        <left style="dashDot">
          <color theme="7" tint="-0.249977111117893"/>
        </left>
        <right style="thin">
          <color theme="7" tint="-0.249977111117893"/>
        </right>
        <top style="thin">
          <color theme="7" tint="-0.249977111117893"/>
        </top>
        <bottom style="thin">
          <color theme="7" tint="-0.249977111117893"/>
        </bottom>
        <vertical/>
        <horizontal/>
      </border>
      <protection locked="0" hidden="1"/>
    </dxf>
    <dxf>
      <font>
        <b val="0"/>
        <i val="0"/>
        <strike val="0"/>
        <condense val="0"/>
        <extend val="0"/>
        <outline val="0"/>
        <shadow val="0"/>
        <u val="none"/>
        <vertAlign val="baseline"/>
        <sz val="11"/>
        <color theme="1"/>
        <name val="Segoe UI"/>
        <scheme val="none"/>
      </font>
      <numFmt numFmtId="165" formatCode="&quot;$&quot;\ #,##0.00"/>
      <fill>
        <patternFill patternType="solid">
          <fgColor indexed="64"/>
          <bgColor theme="0"/>
        </patternFill>
      </fill>
      <alignment horizontal="left" vertical="top" textRotation="0" wrapText="1" indent="0" justifyLastLine="0" shrinkToFit="0" readingOrder="0"/>
      <border diagonalUp="0" diagonalDown="0">
        <left style="dashDot">
          <color theme="7" tint="-0.249977111117893"/>
        </left>
        <right style="dashDot">
          <color theme="7" tint="-0.249977111117893"/>
        </right>
        <top style="thin">
          <color theme="7" tint="-0.249977111117893"/>
        </top>
        <bottom style="thin">
          <color theme="7" tint="-0.249977111117893"/>
        </bottom>
        <vertical/>
        <horizontal/>
      </border>
      <protection locked="0" hidden="1"/>
    </dxf>
    <dxf>
      <font>
        <b val="0"/>
        <i val="0"/>
        <strike val="0"/>
        <condense val="0"/>
        <extend val="0"/>
        <outline val="0"/>
        <shadow val="0"/>
        <u val="none"/>
        <vertAlign val="baseline"/>
        <sz val="11"/>
        <color theme="1"/>
        <name val="Segoe UI"/>
        <scheme val="none"/>
      </font>
      <fill>
        <patternFill patternType="solid">
          <fgColor indexed="64"/>
          <bgColor theme="0"/>
        </patternFill>
      </fill>
      <alignment horizontal="left" vertical="top" textRotation="0" wrapText="1" indent="0" justifyLastLine="0" shrinkToFit="0" readingOrder="0"/>
      <border diagonalUp="0" diagonalDown="0">
        <left style="thin">
          <color theme="7" tint="-0.249977111117893"/>
        </left>
        <right style="dashDot">
          <color theme="7" tint="-0.249977111117893"/>
        </right>
        <top style="thin">
          <color theme="7" tint="-0.249977111117893"/>
        </top>
        <bottom style="thin">
          <color theme="7" tint="-0.249977111117893"/>
        </bottom>
        <vertical/>
        <horizontal/>
      </border>
      <protection locked="0" hidden="1"/>
    </dxf>
    <dxf>
      <font>
        <b val="0"/>
        <i val="0"/>
        <strike val="0"/>
        <condense val="0"/>
        <extend val="0"/>
        <outline val="0"/>
        <shadow val="0"/>
        <u val="none"/>
        <vertAlign val="baseline"/>
        <sz val="11"/>
        <color theme="1"/>
        <name val="Segoe UI"/>
        <scheme val="none"/>
      </font>
      <numFmt numFmtId="166" formatCode="m/d/yyyy"/>
      <fill>
        <patternFill patternType="none">
          <fgColor indexed="64"/>
          <bgColor auto="1"/>
        </patternFill>
      </fill>
      <alignment horizontal="left" vertical="top" textRotation="0" wrapText="1" indent="0" justifyLastLine="0" shrinkToFit="0" readingOrder="0"/>
      <border diagonalUp="0" diagonalDown="0" outline="0">
        <left style="thin">
          <color theme="7" tint="-0.24994659260841701"/>
        </left>
        <right style="thin">
          <color theme="7" tint="-0.24994659260841701"/>
        </right>
        <top/>
        <bottom/>
      </border>
      <protection locked="0" hidden="0"/>
    </dxf>
    <dxf>
      <font>
        <b val="0"/>
        <i val="0"/>
        <strike val="0"/>
        <condense val="0"/>
        <extend val="0"/>
        <outline val="0"/>
        <shadow val="0"/>
        <u val="none"/>
        <vertAlign val="baseline"/>
        <sz val="11"/>
        <color theme="1"/>
        <name val="Segoe UI"/>
        <scheme val="none"/>
      </font>
      <numFmt numFmtId="166" formatCode="m/d/yyyy"/>
      <fill>
        <patternFill patternType="none">
          <fgColor indexed="64"/>
          <bgColor auto="1"/>
        </patternFill>
      </fill>
      <alignment horizontal="left" vertical="top" textRotation="0" wrapText="1" indent="0" justifyLastLine="0" shrinkToFit="0" readingOrder="0"/>
      <border diagonalUp="0" diagonalDown="0" outline="0">
        <left style="thin">
          <color theme="7" tint="-0.24994659260841701"/>
        </left>
        <right style="thin">
          <color theme="7" tint="-0.24994659260841701"/>
        </right>
        <top/>
        <bottom/>
      </border>
      <protection locked="0" hidden="0"/>
    </dxf>
    <dxf>
      <font>
        <b val="0"/>
        <i val="0"/>
        <strike val="0"/>
        <condense val="0"/>
        <extend val="0"/>
        <outline val="0"/>
        <shadow val="0"/>
        <u val="none"/>
        <vertAlign val="baseline"/>
        <sz val="11"/>
        <color theme="1"/>
        <name val="Segoe UI"/>
        <scheme val="none"/>
      </font>
      <fill>
        <patternFill patternType="none">
          <fgColor indexed="64"/>
          <bgColor auto="1"/>
        </patternFill>
      </fill>
      <alignment horizontal="left" vertical="top" textRotation="0" wrapText="1" indent="0" justifyLastLine="0" shrinkToFit="0" readingOrder="0"/>
      <border diagonalUp="0" diagonalDown="0" outline="0">
        <left style="thin">
          <color theme="7" tint="-0.24994659260841701"/>
        </left>
        <right style="thin">
          <color theme="7" tint="-0.24994659260841701"/>
        </right>
        <top/>
        <bottom/>
      </border>
      <protection locked="0" hidden="1"/>
    </dxf>
    <dxf>
      <font>
        <b val="0"/>
        <i val="0"/>
        <strike val="0"/>
        <condense val="0"/>
        <extend val="0"/>
        <outline val="0"/>
        <shadow val="0"/>
        <u val="none"/>
        <vertAlign val="baseline"/>
        <sz val="11"/>
        <color theme="1"/>
        <name val="Segoe UI"/>
        <scheme val="none"/>
      </font>
      <fill>
        <patternFill patternType="none">
          <fgColor indexed="64"/>
          <bgColor auto="1"/>
        </patternFill>
      </fill>
      <alignment horizontal="left" vertical="top" textRotation="0" wrapText="1" indent="0" justifyLastLine="0" shrinkToFit="0" readingOrder="0"/>
      <border diagonalUp="0" diagonalDown="0" outline="0">
        <left style="thin">
          <color theme="7" tint="-0.24994659260841701"/>
        </left>
        <right style="thin">
          <color theme="7" tint="-0.24994659260841701"/>
        </right>
        <top/>
        <bottom/>
      </border>
      <protection locked="0" hidden="1"/>
    </dxf>
    <dxf>
      <font>
        <b val="0"/>
        <i val="0"/>
        <strike val="0"/>
        <condense val="0"/>
        <extend val="0"/>
        <outline val="0"/>
        <shadow val="0"/>
        <u val="none"/>
        <vertAlign val="baseline"/>
        <sz val="11"/>
        <color theme="1"/>
        <name val="Segoe UI"/>
        <scheme val="none"/>
      </font>
      <fill>
        <patternFill patternType="none">
          <fgColor indexed="64"/>
          <bgColor auto="1"/>
        </patternFill>
      </fill>
      <alignment horizontal="left" vertical="top" textRotation="0" wrapText="1" indent="0" justifyLastLine="0" shrinkToFit="0" readingOrder="0"/>
      <border diagonalUp="0" diagonalDown="0" outline="0">
        <left style="thin">
          <color theme="7" tint="-0.24994659260841701"/>
        </left>
        <right style="thin">
          <color theme="7" tint="-0.24994659260841701"/>
        </right>
        <top/>
        <bottom/>
      </border>
      <protection locked="0" hidden="1"/>
    </dxf>
    <dxf>
      <font>
        <b val="0"/>
        <i val="0"/>
        <strike val="0"/>
        <condense val="0"/>
        <extend val="0"/>
        <outline val="0"/>
        <shadow val="0"/>
        <u val="none"/>
        <vertAlign val="baseline"/>
        <sz val="11"/>
        <color theme="1"/>
        <name val="Segoe UI"/>
        <scheme val="none"/>
      </font>
      <fill>
        <patternFill patternType="none">
          <fgColor indexed="64"/>
          <bgColor auto="1"/>
        </patternFill>
      </fill>
      <alignment horizontal="left" vertical="top" textRotation="0" wrapText="1" indent="0" justifyLastLine="0" shrinkToFit="0" readingOrder="0"/>
      <border diagonalUp="0" diagonalDown="0" outline="0">
        <left style="thin">
          <color theme="7" tint="-0.24994659260841701"/>
        </left>
        <right style="thin">
          <color theme="7" tint="-0.24994659260841701"/>
        </right>
        <top/>
        <bottom/>
      </border>
      <protection locked="0" hidden="1"/>
    </dxf>
    <dxf>
      <font>
        <b val="0"/>
        <i val="0"/>
        <strike val="0"/>
        <condense val="0"/>
        <extend val="0"/>
        <outline val="0"/>
        <shadow val="0"/>
        <u val="none"/>
        <vertAlign val="baseline"/>
        <sz val="11"/>
        <color theme="1"/>
        <name val="Segoe UI"/>
        <scheme val="none"/>
      </font>
      <fill>
        <patternFill patternType="none">
          <fgColor indexed="64"/>
          <bgColor auto="1"/>
        </patternFill>
      </fill>
      <alignment horizontal="left" vertical="top" textRotation="0" wrapText="1" indent="0" justifyLastLine="0" shrinkToFit="0" readingOrder="0"/>
      <border diagonalUp="0" diagonalDown="0" outline="0">
        <left style="thin">
          <color theme="7" tint="-0.24994659260841701"/>
        </left>
        <right style="thin">
          <color theme="7" tint="-0.24994659260841701"/>
        </right>
        <top/>
        <bottom/>
      </border>
      <protection locked="0" hidden="1"/>
    </dxf>
    <dxf>
      <font>
        <b val="0"/>
        <i val="0"/>
        <strike val="0"/>
        <condense val="0"/>
        <extend val="0"/>
        <outline val="0"/>
        <shadow val="0"/>
        <u val="none"/>
        <vertAlign val="baseline"/>
        <sz val="11"/>
        <color theme="1"/>
        <name val="Segoe UI"/>
        <scheme val="none"/>
      </font>
      <fill>
        <patternFill patternType="none">
          <fgColor indexed="64"/>
          <bgColor auto="1"/>
        </patternFill>
      </fill>
      <alignment horizontal="left" vertical="top" textRotation="0" wrapText="1" indent="0" justifyLastLine="0" shrinkToFit="0" readingOrder="0"/>
      <border diagonalUp="0" diagonalDown="0" outline="0">
        <left style="thin">
          <color theme="7" tint="-0.24994659260841701"/>
        </left>
        <right style="thin">
          <color theme="7" tint="-0.24994659260841701"/>
        </right>
        <top/>
        <bottom/>
      </border>
      <protection locked="0" hidden="1"/>
    </dxf>
    <dxf>
      <font>
        <b val="0"/>
        <i val="0"/>
        <strike val="0"/>
        <condense val="0"/>
        <extend val="0"/>
        <outline val="0"/>
        <shadow val="0"/>
        <u val="none"/>
        <vertAlign val="baseline"/>
        <sz val="11"/>
        <color theme="1"/>
        <name val="Segoe UI"/>
        <scheme val="none"/>
      </font>
      <fill>
        <patternFill patternType="none">
          <fgColor indexed="64"/>
          <bgColor auto="1"/>
        </patternFill>
      </fill>
      <alignment horizontal="left" vertical="top" textRotation="0" wrapText="1" indent="0" justifyLastLine="0" shrinkToFit="0" readingOrder="0"/>
      <border diagonalUp="0" diagonalDown="0" outline="0">
        <left style="thin">
          <color theme="7" tint="-0.24994659260841701"/>
        </left>
        <right style="thin">
          <color theme="7" tint="-0.24994659260841701"/>
        </right>
        <top/>
        <bottom/>
      </border>
      <protection locked="0" hidden="1"/>
    </dxf>
    <dxf>
      <font>
        <b val="0"/>
        <i val="0"/>
        <strike val="0"/>
        <condense val="0"/>
        <extend val="0"/>
        <outline val="0"/>
        <shadow val="0"/>
        <u val="none"/>
        <vertAlign val="baseline"/>
        <sz val="11"/>
        <color theme="1"/>
        <name val="Segoe UI"/>
        <scheme val="none"/>
      </font>
      <fill>
        <patternFill patternType="none">
          <fgColor indexed="64"/>
          <bgColor auto="1"/>
        </patternFill>
      </fill>
      <alignment horizontal="left" vertical="top" textRotation="0" wrapText="1" indent="0" justifyLastLine="0" shrinkToFit="0" readingOrder="0"/>
      <border diagonalUp="0" diagonalDown="0" outline="0">
        <left style="thin">
          <color theme="7" tint="-0.24994659260841701"/>
        </left>
        <right style="thin">
          <color theme="7" tint="-0.24994659260841701"/>
        </right>
        <top/>
        <bottom/>
      </border>
      <protection locked="0" hidden="1"/>
    </dxf>
    <dxf>
      <font>
        <b val="0"/>
        <i val="0"/>
        <strike val="0"/>
        <condense val="0"/>
        <extend val="0"/>
        <outline val="0"/>
        <shadow val="0"/>
        <u val="none"/>
        <vertAlign val="baseline"/>
        <sz val="11"/>
        <color theme="1"/>
        <name val="Segoe UI"/>
        <scheme val="none"/>
      </font>
      <fill>
        <patternFill patternType="none">
          <fgColor indexed="64"/>
          <bgColor auto="1"/>
        </patternFill>
      </fill>
      <alignment horizontal="left" vertical="top" textRotation="0" wrapText="1" indent="0" justifyLastLine="0" shrinkToFit="0" readingOrder="0"/>
      <border diagonalUp="0" diagonalDown="0" outline="0">
        <left style="thin">
          <color theme="7" tint="-0.24994659260841701"/>
        </left>
        <right style="thin">
          <color theme="7" tint="-0.24994659260841701"/>
        </right>
        <top/>
        <bottom/>
      </border>
      <protection locked="0" hidden="1"/>
    </dxf>
    <dxf>
      <font>
        <b val="0"/>
        <i val="0"/>
        <strike val="0"/>
        <condense val="0"/>
        <extend val="0"/>
        <outline val="0"/>
        <shadow val="0"/>
        <u val="none"/>
        <vertAlign val="baseline"/>
        <sz val="11"/>
        <color theme="1"/>
        <name val="Segoe UI"/>
        <scheme val="none"/>
      </font>
      <fill>
        <patternFill patternType="none">
          <fgColor indexed="64"/>
          <bgColor auto="1"/>
        </patternFill>
      </fill>
      <alignment horizontal="left" vertical="top" textRotation="0" wrapText="1" indent="0" justifyLastLine="0" shrinkToFit="0" readingOrder="0"/>
      <border diagonalUp="0" diagonalDown="0" outline="0">
        <left style="thin">
          <color theme="7" tint="-0.24994659260841701"/>
        </left>
        <right style="thin">
          <color theme="7" tint="-0.24994659260841701"/>
        </right>
        <top/>
        <bottom/>
      </border>
      <protection locked="0" hidden="1"/>
    </dxf>
    <dxf>
      <font>
        <b val="0"/>
        <i val="0"/>
        <strike val="0"/>
        <condense val="0"/>
        <extend val="0"/>
        <outline val="0"/>
        <shadow val="0"/>
        <u val="none"/>
        <vertAlign val="baseline"/>
        <sz val="11"/>
        <color theme="1"/>
        <name val="Segoe UI"/>
        <scheme val="none"/>
      </font>
      <fill>
        <patternFill patternType="none">
          <fgColor indexed="64"/>
          <bgColor auto="1"/>
        </patternFill>
      </fill>
      <alignment horizontal="left" vertical="top" textRotation="0" wrapText="1" indent="0" justifyLastLine="0" shrinkToFit="0" readingOrder="0"/>
      <border diagonalUp="0" diagonalDown="0" outline="0">
        <left style="thin">
          <color theme="7" tint="-0.24994659260841701"/>
        </left>
        <right style="thin">
          <color theme="7" tint="-0.24994659260841701"/>
        </right>
        <top/>
        <bottom/>
      </border>
      <protection locked="0" hidden="1"/>
    </dxf>
    <dxf>
      <font>
        <b val="0"/>
        <i val="0"/>
        <strike val="0"/>
        <condense val="0"/>
        <extend val="0"/>
        <outline val="0"/>
        <shadow val="0"/>
        <u val="none"/>
        <vertAlign val="baseline"/>
        <sz val="11"/>
        <color theme="1"/>
        <name val="Segoe UI"/>
        <scheme val="none"/>
      </font>
      <fill>
        <patternFill patternType="none">
          <fgColor indexed="64"/>
          <bgColor auto="1"/>
        </patternFill>
      </fill>
      <alignment horizontal="left" vertical="top" textRotation="0" wrapText="1" indent="0" justifyLastLine="0" shrinkToFit="0" readingOrder="0"/>
      <border diagonalUp="0" diagonalDown="0" outline="0">
        <left style="thin">
          <color theme="7" tint="-0.24994659260841701"/>
        </left>
        <right style="thin">
          <color theme="7" tint="-0.24994659260841701"/>
        </right>
        <top/>
        <bottom/>
      </border>
      <protection locked="0" hidden="1"/>
    </dxf>
    <dxf>
      <font>
        <b val="0"/>
        <i val="0"/>
        <strike val="0"/>
        <condense val="0"/>
        <extend val="0"/>
        <outline val="0"/>
        <shadow val="0"/>
        <u val="none"/>
        <vertAlign val="baseline"/>
        <sz val="11"/>
        <color theme="1"/>
        <name val="Segoe UI"/>
        <scheme val="none"/>
      </font>
      <fill>
        <patternFill patternType="none">
          <fgColor indexed="64"/>
          <bgColor auto="1"/>
        </patternFill>
      </fill>
      <alignment horizontal="left" vertical="top" textRotation="0" wrapText="1" indent="0" justifyLastLine="0" shrinkToFit="0" readingOrder="0"/>
      <border diagonalUp="0" diagonalDown="0" outline="0">
        <left style="thin">
          <color theme="7" tint="-0.24994659260841701"/>
        </left>
        <right style="thin">
          <color theme="7" tint="-0.24994659260841701"/>
        </right>
        <top/>
        <bottom/>
      </border>
      <protection locked="0" hidden="1"/>
    </dxf>
    <dxf>
      <font>
        <b val="0"/>
        <strike val="0"/>
        <outline val="0"/>
        <shadow val="0"/>
        <u val="none"/>
        <vertAlign val="baseline"/>
        <name val="Segoe UI"/>
        <scheme val="none"/>
      </font>
      <numFmt numFmtId="1" formatCode="0"/>
      <fill>
        <patternFill patternType="none">
          <fgColor indexed="64"/>
          <bgColor auto="1"/>
        </patternFill>
      </fill>
      <alignment horizontal="left" vertical="top" textRotation="0" wrapText="1" indent="0" justifyLastLine="0" shrinkToFit="0" readingOrder="0"/>
      <border diagonalUp="0" diagonalDown="0" outline="0">
        <left style="thin">
          <color theme="7" tint="-0.24994659260841701"/>
        </left>
        <right style="thin">
          <color theme="7" tint="-0.24994659260841701"/>
        </right>
        <top/>
        <bottom/>
      </border>
      <protection locked="0" hidden="1"/>
    </dxf>
    <dxf>
      <font>
        <b val="0"/>
        <strike val="0"/>
        <outline val="0"/>
        <shadow val="0"/>
        <u val="none"/>
        <vertAlign val="baseline"/>
        <name val="Segoe UI"/>
        <scheme val="none"/>
      </font>
      <numFmt numFmtId="166" formatCode="m/d/yyyy"/>
      <fill>
        <patternFill patternType="none">
          <fgColor indexed="64"/>
          <bgColor auto="1"/>
        </patternFill>
      </fill>
      <alignment horizontal="left" vertical="top" textRotation="0" wrapText="1" indent="0" justifyLastLine="0" shrinkToFit="0" readingOrder="0"/>
      <border diagonalUp="0" diagonalDown="0" outline="0">
        <left style="thin">
          <color theme="7" tint="-0.24994659260841701"/>
        </left>
        <right style="thin">
          <color theme="7" tint="-0.24994659260841701"/>
        </right>
        <top/>
        <bottom/>
      </border>
      <protection locked="0" hidden="1"/>
    </dxf>
    <dxf>
      <font>
        <b val="0"/>
        <strike val="0"/>
        <outline val="0"/>
        <shadow val="0"/>
        <u val="none"/>
        <vertAlign val="baseline"/>
        <name val="Segoe UI"/>
        <scheme val="none"/>
      </font>
      <numFmt numFmtId="2" formatCode="0.00"/>
      <fill>
        <patternFill patternType="none">
          <fgColor indexed="64"/>
          <bgColor auto="1"/>
        </patternFill>
      </fill>
      <alignment horizontal="left" vertical="top" textRotation="0" wrapText="1" indent="0" justifyLastLine="0" shrinkToFit="0" readingOrder="0"/>
      <border diagonalUp="0" diagonalDown="0" outline="0">
        <left style="thin">
          <color theme="7" tint="-0.24994659260841701"/>
        </left>
        <right style="thin">
          <color theme="7" tint="-0.24994659260841701"/>
        </right>
        <top/>
        <bottom/>
      </border>
      <protection locked="0" hidden="1"/>
    </dxf>
    <dxf>
      <font>
        <b val="0"/>
        <strike val="0"/>
        <outline val="0"/>
        <shadow val="0"/>
        <u val="none"/>
        <vertAlign val="baseline"/>
        <name val="Segoe UI"/>
        <scheme val="none"/>
      </font>
      <fill>
        <patternFill patternType="none">
          <fgColor indexed="64"/>
          <bgColor auto="1"/>
        </patternFill>
      </fill>
      <alignment horizontal="left" vertical="top" textRotation="0" wrapText="1" indent="0" justifyLastLine="0" shrinkToFit="0" readingOrder="0"/>
      <border diagonalUp="0" diagonalDown="0" outline="0">
        <left style="thin">
          <color theme="7" tint="-0.24994659260841701"/>
        </left>
        <right style="thin">
          <color theme="7" tint="-0.24994659260841701"/>
        </right>
        <top/>
        <bottom/>
      </border>
      <protection locked="0" hidden="1"/>
    </dxf>
    <dxf>
      <font>
        <b val="0"/>
        <strike val="0"/>
        <outline val="0"/>
        <shadow val="0"/>
        <u val="none"/>
        <vertAlign val="baseline"/>
        <name val="Segoe UI"/>
        <scheme val="none"/>
      </font>
      <fill>
        <patternFill patternType="none">
          <fgColor indexed="64"/>
          <bgColor auto="1"/>
        </patternFill>
      </fill>
      <alignment horizontal="left" vertical="top" textRotation="0" wrapText="1" indent="0" justifyLastLine="0" shrinkToFit="0" readingOrder="0"/>
      <border diagonalUp="0" diagonalDown="0" outline="0">
        <left style="thin">
          <color theme="7" tint="-0.24994659260841701"/>
        </left>
        <right style="thin">
          <color theme="7" tint="-0.24994659260841701"/>
        </right>
        <top/>
        <bottom/>
      </border>
      <protection locked="0" hidden="1"/>
    </dxf>
    <dxf>
      <font>
        <b val="0"/>
        <strike val="0"/>
        <outline val="0"/>
        <shadow val="0"/>
        <u val="none"/>
        <vertAlign val="baseline"/>
        <name val="Segoe UI"/>
        <scheme val="none"/>
      </font>
      <fill>
        <patternFill patternType="none">
          <fgColor indexed="64"/>
          <bgColor auto="1"/>
        </patternFill>
      </fill>
      <alignment horizontal="left" vertical="top" textRotation="0" wrapText="1" indent="0" justifyLastLine="0" shrinkToFit="0" readingOrder="0"/>
      <border diagonalUp="0" diagonalDown="0" outline="0">
        <left style="thin">
          <color theme="7" tint="-0.24994659260841701"/>
        </left>
        <right style="thin">
          <color theme="7" tint="-0.24994659260841701"/>
        </right>
        <top/>
        <bottom/>
      </border>
      <protection locked="0" hidden="1"/>
    </dxf>
    <dxf>
      <font>
        <b val="0"/>
        <strike val="0"/>
        <outline val="0"/>
        <shadow val="0"/>
        <u val="none"/>
        <vertAlign val="baseline"/>
        <name val="Segoe UI"/>
        <scheme val="none"/>
      </font>
      <fill>
        <patternFill patternType="none">
          <fgColor indexed="64"/>
          <bgColor auto="1"/>
        </patternFill>
      </fill>
      <alignment horizontal="left" vertical="top" textRotation="0" wrapText="1" indent="0" justifyLastLine="0" shrinkToFit="0" readingOrder="0"/>
      <border diagonalUp="0" diagonalDown="0" outline="0">
        <left style="thin">
          <color theme="7" tint="-0.24994659260841701"/>
        </left>
        <right style="thin">
          <color theme="7" tint="-0.24994659260841701"/>
        </right>
        <top/>
        <bottom/>
      </border>
      <protection locked="0" hidden="1"/>
    </dxf>
    <dxf>
      <border outline="0">
        <right style="thin">
          <color theme="4" tint="0.39997558519241921"/>
        </right>
      </border>
    </dxf>
    <dxf>
      <font>
        <b val="0"/>
        <i val="0"/>
        <strike val="0"/>
        <condense val="0"/>
        <extend val="0"/>
        <outline val="0"/>
        <shadow val="0"/>
        <u val="none"/>
        <vertAlign val="baseline"/>
        <sz val="11"/>
        <color theme="1"/>
        <name val="Segoe UI"/>
        <scheme val="none"/>
      </font>
      <fill>
        <patternFill patternType="none">
          <fgColor indexed="64"/>
          <bgColor auto="1"/>
        </patternFill>
      </fill>
      <alignment horizontal="left" vertical="top" textRotation="0" wrapText="1" indent="0" justifyLastLine="0" shrinkToFit="0" readingOrder="0"/>
      <protection locked="0" hidden="1"/>
    </dxf>
    <dxf>
      <font>
        <b val="0"/>
        <i val="0"/>
        <strike val="0"/>
        <condense val="0"/>
        <extend val="0"/>
        <outline val="0"/>
        <shadow val="0"/>
        <u val="none"/>
        <vertAlign val="baseline"/>
        <sz val="11"/>
        <color theme="0"/>
        <name val="Segoe UI Semilight"/>
        <scheme val="none"/>
      </font>
      <fill>
        <patternFill patternType="none">
          <fgColor indexed="64"/>
          <bgColor auto="1"/>
        </patternFill>
      </fill>
      <alignment horizontal="left" vertical="bottom" textRotation="0" wrapText="0" indent="0" justifyLastLine="0" shrinkToFit="0" readingOrder="0"/>
      <protection locked="0"/>
    </dxf>
    <dxf>
      <font>
        <color theme="5" tint="-0.24994659260841701"/>
      </font>
      <fill>
        <patternFill>
          <bgColor theme="5" tint="0.39994506668294322"/>
        </patternFill>
      </fill>
    </dxf>
    <dxf>
      <fill>
        <patternFill>
          <bgColor theme="7" tint="0.59996337778862885"/>
        </patternFill>
      </fill>
    </dxf>
    <dxf>
      <fill>
        <patternFill>
          <bgColor theme="7" tint="0.59996337778862885"/>
        </patternFill>
      </fill>
    </dxf>
  </dxfs>
  <tableStyles count="0" defaultTableStyle="TableStyleMedium2" defaultPivotStyle="PivotStyleLight16"/>
  <colors>
    <mruColors>
      <color rgb="FFFFCF37"/>
      <color rgb="FF8A3CC4"/>
      <color rgb="FF7E36B4"/>
      <color rgb="FFF7478A"/>
      <color rgb="FFEE1212"/>
      <color rgb="FFFF3300"/>
      <color rgb="FFA6EC34"/>
      <color rgb="FFB1F20E"/>
      <color rgb="FF01FF2B"/>
      <color rgb="FFF6BB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11" Type="http://schemas.openxmlformats.org/officeDocument/2006/relationships/customXml" Target="../customXml/item1.xml"/><Relationship Id="rId5" Type="http://schemas.openxmlformats.org/officeDocument/2006/relationships/theme" Target="theme/theme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powerPivotData" Target="model/item.data"/></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17</xdr:row>
      <xdr:rowOff>28575</xdr:rowOff>
    </xdr:from>
    <xdr:to>
      <xdr:col>1</xdr:col>
      <xdr:colOff>9861</xdr:colOff>
      <xdr:row>17</xdr:row>
      <xdr:rowOff>1428750</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3581400"/>
          <a:ext cx="2372061" cy="14001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21</xdr:row>
      <xdr:rowOff>19050</xdr:rowOff>
    </xdr:from>
    <xdr:to>
      <xdr:col>1</xdr:col>
      <xdr:colOff>21441</xdr:colOff>
      <xdr:row>21</xdr:row>
      <xdr:rowOff>1438275</xdr:rowOff>
    </xdr:to>
    <xdr:pic>
      <xdr:nvPicPr>
        <xdr:cNvPr id="4" name="Picture 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1524000"/>
          <a:ext cx="2383641" cy="14192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332814</xdr:colOff>
      <xdr:row>17</xdr:row>
      <xdr:rowOff>43142</xdr:rowOff>
    </xdr:from>
    <xdr:to>
      <xdr:col>5</xdr:col>
      <xdr:colOff>4481</xdr:colOff>
      <xdr:row>17</xdr:row>
      <xdr:rowOff>1428011</xdr:rowOff>
    </xdr:to>
    <xdr:pic>
      <xdr:nvPicPr>
        <xdr:cNvPr id="5" name="Picture 4"/>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5711638" y="3584201"/>
          <a:ext cx="2371725" cy="138486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9525</xdr:colOff>
      <xdr:row>21</xdr:row>
      <xdr:rowOff>28575</xdr:rowOff>
    </xdr:from>
    <xdr:to>
      <xdr:col>5</xdr:col>
      <xdr:colOff>19050</xdr:colOff>
      <xdr:row>21</xdr:row>
      <xdr:rowOff>1408886</xdr:rowOff>
    </xdr:to>
    <xdr:pic>
      <xdr:nvPicPr>
        <xdr:cNvPr id="6" name="Picture 5"/>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5610225" y="1533525"/>
          <a:ext cx="2371725" cy="138031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515471</xdr:colOff>
      <xdr:row>4</xdr:row>
      <xdr:rowOff>22412</xdr:rowOff>
    </xdr:from>
    <xdr:to>
      <xdr:col>2</xdr:col>
      <xdr:colOff>1243512</xdr:colOff>
      <xdr:row>13</xdr:row>
      <xdr:rowOff>94690</xdr:rowOff>
    </xdr:to>
    <xdr:pic>
      <xdr:nvPicPr>
        <xdr:cNvPr id="7" name="Picture 6"/>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515471" y="694765"/>
          <a:ext cx="3184712" cy="170105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ables/table1.xml><?xml version="1.0" encoding="utf-8"?>
<table xmlns="http://schemas.openxmlformats.org/spreadsheetml/2006/main" id="1" name="Table1" displayName="Table1" ref="A5:AQ6" totalsRowShown="0" headerRowDxfId="58" dataDxfId="57" tableBorderDxfId="56">
  <tableColumns count="43">
    <tableColumn id="13" name="Nombre de Proyecto" dataDxfId="55"/>
    <tableColumn id="1" name="Objetivo estratégico" dataDxfId="54"/>
    <tableColumn id="24" name="Objetivo operativo" dataDxfId="53"/>
    <tableColumn id="2" name="Descripción del Proyecto" dataDxfId="52"/>
    <tableColumn id="3" name="Meta" dataDxfId="51"/>
    <tableColumn id="4" name="Unidad de la Meta" dataDxfId="50"/>
    <tableColumn id="5" name="Cantidad total" dataDxfId="49"/>
    <tableColumn id="6" name="Segmento 1" dataDxfId="48"/>
    <tableColumn id="15" name="Segmento 2" dataDxfId="47"/>
    <tableColumn id="14" name="Segmento 3" dataDxfId="46"/>
    <tableColumn id="7" name="Segmento 4" dataDxfId="45"/>
    <tableColumn id="8" name="Nombre y Apellido Líder de Proyecto" dataDxfId="44"/>
    <tableColumn id="9" name="Área" dataDxfId="43"/>
    <tableColumn id="34" name="Organismos Corresponsables" dataDxfId="42"/>
    <tableColumn id="10" name="Tipo de ubicación" dataDxfId="41"/>
    <tableColumn id="11" name="Dirección" dataDxfId="40"/>
    <tableColumn id="28" name="1ra Comuna" dataDxfId="39"/>
    <tableColumn id="29" name="2da Comuna" dataDxfId="38"/>
    <tableColumn id="37" name="3ra Comuna" dataDxfId="37"/>
    <tableColumn id="12" name="4ta Comuna" dataDxfId="36"/>
    <tableColumn id="16" name="Fecha Inicio" dataDxfId="35"/>
    <tableColumn id="17" name="Fecha Fin" dataDxfId="34"/>
    <tableColumn id="18" name="1er año" dataDxfId="33">
      <calculatedColumnFormula>IF(NOT(ISBLANK(Table1[Fecha Inicio])),YEAR(Table1[Fecha Inicio]),"")</calculatedColumnFormula>
    </tableColumn>
    <tableColumn id="19" name="Presupuesto 1er Año" dataDxfId="32" dataCellStyle="Currency"/>
    <tableColumn id="41" name="Otras fuentes 1er Año" dataDxfId="31" dataCellStyle="Currency"/>
    <tableColumn id="20" name="2do Año" dataDxfId="30">
      <calculatedColumnFormula>IF(AND(NOT(ISBLANK(Table1[[#This Row],[Fecha Inicio]])),NOT(ISBLANK(Table1[[#This Row],[Fecha Fin]])),YEAR(Table1[[#This Row],[Fecha Fin]]&gt;=Table1[[#This Row],[1er año]])),Table1[[#This Row],[1er año]]+1,"")</calculatedColumnFormula>
    </tableColumn>
    <tableColumn id="21" name="Presupuesto 2do Año" dataDxfId="29" dataCellStyle="Currency"/>
    <tableColumn id="43" name="Otras fuentes 2do Año" dataDxfId="28" dataCellStyle="Currency"/>
    <tableColumn id="22" name="3er Año" dataDxfId="27">
      <calculatedColumnFormula>IF(AND(NOT(ISBLANK(Table1[Fecha Inicio])),NOT(ISBLANK(Table1[Fecha Fin])),YEAR(Table1[[#This Row],[Fecha Fin]])&gt;Table1[[#This Row],[2do Año]]),Table1[[#This Row],[2do Año]]+1,"")</calculatedColumnFormula>
    </tableColumn>
    <tableColumn id="23" name="Presupuesto 3er Año" dataDxfId="26" dataCellStyle="Currency"/>
    <tableColumn id="44" name="Otras fuentes 3er Año" dataDxfId="25" dataCellStyle="Currency"/>
    <tableColumn id="25" name="4to Año" dataDxfId="24">
      <calculatedColumnFormula>IF(AND(NOT(ISBLANK(Table1[Fecha Inicio])),NOT(ISBLANK(Table1[Fecha Fin])),YEAR(Table1[[#This Row],[Fecha Fin]])&gt;Table1[[#This Row],[3er Año]]),Table1[[#This Row],[3er Año]]+1,"")</calculatedColumnFormula>
    </tableColumn>
    <tableColumn id="26" name="Presupuesto 4to Año" dataDxfId="23" dataCellStyle="Currency"/>
    <tableColumn id="45" name="Otras fuentes 4to Año" dataDxfId="22" dataCellStyle="Currency"/>
    <tableColumn id="27" name="Total solicitado GCBA" dataDxfId="21" dataCellStyle="Currency">
      <calculatedColumnFormula>Table1[Presupuesto 1er Año]+Table1[Presupuesto 2do Año]+Table1[Presupuesto 3er Año]+Table1[Presupuesto 4to Año]</calculatedColumnFormula>
    </tableColumn>
    <tableColumn id="30" name="Tipo de proyecto" dataDxfId="20" dataCellStyle="Currency"/>
    <tableColumn id="31" name="Eje 1" dataDxfId="19"/>
    <tableColumn id="32" name="Eje 2" dataDxfId="18"/>
    <tableColumn id="33" name="Eje 3" dataDxfId="17"/>
    <tableColumn id="35" name="Implica Cambio Legislativo" dataDxfId="16"/>
    <tableColumn id="36" name="Prioridad Jurisdiccional" dataDxfId="15"/>
    <tableColumn id="40" name="ID ObjEst" dataDxfId="14">
      <calculatedColumnFormula>IFERROR(IF($B$2= VLOOKUP(LEFT(Table1[Objetivo estratégico],255),Table2[[#All],[255 caracteres]:[CodObjEst]],2,FALSE), CONCATENATE($B$2,".",VLOOKUP(LEFT(Table1[Objetivo estratégico],255),Table2[[#All],[255 caracteres]:[CodObjEst]],3,FALSE)),""),"")</calculatedColumnFormula>
    </tableColumn>
    <tableColumn id="38" name="ID ObjOp" dataDxfId="13"/>
  </tableColumns>
  <tableStyleInfo name="TableStyleLight12" showFirstColumn="0" showLastColumn="0" showRowStripes="1" showColumnStripes="0"/>
</table>
</file>

<file path=xl/tables/table2.xml><?xml version="1.0" encoding="utf-8"?>
<table xmlns="http://schemas.openxmlformats.org/spreadsheetml/2006/main" id="2" name="Table2" displayName="Table2" ref="A1:E137" totalsRowShown="0" headerRowDxfId="12">
  <autoFilter ref="A1:E137"/>
  <sortState ref="A2:E123">
    <sortCondition ref="A1:A123"/>
  </sortState>
  <tableColumns count="5">
    <tableColumn id="1" name="Jurisdicción"/>
    <tableColumn id="2" name="Objetivo estratégico" dataDxfId="11"/>
    <tableColumn id="8" name="255 caracteres" dataDxfId="10">
      <calculatedColumnFormula>LEFT(Table2[[#This Row],[Objetivo estratégico]],255)</calculatedColumnFormula>
    </tableColumn>
    <tableColumn id="6" name="SiglaJur" dataDxfId="9">
      <calculatedColumnFormula>VLOOKUP(Table2[[#This Row],[Jurisdicción]],Table5[#All],2,FALSE)</calculatedColumnFormula>
    </tableColumn>
    <tableColumn id="7" name="CodObjEst"/>
  </tableColumns>
  <tableStyleInfo name="TableStyleMedium4" showFirstColumn="0" showLastColumn="0" showRowStripes="1" showColumnStripes="0"/>
  <extLst>
    <ext xmlns:x14="http://schemas.microsoft.com/office/spreadsheetml/2009/9/main" uri="{504A1905-F514-4f6f-8877-14C23A59335A}">
      <x14:table altText="Obj Estr"/>
    </ext>
  </extLst>
</table>
</file>

<file path=xl/tables/table3.xml><?xml version="1.0" encoding="utf-8"?>
<table xmlns="http://schemas.openxmlformats.org/spreadsheetml/2006/main" id="5" name="Table5" displayName="Table5" ref="O1:P32" totalsRowShown="0" headerRowDxfId="8" dataDxfId="7">
  <autoFilter ref="O1:P32"/>
  <tableColumns count="2">
    <tableColumn id="1" name="Jurisdicción" dataDxfId="6"/>
    <tableColumn id="2" name="Cod" dataDxfId="5"/>
  </tableColumns>
  <tableStyleInfo name="TableStyleMedium4" showFirstColumn="0" showLastColumn="0" showRowStripes="1" showColumnStripes="0"/>
</table>
</file>

<file path=xl/tables/table4.xml><?xml version="1.0" encoding="utf-8"?>
<table xmlns="http://schemas.openxmlformats.org/spreadsheetml/2006/main" id="3" name="Table3" displayName="Table3" ref="R1:T372" totalsRowShown="0" headerRowDxfId="4" dataDxfId="3">
  <autoFilter ref="R1:T372"/>
  <tableColumns count="3">
    <tableColumn id="1" name="Jurisdicción" dataDxfId="2"/>
    <tableColumn id="2" name="Cod" dataDxfId="1"/>
    <tableColumn id="3" name="Área" dataDxfId="0"/>
  </tableColumns>
  <tableStyleInfo name="TableStyleMedium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BL6"/>
  <sheetViews>
    <sheetView zoomScaleNormal="100" workbookViewId="0">
      <pane xSplit="1" topLeftCell="B1" activePane="topRight" state="frozen"/>
      <selection activeCell="C12" sqref="C12:C13"/>
      <selection pane="topRight" activeCell="B1" sqref="B1:C1"/>
    </sheetView>
  </sheetViews>
  <sheetFormatPr defaultColWidth="9.28515625" defaultRowHeight="16.5" x14ac:dyDescent="0.3"/>
  <cols>
    <col min="1" max="1" width="27.140625" style="6" customWidth="1"/>
    <col min="2" max="2" width="52.140625" style="6" customWidth="1"/>
    <col min="3" max="3" width="44.5703125" style="6" customWidth="1"/>
    <col min="4" max="4" width="48.140625" style="5" customWidth="1"/>
    <col min="5" max="5" width="27.140625" style="6" bestFit="1" customWidth="1"/>
    <col min="6" max="6" width="27.140625" style="6" customWidth="1"/>
    <col min="7" max="7" width="24.140625" style="6" bestFit="1" customWidth="1"/>
    <col min="8" max="10" width="21.85546875" style="5" customWidth="1"/>
    <col min="11" max="11" width="21.85546875" style="6" customWidth="1"/>
    <col min="12" max="12" width="47.140625" bestFit="1" customWidth="1"/>
    <col min="13" max="13" width="42.85546875" customWidth="1"/>
    <col min="14" max="14" width="35.140625" style="5" bestFit="1" customWidth="1"/>
    <col min="15" max="15" width="25.42578125" bestFit="1" customWidth="1"/>
    <col min="16" max="16" width="73.85546875" customWidth="1"/>
    <col min="17" max="20" width="19.85546875" customWidth="1"/>
    <col min="21" max="21" width="18.85546875" bestFit="1" customWidth="1"/>
    <col min="22" max="22" width="16.28515625" bestFit="1" customWidth="1"/>
    <col min="23" max="23" width="9.140625" bestFit="1" customWidth="1"/>
    <col min="24" max="24" width="23.5703125" bestFit="1" customWidth="1"/>
    <col min="25" max="25" width="35.85546875" bestFit="1" customWidth="1"/>
    <col min="26" max="26" width="10.42578125" bestFit="1" customWidth="1"/>
    <col min="27" max="27" width="24.5703125" bestFit="1" customWidth="1"/>
    <col min="28" max="28" width="35.85546875" bestFit="1" customWidth="1"/>
    <col min="29" max="29" width="9.7109375" bestFit="1" customWidth="1"/>
    <col min="30" max="30" width="23.85546875" style="5" bestFit="1" customWidth="1"/>
    <col min="31" max="31" width="35.85546875" style="5" bestFit="1" customWidth="1"/>
    <col min="32" max="32" width="9.85546875" style="5" bestFit="1" customWidth="1"/>
    <col min="33" max="33" width="24" style="5" bestFit="1" customWidth="1"/>
    <col min="34" max="34" width="35.85546875" style="5" bestFit="1" customWidth="1"/>
    <col min="35" max="35" width="24.7109375" bestFit="1" customWidth="1"/>
    <col min="36" max="36" width="24.28515625" style="6" bestFit="1" customWidth="1"/>
    <col min="37" max="39" width="19.7109375" style="5" customWidth="1"/>
    <col min="40" max="40" width="35.7109375" bestFit="1" customWidth="1"/>
    <col min="41" max="41" width="34.140625" customWidth="1"/>
    <col min="42" max="42" width="16.42578125" hidden="1" customWidth="1"/>
    <col min="43" max="43" width="11" hidden="1" customWidth="1"/>
    <col min="44" max="44" width="34.28515625" style="5" customWidth="1"/>
    <col min="45" max="48" width="17.140625" style="5" customWidth="1"/>
    <col min="49" max="49" width="11.140625" style="5" customWidth="1"/>
    <col min="50" max="50" width="25.5703125" style="5" customWidth="1"/>
    <col min="51" max="51" width="11.140625" style="5" customWidth="1"/>
    <col min="52" max="52" width="25.5703125" style="5" customWidth="1"/>
    <col min="53" max="53" width="11.140625" style="5" customWidth="1"/>
    <col min="54" max="54" width="25.5703125" style="5" customWidth="1"/>
    <col min="55" max="55" width="22.140625" style="5" customWidth="1"/>
    <col min="56" max="56" width="11.140625" style="6" customWidth="1"/>
    <col min="57" max="57" width="25.5703125" style="6" customWidth="1"/>
    <col min="58" max="58" width="22" style="5" bestFit="1" customWidth="1"/>
    <col min="59" max="59" width="17.7109375" style="5" customWidth="1"/>
    <col min="60" max="61" width="18.5703125" style="5" customWidth="1"/>
    <col min="62" max="62" width="18.5703125" style="8" customWidth="1"/>
    <col min="63" max="64" width="9.28515625" style="6"/>
    <col min="65" max="16384" width="9.28515625" style="5"/>
  </cols>
  <sheetData>
    <row r="1" spans="1:64" ht="25.5" x14ac:dyDescent="0.5">
      <c r="A1" s="20" t="s">
        <v>67</v>
      </c>
      <c r="B1" s="84" t="s">
        <v>149</v>
      </c>
      <c r="C1" s="84"/>
      <c r="E1" s="5"/>
      <c r="K1" s="5"/>
      <c r="L1" s="5"/>
      <c r="M1" s="5"/>
      <c r="N1" s="6"/>
      <c r="O1" s="5"/>
      <c r="P1" s="5"/>
      <c r="Q1" s="5"/>
      <c r="R1" s="5"/>
      <c r="S1" s="5"/>
      <c r="T1" s="5"/>
      <c r="U1" s="5"/>
      <c r="V1" s="5"/>
      <c r="W1" s="5"/>
      <c r="X1" s="5"/>
      <c r="Y1" s="5"/>
      <c r="Z1" s="5"/>
      <c r="AA1" s="5"/>
      <c r="AB1" s="5"/>
      <c r="AC1" s="5"/>
      <c r="AD1" s="6"/>
      <c r="AE1" s="6"/>
      <c r="AF1" s="6"/>
      <c r="AI1" s="5"/>
      <c r="AJ1" s="5"/>
      <c r="AN1" s="6"/>
      <c r="AO1" s="6"/>
      <c r="AP1" s="7"/>
      <c r="AQ1" s="6"/>
      <c r="BD1" s="5"/>
      <c r="BE1" s="5"/>
      <c r="BJ1" s="5"/>
      <c r="BK1" s="5"/>
      <c r="BL1" s="5"/>
    </row>
    <row r="2" spans="1:64" s="50" customFormat="1" x14ac:dyDescent="0.3">
      <c r="A2" s="47"/>
      <c r="B2" s="48" t="str">
        <f>IFERROR(VLOOKUP(B1,Referencias!O1:P32,2,FALSE),"")</f>
        <v/>
      </c>
      <c r="C2" s="49"/>
      <c r="F2" s="47"/>
      <c r="G2" s="47"/>
      <c r="N2" s="47"/>
      <c r="AD2" s="47"/>
      <c r="AE2" s="47"/>
      <c r="AF2" s="47"/>
      <c r="AN2" s="47"/>
      <c r="AO2" s="47"/>
      <c r="AP2" s="49"/>
      <c r="AQ2" s="47"/>
    </row>
    <row r="3" spans="1:64" s="42" customFormat="1" ht="20.25" x14ac:dyDescent="0.35">
      <c r="A3" s="86" t="s">
        <v>523</v>
      </c>
      <c r="B3" s="86"/>
      <c r="C3" s="86"/>
      <c r="D3" s="86"/>
      <c r="E3" s="86"/>
      <c r="F3" s="86"/>
      <c r="G3" s="81" t="s">
        <v>140</v>
      </c>
      <c r="H3" s="81"/>
      <c r="I3" s="81"/>
      <c r="J3" s="81"/>
      <c r="K3" s="81"/>
      <c r="L3" s="87" t="s">
        <v>524</v>
      </c>
      <c r="M3" s="87"/>
      <c r="N3" s="87"/>
      <c r="O3" s="85" t="s">
        <v>525</v>
      </c>
      <c r="P3" s="85"/>
      <c r="Q3" s="85"/>
      <c r="R3" s="85"/>
      <c r="S3" s="85"/>
      <c r="T3" s="85"/>
      <c r="U3" s="88" t="s">
        <v>526</v>
      </c>
      <c r="V3" s="88"/>
      <c r="W3" s="88"/>
      <c r="X3" s="88"/>
      <c r="Y3" s="88"/>
      <c r="Z3" s="88"/>
      <c r="AA3" s="88"/>
      <c r="AB3" s="88"/>
      <c r="AC3" s="88"/>
      <c r="AD3" s="88"/>
      <c r="AE3" s="88"/>
      <c r="AF3" s="88"/>
      <c r="AG3" s="88"/>
      <c r="AH3" s="88"/>
      <c r="AI3" s="88"/>
      <c r="AJ3" s="81" t="s">
        <v>527</v>
      </c>
      <c r="AK3" s="81"/>
      <c r="AL3" s="81"/>
      <c r="AM3" s="81"/>
      <c r="AN3" s="81"/>
      <c r="AO3" s="81"/>
      <c r="AP3" s="41"/>
    </row>
    <row r="4" spans="1:64" s="45" customFormat="1" ht="20.25" x14ac:dyDescent="0.35">
      <c r="A4" s="51"/>
      <c r="B4" s="52" t="s">
        <v>531</v>
      </c>
      <c r="C4" s="43"/>
      <c r="D4" s="43"/>
      <c r="E4" s="53" t="s">
        <v>532</v>
      </c>
      <c r="F4" s="43"/>
      <c r="G4" s="53" t="s">
        <v>535</v>
      </c>
      <c r="H4" s="54" t="s">
        <v>530</v>
      </c>
      <c r="I4" s="46"/>
      <c r="J4" s="46"/>
      <c r="K4" s="46"/>
      <c r="L4" s="44"/>
      <c r="M4" s="55" t="s">
        <v>530</v>
      </c>
      <c r="N4" s="43" t="s">
        <v>534</v>
      </c>
      <c r="O4" s="54" t="s">
        <v>530</v>
      </c>
      <c r="P4" s="54" t="s">
        <v>541</v>
      </c>
      <c r="Q4" s="82" t="s">
        <v>529</v>
      </c>
      <c r="R4" s="83"/>
      <c r="S4" s="83"/>
      <c r="T4" s="83"/>
      <c r="U4" s="43"/>
      <c r="V4" s="43"/>
      <c r="W4" s="46"/>
      <c r="X4" s="59" t="s">
        <v>543</v>
      </c>
      <c r="Y4" s="59" t="s">
        <v>544</v>
      </c>
      <c r="Z4" s="46"/>
      <c r="AA4" s="59" t="s">
        <v>543</v>
      </c>
      <c r="AB4" s="59" t="s">
        <v>544</v>
      </c>
      <c r="AC4" s="46"/>
      <c r="AD4" s="59" t="s">
        <v>543</v>
      </c>
      <c r="AE4" s="59" t="s">
        <v>544</v>
      </c>
      <c r="AF4" s="46"/>
      <c r="AG4" s="59" t="s">
        <v>543</v>
      </c>
      <c r="AH4" s="59" t="s">
        <v>544</v>
      </c>
      <c r="AI4" s="46"/>
      <c r="AJ4" s="56" t="s">
        <v>528</v>
      </c>
      <c r="AK4" s="54" t="s">
        <v>533</v>
      </c>
      <c r="AL4" s="46"/>
      <c r="AM4" s="46"/>
      <c r="AN4" s="57" t="s">
        <v>528</v>
      </c>
      <c r="AO4" s="54" t="s">
        <v>528</v>
      </c>
    </row>
    <row r="5" spans="1:64" s="28" customFormat="1" x14ac:dyDescent="0.3">
      <c r="A5" s="17" t="s">
        <v>114</v>
      </c>
      <c r="B5" s="17" t="s">
        <v>61</v>
      </c>
      <c r="C5" s="17" t="s">
        <v>62</v>
      </c>
      <c r="D5" s="17" t="s">
        <v>148</v>
      </c>
      <c r="E5" s="19" t="s">
        <v>5</v>
      </c>
      <c r="F5" s="19" t="s">
        <v>6</v>
      </c>
      <c r="G5" s="19" t="s">
        <v>141</v>
      </c>
      <c r="H5" s="17" t="s">
        <v>0</v>
      </c>
      <c r="I5" s="17" t="s">
        <v>1</v>
      </c>
      <c r="J5" s="17" t="s">
        <v>11</v>
      </c>
      <c r="K5" s="17" t="s">
        <v>12</v>
      </c>
      <c r="L5" s="18" t="s">
        <v>143</v>
      </c>
      <c r="M5" s="18" t="s">
        <v>142</v>
      </c>
      <c r="N5" s="17" t="s">
        <v>144</v>
      </c>
      <c r="O5" s="17" t="s">
        <v>115</v>
      </c>
      <c r="P5" s="17" t="s">
        <v>8</v>
      </c>
      <c r="Q5" s="17" t="s">
        <v>63</v>
      </c>
      <c r="R5" s="17" t="s">
        <v>64</v>
      </c>
      <c r="S5" s="17" t="s">
        <v>65</v>
      </c>
      <c r="T5" s="17" t="s">
        <v>66</v>
      </c>
      <c r="U5" s="17" t="s">
        <v>13</v>
      </c>
      <c r="V5" s="17" t="s">
        <v>14</v>
      </c>
      <c r="W5" s="19" t="s">
        <v>15</v>
      </c>
      <c r="X5" s="19" t="s">
        <v>16</v>
      </c>
      <c r="Y5" s="17" t="s">
        <v>538</v>
      </c>
      <c r="Z5" s="17" t="s">
        <v>17</v>
      </c>
      <c r="AA5" s="17" t="s">
        <v>18</v>
      </c>
      <c r="AB5" s="17" t="s">
        <v>537</v>
      </c>
      <c r="AC5" s="17" t="s">
        <v>19</v>
      </c>
      <c r="AD5" s="17" t="s">
        <v>20</v>
      </c>
      <c r="AE5" s="17" t="s">
        <v>536</v>
      </c>
      <c r="AF5" s="17" t="s">
        <v>21</v>
      </c>
      <c r="AG5" s="17" t="s">
        <v>22</v>
      </c>
      <c r="AH5" s="17" t="s">
        <v>539</v>
      </c>
      <c r="AI5" s="17" t="s">
        <v>540</v>
      </c>
      <c r="AJ5" s="17" t="s">
        <v>107</v>
      </c>
      <c r="AK5" s="17" t="s">
        <v>110</v>
      </c>
      <c r="AL5" s="17" t="s">
        <v>111</v>
      </c>
      <c r="AM5" s="17" t="s">
        <v>112</v>
      </c>
      <c r="AN5" s="17" t="s">
        <v>29</v>
      </c>
      <c r="AO5" s="17" t="s">
        <v>30</v>
      </c>
      <c r="AP5" s="9" t="s">
        <v>116</v>
      </c>
      <c r="AQ5" s="9" t="s">
        <v>117</v>
      </c>
    </row>
    <row r="6" spans="1:64" s="12" customFormat="1" ht="63.75" customHeight="1" x14ac:dyDescent="0.25">
      <c r="A6" s="60"/>
      <c r="B6" s="60"/>
      <c r="C6" s="60"/>
      <c r="D6" s="60"/>
      <c r="E6" s="61"/>
      <c r="F6" s="60"/>
      <c r="G6" s="62"/>
      <c r="H6" s="60"/>
      <c r="I6" s="60"/>
      <c r="J6" s="60"/>
      <c r="K6" s="60"/>
      <c r="L6" s="60"/>
      <c r="M6" s="60"/>
      <c r="N6" s="60"/>
      <c r="O6" s="60"/>
      <c r="P6" s="60"/>
      <c r="Q6" s="60"/>
      <c r="R6" s="60"/>
      <c r="S6" s="60"/>
      <c r="T6" s="60"/>
      <c r="U6" s="63"/>
      <c r="V6" s="66"/>
      <c r="W6" s="67" t="str">
        <f>IF(NOT(ISBLANK(Table1[Fecha Inicio])),YEAR(Table1[Fecha Inicio]),"")</f>
        <v/>
      </c>
      <c r="X6" s="68"/>
      <c r="Y6" s="69"/>
      <c r="Z6" s="70" t="str">
        <f>IF(AND(NOT(ISBLANK(Table1[[#This Row],[Fecha Inicio]])),NOT(ISBLANK(Table1[[#This Row],[Fecha Fin]])),YEAR(Table1[[#This Row],[Fecha Fin]]&gt;=Table1[[#This Row],[1er año]])),Table1[[#This Row],[1er año]]+1,"")</f>
        <v/>
      </c>
      <c r="AA6" s="68"/>
      <c r="AB6" s="69"/>
      <c r="AC6" s="67" t="str">
        <f>IF(AND(NOT(ISBLANK(Table1[Fecha Inicio])),NOT(ISBLANK(Table1[Fecha Fin])),YEAR(Table1[[#This Row],[Fecha Fin]])&gt;Table1[[#This Row],[2do Año]]),Table1[[#This Row],[2do Año]]+1,"")</f>
        <v/>
      </c>
      <c r="AD6" s="68"/>
      <c r="AE6" s="69"/>
      <c r="AF6" s="67" t="str">
        <f>IF(AND(NOT(ISBLANK(Table1[Fecha Inicio])),NOT(ISBLANK(Table1[Fecha Fin])),YEAR(Table1[[#This Row],[Fecha Fin]])&gt;Table1[[#This Row],[3er Año]]),Table1[[#This Row],[3er Año]]+1,"")</f>
        <v/>
      </c>
      <c r="AG6" s="68"/>
      <c r="AH6" s="69"/>
      <c r="AI6" s="64">
        <f>Table1[Presupuesto 1er Año]+Table1[Presupuesto 2do Año]+Table1[Presupuesto 3er Año]+Table1[Presupuesto 4to Año]</f>
        <v>0</v>
      </c>
      <c r="AJ6" s="60"/>
      <c r="AK6" s="60"/>
      <c r="AL6" s="60"/>
      <c r="AM6" s="60"/>
      <c r="AN6" s="60"/>
      <c r="AO6" s="60"/>
      <c r="AP6" s="65" t="str">
        <f>IFERROR(IF($B$2= VLOOKUP(LEFT(Table1[Objetivo estratégico],255),Table2[[#All],[255 caracteres]:[CodObjEst]],2,FALSE), CONCATENATE($B$2,".",VLOOKUP(LEFT(Table1[Objetivo estratégico],255),Table2[[#All],[255 caracteres]:[CodObjEst]],3,FALSE)),""),"")</f>
        <v/>
      </c>
      <c r="AQ6" s="58"/>
    </row>
  </sheetData>
  <sheetProtection formatCells="0" formatColumns="0" formatRows="0" insertColumns="0" insertRows="0" insertHyperlinks="0" deleteColumns="0" deleteRows="0" sort="0" autoFilter="0" pivotTables="0"/>
  <dataConsolidate/>
  <mergeCells count="8">
    <mergeCell ref="AJ3:AO3"/>
    <mergeCell ref="Q4:T4"/>
    <mergeCell ref="B1:C1"/>
    <mergeCell ref="G3:K3"/>
    <mergeCell ref="O3:T3"/>
    <mergeCell ref="A3:F3"/>
    <mergeCell ref="L3:N3"/>
    <mergeCell ref="U3:AI3"/>
  </mergeCells>
  <conditionalFormatting sqref="C6">
    <cfRule type="expression" dxfId="61" priority="4">
      <formula>$AP$6="Si"</formula>
    </cfRule>
  </conditionalFormatting>
  <conditionalFormatting sqref="B6">
    <cfRule type="expression" dxfId="60" priority="5">
      <formula>#REF!="Si"</formula>
    </cfRule>
  </conditionalFormatting>
  <conditionalFormatting sqref="B1:C1">
    <cfRule type="cellIs" dxfId="59" priority="1" operator="equal">
      <formula>"Primero seleccioná tu jurisdicción"</formula>
    </cfRule>
  </conditionalFormatting>
  <dataValidations count="16">
    <dataValidation type="textLength" showInputMessage="1" showErrorMessage="1" sqref="L6 F6">
      <formula1>1</formula1>
      <formula2>512</formula2>
    </dataValidation>
    <dataValidation type="decimal" operator="greaterThanOrEqual" showInputMessage="1" showErrorMessage="1" sqref="X6:Y6 AA6:AB6 AD6:AE6 AG6:AH6">
      <formula1>0</formula1>
    </dataValidation>
    <dataValidation type="textLength" operator="greaterThan" showInputMessage="1" showErrorMessage="1" sqref="D6">
      <formula1>1</formula1>
    </dataValidation>
    <dataValidation type="date" operator="greaterThan" showInputMessage="1" showErrorMessage="1" errorTitle="Error" error="El campo es requerido para poder importar un proyecto." sqref="U6">
      <formula1>40179</formula1>
    </dataValidation>
    <dataValidation type="whole" showInputMessage="1" showErrorMessage="1" errorTitle="Error" error="El valor ingresado es inválido. Ingresá un valor numérico y entero." sqref="G6">
      <formula1>0</formula1>
      <formula2>2147483647</formula2>
    </dataValidation>
    <dataValidation showInputMessage="1" showErrorMessage="1" sqref="P6"/>
    <dataValidation allowBlank="1" showErrorMessage="1" promptTitle="Seleccione..." sqref="AP1"/>
    <dataValidation type="custom" showInputMessage="1" showErrorMessage="1" errorTitle="Error" error="El valor ingresado es inválido. Ingresá un valor numérico." sqref="E6">
      <formula1>ISNUMBER(E6)</formula1>
    </dataValidation>
    <dataValidation type="textLength" operator="lessThan" allowBlank="1" showDropDown="1" showInputMessage="1" showErrorMessage="1" sqref="N6">
      <formula1>512</formula1>
    </dataValidation>
    <dataValidation allowBlank="1" showErrorMessage="1" sqref="AK5"/>
    <dataValidation type="list" errorStyle="warning" showInputMessage="1" showErrorMessage="1" errorTitle="Objetivo estratégico nuevo" error="Cuando importes este archivo, estarás registrando un nuevo objetivo estratégico para la jurisdicción." sqref="B6">
      <formula1>INDIRECT($B$2)</formula1>
    </dataValidation>
    <dataValidation type="list" allowBlank="1" showInputMessage="1" showErrorMessage="1" errorTitle="Error" error="El valor ingresado es inválido. Seleccioná un valor de la lista." sqref="M6">
      <formula1>INDIRECT(CONCATENATE($B$2,".Areas"))</formula1>
    </dataValidation>
    <dataValidation type="textLength" showInputMessage="1" showErrorMessage="1" errorTitle="Error" error="El campo es requerido para poder importar el proyecto." sqref="A6">
      <formula1>1</formula1>
      <formula2>512</formula2>
    </dataValidation>
    <dataValidation type="list" allowBlank="1" showErrorMessage="1" promptTitle="Seleccione..." sqref="AP3">
      <formula1>$AL$2:$AL$6</formula1>
    </dataValidation>
    <dataValidation errorStyle="warning" showInputMessage="1" showErrorMessage="1" errorTitle="Objetivo operativo nuevo" error="Cuando importes este archivo, estarás registrando un nuevo objetivo operativo para el objetivo estratégico." sqref="C6"/>
    <dataValidation type="date" operator="greaterThan" showInputMessage="1" showErrorMessage="1" errorTitle="Error" error="El campo es requerido para poder importar un proyecto._x000a_Chequeá que sea mayor a la Fecha de Inicio" sqref="V6">
      <formula1>U6</formula1>
    </dataValidation>
  </dataValidations>
  <pageMargins left="0.7" right="0.7" top="0.75" bottom="0.75" header="0.3" footer="0.3"/>
  <pageSetup orientation="portrait" r:id="rId1"/>
  <tableParts count="1">
    <tablePart r:id="rId2"/>
  </tableParts>
  <extLst>
    <ext xmlns:x14="http://schemas.microsoft.com/office/spreadsheetml/2009/9/main" uri="{CCE6A557-97BC-4b89-ADB6-D9C93CAAB3DF}">
      <x14:dataValidations xmlns:xm="http://schemas.microsoft.com/office/excel/2006/main" count="10">
        <x14:dataValidation type="list" showInputMessage="1" showErrorMessage="1" errorTitle="Error" error="El valor ingresado es inválido. Seleccioná un valor de la lista.">
          <x14:formula1>
            <xm:f>Referencias!$I$2:$I$3</xm:f>
          </x14:formula1>
          <xm:sqref>AN6</xm:sqref>
        </x14:dataValidation>
        <x14:dataValidation type="list" allowBlank="1" showInputMessage="1" showErrorMessage="1" errorTitle="Error" error="El valor ingresado es inválido. Seleccioná un valor de la lista.">
          <x14:formula1>
            <xm:f>Referencias!$A$2:$A$15</xm:f>
          </x14:formula1>
          <xm:sqref>I6:K6</xm:sqref>
        </x14:dataValidation>
        <x14:dataValidation type="list" showInputMessage="1" showErrorMessage="1" errorTitle="Error" error="El valor ingresado es inválido. Seleccioná un valor de la lista.">
          <x14:formula1>
            <xm:f>Referencias!$C$2:$C$5</xm:f>
          </x14:formula1>
          <xm:sqref>O6</xm:sqref>
        </x14:dataValidation>
        <x14:dataValidation type="list" showInputMessage="1" showErrorMessage="1" errorTitle="Error" error="El valor ingresado es inválido. Seleccioná un valor de la lista.">
          <x14:formula1>
            <xm:f>Referencias!$E$2:$E$3</xm:f>
          </x14:formula1>
          <xm:sqref>AJ6</xm:sqref>
        </x14:dataValidation>
        <x14:dataValidation type="list" showInputMessage="1" showErrorMessage="1" errorTitle="Error" error="El valor ingresado es inválido. Seleccioná un valor de la lista.">
          <x14:formula1>
            <xm:f>Referencias!$K$2:$K$4</xm:f>
          </x14:formula1>
          <xm:sqref>AO6</xm:sqref>
        </x14:dataValidation>
        <x14:dataValidation type="list" showInputMessage="1" showErrorMessage="1" errorTitle="Error" error="El valor ingresado es inválido. Seleccioná un valor de la lista.">
          <x14:formula1>
            <xm:f>Referencias!$A$2:$A$15</xm:f>
          </x14:formula1>
          <xm:sqref>H6</xm:sqref>
        </x14:dataValidation>
        <x14:dataValidation type="list" allowBlank="1" showInputMessage="1" showErrorMessage="1" errorTitle="Error" error="El valor ingresado es inválido. Seleccioná un valor de la lista.">
          <x14:formula1>
            <xm:f>Referencias!$M$2:$M$16</xm:f>
          </x14:formula1>
          <xm:sqref>Q6:T6</xm:sqref>
        </x14:dataValidation>
        <x14:dataValidation type="list" allowBlank="1" showErrorMessage="1" errorTitle="Error" error="El valor ingresado es inválido. Seleccioná un valor de la lista.">
          <x14:formula1>
            <xm:f>Referencias!$G$2:$G$6</xm:f>
          </x14:formula1>
          <xm:sqref>AL6:AM6</xm:sqref>
        </x14:dataValidation>
        <x14:dataValidation type="list" showInputMessage="1" showErrorMessage="1" errorTitle="Error" error="El valor ingresado es inválido. Seleccioná un valor de la lista.">
          <x14:formula1>
            <xm:f>Referencias!$G$2:$G$6</xm:f>
          </x14:formula1>
          <xm:sqref>AK6</xm:sqref>
        </x14:dataValidation>
        <x14:dataValidation type="list" allowBlank="1" showErrorMessage="1" errorTitle="Error" error="Jurisdicción inválida. Buscá tu jurisdicción en la lista." promptTitle="Seleccione...">
          <x14:formula1>
            <xm:f>Referencias!$O$2:$O$32</xm:f>
          </x14:formula1>
          <xm:sqref>B1:C1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4"/>
  <sheetViews>
    <sheetView tabSelected="1" zoomScaleNormal="100" workbookViewId="0">
      <selection activeCell="N1" sqref="N1"/>
    </sheetView>
  </sheetViews>
  <sheetFormatPr defaultRowHeight="15" x14ac:dyDescent="0.25"/>
  <cols>
    <col min="1" max="1" width="35.42578125" style="11" customWidth="1"/>
    <col min="2" max="2" width="1.5703125" style="11" customWidth="1"/>
    <col min="3" max="3" width="49" style="11" customWidth="1"/>
    <col min="4" max="4" width="2.7109375" style="11" customWidth="1"/>
    <col min="5" max="5" width="35.42578125" style="11" customWidth="1"/>
    <col min="6" max="6" width="1.5703125" style="11" customWidth="1"/>
    <col min="7" max="7" width="49" style="11" customWidth="1"/>
    <col min="8" max="16384" width="9.140625" style="11"/>
  </cols>
  <sheetData>
    <row r="1" spans="1:7" ht="23.25" x14ac:dyDescent="0.35">
      <c r="A1" s="80" t="s">
        <v>542</v>
      </c>
    </row>
    <row r="2" spans="1:7" x14ac:dyDescent="0.25">
      <c r="A2" s="79" t="s">
        <v>548</v>
      </c>
    </row>
    <row r="3" spans="1:7" x14ac:dyDescent="0.25">
      <c r="A3" s="79" t="s">
        <v>545</v>
      </c>
    </row>
    <row r="4" spans="1:7" x14ac:dyDescent="0.25">
      <c r="A4" s="79" t="s">
        <v>546</v>
      </c>
    </row>
    <row r="5" spans="1:7" x14ac:dyDescent="0.25">
      <c r="A5" s="79"/>
    </row>
    <row r="6" spans="1:7" x14ac:dyDescent="0.25">
      <c r="A6" s="79"/>
    </row>
    <row r="7" spans="1:7" x14ac:dyDescent="0.25">
      <c r="A7" s="79"/>
    </row>
    <row r="8" spans="1:7" x14ac:dyDescent="0.25">
      <c r="A8" s="79"/>
    </row>
    <row r="9" spans="1:7" x14ac:dyDescent="0.25">
      <c r="A9" s="79"/>
    </row>
    <row r="10" spans="1:7" x14ac:dyDescent="0.25">
      <c r="A10" s="79"/>
    </row>
    <row r="11" spans="1:7" x14ac:dyDescent="0.25">
      <c r="A11" s="79"/>
    </row>
    <row r="12" spans="1:7" x14ac:dyDescent="0.25">
      <c r="A12" s="79"/>
    </row>
    <row r="13" spans="1:7" ht="8.25" customHeight="1" x14ac:dyDescent="0.25">
      <c r="A13" s="79"/>
    </row>
    <row r="14" spans="1:7" x14ac:dyDescent="0.25">
      <c r="A14" s="79"/>
    </row>
    <row r="15" spans="1:7" x14ac:dyDescent="0.25">
      <c r="A15" s="79" t="s">
        <v>547</v>
      </c>
    </row>
    <row r="16" spans="1:7" ht="11.25" customHeight="1" x14ac:dyDescent="0.25">
      <c r="A16" s="21"/>
      <c r="B16" s="21"/>
      <c r="C16" s="21"/>
      <c r="D16" s="21"/>
      <c r="E16" s="21"/>
      <c r="F16" s="21"/>
      <c r="G16" s="21"/>
    </row>
    <row r="17" spans="1:7" ht="30.75" customHeight="1" x14ac:dyDescent="0.35">
      <c r="A17" s="80" t="s">
        <v>670</v>
      </c>
    </row>
    <row r="18" spans="1:7" ht="129.75" customHeight="1" x14ac:dyDescent="0.25">
      <c r="C18" s="89" t="s">
        <v>671</v>
      </c>
      <c r="D18" s="13"/>
      <c r="F18" s="14"/>
      <c r="G18" s="90" t="s">
        <v>672</v>
      </c>
    </row>
    <row r="19" spans="1:7" ht="103.5" customHeight="1" x14ac:dyDescent="0.25">
      <c r="A19" s="75" t="s">
        <v>666</v>
      </c>
      <c r="B19" s="74"/>
      <c r="C19" s="89"/>
      <c r="D19" s="13"/>
      <c r="E19" s="76" t="s">
        <v>668</v>
      </c>
      <c r="F19" s="74"/>
      <c r="G19" s="90"/>
    </row>
    <row r="20" spans="1:7" ht="7.5" customHeight="1" x14ac:dyDescent="0.25">
      <c r="A20" s="21"/>
      <c r="B20" s="21"/>
      <c r="C20" s="21"/>
      <c r="D20" s="21"/>
      <c r="E20" s="22"/>
      <c r="F20" s="22"/>
      <c r="G20" s="23"/>
    </row>
    <row r="21" spans="1:7" ht="11.25" customHeight="1" x14ac:dyDescent="0.25">
      <c r="A21" s="16"/>
      <c r="B21" s="16"/>
      <c r="C21" s="16"/>
      <c r="D21" s="16"/>
      <c r="E21" s="14"/>
      <c r="F21" s="14"/>
      <c r="G21" s="15"/>
    </row>
    <row r="22" spans="1:7" ht="120" customHeight="1" x14ac:dyDescent="0.25">
      <c r="C22" s="90" t="s">
        <v>674</v>
      </c>
      <c r="D22" s="13"/>
      <c r="E22" s="14"/>
      <c r="F22" s="14"/>
      <c r="G22" s="90" t="s">
        <v>673</v>
      </c>
    </row>
    <row r="23" spans="1:7" ht="97.5" customHeight="1" x14ac:dyDescent="0.25">
      <c r="A23" s="78" t="s">
        <v>667</v>
      </c>
      <c r="B23" s="74"/>
      <c r="C23" s="90"/>
      <c r="D23" s="13"/>
      <c r="E23" s="77" t="s">
        <v>669</v>
      </c>
      <c r="F23" s="74"/>
      <c r="G23" s="90"/>
    </row>
    <row r="24" spans="1:7" ht="7.5" customHeight="1" x14ac:dyDescent="0.25">
      <c r="A24" s="24"/>
      <c r="B24" s="24"/>
      <c r="C24" s="24"/>
      <c r="D24" s="24"/>
      <c r="E24" s="24"/>
      <c r="F24" s="24"/>
      <c r="G24" s="24"/>
    </row>
  </sheetData>
  <sheetProtection algorithmName="SHA-512" hashValue="+oHworXZwpPE1rZ0uwAR82FkG7h6jNt5moXjrm+oz+6jdHn9vO0w0uW5XK7BUeg6AHa8C7PABeLs4w7iUg+3rA==" saltValue="tl25VUqX8M6rsB0T1VebFA==" spinCount="100000" sheet="1" objects="1" scenarios="1"/>
  <mergeCells count="4">
    <mergeCell ref="C18:C19"/>
    <mergeCell ref="G18:G19"/>
    <mergeCell ref="C22:C23"/>
    <mergeCell ref="G22:G23"/>
  </mergeCells>
  <pageMargins left="0.7" right="0.7" top="0.75" bottom="0.75" header="0.3" footer="0.3"/>
  <pageSetup orientation="portrait" horizontalDpi="4294967295" verticalDpi="4294967295"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F137"/>
  <sheetViews>
    <sheetView zoomScale="70" zoomScaleNormal="70" workbookViewId="0"/>
  </sheetViews>
  <sheetFormatPr defaultRowHeight="15" x14ac:dyDescent="0.25"/>
  <cols>
    <col min="1" max="1" width="50.7109375" customWidth="1"/>
    <col min="2" max="2" width="58.140625" bestFit="1" customWidth="1"/>
    <col min="3" max="3" width="61.7109375" customWidth="1"/>
    <col min="4" max="4" width="17.42578125" bestFit="1" customWidth="1"/>
    <col min="5" max="5" width="18.28515625" bestFit="1" customWidth="1"/>
    <col min="6" max="6" width="46.28515625" customWidth="1"/>
    <col min="7" max="7" width="33.5703125" customWidth="1"/>
  </cols>
  <sheetData>
    <row r="1" spans="1:6" x14ac:dyDescent="0.25">
      <c r="A1" s="2" t="s">
        <v>67</v>
      </c>
      <c r="B1" s="2" t="s">
        <v>61</v>
      </c>
      <c r="C1" s="2" t="s">
        <v>105</v>
      </c>
      <c r="D1" s="2" t="s">
        <v>104</v>
      </c>
      <c r="E1" s="4" t="s">
        <v>106</v>
      </c>
      <c r="F1" s="25" t="s">
        <v>67</v>
      </c>
    </row>
    <row r="2" spans="1:6" ht="60" customHeight="1" x14ac:dyDescent="0.25">
      <c r="A2" t="s">
        <v>68</v>
      </c>
      <c r="B2" s="3" t="s">
        <v>550</v>
      </c>
      <c r="C2" s="3" t="str">
        <f>LEFT(Table2[[#This Row],[Objetivo estratégico]],255)</f>
        <v>Incrementar 4 puntos porcentuales el cumplimimiento de las normas por parte de los vecinos de la ciudad de buenos aires medido por la proporcion de las fiscalizaciones SIN IRREGULARIDADES para 2019.</v>
      </c>
      <c r="D2" t="str">
        <f>VLOOKUP(Table2[[#This Row],[Jurisdicción]],Table5[#All],2,FALSE)</f>
        <v>AGC</v>
      </c>
      <c r="E2">
        <v>2</v>
      </c>
    </row>
    <row r="3" spans="1:6" ht="45" x14ac:dyDescent="0.25">
      <c r="A3" t="s">
        <v>68</v>
      </c>
      <c r="B3" s="3" t="s">
        <v>551</v>
      </c>
      <c r="C3" s="3" t="str">
        <f>LEFT(Table2[[#This Row],[Objetivo estratégico]],255)</f>
        <v>Incrementar, para 2019, la satisfaccion del administrado que realiza tramites dentro de la AGC a 7 medido por el indice de satisfaccion calculado mediante encuestas.</v>
      </c>
      <c r="D3" t="str">
        <f>VLOOKUP(Table2[[#This Row],[Jurisdicción]],Table5[#All],2,FALSE)</f>
        <v>AGC</v>
      </c>
      <c r="E3">
        <v>3</v>
      </c>
    </row>
    <row r="4" spans="1:6" ht="30" customHeight="1" x14ac:dyDescent="0.25">
      <c r="A4" t="s">
        <v>69</v>
      </c>
      <c r="B4" s="3" t="s">
        <v>574</v>
      </c>
      <c r="C4" s="3" t="str">
        <f>LEFT(Table2[[#This Row],[Objetivo estratégico]],255)</f>
        <v>Para 2019, lograr un crecimiento en la asistencia crediticia a Pymes y Mypes (con énfasis en empresas que promuevan la tecnología y la innovación) logrando superar los 5.000 clientes y alcanzando un market share de préstamos a empresas del 3,5% del mercad</v>
      </c>
      <c r="D4" t="str">
        <f>VLOOKUP(Table2[[#This Row],[Jurisdicción]],Table5[#All],2,FALSE)</f>
        <v>BCBA</v>
      </c>
      <c r="E4">
        <v>1</v>
      </c>
    </row>
    <row r="5" spans="1:6" ht="30" customHeight="1" x14ac:dyDescent="0.25">
      <c r="A5" t="s">
        <v>69</v>
      </c>
      <c r="B5" s="3" t="s">
        <v>575</v>
      </c>
      <c r="C5" s="3" t="str">
        <f>LEFT(Table2[[#This Row],[Objetivo estratégico]],255)</f>
        <v xml:space="preserve">Brindar servicios bancarios ágiles, accesibles y de calidad a más ciudadanos, logrando para 2019 que el 15% de la población activa de CABA sea un cliente que consuma con las tarjetas de crédito o débito del Banco (2015: 11%) y superando el 4,25 (sobre 5) </v>
      </c>
      <c r="D5" t="str">
        <f>VLOOKUP(Table2[[#This Row],[Jurisdicción]],Table5[#All],2,FALSE)</f>
        <v>BCBA</v>
      </c>
      <c r="E5">
        <v>2</v>
      </c>
    </row>
    <row r="6" spans="1:6" ht="30" customHeight="1" x14ac:dyDescent="0.25">
      <c r="A6" t="s">
        <v>69</v>
      </c>
      <c r="B6" s="3" t="s">
        <v>576</v>
      </c>
      <c r="C6" s="3" t="str">
        <f>LEFT(Table2[[#This Row],[Objetivo estratégico]],255)</f>
        <v>Mantener el valor real del patrimonio neto, alcanzando un ROE positivo en términos reales en 2019 (ROE mayor a la inflación).</v>
      </c>
      <c r="D6" t="str">
        <f>VLOOKUP(Table2[[#This Row],[Jurisdicción]],Table5[#All],2,FALSE)</f>
        <v>BCBA</v>
      </c>
      <c r="E6">
        <v>3</v>
      </c>
    </row>
    <row r="7" spans="1:6" ht="30" customHeight="1" x14ac:dyDescent="0.25">
      <c r="A7" t="s">
        <v>69</v>
      </c>
      <c r="B7" s="3" t="s">
        <v>577</v>
      </c>
      <c r="C7" s="3" t="str">
        <f>LEFT(Table2[[#This Row],[Objetivo estratégico]],255)</f>
        <v xml:space="preserve">Para 2019, alcanzar un 16% de market share de préstamos hipotecarios ofreciendo alternativas accesibles de financiamiento a la vivienda para familias y promover la inclusión financiera de los segmentos de bajos ingresos instalando posiciones del Banco en </v>
      </c>
      <c r="D7" t="str">
        <f>VLOOKUP(Table2[[#This Row],[Jurisdicción]],Table5[#All],2,FALSE)</f>
        <v>BCBA</v>
      </c>
      <c r="E7">
        <v>4</v>
      </c>
    </row>
    <row r="8" spans="1:6" ht="30" customHeight="1" x14ac:dyDescent="0.25">
      <c r="A8" t="s">
        <v>69</v>
      </c>
      <c r="B8" s="3" t="s">
        <v>552</v>
      </c>
      <c r="C8" s="40" t="str">
        <f>LEFT(Table2[[#This Row],[Objetivo estratégico]],255)</f>
        <v xml:space="preserve">Para 2019, alcanzar las 80 sucursales y realizar un 88% de operaciones por canales electrónicos (cajeros automáticos, terminales de autoservicio, homebanking y aplicaciones móviles) para lograr cercanía tanto con presencia física como a través de canales </v>
      </c>
      <c r="D8" s="40" t="str">
        <f>VLOOKUP(Table2[[#This Row],[Jurisdicción]],Table5[#All],2,FALSE)</f>
        <v>BCBA</v>
      </c>
      <c r="E8">
        <v>5</v>
      </c>
    </row>
    <row r="9" spans="1:6" ht="15" customHeight="1" x14ac:dyDescent="0.25">
      <c r="A9" t="s">
        <v>70</v>
      </c>
      <c r="B9" s="3" t="s">
        <v>578</v>
      </c>
      <c r="C9" s="3" t="str">
        <f>LEFT(Table2[[#This Row],[Objetivo estratégico]],255)</f>
        <v>Solventar los Gastos Variables de la Temporada 2017 con Recursos Propios</v>
      </c>
      <c r="D9" t="str">
        <f>VLOOKUP(Table2[[#This Row],[Jurisdicción]],Table5[#All],2,FALSE)</f>
        <v>EATC</v>
      </c>
      <c r="E9">
        <v>1</v>
      </c>
    </row>
    <row r="10" spans="1:6" ht="15" customHeight="1" x14ac:dyDescent="0.25">
      <c r="A10" t="s">
        <v>70</v>
      </c>
      <c r="B10" s="3" t="s">
        <v>579</v>
      </c>
      <c r="C10" s="3" t="str">
        <f>LEFT(Table2[[#This Row],[Objetivo estratégico]],255)</f>
        <v>Continuar ofreciendo una temporada artística de nivel y calidad aumentado en 5 % la cantidad de abonados para Temporada 2017; alcanzando un 10 % para la Temporada 2018</v>
      </c>
      <c r="D10" t="str">
        <f>VLOOKUP(Table2[[#This Row],[Jurisdicción]],Table5[#All],2,FALSE)</f>
        <v>EATC</v>
      </c>
      <c r="E10">
        <v>2</v>
      </c>
    </row>
    <row r="11" spans="1:6" ht="15" customHeight="1" x14ac:dyDescent="0.25">
      <c r="A11" t="s">
        <v>70</v>
      </c>
      <c r="B11" s="3" t="s">
        <v>580</v>
      </c>
      <c r="C11" s="3" t="str">
        <f>LEFT(Table2[[#This Row],[Objetivo estratégico]],255)</f>
        <v>Profundizar la integración del Teatro con la sociedad, incrementado un 17 % la cantidad de funciones gratuitas y populares dentro y fuera de la sala durante 2017 , alcanzando un nivel de ocupacion de sala del 85 %</v>
      </c>
      <c r="D11" t="str">
        <f>VLOOKUP(Table2[[#This Row],[Jurisdicción]],Table5[#All],2,FALSE)</f>
        <v>EATC</v>
      </c>
      <c r="E11">
        <v>3</v>
      </c>
    </row>
    <row r="12" spans="1:6" ht="30" customHeight="1" x14ac:dyDescent="0.25">
      <c r="A12" t="s">
        <v>70</v>
      </c>
      <c r="B12" s="3" t="s">
        <v>581</v>
      </c>
      <c r="C12" s="3" t="str">
        <f>LEFT(Table2[[#This Row],[Objetivo estratégico]],255)</f>
        <v>Continuar formando artistas del máximo nivel aumentando para 2019 un 15% la cantidad de alumnos del ISA ( 5% anual)</v>
      </c>
      <c r="D12" t="str">
        <f>VLOOKUP(Table2[[#This Row],[Jurisdicción]],Table5[#All],2,FALSE)</f>
        <v>EATC</v>
      </c>
      <c r="E12">
        <v>4</v>
      </c>
    </row>
    <row r="13" spans="1:6" ht="60" customHeight="1" x14ac:dyDescent="0.25">
      <c r="A13" t="s">
        <v>71</v>
      </c>
      <c r="B13" s="3" t="s">
        <v>582</v>
      </c>
      <c r="C13" s="3" t="str">
        <f>LEFT(Table2[[#This Row],[Objetivo estratégico]],255)</f>
        <v>Consolidar a la ciudad de Buenos Aires como una "ciudad a escala humana" mejorando la calidad y/o uso de los espacios públicos a traves de la implementación de las acciones necesarias para promover la satisfacción y disfrute de los vecinos con respecto al</v>
      </c>
      <c r="D13" t="str">
        <f>VLOOKUP(Table2[[#This Row],[Jurisdicción]],Table5[#All],2,FALSE)</f>
        <v>MAYEPGC</v>
      </c>
      <c r="E13">
        <v>1</v>
      </c>
    </row>
    <row r="14" spans="1:6" ht="45" customHeight="1" x14ac:dyDescent="0.25">
      <c r="A14" t="s">
        <v>71</v>
      </c>
      <c r="B14" s="3" t="s">
        <v>583</v>
      </c>
      <c r="C14" s="3" t="str">
        <f>LEFT(Table2[[#This Row],[Objetivo estratégico]],255)</f>
        <v>Para 2019, mejorar en un 5% los estándares ambientales de la Ciudad de Buenos Aires, medido en un único Indicador de Calidad Ambiental (ICA) que contemplará, entre otras variables; aire, agua, suelo, urbanismo y evolución sociodemográfica. En 2030, esa ci</v>
      </c>
      <c r="D14" t="str">
        <f>VLOOKUP(Table2[[#This Row],[Jurisdicción]],Table5[#All],2,FALSE)</f>
        <v>MAYEPGC</v>
      </c>
      <c r="E14">
        <v>2</v>
      </c>
    </row>
    <row r="15" spans="1:6" ht="15" customHeight="1" x14ac:dyDescent="0.25">
      <c r="A15" t="s">
        <v>71</v>
      </c>
      <c r="B15" s="3" t="s">
        <v>584</v>
      </c>
      <c r="C15" s="3" t="str">
        <f>LEFT(Table2[[#This Row],[Objetivo estratégico]],255)</f>
        <v>Lograr que la ciudad esté más limpia. 
Instrumentos de medición: 
- Índice de calidad de limpieza (trimestral): Elaboración de estándard de limpieza, análisis por comuna. "x" % de cuadras cumplen con el estándar de limpieza. (en diciembre tendremos los re</v>
      </c>
      <c r="D15" t="str">
        <f>VLOOKUP(Table2[[#This Row],[Jurisdicción]],Table5[#All],2,FALSE)</f>
        <v>MAYEPGC</v>
      </c>
      <c r="E15">
        <v>3</v>
      </c>
    </row>
    <row r="16" spans="1:6" ht="30" customHeight="1" x14ac:dyDescent="0.25">
      <c r="A16" t="s">
        <v>71</v>
      </c>
      <c r="B16" s="3" t="s">
        <v>585</v>
      </c>
      <c r="C16" s="3" t="str">
        <f>LEFT(Table2[[#This Row],[Objetivo estratégico]],255)</f>
        <v>Que la ciudadanía acceda a un Espacio Público conservado y accesible, mejorando la transitabilidad vial y peatonal en un XX% para 2019.</v>
      </c>
      <c r="D16" t="str">
        <f>VLOOKUP(Table2[[#This Row],[Jurisdicción]],Table5[#All],2,FALSE)</f>
        <v>MAYEPGC</v>
      </c>
      <c r="E16">
        <v>4</v>
      </c>
    </row>
    <row r="17" spans="1:5" ht="45" customHeight="1" x14ac:dyDescent="0.25">
      <c r="A17" t="s">
        <v>71</v>
      </c>
      <c r="B17" s="3" t="s">
        <v>586</v>
      </c>
      <c r="C17" s="3" t="str">
        <f>LEFT(Table2[[#This Row],[Objetivo estratégico]],255)</f>
        <v xml:space="preserve">Se desarrollaran proyectos que restauren y reconstruyan el tejido físico de la Ciudad y su patrimonio caratulando 51 proyectos de Regeneración Urbana en el 2017, dando respuesta a los problemas sociales y económicos de la Ciudad de una manera integrada. 
</v>
      </c>
      <c r="D17" t="str">
        <f>VLOOKUP(Table2[[#This Row],[Jurisdicción]],Table5[#All],2,FALSE)</f>
        <v>MAYEPGC</v>
      </c>
      <c r="E17">
        <v>5</v>
      </c>
    </row>
    <row r="18" spans="1:5" ht="45" customHeight="1" x14ac:dyDescent="0.25">
      <c r="A18" t="s">
        <v>71</v>
      </c>
      <c r="B18" s="40" t="s">
        <v>553</v>
      </c>
      <c r="C18" s="40" t="str">
        <f>LEFT(Table2[[#This Row],[Objetivo estratégico]],255)</f>
        <v>Promover el bienestar animal y la tenencia responsable de mascotas y contribuir con la convivencia armónica en el espacio público, incrementando en un 40% el número de castraciones de perros y gatos, machos y hembras y realizando 9 eventos educativos masi</v>
      </c>
      <c r="D18" s="40" t="str">
        <f>VLOOKUP(Table2[[#This Row],[Jurisdicción]],Table5[#All],2,FALSE)</f>
        <v>MAYEPGC</v>
      </c>
      <c r="E18">
        <v>6</v>
      </c>
    </row>
    <row r="19" spans="1:5" ht="45" customHeight="1" x14ac:dyDescent="0.25">
      <c r="A19" t="s">
        <v>71</v>
      </c>
      <c r="B19" s="40" t="s">
        <v>554</v>
      </c>
      <c r="C19" s="40" t="str">
        <f>LEFT(Table2[[#This Row],[Objetivo estratégico]],255)</f>
        <v>Servicio eficiente de recolección de húmedos y secos. Mayor capacidad de tratamiento de residuos secos.
Medición de recolección de húmedos: Promedio de toneladas diarias enterradas en CEAMSE. Objetivo 2017: "X" toneladas promedio de material diario enterr</v>
      </c>
      <c r="D19" s="40" t="str">
        <f>VLOOKUP(Table2[[#This Row],[Jurisdicción]],Table5[#All],2,FALSE)</f>
        <v>MAYEPGC</v>
      </c>
      <c r="E19">
        <v>7</v>
      </c>
    </row>
    <row r="20" spans="1:5" ht="45" customHeight="1" x14ac:dyDescent="0.25">
      <c r="A20" t="s">
        <v>71</v>
      </c>
      <c r="B20" s="40" t="s">
        <v>555</v>
      </c>
      <c r="C20" s="40" t="str">
        <f>LEFT(Table2[[#This Row],[Objetivo estratégico]],255)</f>
        <v>Que la Ciudad sea un XX% más sustentable en 2019, mediante la implementación de tecnología LED y paneles solares</v>
      </c>
      <c r="D20" s="40" t="str">
        <f>VLOOKUP(Table2[[#This Row],[Jurisdicción]],Table5[#All],2,FALSE)</f>
        <v>MAYEPGC</v>
      </c>
      <c r="E20">
        <v>8</v>
      </c>
    </row>
    <row r="21" spans="1:5" ht="45" customHeight="1" x14ac:dyDescent="0.25">
      <c r="A21" t="s">
        <v>71</v>
      </c>
      <c r="B21" s="40" t="s">
        <v>556</v>
      </c>
      <c r="C21" s="40" t="str">
        <f>LEFT(Table2[[#This Row],[Objetivo estratégico]],255)</f>
        <v>Garantizar una mejor calidad de vida a la ciudadanía, mediante la optimización de las tecnologías para prevenir y reducir el impacto de las inundaciones en un XX% para 2019.</v>
      </c>
      <c r="D21" s="40" t="str">
        <f>VLOOKUP(Table2[[#This Row],[Jurisdicción]],Table5[#All],2,FALSE)</f>
        <v>MAYEPGC</v>
      </c>
      <c r="E21">
        <v>9</v>
      </c>
    </row>
    <row r="22" spans="1:5" ht="15" customHeight="1" x14ac:dyDescent="0.25">
      <c r="A22" t="s">
        <v>72</v>
      </c>
      <c r="B22" s="3" t="s">
        <v>587</v>
      </c>
      <c r="C22" s="3" t="str">
        <f>LEFT(Table2[[#This Row],[Objetivo estratégico]],255)</f>
        <v>En el año 2017 garantizar la actividad de teatros, clubes de música y
centros culturales independientes de la Ciudad de Buenos Aires, a 
través de mesas de diálogo, posibilitando las habilitaciones 
correspondientes, y agilizando la asignación de fondos e</v>
      </c>
      <c r="D22" t="str">
        <f>VLOOKUP(Table2[[#This Row],[Jurisdicción]],Table5[#All],2,FALSE)</f>
        <v>MCGC</v>
      </c>
      <c r="E22">
        <v>1</v>
      </c>
    </row>
    <row r="23" spans="1:5" ht="15" customHeight="1" x14ac:dyDescent="0.25">
      <c r="A23" t="s">
        <v>72</v>
      </c>
      <c r="B23" s="3" t="s">
        <v>588</v>
      </c>
      <c r="C23" s="3" t="str">
        <f>LEFT(Table2[[#This Row],[Objetivo estratégico]],255)</f>
        <v>Superar en 2017 el millón de personas espectadoras en los corsos y carnavales, las Noches de la Ciudad y milongas de las 15 comunas porteñas.</v>
      </c>
      <c r="D23" t="str">
        <f>VLOOKUP(Table2[[#This Row],[Jurisdicción]],Table5[#All],2,FALSE)</f>
        <v>MCGC</v>
      </c>
      <c r="E23">
        <v>2</v>
      </c>
    </row>
    <row r="24" spans="1:5" ht="30" customHeight="1" x14ac:dyDescent="0.25">
      <c r="A24" t="s">
        <v>72</v>
      </c>
      <c r="B24" s="3" t="s">
        <v>589</v>
      </c>
      <c r="C24" s="3" t="str">
        <f>LEFT(Table2[[#This Row],[Objetivo estratégico]],255)</f>
        <v xml:space="preserve">Para 2018 aumentar en un 5% la audiencia de nuevos públicos en las actividades culturales de las 15 comunas de la Ciudad a través de 300 actividades nuevas para niños, jóvenes y adultos en los 36 centros culturales dependientes del gobierno de la Ciudad, </v>
      </c>
      <c r="D24" t="str">
        <f>VLOOKUP(Table2[[#This Row],[Jurisdicción]],Table5[#All],2,FALSE)</f>
        <v>MCGC</v>
      </c>
      <c r="E24">
        <v>3</v>
      </c>
    </row>
    <row r="25" spans="1:5" ht="15" customHeight="1" x14ac:dyDescent="0.25">
      <c r="A25" t="s">
        <v>72</v>
      </c>
      <c r="B25" s="3" t="s">
        <v>590</v>
      </c>
      <c r="C25" s="3" t="str">
        <f>LEFT(Table2[[#This Row],[Objetivo estratégico]],255)</f>
        <v>En 2017, renovar la diagramación cultural de la Ciudad, activando una participación de más de 100.000 personas en la Usina del Arte, más de 200.000 jóvenes menores de 30 años en el Centro Cultural Recoleta, el desarrollo de programas para el Distrito de l</v>
      </c>
      <c r="D25" t="str">
        <f>VLOOKUP(Table2[[#This Row],[Jurisdicción]],Table5[#All],2,FALSE)</f>
        <v>MCGC</v>
      </c>
      <c r="E25">
        <v>4</v>
      </c>
    </row>
    <row r="26" spans="1:5" ht="15" customHeight="1" x14ac:dyDescent="0.25">
      <c r="A26" t="s">
        <v>72</v>
      </c>
      <c r="B26" s="3" t="s">
        <v>591</v>
      </c>
      <c r="C26" s="3" t="str">
        <f>LEFT(Table2[[#This Row],[Objetivo estratégico]],255)</f>
        <v>Aumentar la circulación del trabajo artístico de jóvenes menores de 30 años en el territorio nacional a partir de la realización de Festivales de música y de ampliar los artistas involucrados para Bienal Arte Joven en el año 2017.</v>
      </c>
      <c r="D26" t="str">
        <f>VLOOKUP(Table2[[#This Row],[Jurisdicción]],Table5[#All],2,FALSE)</f>
        <v>MCGC</v>
      </c>
      <c r="E26">
        <v>5</v>
      </c>
    </row>
    <row r="27" spans="1:5" ht="15" customHeight="1" x14ac:dyDescent="0.25">
      <c r="A27" t="s">
        <v>72</v>
      </c>
      <c r="B27" s="40" t="s">
        <v>557</v>
      </c>
      <c r="C27" s="40" t="str">
        <f>LEFT(Table2[[#This Row],[Objetivo estratégico]],255)</f>
        <v>Implementar 50 nuevas asignaturas en los planes académicos de los dos Conservatorios y los dos Institutos de Música dependientes del gobierno de la Ciudad, y programar conciertos de docentes y alumnos mensuales.</v>
      </c>
      <c r="D27" s="40" t="str">
        <f>VLOOKUP(Table2[[#This Row],[Jurisdicción]],Table5[#All],2,FALSE)</f>
        <v>MCGC</v>
      </c>
      <c r="E27">
        <v>6</v>
      </c>
    </row>
    <row r="28" spans="1:5" ht="15" customHeight="1" x14ac:dyDescent="0.25">
      <c r="A28" t="s">
        <v>513</v>
      </c>
      <c r="B28" s="3" t="s">
        <v>85</v>
      </c>
      <c r="C28" s="3" t="str">
        <f>LEFT(Table2[[#This Row],[Objetivo estratégico]],255)</f>
        <v>Asegurar la integralidad y eficacia de las prestaciones</v>
      </c>
      <c r="D28" t="str">
        <f>VLOOKUP(Table2[[#This Row],[Jurisdicción]],Table5[#All],2,FALSE)</f>
        <v>MHYDHGC</v>
      </c>
      <c r="E28">
        <v>1</v>
      </c>
    </row>
    <row r="29" spans="1:5" ht="45" customHeight="1" x14ac:dyDescent="0.25">
      <c r="A29" t="s">
        <v>513</v>
      </c>
      <c r="B29" s="3" t="s">
        <v>86</v>
      </c>
      <c r="C29" s="3" t="str">
        <f>LEFT(Table2[[#This Row],[Objetivo estratégico]],255)</f>
        <v>Crear las condiciones que garanticen la inclusión social y la participación comunitaria a través de la gestión social del Hábitat en villas, asentamientos y su entorno inmediato.</v>
      </c>
      <c r="D29" t="str">
        <f>VLOOKUP(Table2[[#This Row],[Jurisdicción]],Table5[#All],2,FALSE)</f>
        <v>MHYDHGC</v>
      </c>
      <c r="E29">
        <v>2</v>
      </c>
    </row>
    <row r="30" spans="1:5" ht="15" customHeight="1" x14ac:dyDescent="0.25">
      <c r="A30" t="s">
        <v>513</v>
      </c>
      <c r="B30" s="3" t="s">
        <v>87</v>
      </c>
      <c r="C30" s="3" t="str">
        <f>LEFT(Table2[[#This Row],[Objetivo estratégico]],255)</f>
        <v>Garantizar la Igualdad de Oportunidades</v>
      </c>
      <c r="D30" t="str">
        <f>VLOOKUP(Table2[[#This Row],[Jurisdicción]],Table5[#All],2,FALSE)</f>
        <v>MHYDHGC</v>
      </c>
      <c r="E30">
        <v>3</v>
      </c>
    </row>
    <row r="31" spans="1:5" ht="15" customHeight="1" x14ac:dyDescent="0.25">
      <c r="A31" t="s">
        <v>513</v>
      </c>
      <c r="B31" s="3" t="s">
        <v>84</v>
      </c>
      <c r="C31" s="3" t="str">
        <f>LEFT(Table2[[#This Row],[Objetivo estratégico]],255)</f>
        <v>Respuesta ante las situaciones de emergencia social</v>
      </c>
      <c r="D31" t="str">
        <f>VLOOKUP(Table2[[#This Row],[Jurisdicción]],Table5[#All],2,FALSE)</f>
        <v>MHYDHGC</v>
      </c>
      <c r="E31">
        <v>4</v>
      </c>
    </row>
    <row r="32" spans="1:5" ht="15" customHeight="1" x14ac:dyDescent="0.25">
      <c r="A32" t="s">
        <v>73</v>
      </c>
      <c r="B32" s="3" t="s">
        <v>592</v>
      </c>
      <c r="C32" s="3" t="str">
        <f>LEFT(Table2[[#This Row],[Objetivo estratégico]],255)</f>
        <v>Continuar con la Implementación del Plan Hidráulico, aumentando en "X" M3 la capacidad de recepción de los ductos y extendiendo "X" la cantidad de Metros líneales (Ml) de ductos</v>
      </c>
      <c r="D32" t="str">
        <f>VLOOKUP(Table2[[#This Row],[Jurisdicción]],Table5[#All],2,FALSE)</f>
        <v>MDUYTGC</v>
      </c>
      <c r="E32">
        <v>1</v>
      </c>
    </row>
    <row r="33" spans="1:5" ht="15" customHeight="1" x14ac:dyDescent="0.25">
      <c r="A33" t="s">
        <v>73</v>
      </c>
      <c r="B33" s="3" t="s">
        <v>593</v>
      </c>
      <c r="C33" s="3" t="str">
        <f>LEFT(Table2[[#This Row],[Objetivo estratégico]],255)</f>
        <v>Fomentar la ejecución de proyectos público-privados, incrementando la cartera de proyectos del Ministerio, mediante un aumento-si corresponde- de las licitaciones que tengan un potencial uso/usufructo privado en alguna de sus instancias.</v>
      </c>
      <c r="D33" t="str">
        <f>VLOOKUP(Table2[[#This Row],[Jurisdicción]],Table5[#All],2,FALSE)</f>
        <v>MDUYTGC</v>
      </c>
      <c r="E33">
        <v>3</v>
      </c>
    </row>
    <row r="34" spans="1:5" ht="30" customHeight="1" x14ac:dyDescent="0.25">
      <c r="A34" t="s">
        <v>73</v>
      </c>
      <c r="B34" s="3" t="s">
        <v>594</v>
      </c>
      <c r="C34" s="3" t="str">
        <f>LEFT(Table2[[#This Row],[Objetivo estratégico]],255)</f>
        <v>Modernizar la gestión y la atención al vecino, mediante la reducción de los tiempos de trámite por parte del vecino.</v>
      </c>
      <c r="D34" t="str">
        <f>VLOOKUP(Table2[[#This Row],[Jurisdicción]],Table5[#All],2,FALSE)</f>
        <v>MDUYTGC</v>
      </c>
      <c r="E34">
        <v>5</v>
      </c>
    </row>
    <row r="35" spans="1:5" ht="30" customHeight="1" x14ac:dyDescent="0.25">
      <c r="A35" t="s">
        <v>73</v>
      </c>
      <c r="B35" s="3" t="s">
        <v>595</v>
      </c>
      <c r="C35" s="3" t="str">
        <f>LEFT(Table2[[#This Row],[Objetivo estratégico]],255)</f>
        <v>Promover el desarrollo sostenible de la Ciudad de Bs.As. mediante la implementación de obras de regeneración urbana, alcanzando "X" M2 nuevos de aceras y "Y" M2 espacio verde por persona.</v>
      </c>
      <c r="D35" t="str">
        <f>VLOOKUP(Table2[[#This Row],[Jurisdicción]],Table5[#All],2,FALSE)</f>
        <v>MDUYTGC</v>
      </c>
      <c r="E35">
        <v>7</v>
      </c>
    </row>
    <row r="36" spans="1:5" ht="15" customHeight="1" x14ac:dyDescent="0.25">
      <c r="A36" t="s">
        <v>73</v>
      </c>
      <c r="B36" s="3" t="s">
        <v>596</v>
      </c>
      <c r="C36" s="3" t="str">
        <f>LEFT(Table2[[#This Row],[Objetivo estratégico]],255)</f>
        <v>Ejecución de obras Juegos Olímpicos, mediante la implementación del 100% de avance físico , que incluye las obras de vivienda, de infraestructura deportiva, etc)</v>
      </c>
      <c r="D36" t="str">
        <f>VLOOKUP(Table2[[#This Row],[Jurisdicción]],Table5[#All],2,FALSE)</f>
        <v>MDUYTGC</v>
      </c>
      <c r="E36">
        <v>8</v>
      </c>
    </row>
    <row r="37" spans="1:5" ht="15" customHeight="1" x14ac:dyDescent="0.25">
      <c r="A37" t="s">
        <v>223</v>
      </c>
      <c r="B37" s="3" t="s">
        <v>597</v>
      </c>
      <c r="C37" s="3" t="str">
        <f>LEFT(Table2[[#This Row],[Objetivo estratégico]],255)</f>
        <v>Mejorar y extender la red de subterráneos mediante la mejora de la frecuencia de las formaciones, la extensión de la red de subterráneos, el incremento de la cantidad de pasajeros y la satisfacción de los mismos.</v>
      </c>
      <c r="D37" t="str">
        <f>VLOOKUP(Table2[[#This Row],[Jurisdicción]],Table5[#All],2,FALSE)</f>
        <v>MDUYTGC.SBASE</v>
      </c>
      <c r="E37">
        <v>1</v>
      </c>
    </row>
    <row r="38" spans="1:5" ht="15" customHeight="1" x14ac:dyDescent="0.25">
      <c r="A38" t="s">
        <v>225</v>
      </c>
      <c r="B38" s="3" t="s">
        <v>598</v>
      </c>
      <c r="C38" s="3" t="str">
        <f>LEFT(Table2[[#This Row],[Objetivo estratégico]],255)</f>
        <v>Mejorar el transporte público en superficie, mediante la estimación del funcionamiento de la red de Metrobúses en la hora pico; la cantidad de usuarios del sistema público de bicicletas; la reducción de la cantidad de víctimas fatales en los corredores de</v>
      </c>
      <c r="D38" t="str">
        <f>VLOOKUP(Table2[[#This Row],[Jurisdicción]],Table5[#All],2,FALSE)</f>
        <v>MDUYTGC.STRANS</v>
      </c>
      <c r="E38">
        <v>1</v>
      </c>
    </row>
    <row r="39" spans="1:5" ht="15" customHeight="1" x14ac:dyDescent="0.25">
      <c r="A39" t="s">
        <v>389</v>
      </c>
      <c r="B39" s="3" t="s">
        <v>599</v>
      </c>
      <c r="C39" s="3" t="str">
        <f>LEFT(Table2[[#This Row],[Objetivo estratégico]],255)</f>
        <v>Asegurar la equidad educativa: Ampliando la cobertura educativa en niños, con 30 nuevas escuelas con sala de 3 años, para que puedan alcanzar su máximo potencial; Logrando que el IVE del 100% de las escuelas de todos los sectores de gestión y niveles de e</v>
      </c>
      <c r="D39" t="str">
        <f>VLOOKUP(Table2[[#This Row],[Jurisdicción]],Table5[#All],2,FALSE)</f>
        <v>MEGC</v>
      </c>
      <c r="E39">
        <v>1</v>
      </c>
    </row>
    <row r="40" spans="1:5" ht="15" customHeight="1" x14ac:dyDescent="0.25">
      <c r="A40" t="s">
        <v>389</v>
      </c>
      <c r="B40" s="3" t="s">
        <v>600</v>
      </c>
      <c r="C40" s="3" t="str">
        <f>LEFT(Table2[[#This Row],[Objetivo estratégico]],255)</f>
        <v xml:space="preserve">Asegurar la sustentabilidad del sistema educativo: Eliminando al 2019 los edificios escolares dependientes del ME-GCBA con infraestructura en estado crítico, reduciendo en 18,9 puntos el % de edificios escolares en estado regular, aumentando en 24 puntos </v>
      </c>
      <c r="D40" t="str">
        <f>VLOOKUP(Table2[[#This Row],[Jurisdicción]],Table5[#All],2,FALSE)</f>
        <v>MEGC</v>
      </c>
      <c r="E40">
        <v>2</v>
      </c>
    </row>
    <row r="41" spans="1:5" ht="15" customHeight="1" x14ac:dyDescent="0.25">
      <c r="A41" t="s">
        <v>389</v>
      </c>
      <c r="B41" s="3" t="s">
        <v>601</v>
      </c>
      <c r="C41" s="3" t="str">
        <f>LEFT(Table2[[#This Row],[Objetivo estratégico]],255)</f>
        <v xml:space="preserve">Mejorar la Calidad Educativa: Duplicando para 2019 el número de alumnos con conocimientos avanzados de matemática en las escuelas públicas de gestión estatal (Compromiso HRL) ; Reduciendo al 2019 en 8 puntos el % de estudiantes de 7° grado de primaria de </v>
      </c>
      <c r="D41" t="str">
        <f>VLOOKUP(Table2[[#This Row],[Jurisdicción]],Table5[#All],2,FALSE)</f>
        <v>MEGC</v>
      </c>
      <c r="E41">
        <v>3</v>
      </c>
    </row>
    <row r="42" spans="1:5" ht="15" customHeight="1" x14ac:dyDescent="0.25">
      <c r="A42" t="s">
        <v>389</v>
      </c>
      <c r="B42" s="3" t="s">
        <v>602</v>
      </c>
      <c r="C42" s="3" t="str">
        <f>LEFT(Table2[[#This Row],[Objetivo estratégico]],255)</f>
        <v>Orientar la escuela hacia el futuro capacitando al 100% de los docentes en las habilidades necesarias para una escuela orientada hacia el futuro.</v>
      </c>
      <c r="D42" t="str">
        <f>VLOOKUP(Table2[[#This Row],[Jurisdicción]],Table5[#All],2,FALSE)</f>
        <v>MEGC</v>
      </c>
      <c r="E42">
        <v>4</v>
      </c>
    </row>
    <row r="43" spans="1:5" ht="30" customHeight="1" x14ac:dyDescent="0.25">
      <c r="A43" t="s">
        <v>74</v>
      </c>
      <c r="B43" s="71" t="s">
        <v>635</v>
      </c>
      <c r="C43" s="3" t="str">
        <f>LEFT(Table2[[#This Row],[Objetivo estratégico]],255)</f>
        <v>Aumentar la percepción de una cultura metropolitana sin límites políticos entre las jurisdicciones que integran el AMBA, para los próximos tres años, en foco a seguridad, vivienda, salud, medio ambiente y puesta en valor de accesos de ingreso y egreso a l</v>
      </c>
      <c r="D43" t="str">
        <f>VLOOKUP(Table2[[#This Row],[Jurisdicción]],Table5[#All],2,FALSE)</f>
        <v>MGOBGC</v>
      </c>
      <c r="E43">
        <v>1</v>
      </c>
    </row>
    <row r="44" spans="1:5" ht="60" customHeight="1" x14ac:dyDescent="0.25">
      <c r="A44" t="s">
        <v>74</v>
      </c>
      <c r="B44" s="71" t="s">
        <v>603</v>
      </c>
      <c r="C44" s="3" t="str">
        <f>LEFT(Table2[[#This Row],[Objetivo estratégico]],255)</f>
        <v>Asegurar la representación de la Ciudad, durante los próximos tres años, en entornos de gestión y toma de decisión que involucren organismos interjurisdiccionales, autárquicos, demás organizaciones</v>
      </c>
      <c r="D44" t="str">
        <f>VLOOKUP(Table2[[#This Row],[Jurisdicción]],Table5[#All],2,FALSE)</f>
        <v>MGOBGC</v>
      </c>
      <c r="E44">
        <v>2</v>
      </c>
    </row>
    <row r="45" spans="1:5" ht="15" customHeight="1" x14ac:dyDescent="0.25">
      <c r="A45" t="s">
        <v>74</v>
      </c>
      <c r="B45" s="71" t="s">
        <v>636</v>
      </c>
      <c r="C45" s="3" t="str">
        <f>LEFT(Table2[[#This Row],[Objetivo estratégico]],255)</f>
        <v>Potenciar el ejercicio pleno de la autonomía, durante los próximos tres años, a través de la detección y traspaso de las competencias y bienes en posesión del Estado Nacional o Provincial que deberían estar bajo la órbita de la Ciudad</v>
      </c>
      <c r="D45" t="str">
        <f>VLOOKUP(Table2[[#This Row],[Jurisdicción]],Table5[#All],2,FALSE)</f>
        <v>MGOBGC</v>
      </c>
      <c r="E45">
        <v>3</v>
      </c>
    </row>
    <row r="46" spans="1:5" ht="15" customHeight="1" x14ac:dyDescent="0.25">
      <c r="A46" t="s">
        <v>74</v>
      </c>
      <c r="B46" s="72" t="s">
        <v>558</v>
      </c>
      <c r="C46" s="40" t="str">
        <f>LEFT(Table2[[#This Row],[Objetivo estratégico]],255)</f>
        <v xml:space="preserve">Fomentar las relaciones con las provincias y municipios, durante los próximos tres años, a través de la difusión cultural, artística, educativa y turística de la Ciudad, con el fin de fortalecer el vinculo con los gobiernos, representantes legislativos y </v>
      </c>
      <c r="D46" s="40" t="str">
        <f>VLOOKUP(Table2[[#This Row],[Jurisdicción]],Table5[#All],2,FALSE)</f>
        <v>MGOBGC</v>
      </c>
      <c r="E46">
        <v>4</v>
      </c>
    </row>
    <row r="47" spans="1:5" ht="15" customHeight="1" x14ac:dyDescent="0.25">
      <c r="A47" t="s">
        <v>74</v>
      </c>
      <c r="B47" s="72" t="s">
        <v>559</v>
      </c>
      <c r="C47" s="40" t="str">
        <f>LEFT(Table2[[#This Row],[Objetivo estratégico]],255)</f>
        <v xml:space="preserve">Generar el consenso con el Poder Legislativo de la Ciudad, durante estos próximos tres años, mediante el trabajo en equipo en las comisiones de la Legislatura, para promover, fortalecer y mejorar la creación de leyes beneficiosas para el desarrollo de la </v>
      </c>
      <c r="D47" s="40" t="str">
        <f>VLOOKUP(Table2[[#This Row],[Jurisdicción]],Table5[#All],2,FALSE)</f>
        <v>MGOBGC</v>
      </c>
      <c r="E47">
        <v>5</v>
      </c>
    </row>
    <row r="48" spans="1:5" ht="15" customHeight="1" x14ac:dyDescent="0.25">
      <c r="A48" t="s">
        <v>74</v>
      </c>
      <c r="B48" s="72" t="s">
        <v>560</v>
      </c>
      <c r="C48" s="40" t="str">
        <f>LEFT(Table2[[#This Row],[Objetivo estratégico]],255)</f>
        <v>Durante los próximos tres años, potenciar la gestión innovadora y transparente, a través de la redacción de proyectos de reforma en materia política electoral, de la creación de nuevos canales de atención ciudadana y del fortalecimiento del acceso a la In</v>
      </c>
      <c r="D48" s="40" t="str">
        <f>VLOOKUP(Table2[[#This Row],[Jurisdicción]],Table5[#All],2,FALSE)</f>
        <v>MGOBGC</v>
      </c>
      <c r="E48">
        <v>6</v>
      </c>
    </row>
    <row r="49" spans="1:5" ht="60" customHeight="1" x14ac:dyDescent="0.25">
      <c r="A49" t="s">
        <v>75</v>
      </c>
      <c r="B49" s="3" t="s">
        <v>637</v>
      </c>
      <c r="C49" s="3" t="str">
        <f>LEFT(Table2[[#This Row],[Objetivo estratégico]],255)</f>
        <v>Consolidar alternativas de financiamiento de corto y largo plazo destinadas a cubrir necesidades financieras del presupuesto anual y de los proyectos estratégicos garantizando un perfil de deuda sostenible para la Ciudad Autónoma de Buenos Aires.</v>
      </c>
      <c r="D49" t="str">
        <f>VLOOKUP(Table2[[#This Row],[Jurisdicción]],Table5[#All],2,FALSE)</f>
        <v>MHGC</v>
      </c>
      <c r="E49">
        <v>1</v>
      </c>
    </row>
    <row r="50" spans="1:5" ht="60" customHeight="1" x14ac:dyDescent="0.25">
      <c r="A50" t="s">
        <v>75</v>
      </c>
      <c r="B50" s="3" t="s">
        <v>638</v>
      </c>
      <c r="C50" s="3" t="str">
        <f>LEFT(Table2[[#This Row],[Objetivo estratégico]],255)</f>
        <v>Contribuir al desarrollo de servidores públicos comprometidos y orientados a brindar servicios de calidad a los ciudadanos, mediante estructuras organizativas y dotaciones ajustadas a las necesidades de la gestión, alcanzando el 50% de cargos de régimen g</v>
      </c>
      <c r="D50" t="str">
        <f>VLOOKUP(Table2[[#This Row],[Jurisdicción]],Table5[#All],2,FALSE)</f>
        <v>MHGC</v>
      </c>
      <c r="E50">
        <v>2</v>
      </c>
    </row>
    <row r="51" spans="1:5" ht="45" customHeight="1" x14ac:dyDescent="0.25">
      <c r="A51" t="s">
        <v>75</v>
      </c>
      <c r="B51" s="3" t="s">
        <v>639</v>
      </c>
      <c r="C51" s="3" t="str">
        <f>LEFT(Table2[[#This Row],[Objetivo estratégico]],255)</f>
        <v>Consolidar un modelo de programación económica para el periodo 2017-2019 que permita una mejora continua en la calidad de información para la toma de decisiones mediante informes y proyecciones de ingresos, gastos y variables macroeconómicas.</v>
      </c>
      <c r="D51" t="str">
        <f>VLOOKUP(Table2[[#This Row],[Jurisdicción]],Table5[#All],2,FALSE)</f>
        <v>MHGC</v>
      </c>
      <c r="E51">
        <v>3</v>
      </c>
    </row>
    <row r="52" spans="1:5" ht="75" customHeight="1" x14ac:dyDescent="0.25">
      <c r="A52" t="s">
        <v>75</v>
      </c>
      <c r="B52" s="3" t="s">
        <v>640</v>
      </c>
      <c r="C52" s="3" t="str">
        <f>LEFT(Table2[[#This Row],[Objetivo estratégico]],255)</f>
        <v>Para el período 2017-2019, profundizar la implementación de acciones que generen alternativas de ahorros y nuevas oportunidades de ingresos no tributarios para su aplicación en el financiamiento de inversiones y proyectos estratégicos.</v>
      </c>
      <c r="D52" t="str">
        <f>VLOOKUP(Table2[[#This Row],[Jurisdicción]],Table5[#All],2,FALSE)</f>
        <v>MHGC</v>
      </c>
      <c r="E52">
        <v>4</v>
      </c>
    </row>
    <row r="53" spans="1:5" ht="75" customHeight="1" x14ac:dyDescent="0.25">
      <c r="A53" t="s">
        <v>75</v>
      </c>
      <c r="B53" s="3" t="s">
        <v>604</v>
      </c>
      <c r="C53" s="3" t="str">
        <f>LEFT(Table2[[#This Row],[Objetivo estratégico]],255)</f>
        <v>Profundizar la simplificación de procedimientos mediante la revisión de procesos y la incorporación de nuevas herramientas tecnológicas que garanticen eficiencia y agilidad en la gestión operativa, económica y financiera, y en la interacción con ciudadano</v>
      </c>
      <c r="D53" t="str">
        <f>VLOOKUP(Table2[[#This Row],[Jurisdicción]],Table5[#All],2,FALSE)</f>
        <v>MHGC</v>
      </c>
      <c r="E53">
        <v>5</v>
      </c>
    </row>
    <row r="54" spans="1:5" ht="75" customHeight="1" x14ac:dyDescent="0.25">
      <c r="A54" t="s">
        <v>75</v>
      </c>
      <c r="B54" s="3" t="s">
        <v>605</v>
      </c>
      <c r="C54" s="3" t="str">
        <f>LEFT(Table2[[#This Row],[Objetivo estratégico]],255)</f>
        <v xml:space="preserve">Para el período 2017-2019, incrementar en forma sostenida anual un (xx%) los ingresos tributarios mediante la implementación de políticas que aumenten la percepción del riesgo y fortalezcan la inteligencia fiscal y a través del desarrollo de acciones que </v>
      </c>
      <c r="D54" t="str">
        <f>VLOOKUP(Table2[[#This Row],[Jurisdicción]],Table5[#All],2,FALSE)</f>
        <v>MHGC</v>
      </c>
      <c r="E54">
        <v>6</v>
      </c>
    </row>
    <row r="55" spans="1:5" ht="15" customHeight="1" x14ac:dyDescent="0.25">
      <c r="A55" s="3" t="s">
        <v>299</v>
      </c>
      <c r="B55" s="40" t="s">
        <v>521</v>
      </c>
      <c r="C55" s="40" t="str">
        <f>LEFT(Table2[[#This Row],[Objetivo estratégico]],255)</f>
        <v>Promover el control institucional</v>
      </c>
      <c r="D55" s="40" t="str">
        <f>VLOOKUP(Table2[[#This Row],[Jurisdicción]],Table5[#All],2,FALSE)</f>
        <v>MJYSGC</v>
      </c>
      <c r="E55">
        <v>1</v>
      </c>
    </row>
    <row r="56" spans="1:5" ht="15" customHeight="1" x14ac:dyDescent="0.25">
      <c r="A56" s="3" t="s">
        <v>299</v>
      </c>
      <c r="B56" s="40" t="s">
        <v>522</v>
      </c>
      <c r="C56" s="40" t="str">
        <f>LEFT(Table2[[#This Row],[Objetivo estratégico]],255)</f>
        <v>Velar por la convivencia y la seguridad ciudadana</v>
      </c>
      <c r="D56" s="40" t="str">
        <f>VLOOKUP(Table2[[#This Row],[Jurisdicción]],Table5[#All],2,FALSE)</f>
        <v>MJYSGC</v>
      </c>
      <c r="E56">
        <v>2</v>
      </c>
    </row>
    <row r="57" spans="1:5" ht="15" customHeight="1" x14ac:dyDescent="0.25">
      <c r="A57" s="3" t="s">
        <v>299</v>
      </c>
      <c r="B57" s="40" t="s">
        <v>561</v>
      </c>
      <c r="C57" s="40" t="str">
        <f>LEFT(Table2[[#This Row],[Objetivo estratégico]],255)</f>
        <v>Afianzar la coordinación, integración y efectividad de la gestión territorial de las emergencias</v>
      </c>
      <c r="D57" s="40" t="str">
        <f>VLOOKUP(Table2[[#This Row],[Jurisdicción]],Table5[#All],2,FALSE)</f>
        <v>MJYSGC</v>
      </c>
      <c r="E57">
        <v>3</v>
      </c>
    </row>
    <row r="58" spans="1:5" ht="15" customHeight="1" x14ac:dyDescent="0.25">
      <c r="A58" s="3" t="s">
        <v>299</v>
      </c>
      <c r="B58" s="40" t="s">
        <v>562</v>
      </c>
      <c r="C58" s="40" t="str">
        <f>LEFT(Table2[[#This Row],[Objetivo estratégico]],255)</f>
        <v>Implementar el proceso de transferencia de funciones y facultades de seguridad no federales ejercidas en la CABA</v>
      </c>
      <c r="D58" s="40" t="str">
        <f>VLOOKUP(Table2[[#This Row],[Jurisdicción]],Table5[#All],2,FALSE)</f>
        <v>MJYSGC</v>
      </c>
      <c r="E58">
        <v>4</v>
      </c>
    </row>
    <row r="59" spans="1:5" ht="30" customHeight="1" x14ac:dyDescent="0.25">
      <c r="A59" t="s">
        <v>76</v>
      </c>
      <c r="B59" s="3" t="s">
        <v>641</v>
      </c>
      <c r="C59" s="3" t="str">
        <f>LEFT(Table2[[#This Row],[Objetivo estratégico]],255)</f>
        <v>Para 2019, incrementar en un 5% las empresas de base científico tecnológica en la Ciudad, teniendo en cuenta las patentes licenciadas, medido según datos de instituciones educativas y de investigación (UBA, CONICET, INTA, INIS, DGCYT, MINCYT)</v>
      </c>
      <c r="D59" t="str">
        <f>VLOOKUP(Table2[[#This Row],[Jurisdicción]],Table5[#All],2,FALSE)</f>
        <v>MMIYTGC</v>
      </c>
      <c r="E59">
        <v>1</v>
      </c>
    </row>
    <row r="60" spans="1:5" ht="30" customHeight="1" x14ac:dyDescent="0.25">
      <c r="A60" t="s">
        <v>76</v>
      </c>
      <c r="B60" s="3" t="s">
        <v>642</v>
      </c>
      <c r="C60" s="3" t="str">
        <f>LEFT(Table2[[#This Row],[Objetivo estratégico]],255)</f>
        <v>Hasta octubre de 2018, promover el Desarrollo Sustentable en la Zona Sur de la Ciudad de Buenos Aires, en los ejes social, económico y ambiental.</v>
      </c>
      <c r="D60" t="str">
        <f>VLOOKUP(Table2[[#This Row],[Jurisdicción]],Table5[#All],2,FALSE)</f>
        <v>MMIYTGC</v>
      </c>
      <c r="E60">
        <v>2</v>
      </c>
    </row>
    <row r="61" spans="1:5" ht="30" customHeight="1" x14ac:dyDescent="0.25">
      <c r="A61" t="s">
        <v>76</v>
      </c>
      <c r="B61" s="3" t="s">
        <v>643</v>
      </c>
      <c r="C61" s="3" t="str">
        <f>LEFT(Table2[[#This Row],[Objetivo estratégico]],255)</f>
        <v>Para 2019, aumentar un 20% la Tasa de Actividad Emprendedora de la Ciudad, y en un 12% la cantidad de emprendimientos por oportunidad medido según el Global Entrepreneurship Monitor</v>
      </c>
      <c r="D61" t="str">
        <f>VLOOKUP(Table2[[#This Row],[Jurisdicción]],Table5[#All],2,FALSE)</f>
        <v>MMIYTGC</v>
      </c>
      <c r="E61">
        <v>3</v>
      </c>
    </row>
    <row r="62" spans="1:5" ht="30" customHeight="1" x14ac:dyDescent="0.25">
      <c r="A62" t="s">
        <v>76</v>
      </c>
      <c r="B62" s="3" t="s">
        <v>644</v>
      </c>
      <c r="C62" s="3" t="str">
        <f>LEFT(Table2[[#This Row],[Objetivo estratégico]],255)</f>
        <v>Para 2019, tener acceso al 100% de la información y trámites de la Ciudad, vía web, y poder transaccionar el 50% a través de un teléfono móvil</v>
      </c>
      <c r="D62" t="str">
        <f>VLOOKUP(Table2[[#This Row],[Jurisdicción]],Table5[#All],2,FALSE)</f>
        <v>MMIYTGC</v>
      </c>
      <c r="E62">
        <v>6</v>
      </c>
    </row>
    <row r="63" spans="1:5" ht="15" customHeight="1" x14ac:dyDescent="0.25">
      <c r="A63" t="s">
        <v>76</v>
      </c>
      <c r="B63" s="3" t="s">
        <v>645</v>
      </c>
      <c r="C63" s="3" t="str">
        <f>LEFT(Table2[[#This Row],[Objetivo estratégico]],255)</f>
        <v>Aumentar para el 2019 el gasto promedio de viaje por turista extranjero en CABA en 35% acumulado. (gasto promedio en pesos corrientes)</v>
      </c>
      <c r="D63" t="str">
        <f>VLOOKUP(Table2[[#This Row],[Jurisdicción]],Table5[#All],2,FALSE)</f>
        <v>MMIYTGC</v>
      </c>
      <c r="E63">
        <v>7</v>
      </c>
    </row>
    <row r="64" spans="1:5" ht="15" customHeight="1" x14ac:dyDescent="0.25">
      <c r="A64" t="s">
        <v>76</v>
      </c>
      <c r="B64" s="3" t="s">
        <v>646</v>
      </c>
      <c r="C64" s="3" t="str">
        <f>LEFT(Table2[[#This Row],[Objetivo estratégico]],255)</f>
        <v>Para octubre de 2018, incrementar el número de adolescentes de la Ciudad de Buenos Aires que practican deportes y/o actividad física regularmente.</v>
      </c>
      <c r="D64" t="str">
        <f>VLOOKUP(Table2[[#This Row],[Jurisdicción]],Table5[#All],2,FALSE)</f>
        <v>MMIYTGC</v>
      </c>
      <c r="E64">
        <v>8</v>
      </c>
    </row>
    <row r="65" spans="1:5" ht="30" customHeight="1" x14ac:dyDescent="0.25">
      <c r="A65" t="s">
        <v>76</v>
      </c>
      <c r="B65" s="3" t="s">
        <v>647</v>
      </c>
      <c r="C65" s="3" t="str">
        <f>LEFT(Table2[[#This Row],[Objetivo estratégico]],255)</f>
        <v>Para 2019, incrementar en un 15% la participación de las industrias creativas en el PBI de la CABA, medido según la Dirección General de Estadísticas y Censos de la Ciudad.</v>
      </c>
      <c r="D65" t="str">
        <f>VLOOKUP(Table2[[#This Row],[Jurisdicción]],Table5[#All],2,FALSE)</f>
        <v>MMIYTGC</v>
      </c>
      <c r="E65">
        <v>9</v>
      </c>
    </row>
    <row r="66" spans="1:5" ht="30" customHeight="1" x14ac:dyDescent="0.25">
      <c r="A66" t="s">
        <v>76</v>
      </c>
      <c r="B66" s="3" t="s">
        <v>648</v>
      </c>
      <c r="C66" s="3" t="str">
        <f>LEFT(Table2[[#This Row],[Objetivo estratégico]],255)</f>
        <v>Aumentar para el 2019 en un XX% la cantidad de llegadas de turistas extranjeros a CABA</v>
      </c>
      <c r="D66" t="str">
        <f>VLOOKUP(Table2[[#This Row],[Jurisdicción]],Table5[#All],2,FALSE)</f>
        <v>MMIYTGC</v>
      </c>
      <c r="E66">
        <v>10</v>
      </c>
    </row>
    <row r="67" spans="1:5" ht="15" customHeight="1" x14ac:dyDescent="0.25">
      <c r="A67" t="s">
        <v>76</v>
      </c>
      <c r="B67" s="3" t="s">
        <v>649</v>
      </c>
      <c r="C67" s="3" t="str">
        <f>LEFT(Table2[[#This Row],[Objetivo estratégico]],255)</f>
        <v>Destinar el producido de al menos el 50% de la inversión público privada gestionada hasta el 2019 a proyectos con alto impacto social (proyectos desarrollados en las comunas 1, 4, 7, 8, 9, 11 y 15)</v>
      </c>
      <c r="D67" t="str">
        <f>VLOOKUP(Table2[[#This Row],[Jurisdicción]],Table5[#All],2,FALSE)</f>
        <v>MMIYTGC</v>
      </c>
      <c r="E67">
        <v>11</v>
      </c>
    </row>
    <row r="68" spans="1:5" ht="60" customHeight="1" x14ac:dyDescent="0.25">
      <c r="A68" t="s">
        <v>76</v>
      </c>
      <c r="B68" s="3" t="s">
        <v>650</v>
      </c>
      <c r="C68" s="3" t="str">
        <f>LEFT(Table2[[#This Row],[Objetivo estratégico]],255)</f>
        <v>Para 2019, aumentar un XX % el ecosistema local emprendedor que motorice la innovación y potencie el crecimiento de emprendimientos en CABA, ponderando el presupuesto asignado al emprendedurismo en la Ciudad, la cantidad de emprendedores en CABA y cantida</v>
      </c>
      <c r="D68" t="str">
        <f>VLOOKUP(Table2[[#This Row],[Jurisdicción]],Table5[#All],2,FALSE)</f>
        <v>MMIYTGC</v>
      </c>
      <c r="E68">
        <v>12</v>
      </c>
    </row>
    <row r="69" spans="1:5" ht="30" customHeight="1" x14ac:dyDescent="0.25">
      <c r="A69" t="s">
        <v>76</v>
      </c>
      <c r="B69" s="3" t="s">
        <v>651</v>
      </c>
      <c r="C69" s="3" t="str">
        <f>LEFT(Table2[[#This Row],[Objetivo estratégico]],255)</f>
        <v>Para 2019 alcanzar un 60% de percepción de innovación del Gobierno de la Ciudad (Muy innovador + Bastante innovador) entre los vecinos en base a Informe Innovación GCBA.</v>
      </c>
      <c r="D69" t="str">
        <f>VLOOKUP(Table2[[#This Row],[Jurisdicción]],Table5[#All],2,FALSE)</f>
        <v>MMIYTGC</v>
      </c>
      <c r="E69">
        <v>13</v>
      </c>
    </row>
    <row r="70" spans="1:5" ht="15" customHeight="1" x14ac:dyDescent="0.25">
      <c r="A70" t="s">
        <v>76</v>
      </c>
      <c r="B70" s="3" t="s">
        <v>652</v>
      </c>
      <c r="C70" s="3" t="str">
        <f>LEFT(Table2[[#This Row],[Objetivo estratégico]],255)</f>
        <v>Reducir para el 2019 al menos un 20% la brecha de desempleo entre las comunas (*).</v>
      </c>
      <c r="D70" t="str">
        <f>VLOOKUP(Table2[[#This Row],[Jurisdicción]],Table5[#All],2,FALSE)</f>
        <v>MMIYTGC</v>
      </c>
      <c r="E70">
        <v>14</v>
      </c>
    </row>
    <row r="71" spans="1:5" ht="45" customHeight="1" x14ac:dyDescent="0.25">
      <c r="A71" t="s">
        <v>76</v>
      </c>
      <c r="B71" s="3" t="s">
        <v>653</v>
      </c>
      <c r="C71" s="3" t="str">
        <f>LEFT(Table2[[#This Row],[Objetivo estratégico]],255)</f>
        <v>Para 2019, aumentar en un 20% la participación de las iniciativas sociales y empresas de la denominada Economía Colaborativa en la economía local, según el informe del Observatorio de Economía Creativa</v>
      </c>
      <c r="D71" t="str">
        <f>VLOOKUP(Table2[[#This Row],[Jurisdicción]],Table5[#All],2,FALSE)</f>
        <v>MMIYTGC</v>
      </c>
      <c r="E71">
        <v>15</v>
      </c>
    </row>
    <row r="72" spans="1:5" ht="45" customHeight="1" x14ac:dyDescent="0.25">
      <c r="A72" t="s">
        <v>76</v>
      </c>
      <c r="B72" s="3" t="s">
        <v>654</v>
      </c>
      <c r="C72" s="3" t="str">
        <f>LEFT(Table2[[#This Row],[Objetivo estratégico]],255)</f>
        <v>Para octubre de 2018, haber difundido los valores olímpicos de Amistad, Respeto y Excelencia en los niños y jóvenes de la Ciudad de Buenos Aires.</v>
      </c>
      <c r="D72" t="str">
        <f>VLOOKUP(Table2[[#This Row],[Jurisdicción]],Table5[#All],2,FALSE)</f>
        <v>MMIYTGC</v>
      </c>
      <c r="E72">
        <v>16</v>
      </c>
    </row>
    <row r="73" spans="1:5" ht="30" customHeight="1" x14ac:dyDescent="0.25">
      <c r="A73" t="s">
        <v>76</v>
      </c>
      <c r="B73" s="3" t="s">
        <v>655</v>
      </c>
      <c r="C73" s="3" t="str">
        <f>LEFT(Table2[[#This Row],[Objetivo estratégico]],255)</f>
        <v>Posicionar en los proximos 4 años a Buenos Aires entre las 10 ciudades mas atractivas del mundo según los rankings Trip Advisor</v>
      </c>
      <c r="D73" t="str">
        <f>VLOOKUP(Table2[[#This Row],[Jurisdicción]],Table5[#All],2,FALSE)</f>
        <v>MMIYTGC</v>
      </c>
      <c r="E73">
        <v>17</v>
      </c>
    </row>
    <row r="74" spans="1:5" ht="30" customHeight="1" x14ac:dyDescent="0.25">
      <c r="A74" t="s">
        <v>76</v>
      </c>
      <c r="B74" s="3" t="s">
        <v>656</v>
      </c>
      <c r="C74" s="3" t="str">
        <f>LEFT(Table2[[#This Row],[Objetivo estratégico]],255)</f>
        <v>Aumentar para 2019 la inversión privada en la CABA en un 10% en términos reales.</v>
      </c>
      <c r="D74" t="str">
        <f>VLOOKUP(Table2[[#This Row],[Jurisdicción]],Table5[#All],2,FALSE)</f>
        <v>MMIYTGC</v>
      </c>
      <c r="E74">
        <v>18</v>
      </c>
    </row>
    <row r="75" spans="1:5" ht="30" customHeight="1" x14ac:dyDescent="0.25">
      <c r="A75" t="s">
        <v>76</v>
      </c>
      <c r="B75" s="3" t="s">
        <v>657</v>
      </c>
      <c r="C75" s="3" t="str">
        <f>LEFT(Table2[[#This Row],[Objetivo estratégico]],255)</f>
        <v>Canalizar entre 2016 y 2019 (ambos inclusive) 500 millones de pesos de inversión privada, en particular de emprendedores y PyMEs, a través de instrumentos de innovación financiera (un instrumento de innovación financiera es una herramienta de financiación</v>
      </c>
      <c r="D75" t="str">
        <f>VLOOKUP(Table2[[#This Row],[Jurisdicción]],Table5[#All],2,FALSE)</f>
        <v>MMIYTGC</v>
      </c>
      <c r="E75">
        <v>19</v>
      </c>
    </row>
    <row r="76" spans="1:5" ht="30" customHeight="1" x14ac:dyDescent="0.25">
      <c r="A76" t="s">
        <v>76</v>
      </c>
      <c r="B76" s="3" t="s">
        <v>658</v>
      </c>
      <c r="C76" s="3" t="str">
        <f>LEFT(Table2[[#This Row],[Objetivo estratégico]],255)</f>
        <v>Para 2019, medir y compensar el 30% de la Huella de Carbono de GCBA.</v>
      </c>
      <c r="D76" t="str">
        <f>VLOOKUP(Table2[[#This Row],[Jurisdicción]],Table5[#All],2,FALSE)</f>
        <v>MMIYTGC</v>
      </c>
      <c r="E76">
        <v>20</v>
      </c>
    </row>
    <row r="77" spans="1:5" ht="15" customHeight="1" x14ac:dyDescent="0.25">
      <c r="A77" t="s">
        <v>76</v>
      </c>
      <c r="B77" s="3" t="s">
        <v>659</v>
      </c>
      <c r="C77" s="3" t="str">
        <f>LEFT(Table2[[#This Row],[Objetivo estratégico]],255)</f>
        <v>Incrementar la cantidad de puestos de trabajo de la Industria Turistica en caba para el 2019 en un 10,3%</v>
      </c>
      <c r="D77" t="str">
        <f>VLOOKUP(Table2[[#This Row],[Jurisdicción]],Table5[#All],2,FALSE)</f>
        <v>MMIYTGC</v>
      </c>
      <c r="E77">
        <v>21</v>
      </c>
    </row>
    <row r="78" spans="1:5" ht="15" customHeight="1" x14ac:dyDescent="0.25">
      <c r="A78" t="s">
        <v>76</v>
      </c>
      <c r="B78" s="3" t="s">
        <v>660</v>
      </c>
      <c r="C78" s="3" t="str">
        <f>LEFT(Table2[[#This Row],[Objetivo estratégico]],255)</f>
        <v>Entre el 2017 y 2019 brindar conectividad via sistemas de gobierno (Wifi, Totems, MiBa, etc) a un 30% de los ciudadanos que habitan en zonas vulnerables (comunas 1, 4, 7, 8, 9, 11 y 15)</v>
      </c>
      <c r="D78" t="str">
        <f>VLOOKUP(Table2[[#This Row],[Jurisdicción]],Table5[#All],2,FALSE)</f>
        <v>MMIYTGC</v>
      </c>
      <c r="E78">
        <v>22</v>
      </c>
    </row>
    <row r="79" spans="1:5" ht="15" customHeight="1" x14ac:dyDescent="0.25">
      <c r="A79" t="s">
        <v>76</v>
      </c>
      <c r="B79" s="40" t="s">
        <v>563</v>
      </c>
      <c r="C79" s="40" t="str">
        <f>LEFT(Table2[[#This Row],[Objetivo estratégico]],255)</f>
        <v>Para 2019, incrementar en un XX% los desarrollos tecnológicos transferidos, medido según datos de instituciones educativas y de investigación. (UBA, CONICET, INTA, INIS, DGCYT, MINCYT)</v>
      </c>
      <c r="D79" s="40" t="str">
        <f>VLOOKUP(Table2[[#This Row],[Jurisdicción]],Table5[#All],2,FALSE)</f>
        <v>MMIYTGC</v>
      </c>
      <c r="E79">
        <v>23</v>
      </c>
    </row>
    <row r="80" spans="1:5" ht="15" customHeight="1" x14ac:dyDescent="0.25">
      <c r="A80" t="s">
        <v>76</v>
      </c>
      <c r="B80" s="40" t="s">
        <v>564</v>
      </c>
      <c r="C80" s="40" t="str">
        <f>LEFT(Table2[[#This Row],[Objetivo estratégico]],255)</f>
        <v>Para el 2019, incrementar 5 % la cantidad de empresas exportadoras de servicios, según los datos del informe de exportación de servicios realizado por el área en conjunto con consultora.</v>
      </c>
      <c r="D80" s="40" t="str">
        <f>VLOOKUP(Table2[[#This Row],[Jurisdicción]],Table5[#All],2,FALSE)</f>
        <v>MMIYTGC</v>
      </c>
      <c r="E80">
        <v>24</v>
      </c>
    </row>
    <row r="81" spans="1:5" ht="15" customHeight="1" x14ac:dyDescent="0.25">
      <c r="A81" t="s">
        <v>76</v>
      </c>
      <c r="B81" s="40" t="s">
        <v>565</v>
      </c>
      <c r="C81" s="40" t="str">
        <f>LEFT(Table2[[#This Row],[Objetivo estratégico]],255)</f>
        <v>Para 2019, aumentar en un 20% la participación de MIPEs,Emprendimientos (SAS), Empresas Sociales (SBIC), Cooperativas, Oscs y Fundaciones y Talleres Protegidos, en las compras públicas de la Ciudad, según el Registro Informatizado de Compras y Contratacio</v>
      </c>
      <c r="D81" s="40" t="str">
        <f>VLOOKUP(Table2[[#This Row],[Jurisdicción]],Table5[#All],2,FALSE)</f>
        <v>MMIYTGC</v>
      </c>
      <c r="E81">
        <v>25</v>
      </c>
    </row>
    <row r="82" spans="1:5" ht="15" customHeight="1" x14ac:dyDescent="0.25">
      <c r="A82" t="s">
        <v>76</v>
      </c>
      <c r="B82" s="40" t="s">
        <v>566</v>
      </c>
      <c r="C82" s="40" t="str">
        <f>LEFT(Table2[[#This Row],[Objetivo estratégico]],255)</f>
        <v>Aumentar para 2019 un 30% la satisfacción de las Pymes en la interacción con GCBA.</v>
      </c>
      <c r="D82" s="40" t="str">
        <f>VLOOKUP(Table2[[#This Row],[Jurisdicción]],Table5[#All],2,FALSE)</f>
        <v>MMIYTGC</v>
      </c>
      <c r="E82">
        <v>26</v>
      </c>
    </row>
    <row r="83" spans="1:5" ht="15" customHeight="1" x14ac:dyDescent="0.25">
      <c r="A83" t="s">
        <v>76</v>
      </c>
      <c r="B83" s="40" t="s">
        <v>567</v>
      </c>
      <c r="C83" s="40" t="str">
        <f>LEFT(Table2[[#This Row],[Objetivo estratégico]],255)</f>
        <v>Para 2019, incrementar el posicionamiento de la Ciudad del 4to al 3er puesto a nivel LATAM, medido según el índice de ciudades innovadoras.</v>
      </c>
      <c r="D83" s="40" t="str">
        <f>VLOOKUP(Table2[[#This Row],[Jurisdicción]],Table5[#All],2,FALSE)</f>
        <v>MMIYTGC</v>
      </c>
      <c r="E83">
        <v>27</v>
      </c>
    </row>
    <row r="84" spans="1:5" ht="15" customHeight="1" x14ac:dyDescent="0.25">
      <c r="A84" t="s">
        <v>76</v>
      </c>
      <c r="B84" s="40" t="s">
        <v>568</v>
      </c>
      <c r="C84" s="40" t="str">
        <f>LEFT(Table2[[#This Row],[Objetivo estratégico]],255)</f>
        <v>Duplicar la cantidad de empresas radicadas en distritos para 2019.</v>
      </c>
      <c r="D84" s="40" t="str">
        <f>VLOOKUP(Table2[[#This Row],[Jurisdicción]],Table5[#All],2,FALSE)</f>
        <v>MMIYTGC</v>
      </c>
      <c r="E84">
        <v>28</v>
      </c>
    </row>
    <row r="85" spans="1:5" ht="15" customHeight="1" x14ac:dyDescent="0.25">
      <c r="A85" t="s">
        <v>76</v>
      </c>
      <c r="B85" s="40" t="s">
        <v>569</v>
      </c>
      <c r="C85" s="40" t="str">
        <f>LEFT(Table2[[#This Row],[Objetivo estratégico]],255)</f>
        <v>Para 2019 posicionar al GCBA en el primer lugar de Ciudades con información abierta de Argentina (Argentina Open Data Census).</v>
      </c>
      <c r="D85" s="40" t="str">
        <f>VLOOKUP(Table2[[#This Row],[Jurisdicción]],Table5[#All],2,FALSE)</f>
        <v>MMIYTGC</v>
      </c>
      <c r="E85">
        <v>29</v>
      </c>
    </row>
    <row r="86" spans="1:5" ht="15" customHeight="1" x14ac:dyDescent="0.25">
      <c r="A86" t="s">
        <v>77</v>
      </c>
      <c r="B86" s="3" t="s">
        <v>661</v>
      </c>
      <c r="C86" s="3" t="str">
        <f>LEFT(Table2[[#This Row],[Objetivo estratégico]],255)</f>
        <v>Promover e implementar acuerdos y planificación intersectorial con otros instituciones de gobierno, no gubernamentales, comunitarias y otras jurisdicciones para avanzar en estrategias intersectoriales para el fortalecimiento de las políticas sanitarias</v>
      </c>
      <c r="D86" t="str">
        <f>VLOOKUP(Table2[[#This Row],[Jurisdicción]],Table5[#All],2,FALSE)</f>
        <v>MSGC</v>
      </c>
      <c r="E86">
        <v>1</v>
      </c>
    </row>
    <row r="87" spans="1:5" ht="15" customHeight="1" x14ac:dyDescent="0.25">
      <c r="A87" t="s">
        <v>77</v>
      </c>
      <c r="B87" s="3" t="s">
        <v>662</v>
      </c>
      <c r="C87" s="3" t="str">
        <f>LEFT(Table2[[#This Row],[Objetivo estratégico]],255)</f>
        <v>Fortalecer la red pública de cuidados integrales a través de la mejora en la red del primer nivel de atención incorporando nuevos centros de salud y optimizando la atención con la implementación de nuevos equipos de salud y la informatización de los siste</v>
      </c>
      <c r="D87" t="str">
        <f>VLOOKUP(Table2[[#This Row],[Jurisdicción]],Table5[#All],2,FALSE)</f>
        <v>MSGC</v>
      </c>
      <c r="E87">
        <v>2</v>
      </c>
    </row>
    <row r="88" spans="1:5" ht="15" customHeight="1" x14ac:dyDescent="0.25">
      <c r="A88" t="s">
        <v>77</v>
      </c>
      <c r="B88" s="3" t="s">
        <v>663</v>
      </c>
      <c r="C88" s="3" t="str">
        <f>LEFT(Table2[[#This Row],[Objetivo estratégico]],255)</f>
        <v>Fortalecer y perfilar la especialización de la red de hospitales a través del diseño del "Plan Hospitales 2030” a partir del concepto de redes integradas de salud, priorizando la ejecución y finalización de obras y fortaleciendo la asignación de RRHH</v>
      </c>
      <c r="D88" t="str">
        <f>VLOOKUP(Table2[[#This Row],[Jurisdicción]],Table5[#All],2,FALSE)</f>
        <v>MSGC</v>
      </c>
      <c r="E88">
        <v>3</v>
      </c>
    </row>
    <row r="89" spans="1:5" ht="15" customHeight="1" x14ac:dyDescent="0.25">
      <c r="A89" t="s">
        <v>77</v>
      </c>
      <c r="B89" s="3" t="s">
        <v>664</v>
      </c>
      <c r="C89" s="3" t="str">
        <f>LEFT(Table2[[#This Row],[Objetivo estratégico]],255)</f>
        <v>Mejorar el desempeño económico del sistema público de salud, haciendo más eficiente los gastos hospitalarios, optimizando la compra de medicamentos e incrementando el recupero por facturaciones a terceros</v>
      </c>
      <c r="D89" t="str">
        <f>VLOOKUP(Table2[[#This Row],[Jurisdicción]],Table5[#All],2,FALSE)</f>
        <v>MSGC</v>
      </c>
      <c r="E89">
        <v>4</v>
      </c>
    </row>
    <row r="90" spans="1:5" ht="15" customHeight="1" x14ac:dyDescent="0.25">
      <c r="A90" t="s">
        <v>77</v>
      </c>
      <c r="B90" s="3" t="s">
        <v>665</v>
      </c>
      <c r="C90" s="3" t="str">
        <f>LEFT(Table2[[#This Row],[Objetivo estratégico]],255)</f>
        <v>Mejorar y ampliar sistema de información y comunicación, integrando y fortaleciendo los sistemas existentes,con la implementación de la historia clínica única electrónica las estrategias de salud móvil y la optimización gestión de turnos en todos los efec</v>
      </c>
      <c r="D90" t="str">
        <f>VLOOKUP(Table2[[#This Row],[Jurisdicción]],Table5[#All],2,FALSE)</f>
        <v>MSGC</v>
      </c>
      <c r="E90">
        <v>5</v>
      </c>
    </row>
    <row r="91" spans="1:5" ht="45" customHeight="1" x14ac:dyDescent="0.25">
      <c r="A91" t="s">
        <v>520</v>
      </c>
      <c r="B91" s="3" t="s">
        <v>612</v>
      </c>
      <c r="C91" s="3" t="str">
        <f>LEFT(Table2[[#This Row],[Objetivo estratégico]],255)</f>
        <v>Lograr para el 2019, que en Buenos Aires los vecinos seamos protagonistas de una Ciudad que disfruta del encuentro y la convivencia en el espacio público, de forma tal que el 60% de los vecinos estén muy de acuerdo con la afirmación “En la Ciudad de Bueno</v>
      </c>
      <c r="D91" t="str">
        <f>VLOOKUP(Table2[[#This Row],[Jurisdicción]],Table5[#All],2,FALSE)</f>
        <v>SECCCYFP</v>
      </c>
      <c r="E91">
        <v>1</v>
      </c>
    </row>
    <row r="92" spans="1:5" ht="30" customHeight="1" x14ac:dyDescent="0.25">
      <c r="A92" t="s">
        <v>520</v>
      </c>
      <c r="B92" s="3" t="s">
        <v>613</v>
      </c>
      <c r="C92" s="3" t="str">
        <f>LEFT(Table2[[#This Row],[Objetivo estratégico]],255)</f>
        <v>Para 2019, lograr una organización alineada con el valor de servicio, reflejada en una relación de calidad hacia el vecino y una cultura interna consolidada en los valores del GCBA; lo cual se evidenciaría con la medición de Barret, pasando del nivel 4 (t</v>
      </c>
      <c r="D92" t="str">
        <f>VLOOKUP(Table2[[#This Row],[Jurisdicción]],Table5[#All],2,FALSE)</f>
        <v>SECCCYFP</v>
      </c>
      <c r="E92">
        <v>2</v>
      </c>
    </row>
    <row r="93" spans="1:5" ht="15" customHeight="1" x14ac:dyDescent="0.25">
      <c r="A93" s="3" t="s">
        <v>510</v>
      </c>
      <c r="B93" s="3" t="s">
        <v>100</v>
      </c>
      <c r="C93" s="3" t="str">
        <f>LEFT(Table2[[#This Row],[Objetivo estratégico]],255)</f>
        <v>Desarrollo familiar de los vecinos de la ciudad</v>
      </c>
      <c r="D93" t="str">
        <f>VLOOKUP(Table2[[#This Row],[Jurisdicción]],Table5[#All],2,FALSE)</f>
        <v>SECDC</v>
      </c>
      <c r="E93">
        <v>1</v>
      </c>
    </row>
    <row r="94" spans="1:5" ht="15" customHeight="1" x14ac:dyDescent="0.25">
      <c r="A94" s="3" t="s">
        <v>510</v>
      </c>
      <c r="B94" s="3" t="s">
        <v>98</v>
      </c>
      <c r="C94" s="3" t="str">
        <f>LEFT(Table2[[#This Row],[Objetivo estratégico]],255)</f>
        <v>Desarrollo gastronómico de la Ciudad de Buenos Aires</v>
      </c>
      <c r="D94" t="str">
        <f>VLOOKUP(Table2[[#This Row],[Jurisdicción]],Table5[#All],2,FALSE)</f>
        <v>SECDC</v>
      </c>
      <c r="E94">
        <v>2</v>
      </c>
    </row>
    <row r="95" spans="1:5" ht="30" customHeight="1" x14ac:dyDescent="0.25">
      <c r="A95" s="3" t="s">
        <v>510</v>
      </c>
      <c r="B95" s="3" t="s">
        <v>95</v>
      </c>
      <c r="C95" s="3" t="str">
        <f>LEFT(Table2[[#This Row],[Objetivo estratégico]],255)</f>
        <v>Estimular la formación vocacional y profesional de los jóvenes de la Ciudad desde un abordaje integrador</v>
      </c>
      <c r="D95" t="str">
        <f>VLOOKUP(Table2[[#This Row],[Jurisdicción]],Table5[#All],2,FALSE)</f>
        <v>SECDC</v>
      </c>
      <c r="E95">
        <v>3</v>
      </c>
    </row>
    <row r="96" spans="1:5" ht="15" customHeight="1" x14ac:dyDescent="0.25">
      <c r="A96" s="3" t="s">
        <v>510</v>
      </c>
      <c r="B96" s="3" t="s">
        <v>101</v>
      </c>
      <c r="C96" s="3" t="str">
        <f>LEFT(Table2[[#This Row],[Objetivo estratégico]],255)</f>
        <v>Instalar a la familia como valor social</v>
      </c>
      <c r="D96" t="str">
        <f>VLOOKUP(Table2[[#This Row],[Jurisdicción]],Table5[#All],2,FALSE)</f>
        <v>SECDC</v>
      </c>
      <c r="E96">
        <v>4</v>
      </c>
    </row>
    <row r="97" spans="1:5" ht="45" customHeight="1" x14ac:dyDescent="0.25">
      <c r="A97" s="3" t="s">
        <v>510</v>
      </c>
      <c r="B97" s="3" t="s">
        <v>93</v>
      </c>
      <c r="C97" s="3" t="str">
        <f>LEFT(Table2[[#This Row],[Objetivo estratégico]],255)</f>
        <v>Posicionar a Buenos Aires como la ciudad con mejores indicadores en conductas saludables de la juventud en Latinoamérica</v>
      </c>
      <c r="D97" t="str">
        <f>VLOOKUP(Table2[[#This Row],[Jurisdicción]],Table5[#All],2,FALSE)</f>
        <v>SECDC</v>
      </c>
      <c r="E97">
        <v>5</v>
      </c>
    </row>
    <row r="98" spans="1:5" ht="60" customHeight="1" x14ac:dyDescent="0.25">
      <c r="A98" s="3" t="s">
        <v>510</v>
      </c>
      <c r="B98" s="3" t="s">
        <v>97</v>
      </c>
      <c r="C98" s="3" t="str">
        <f>LEFT(Table2[[#This Row],[Objetivo estratégico]],255)</f>
        <v>Posicionar a la Ciudad de Buenos Aires como referente en la defensa y promoción de los Derechos Humanos; haciendo eje en la convivencia, el diálogo, el encuentro, la inclusión y el pluralismo cultural</v>
      </c>
      <c r="D98" t="str">
        <f>VLOOKUP(Table2[[#This Row],[Jurisdicción]],Table5[#All],2,FALSE)</f>
        <v>SECDC</v>
      </c>
      <c r="E98">
        <v>6</v>
      </c>
    </row>
    <row r="99" spans="1:5" ht="30" customHeight="1" x14ac:dyDescent="0.25">
      <c r="A99" s="3" t="s">
        <v>510</v>
      </c>
      <c r="B99" s="3" t="s">
        <v>99</v>
      </c>
      <c r="C99" s="3" t="str">
        <f>LEFT(Table2[[#This Row],[Objetivo estratégico]],255)</f>
        <v>Prevención de obesidad y sobrepeso infantil; promoción de hábitos saludables en la población.</v>
      </c>
      <c r="D99" t="str">
        <f>VLOOKUP(Table2[[#This Row],[Jurisdicción]],Table5[#All],2,FALSE)</f>
        <v>SECDC</v>
      </c>
      <c r="E99">
        <v>7</v>
      </c>
    </row>
    <row r="100" spans="1:5" ht="30" customHeight="1" x14ac:dyDescent="0.25">
      <c r="A100" s="3" t="s">
        <v>510</v>
      </c>
      <c r="B100" s="3" t="s">
        <v>96</v>
      </c>
      <c r="C100" s="3" t="str">
        <f>LEFT(Table2[[#This Row],[Objetivo estratégico]],255)</f>
        <v>Promover la actividad física como derecho y contenido de la calidad de vida de toda la población</v>
      </c>
      <c r="D100" t="str">
        <f>VLOOKUP(Table2[[#This Row],[Jurisdicción]],Table5[#All],2,FALSE)</f>
        <v>SECDC</v>
      </c>
      <c r="E100">
        <v>9</v>
      </c>
    </row>
    <row r="101" spans="1:5" ht="45" customHeight="1" x14ac:dyDescent="0.25">
      <c r="A101" s="3" t="s">
        <v>510</v>
      </c>
      <c r="B101" s="3" t="s">
        <v>94</v>
      </c>
      <c r="C101" s="3" t="str">
        <f>LEFT(Table2[[#This Row],[Objetivo estratégico]],255)</f>
        <v>Promover las distintas expresiones de la juventud aumentando su participación y relevancia en la vida de los vecinos de la Ciudad</v>
      </c>
      <c r="D101" t="str">
        <f>VLOOKUP(Table2[[#This Row],[Jurisdicción]],Table5[#All],2,FALSE)</f>
        <v>SECDC</v>
      </c>
      <c r="E101">
        <v>10</v>
      </c>
    </row>
    <row r="102" spans="1:5" ht="15" customHeight="1" x14ac:dyDescent="0.25">
      <c r="A102" s="3" t="s">
        <v>510</v>
      </c>
      <c r="B102" s="3" t="s">
        <v>92</v>
      </c>
      <c r="C102" s="3" t="str">
        <f>LEFT(Table2[[#This Row],[Objetivo estratégico]],255)</f>
        <v>Promover las relaciones interjurisdiccionales</v>
      </c>
      <c r="D102" t="str">
        <f>VLOOKUP(Table2[[#This Row],[Jurisdicción]],Table5[#All],2,FALSE)</f>
        <v>SECDC</v>
      </c>
      <c r="E102">
        <v>11</v>
      </c>
    </row>
    <row r="103" spans="1:5" ht="30" customHeight="1" x14ac:dyDescent="0.25">
      <c r="A103" t="s">
        <v>78</v>
      </c>
      <c r="B103" s="3" t="s">
        <v>614</v>
      </c>
      <c r="C103" s="3" t="str">
        <f>LEFT(Table2[[#This Row],[Objetivo estratégico]],255)</f>
        <v xml:space="preserve">Posicionar a las Comunas como primer referente de Gobierno ante las demandas ciudadanas y como promotor de espacios para la participación de la comunidad en el desarrollo local.
Indicadores: Q de reuniones de CCI, Q programas de GCBA implementados en las </v>
      </c>
      <c r="D103" t="str">
        <f>VLOOKUP(Table2[[#This Row],[Jurisdicción]],Table5[#All],2,FALSE)</f>
        <v>SECDES</v>
      </c>
      <c r="E103">
        <v>1</v>
      </c>
    </row>
    <row r="104" spans="1:5" ht="30" customHeight="1" x14ac:dyDescent="0.25">
      <c r="A104" t="s">
        <v>78</v>
      </c>
      <c r="B104" s="3" t="s">
        <v>615</v>
      </c>
      <c r="C104" s="3" t="str">
        <f>LEFT(Table2[[#This Row],[Objetivo estratégico]],255)</f>
        <v>Desarrollar sedes comunales con espacios adecuados para el funcionamiento de los servicios desconcentrados y mejorar la calidad en la atención al vecino en las 15 Comunas.
Indicadores: Q servicios brindados, calidad de atención (índice de satisfacción), Q</v>
      </c>
      <c r="D104" t="str">
        <f>VLOOKUP(Table2[[#This Row],[Jurisdicción]],Table5[#All],2,FALSE)</f>
        <v>SECDES</v>
      </c>
      <c r="E104">
        <v>2</v>
      </c>
    </row>
    <row r="105" spans="1:5" ht="15" customHeight="1" x14ac:dyDescent="0.25">
      <c r="A105" t="s">
        <v>78</v>
      </c>
      <c r="B105" s="3" t="s">
        <v>616</v>
      </c>
      <c r="C105" s="3" t="str">
        <f>LEFT(Table2[[#This Row],[Objetivo estratégico]],255)</f>
        <v>Mejorar los espacios públicos comunales y los espacios verdes descentralizados en respuesta a las demandas y necesidades vecinales.
Indicadores: Q baldíos higienizados, m2 higienizados, Q baches (m3, toneladas), Q capacitaciones y Q personal capacitado, Q</v>
      </c>
      <c r="D105" t="str">
        <f>VLOOKUP(Table2[[#This Row],[Jurisdicción]],Table5[#All],2,FALSE)</f>
        <v>SECDES</v>
      </c>
      <c r="E105">
        <v>3</v>
      </c>
    </row>
    <row r="106" spans="1:5" ht="30" customHeight="1" x14ac:dyDescent="0.25">
      <c r="A106" t="s">
        <v>78</v>
      </c>
      <c r="B106" s="3" t="s">
        <v>617</v>
      </c>
      <c r="C106" s="3" t="str">
        <f>LEFT(Table2[[#This Row],[Objetivo estratégico]],255)</f>
        <v>Unieron este objetivo con el de "Acercar a la comuna..." y generaron un solo objetivo estratégico para los dos.</v>
      </c>
      <c r="D106" t="str">
        <f>VLOOKUP(Table2[[#This Row],[Jurisdicción]],Table5[#All],2,FALSE)</f>
        <v>SECDES</v>
      </c>
      <c r="E106">
        <v>4</v>
      </c>
    </row>
    <row r="107" spans="1:5" ht="15" customHeight="1" x14ac:dyDescent="0.25">
      <c r="A107" t="s">
        <v>78</v>
      </c>
      <c r="B107" s="3" t="s">
        <v>618</v>
      </c>
      <c r="C107" s="3" t="str">
        <f>LEFT(Table2[[#This Row],[Objetivo estratégico]],255)</f>
        <v>Coordinar y monitorear la descentralización de las competencias exclusivas y ejecutar las competencias concurrentes con las Comunas, para mejorar el desempeño en la prestación de servicios. 
Indicadores: Q de intervenciones realizadas (totales y x comunas</v>
      </c>
      <c r="D107" t="str">
        <f>VLOOKUP(Table2[[#This Row],[Jurisdicción]],Table5[#All],2,FALSE)</f>
        <v>SECDES</v>
      </c>
      <c r="E107">
        <v>5</v>
      </c>
    </row>
    <row r="108" spans="1:5" ht="30" customHeight="1" x14ac:dyDescent="0.25">
      <c r="A108" t="s">
        <v>83</v>
      </c>
      <c r="B108" s="3" t="s">
        <v>619</v>
      </c>
      <c r="C108" s="3" t="str">
        <f>LEFT(Table2[[#This Row],[Objetivo estratégico]],255)</f>
        <v xml:space="preserve">Garantizar que la totalidad de los residentes del barrio habiten viviendas con una ventilación, iluminación, instalaciones eléctricas, sanitarias y edilicias adecuadas para 2019. Para fines de 2017 se completará de 35% de lo planeado y para fines de 2018 </v>
      </c>
      <c r="D108" t="str">
        <f>VLOOKUP(Table2[[#This Row],[Jurisdicción]],Table5[#All],2,FALSE)</f>
        <v>SECISYU</v>
      </c>
      <c r="E108">
        <v>1</v>
      </c>
    </row>
    <row r="109" spans="1:5" ht="15" customHeight="1" x14ac:dyDescent="0.25">
      <c r="A109" t="s">
        <v>83</v>
      </c>
      <c r="B109" s="3" t="s">
        <v>620</v>
      </c>
      <c r="C109" s="3" t="str">
        <f>LEFT(Table2[[#This Row],[Objetivo estratégico]],255)</f>
        <v>Formalizar la totalidad de la actividad comercial en el barrio para 2019</v>
      </c>
      <c r="D109" t="str">
        <f>VLOOKUP(Table2[[#This Row],[Jurisdicción]],Table5[#All],2,FALSE)</f>
        <v>SECISYU</v>
      </c>
      <c r="E109">
        <v>2</v>
      </c>
    </row>
    <row r="110" spans="1:5" ht="30" customHeight="1" x14ac:dyDescent="0.25">
      <c r="A110" t="s">
        <v>83</v>
      </c>
      <c r="B110" s="3" t="s">
        <v>621</v>
      </c>
      <c r="C110" s="3" t="str">
        <f>LEFT(Table2[[#This Row],[Objetivo estratégico]],255)</f>
        <v>Garantizar que la totalidad de los residentes del barrio cuenten con acceso a los servicios públicos básicos de calidad (recolección de residuos, agua, electricidad, cloacas, alumbrado público y asfaltado de calles) su mantenimiento y un espacio público a</v>
      </c>
      <c r="D110" t="str">
        <f>VLOOKUP(Table2[[#This Row],[Jurisdicción]],Table5[#All],2,FALSE)</f>
        <v>SECISYU</v>
      </c>
      <c r="E110">
        <v>3</v>
      </c>
    </row>
    <row r="111" spans="1:5" ht="30" customHeight="1" x14ac:dyDescent="0.25">
      <c r="A111" t="s">
        <v>83</v>
      </c>
      <c r="B111" s="3" t="s">
        <v>622</v>
      </c>
      <c r="C111" s="3" t="str">
        <f>LEFT(Table2[[#This Row],[Objetivo estratégico]],255)</f>
        <v>Garantizar que los habitantes del barrio tengan acceso a los servicios sociales, de salud y educación públicos para 2019.</v>
      </c>
      <c r="D111" t="str">
        <f>VLOOKUP(Table2[[#This Row],[Jurisdicción]],Table5[#All],2,FALSE)</f>
        <v>SECISYU</v>
      </c>
      <c r="E111">
        <v>4</v>
      </c>
    </row>
    <row r="112" spans="1:5" ht="30" customHeight="1" x14ac:dyDescent="0.25">
      <c r="A112" s="30" t="s">
        <v>512</v>
      </c>
      <c r="B112" s="3" t="s">
        <v>90</v>
      </c>
      <c r="C112" s="3" t="str">
        <f>LEFT(Table2[[#This Row],[Objetivo estratégico]],255)</f>
        <v>Apoyar las prioridades estratégicas de gobierno y agendas transversales e interjurisdiccionales</v>
      </c>
      <c r="D112" t="str">
        <f>VLOOKUP(Table2[[#This Row],[Jurisdicción]],Table5[#All],2,FALSE)</f>
        <v>SGYRI</v>
      </c>
      <c r="E112">
        <v>1</v>
      </c>
    </row>
    <row r="113" spans="1:5" ht="30" customHeight="1" x14ac:dyDescent="0.25">
      <c r="A113" s="30" t="s">
        <v>512</v>
      </c>
      <c r="B113" s="3" t="s">
        <v>89</v>
      </c>
      <c r="C113" s="3" t="str">
        <f>LEFT(Table2[[#This Row],[Objetivo estratégico]],255)</f>
        <v>Impulsar un plan sistemático de relaciones del gobierno con actores políticos, sociales y privados</v>
      </c>
      <c r="D113" t="str">
        <f>VLOOKUP(Table2[[#This Row],[Jurisdicción]],Table5[#All],2,FALSE)</f>
        <v>SGYRI</v>
      </c>
      <c r="E113">
        <v>2</v>
      </c>
    </row>
    <row r="114" spans="1:5" ht="30" customHeight="1" x14ac:dyDescent="0.25">
      <c r="A114" s="30" t="s">
        <v>512</v>
      </c>
      <c r="B114" s="3" t="s">
        <v>88</v>
      </c>
      <c r="C114" s="3" t="str">
        <f>LEFT(Table2[[#This Row],[Objetivo estratégico]],255)</f>
        <v>Proyectar internacionalmente la ciudad, la gestión de gobierno y la figura del jefe de gobierno.</v>
      </c>
      <c r="D114" t="str">
        <f>VLOOKUP(Table2[[#This Row],[Jurisdicción]],Table5[#All],2,FALSE)</f>
        <v>SGYRI</v>
      </c>
      <c r="E114">
        <v>3</v>
      </c>
    </row>
    <row r="115" spans="1:5" ht="15" customHeight="1" x14ac:dyDescent="0.25">
      <c r="A115" t="s">
        <v>79</v>
      </c>
      <c r="B115" s="3" t="s">
        <v>623</v>
      </c>
      <c r="C115" s="3" t="str">
        <f>LEFT(Table2[[#This Row],[Objetivo estratégico]],255)</f>
        <v>Mejoramiento y Consolidación del Sistema de Control Interno del Gobierno de la Ciudad de Buenos Aires.</v>
      </c>
      <c r="D115" t="str">
        <f>VLOOKUP(Table2[[#This Row],[Jurisdicción]],Table5[#All],2,FALSE)</f>
        <v>SGCBA</v>
      </c>
      <c r="E115">
        <v>1</v>
      </c>
    </row>
    <row r="116" spans="1:5" ht="45" customHeight="1" x14ac:dyDescent="0.25">
      <c r="A116" t="s">
        <v>79</v>
      </c>
      <c r="B116" s="3" t="s">
        <v>624</v>
      </c>
      <c r="C116" s="3" t="str">
        <f>LEFT(Table2[[#This Row],[Objetivo estratégico]],255)</f>
        <v>Profundizar la eficiencia y buenas prácticas en todos los procesos de Auditoría de la Sindicatura General y las Unidades de Auditoría Interna</v>
      </c>
      <c r="D116" t="str">
        <f>VLOOKUP(Table2[[#This Row],[Jurisdicción]],Table5[#All],2,FALSE)</f>
        <v>SGCBA</v>
      </c>
      <c r="E116">
        <v>2</v>
      </c>
    </row>
    <row r="117" spans="1:5" ht="30" customHeight="1" x14ac:dyDescent="0.25">
      <c r="A117" t="s">
        <v>79</v>
      </c>
      <c r="B117" s="3" t="s">
        <v>625</v>
      </c>
      <c r="C117" s="3" t="str">
        <f>LEFT(Table2[[#This Row],[Objetivo estratégico]],255)</f>
        <v>Fortalecimiento del vínculo del Control Interno con los Ministerios y Organismos Descentralizados.</v>
      </c>
      <c r="D117" t="str">
        <f>VLOOKUP(Table2[[#This Row],[Jurisdicción]],Table5[#All],2,FALSE)</f>
        <v>SGCBA</v>
      </c>
      <c r="E117">
        <v>3</v>
      </c>
    </row>
    <row r="118" spans="1:5" ht="30" customHeight="1" x14ac:dyDescent="0.25">
      <c r="A118" s="3" t="s">
        <v>79</v>
      </c>
      <c r="B118" s="40" t="s">
        <v>570</v>
      </c>
      <c r="C118" s="40" t="str">
        <f>LEFT(Table2[[#This Row],[Objetivo estratégico]],255)</f>
        <v>Promover la excelencia académica y profesional de todos los agentes de la Sindicatura General y la Unidades de Auditoría Interna.</v>
      </c>
      <c r="D118" s="40" t="str">
        <f>VLOOKUP(Table2[[#This Row],[Jurisdicción]],Table5[#All],2,FALSE)</f>
        <v>SGCBA</v>
      </c>
      <c r="E118">
        <v>4</v>
      </c>
    </row>
    <row r="119" spans="1:5" ht="30" customHeight="1" x14ac:dyDescent="0.25">
      <c r="A119" t="s">
        <v>80</v>
      </c>
      <c r="B119" s="3" t="s">
        <v>626</v>
      </c>
      <c r="C119" s="3" t="str">
        <f>LEFT(Table2[[#This Row],[Objetivo estratégico]],255)</f>
        <v>Fomentar la participación ciudadana con el objeto de que el 70% de la población conozca el proyecto y el 30% participe, en un plazo de 2 años.</v>
      </c>
      <c r="D119" t="str">
        <f>VLOOKUP(Table2[[#This Row],[Jurisdicción]],Table5[#All],2,FALSE)</f>
        <v>SSCOMUNIC</v>
      </c>
      <c r="E119">
        <v>2</v>
      </c>
    </row>
    <row r="120" spans="1:5" ht="45" customHeight="1" x14ac:dyDescent="0.25">
      <c r="A120" t="s">
        <v>81</v>
      </c>
      <c r="B120" s="3" t="s">
        <v>91</v>
      </c>
      <c r="C120" s="3" t="str">
        <f>LEFT(Table2[[#This Row],[Objetivo estratégico]],255)</f>
        <v>Colaborar en el posicionamiento del GCBA y el Jefe de Gobierno mediante la generación de contenidos de comunicación.</v>
      </c>
      <c r="D120" t="str">
        <f>VLOOKUP(Table2[[#This Row],[Jurisdicción]],Table5[#All],2,FALSE)</f>
        <v>SSCON</v>
      </c>
      <c r="E120">
        <v>1</v>
      </c>
    </row>
    <row r="121" spans="1:5" ht="30" customHeight="1" x14ac:dyDescent="0.25">
      <c r="A121" t="s">
        <v>82</v>
      </c>
      <c r="B121" s="3" t="s">
        <v>627</v>
      </c>
      <c r="C121" s="3" t="str">
        <f>LEFT(Table2[[#This Row],[Objetivo estratégico]],255)</f>
        <v>Fomentar el encuentro, la participación y la concientización, incrementando un 25% la cantidad de eventos realizados respecto del año anterior y aumentando un 10% la cantidad de asistentes para 2019.</v>
      </c>
      <c r="D121" t="str">
        <f>VLOOKUP(Table2[[#This Row],[Jurisdicción]],Table5[#All],2,FALSE)</f>
        <v>SSCYPE</v>
      </c>
      <c r="E121">
        <v>1</v>
      </c>
    </row>
    <row r="122" spans="1:5" ht="60" customHeight="1" x14ac:dyDescent="0.25">
      <c r="A122" t="s">
        <v>519</v>
      </c>
      <c r="B122" s="3" t="s">
        <v>628</v>
      </c>
      <c r="C122" s="3" t="str">
        <f>LEFT(Table2[[#This Row],[Objetivo estratégico]],255)</f>
        <v>Lograr la resolución eficiente de las solicitudes de los vecinos alcanzando un 90 % de cumplimiento de los SLA establecidos .</v>
      </c>
      <c r="D122" t="str">
        <f>VLOOKUP(Table2[[#This Row],[Jurisdicción]],Table5[#All],2,FALSE)</f>
        <v>SSDCCYC</v>
      </c>
      <c r="E122">
        <v>1</v>
      </c>
    </row>
    <row r="123" spans="1:5" ht="75" customHeight="1" x14ac:dyDescent="0.25">
      <c r="A123" t="s">
        <v>519</v>
      </c>
      <c r="B123" s="3" t="s">
        <v>629</v>
      </c>
      <c r="C123" s="3" t="str">
        <f>LEFT(Table2[[#This Row],[Objetivo estratégico]],255)</f>
        <v>Garantizar la calidad y eficiencia de la respuesta y atención del gobierno a las demandas ciudadanas, aumentando o logrando un total de 6 servicios certificados por Normas ISO. Alcanzando un 90 % de cumplimiento de los SLA establecidos y un 85 % de satisf</v>
      </c>
      <c r="D123" t="str">
        <f>VLOOKUP(Table2[[#This Row],[Jurisdicción]],Table5[#All],2,FALSE)</f>
        <v>SSDCCYC</v>
      </c>
      <c r="E123">
        <v>2</v>
      </c>
    </row>
    <row r="124" spans="1:5" ht="45" customHeight="1" x14ac:dyDescent="0.25">
      <c r="A124" t="s">
        <v>519</v>
      </c>
      <c r="B124" s="3" t="s">
        <v>630</v>
      </c>
      <c r="C124" s="3" t="str">
        <f>LEFT(Table2[[#This Row],[Objetivo estratégico]],255)</f>
        <v>Mejorar la Calidad de Atencion en las Areas que brindan servicios y tramites , en salud y comisarias logrando un 85 % de satisfacción del vecino, optimizando los sistemas y promoviendo la autogestión. Incorporaremos dos nuevos Canales de atención</v>
      </c>
      <c r="D124" t="str">
        <f>VLOOKUP(Table2[[#This Row],[Jurisdicción]],Table5[#All],2,FALSE)</f>
        <v>SSDCCYC</v>
      </c>
      <c r="E124">
        <v>3</v>
      </c>
    </row>
    <row r="125" spans="1:5" ht="60" customHeight="1" x14ac:dyDescent="0.25">
      <c r="A125" t="s">
        <v>519</v>
      </c>
      <c r="B125" s="3" t="s">
        <v>631</v>
      </c>
      <c r="C125" s="3" t="str">
        <f>LEFT(Table2[[#This Row],[Objetivo estratégico]],255)</f>
        <v>Promover y Proteger los derechos de los consumidores atendiendo al 100% de las denuncias, solucionando el 75 % de las controversias en instancia de conciliación y sancionando al 100% de las empresas que reincidan en prácticas comerciales abusivas</v>
      </c>
      <c r="D125" t="str">
        <f>VLOOKUP(Table2[[#This Row],[Jurisdicción]],Table5[#All],2,FALSE)</f>
        <v>SSDCCYC</v>
      </c>
      <c r="E125">
        <v>5</v>
      </c>
    </row>
    <row r="126" spans="1:5" ht="45" customHeight="1" x14ac:dyDescent="0.25">
      <c r="A126" t="s">
        <v>476</v>
      </c>
      <c r="B126" s="3" t="s">
        <v>632</v>
      </c>
      <c r="C126" s="3" t="str">
        <f>LEFT(Table2[[#This Row],[Objetivo estratégico]],255)</f>
        <v>Fortalecer la seguridad del acceso y custodia de los activos informáticos, previniendo el 99,9% de ataques detectados.</v>
      </c>
      <c r="D126" t="str">
        <f>VLOOKUP(Table2[[#This Row],[Jurisdicción]],Table5[#All],2,FALSE)</f>
        <v>SSSYP</v>
      </c>
      <c r="E126">
        <v>2</v>
      </c>
    </row>
    <row r="127" spans="1:5" ht="30" customHeight="1" x14ac:dyDescent="0.25">
      <c r="A127" t="s">
        <v>476</v>
      </c>
      <c r="B127" s="3" t="s">
        <v>633</v>
      </c>
      <c r="C127" s="3" t="str">
        <f>LEFT(Table2[[#This Row],[Objetivo estratégico]],255)</f>
        <v>Garantizar los niveles de servicio, logrando que XX% de la infraestructura e integración de sistemas cumplan con los estandares establecidos e Y% de satisfacción de usuarios acordados en SLA.</v>
      </c>
      <c r="D127" t="str">
        <f>VLOOKUP(Table2[[#This Row],[Jurisdicción]],Table5[#All],2,FALSE)</f>
        <v>SSSYP</v>
      </c>
      <c r="E127">
        <v>3</v>
      </c>
    </row>
    <row r="128" spans="1:5" ht="45" customHeight="1" x14ac:dyDescent="0.25">
      <c r="A128" t="s">
        <v>476</v>
      </c>
      <c r="B128" s="3" t="s">
        <v>634</v>
      </c>
      <c r="C128" s="3" t="str">
        <f>LEFT(Table2[[#This Row],[Objetivo estratégico]],255)</f>
        <v>Generar eficiencia y transparencia en la gestion interna y en el servicio al ciudadano, logrando que X% de los servicios/trámites planificados cumplan con los tiempos óptimos establecidos para 2019.</v>
      </c>
      <c r="D128" t="str">
        <f>VLOOKUP(Table2[[#This Row],[Jurisdicción]],Table5[#All],2,FALSE)</f>
        <v>SSSYP</v>
      </c>
      <c r="E128">
        <v>4</v>
      </c>
    </row>
    <row r="129" spans="1:5" ht="60" x14ac:dyDescent="0.25">
      <c r="A129" s="3" t="s">
        <v>549</v>
      </c>
      <c r="B129" s="3" t="s">
        <v>571</v>
      </c>
      <c r="C129" s="40" t="str">
        <f>LEFT(Table2[[#This Row],[Objetivo estratégico]],255)</f>
        <v>Para el 2019, reducir el déficit habitacional en CABA en un 13%, a través de la construcción de viviendas nuevas y mejoramiento en viviendas existentes en villas, complejos bajo la órbita del IVC y conventillos de la Boca.</v>
      </c>
      <c r="D129" s="40" t="str">
        <f>VLOOKUP(Table2[[#This Row],[Jurisdicción]],Table5[#All],2,FALSE)</f>
        <v>MDUYTGC.IVC</v>
      </c>
      <c r="E129">
        <v>1</v>
      </c>
    </row>
    <row r="130" spans="1:5" ht="45" x14ac:dyDescent="0.25">
      <c r="A130" s="3" t="s">
        <v>549</v>
      </c>
      <c r="B130" s="3" t="s">
        <v>572</v>
      </c>
      <c r="C130" s="40" t="str">
        <f>LEFT(Table2[[#This Row],[Objetivo estratégico]],255)</f>
        <v>Para el 2019, reducir el déficit habitacional cuantitativo en CABA en un 10%, a través del otorgamiento de créditos individuales y colectivos</v>
      </c>
      <c r="D130" s="40" t="str">
        <f>VLOOKUP(Table2[[#This Row],[Jurisdicción]],Table5[#All],2,FALSE)</f>
        <v>MDUYTGC.IVC</v>
      </c>
      <c r="E130">
        <v>2</v>
      </c>
    </row>
    <row r="131" spans="1:5" ht="45" x14ac:dyDescent="0.25">
      <c r="A131" s="3" t="s">
        <v>549</v>
      </c>
      <c r="B131" s="3" t="s">
        <v>573</v>
      </c>
      <c r="C131" s="40" t="str">
        <f>LEFT(Table2[[#This Row],[Objetivo estratégico]],255)</f>
        <v>Para el 2019, reducir la tenencia irregular de viviendas en CABA en un 5,4%, a través de la regularización dominial de viviendas nuevas y unidades funcionales administradas por el IVC.</v>
      </c>
      <c r="D131" s="40" t="str">
        <f>VLOOKUP(Table2[[#This Row],[Jurisdicción]],Table5[#All],2,FALSE)</f>
        <v>MDUYTGC.IVC</v>
      </c>
      <c r="E131">
        <v>3</v>
      </c>
    </row>
    <row r="132" spans="1:5" ht="30" x14ac:dyDescent="0.25">
      <c r="A132" s="3" t="s">
        <v>508</v>
      </c>
      <c r="B132" s="73" t="s">
        <v>606</v>
      </c>
      <c r="C132" s="40" t="str">
        <f>LEFT(Table2[[#This Row],[Objetivo estratégico]],255)</f>
        <v>Asegurar la continuidad de servicios jurídicos gratuitos a favor de la comunidad</v>
      </c>
      <c r="D132" s="40" t="str">
        <f>VLOOKUP(Table2[[#This Row],[Jurisdicción]],Table5[#All],2,FALSE)</f>
        <v>PG</v>
      </c>
      <c r="E132">
        <v>1</v>
      </c>
    </row>
    <row r="133" spans="1:5" ht="30" x14ac:dyDescent="0.25">
      <c r="A133" s="3" t="s">
        <v>508</v>
      </c>
      <c r="B133" s="73" t="s">
        <v>607</v>
      </c>
      <c r="C133" s="40" t="str">
        <f>LEFT(Table2[[#This Row],[Objetivo estratégico]],255)</f>
        <v>Aumentar la recaudación y reducir los tiempos de cobro en los casos en que el GCBA actúe como demandante</v>
      </c>
      <c r="D133" s="40" t="str">
        <f>VLOOKUP(Table2[[#This Row],[Jurisdicción]],Table5[#All],2,FALSE)</f>
        <v>PG</v>
      </c>
      <c r="E133">
        <v>2</v>
      </c>
    </row>
    <row r="134" spans="1:5" ht="45" x14ac:dyDescent="0.25">
      <c r="A134" s="3" t="s">
        <v>508</v>
      </c>
      <c r="B134" s="73" t="s">
        <v>608</v>
      </c>
      <c r="C134" s="40" t="str">
        <f>LEFT(Table2[[#This Row],[Objetivo estratégico]],255)</f>
        <v>Brindar asesoramiento oportuno sobre proyectos o iniciativas de actos administrativos que luego deban someterse a dictamen de la PG</v>
      </c>
      <c r="D134" s="40" t="str">
        <f>VLOOKUP(Table2[[#This Row],[Jurisdicción]],Table5[#All],2,FALSE)</f>
        <v>PG</v>
      </c>
      <c r="E134">
        <v>3</v>
      </c>
    </row>
    <row r="135" spans="1:5" ht="30" x14ac:dyDescent="0.25">
      <c r="A135" s="3" t="s">
        <v>508</v>
      </c>
      <c r="B135" s="73" t="s">
        <v>609</v>
      </c>
      <c r="C135" s="40" t="str">
        <f>LEFT(Table2[[#This Row],[Objetivo estratégico]],255)</f>
        <v xml:space="preserve">Contribuir a disminuir la conflictividad y los costos por las demandas entabladas en contra del GCBA </v>
      </c>
      <c r="D135" s="40" t="str">
        <f>VLOOKUP(Table2[[#This Row],[Jurisdicción]],Table5[#All],2,FALSE)</f>
        <v>PG</v>
      </c>
      <c r="E135">
        <v>4</v>
      </c>
    </row>
    <row r="136" spans="1:5" ht="45" x14ac:dyDescent="0.25">
      <c r="A136" s="3" t="s">
        <v>508</v>
      </c>
      <c r="B136" s="73" t="s">
        <v>610</v>
      </c>
      <c r="C136" s="40" t="str">
        <f>LEFT(Table2[[#This Row],[Objetivo estratégico]],255)</f>
        <v>Mejorar la calidad profesional mediante la implementación de buenas prácticas y la capacitación permanente de los integrantes de la PG</v>
      </c>
      <c r="D136" s="40" t="str">
        <f>VLOOKUP(Table2[[#This Row],[Jurisdicción]],Table5[#All],2,FALSE)</f>
        <v>PG</v>
      </c>
      <c r="E136">
        <v>5</v>
      </c>
    </row>
    <row r="137" spans="1:5" ht="30" x14ac:dyDescent="0.25">
      <c r="A137" s="3" t="s">
        <v>508</v>
      </c>
      <c r="B137" s="73" t="s">
        <v>611</v>
      </c>
      <c r="C137" s="40" t="str">
        <f>LEFT(Table2[[#This Row],[Objetivo estratégico]],255)</f>
        <v>Realizar un seguimiento acerca de los juicios más relevantes del GCBA</v>
      </c>
      <c r="D137" s="40" t="str">
        <f>VLOOKUP(Table2[[#This Row],[Jurisdicción]],Table5[#All],2,FALSE)</f>
        <v>PG</v>
      </c>
      <c r="E137">
        <v>6</v>
      </c>
    </row>
  </sheetData>
  <sheetProtection algorithmName="SHA-512" hashValue="zrKyLLhdrUevgZxXUxYn2Of0d+cTmG/QelSFGmP2h7IB6ih4dDgHHrEfVnRdPivGdbm3RuxSETN7swmaLqnklQ==" saltValue="U/5Qo2/TV3AnyoUhbFhaiQ==" spinCount="100000" sheet="1" objects="1" scenarios="1" formatCells="0" formatColumns="0" formatRows="0" insertColumns="0" insertRows="0" insertHyperlinks="0" deleteColumns="0" deleteRows="0"/>
  <pageMargins left="0.7" right="0.7" top="0.75" bottom="0.75" header="0.3" footer="0.3"/>
  <pageSetup orientation="portrait" horizontalDpi="4294967295" verticalDpi="4294967295"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T372"/>
  <sheetViews>
    <sheetView zoomScaleNormal="100" workbookViewId="0">
      <selection activeCell="T9" sqref="T9"/>
    </sheetView>
  </sheetViews>
  <sheetFormatPr defaultRowHeight="15" x14ac:dyDescent="0.25"/>
  <cols>
    <col min="1" max="1" width="25.140625" bestFit="1" customWidth="1"/>
    <col min="2" max="2" width="2.85546875" customWidth="1"/>
    <col min="3" max="3" width="27" bestFit="1" customWidth="1"/>
    <col min="4" max="4" width="2.85546875" customWidth="1"/>
    <col min="5" max="5" width="16" bestFit="1" customWidth="1"/>
    <col min="6" max="6" width="2.85546875" customWidth="1"/>
    <col min="7" max="7" width="17.85546875" bestFit="1" customWidth="1"/>
    <col min="8" max="8" width="2.85546875" customWidth="1"/>
    <col min="9" max="9" width="33.28515625" bestFit="1" customWidth="1"/>
    <col min="10" max="10" width="2.85546875" customWidth="1"/>
    <col min="11" max="11" width="21.85546875" bestFit="1" customWidth="1"/>
    <col min="12" max="12" width="2.85546875" customWidth="1"/>
    <col min="13" max="13" width="10.7109375" bestFit="1" customWidth="1"/>
    <col min="14" max="14" width="2.85546875" customWidth="1"/>
    <col min="15" max="15" width="50.7109375" bestFit="1" customWidth="1"/>
    <col min="16" max="16" width="24.42578125" bestFit="1" customWidth="1"/>
    <col min="18" max="18" width="59.85546875" bestFit="1" customWidth="1"/>
    <col min="19" max="19" width="18.28515625" bestFit="1" customWidth="1"/>
    <col min="20" max="20" width="94.85546875" bestFit="1" customWidth="1"/>
  </cols>
  <sheetData>
    <row r="1" spans="1:20" x14ac:dyDescent="0.25">
      <c r="A1" s="1" t="s">
        <v>2</v>
      </c>
      <c r="B1" s="1"/>
      <c r="C1" s="1" t="s">
        <v>58</v>
      </c>
      <c r="D1" s="1"/>
      <c r="E1" s="1" t="s">
        <v>23</v>
      </c>
      <c r="F1" s="2"/>
      <c r="G1" s="2" t="s">
        <v>108</v>
      </c>
      <c r="H1" s="2"/>
      <c r="I1" s="2" t="s">
        <v>109</v>
      </c>
      <c r="J1" s="2"/>
      <c r="K1" s="2" t="s">
        <v>30</v>
      </c>
      <c r="L1" s="2"/>
      <c r="M1" s="2" t="s">
        <v>7</v>
      </c>
      <c r="O1" s="37" t="s">
        <v>67</v>
      </c>
      <c r="P1" s="37" t="s">
        <v>102</v>
      </c>
      <c r="R1" s="27" t="s">
        <v>67</v>
      </c>
      <c r="S1" s="27" t="s">
        <v>102</v>
      </c>
      <c r="T1" s="27" t="s">
        <v>142</v>
      </c>
    </row>
    <row r="2" spans="1:20" x14ac:dyDescent="0.25">
      <c r="A2" t="s">
        <v>145</v>
      </c>
      <c r="C2" t="s">
        <v>7</v>
      </c>
      <c r="E2" t="s">
        <v>24</v>
      </c>
      <c r="G2" t="s">
        <v>26</v>
      </c>
      <c r="I2" t="s">
        <v>59</v>
      </c>
      <c r="K2" t="s">
        <v>31</v>
      </c>
      <c r="M2" t="s">
        <v>43</v>
      </c>
      <c r="O2" s="27" t="s">
        <v>68</v>
      </c>
      <c r="P2" s="27" t="s">
        <v>103</v>
      </c>
      <c r="R2" s="27" t="s">
        <v>68</v>
      </c>
      <c r="S2" s="31" t="str">
        <f>VLOOKUP(R2,Table5[#All],2,FALSE)</f>
        <v>AGC</v>
      </c>
      <c r="T2" s="27" t="s">
        <v>347</v>
      </c>
    </row>
    <row r="3" spans="1:20" x14ac:dyDescent="0.25">
      <c r="A3" t="s">
        <v>37</v>
      </c>
      <c r="C3" t="s">
        <v>8</v>
      </c>
      <c r="E3" t="s">
        <v>25</v>
      </c>
      <c r="G3" t="s">
        <v>27</v>
      </c>
      <c r="I3" t="s">
        <v>60</v>
      </c>
      <c r="K3" t="s">
        <v>32</v>
      </c>
      <c r="M3" t="s">
        <v>44</v>
      </c>
      <c r="O3" s="27" t="s">
        <v>69</v>
      </c>
      <c r="P3" s="27" t="s">
        <v>118</v>
      </c>
      <c r="R3" s="27" t="s">
        <v>68</v>
      </c>
      <c r="S3" s="31" t="str">
        <f>VLOOKUP(R3,Table5[#All],2,FALSE)</f>
        <v>AGC</v>
      </c>
      <c r="T3" s="27" t="s">
        <v>170</v>
      </c>
    </row>
    <row r="4" spans="1:20" x14ac:dyDescent="0.25">
      <c r="A4" t="s">
        <v>38</v>
      </c>
      <c r="C4" t="s">
        <v>9</v>
      </c>
      <c r="G4" t="s">
        <v>139</v>
      </c>
      <c r="K4" t="s">
        <v>33</v>
      </c>
      <c r="M4" t="s">
        <v>45</v>
      </c>
      <c r="O4" s="26" t="s">
        <v>505</v>
      </c>
      <c r="P4" s="26" t="s">
        <v>506</v>
      </c>
      <c r="R4" s="27" t="s">
        <v>68</v>
      </c>
      <c r="S4" s="31" t="str">
        <f>VLOOKUP(R4,Table5[#All],2,FALSE)</f>
        <v>AGC</v>
      </c>
      <c r="T4" s="27" t="s">
        <v>348</v>
      </c>
    </row>
    <row r="5" spans="1:20" x14ac:dyDescent="0.25">
      <c r="A5" t="s">
        <v>39</v>
      </c>
      <c r="C5" t="s">
        <v>10</v>
      </c>
      <c r="G5" t="s">
        <v>28</v>
      </c>
      <c r="M5" t="s">
        <v>46</v>
      </c>
      <c r="O5" s="27" t="s">
        <v>70</v>
      </c>
      <c r="P5" s="27" t="s">
        <v>119</v>
      </c>
      <c r="R5" s="27" t="s">
        <v>68</v>
      </c>
      <c r="S5" s="31" t="str">
        <f>VLOOKUP(R5,Table5[#All],2,FALSE)</f>
        <v>AGC</v>
      </c>
      <c r="T5" s="27" t="s">
        <v>267</v>
      </c>
    </row>
    <row r="6" spans="1:20" x14ac:dyDescent="0.25">
      <c r="A6" t="s">
        <v>3</v>
      </c>
      <c r="G6" t="s">
        <v>113</v>
      </c>
      <c r="M6" t="s">
        <v>47</v>
      </c>
      <c r="O6" s="27" t="s">
        <v>71</v>
      </c>
      <c r="P6" s="27" t="s">
        <v>125</v>
      </c>
      <c r="R6" s="27" t="s">
        <v>68</v>
      </c>
      <c r="S6" s="31" t="str">
        <f>VLOOKUP(R6,Table5[#All],2,FALSE)</f>
        <v>AGC</v>
      </c>
      <c r="T6" s="27" t="s">
        <v>349</v>
      </c>
    </row>
    <row r="7" spans="1:20" x14ac:dyDescent="0.25">
      <c r="A7" t="s">
        <v>4</v>
      </c>
      <c r="M7" t="s">
        <v>48</v>
      </c>
      <c r="O7" s="27" t="s">
        <v>72</v>
      </c>
      <c r="P7" s="27" t="s">
        <v>124</v>
      </c>
      <c r="R7" s="27" t="s">
        <v>68</v>
      </c>
      <c r="S7" s="31" t="str">
        <f>VLOOKUP(R7,Table5[#All],2,FALSE)</f>
        <v>AGC</v>
      </c>
      <c r="T7" s="27" t="s">
        <v>350</v>
      </c>
    </row>
    <row r="8" spans="1:20" x14ac:dyDescent="0.25">
      <c r="A8" t="s">
        <v>36</v>
      </c>
      <c r="M8" t="s">
        <v>49</v>
      </c>
      <c r="O8" s="27" t="s">
        <v>513</v>
      </c>
      <c r="P8" s="27" t="s">
        <v>126</v>
      </c>
      <c r="R8" s="27" t="s">
        <v>68</v>
      </c>
      <c r="S8" s="31" t="str">
        <f>VLOOKUP(R8,Table5[#All],2,FALSE)</f>
        <v>AGC</v>
      </c>
      <c r="T8" s="27" t="s">
        <v>351</v>
      </c>
    </row>
    <row r="9" spans="1:20" x14ac:dyDescent="0.25">
      <c r="A9" t="s">
        <v>35</v>
      </c>
      <c r="M9" t="s">
        <v>50</v>
      </c>
      <c r="O9" s="27" t="s">
        <v>73</v>
      </c>
      <c r="P9" s="27" t="s">
        <v>127</v>
      </c>
      <c r="R9" s="27" t="s">
        <v>68</v>
      </c>
      <c r="S9" s="31" t="str">
        <f>VLOOKUP(R9,Table5[#All],2,FALSE)</f>
        <v>AGC</v>
      </c>
      <c r="T9" s="27" t="s">
        <v>352</v>
      </c>
    </row>
    <row r="10" spans="1:20" x14ac:dyDescent="0.25">
      <c r="A10" t="s">
        <v>146</v>
      </c>
      <c r="M10" t="s">
        <v>51</v>
      </c>
      <c r="O10" s="27" t="s">
        <v>549</v>
      </c>
      <c r="P10" s="26" t="s">
        <v>516</v>
      </c>
      <c r="R10" s="27" t="s">
        <v>68</v>
      </c>
      <c r="S10" s="31" t="str">
        <f>VLOOKUP(R10,Table5[#All],2,FALSE)</f>
        <v>AGC</v>
      </c>
      <c r="T10" s="27" t="s">
        <v>353</v>
      </c>
    </row>
    <row r="11" spans="1:20" x14ac:dyDescent="0.25">
      <c r="A11" t="s">
        <v>42</v>
      </c>
      <c r="M11" t="s">
        <v>52</v>
      </c>
      <c r="O11" s="26" t="s">
        <v>223</v>
      </c>
      <c r="P11" s="26" t="s">
        <v>517</v>
      </c>
      <c r="R11" s="27" t="s">
        <v>68</v>
      </c>
      <c r="S11" s="31" t="str">
        <f>VLOOKUP(R11,Table5[#All],2,FALSE)</f>
        <v>AGC</v>
      </c>
      <c r="T11" s="27" t="s">
        <v>354</v>
      </c>
    </row>
    <row r="12" spans="1:20" x14ac:dyDescent="0.25">
      <c r="A12" t="s">
        <v>147</v>
      </c>
      <c r="M12" t="s">
        <v>53</v>
      </c>
      <c r="O12" s="26" t="s">
        <v>225</v>
      </c>
      <c r="P12" s="26" t="s">
        <v>518</v>
      </c>
      <c r="R12" s="27" t="s">
        <v>68</v>
      </c>
      <c r="S12" s="31" t="str">
        <f>VLOOKUP(R12,Table5[#All],2,FALSE)</f>
        <v>AGC</v>
      </c>
      <c r="T12" s="27" t="s">
        <v>355</v>
      </c>
    </row>
    <row r="13" spans="1:20" x14ac:dyDescent="0.25">
      <c r="A13" t="s">
        <v>34</v>
      </c>
      <c r="M13" t="s">
        <v>54</v>
      </c>
      <c r="O13" s="27" t="s">
        <v>389</v>
      </c>
      <c r="P13" s="27" t="s">
        <v>121</v>
      </c>
      <c r="R13" s="27" t="s">
        <v>68</v>
      </c>
      <c r="S13" s="31" t="str">
        <f>VLOOKUP(R13,Table5[#All],2,FALSE)</f>
        <v>AGC</v>
      </c>
      <c r="T13" s="27" t="s">
        <v>356</v>
      </c>
    </row>
    <row r="14" spans="1:20" x14ac:dyDescent="0.25">
      <c r="A14" t="s">
        <v>41</v>
      </c>
      <c r="M14" t="s">
        <v>55</v>
      </c>
      <c r="O14" s="27" t="s">
        <v>74</v>
      </c>
      <c r="P14" s="27" t="s">
        <v>122</v>
      </c>
      <c r="R14" s="36" t="s">
        <v>69</v>
      </c>
      <c r="S14" s="31" t="str">
        <f>VLOOKUP(R14,Table5[#All],2,FALSE)</f>
        <v>BCBA</v>
      </c>
      <c r="T14" s="27" t="s">
        <v>69</v>
      </c>
    </row>
    <row r="15" spans="1:20" x14ac:dyDescent="0.25">
      <c r="A15" t="s">
        <v>40</v>
      </c>
      <c r="M15" t="s">
        <v>56</v>
      </c>
      <c r="O15" s="27" t="s">
        <v>75</v>
      </c>
      <c r="P15" s="27" t="s">
        <v>123</v>
      </c>
      <c r="R15" s="26" t="s">
        <v>505</v>
      </c>
      <c r="S15" s="31" t="str">
        <f>VLOOKUP(R15,Table5[#All],2,FALSE)</f>
        <v>CBAS</v>
      </c>
      <c r="T15" s="27" t="s">
        <v>235</v>
      </c>
    </row>
    <row r="16" spans="1:20" x14ac:dyDescent="0.25">
      <c r="M16" t="s">
        <v>57</v>
      </c>
      <c r="O16" s="26" t="s">
        <v>299</v>
      </c>
      <c r="P16" s="26" t="s">
        <v>507</v>
      </c>
      <c r="R16" s="10" t="s">
        <v>70</v>
      </c>
      <c r="S16" s="31" t="str">
        <f>VLOOKUP(R16,Table5[#All],2,FALSE)</f>
        <v>EATC</v>
      </c>
      <c r="T16" s="27" t="s">
        <v>248</v>
      </c>
    </row>
    <row r="17" spans="15:20" x14ac:dyDescent="0.25">
      <c r="O17" s="27" t="s">
        <v>76</v>
      </c>
      <c r="P17" s="27" t="s">
        <v>128</v>
      </c>
      <c r="R17" s="27" t="s">
        <v>71</v>
      </c>
      <c r="S17" s="31" t="str">
        <f>VLOOKUP(R17,Table5[#All],2,FALSE)</f>
        <v>MAYEPGC</v>
      </c>
      <c r="T17" s="27" t="s">
        <v>150</v>
      </c>
    </row>
    <row r="18" spans="15:20" x14ac:dyDescent="0.25">
      <c r="O18" s="27" t="s">
        <v>77</v>
      </c>
      <c r="P18" s="27" t="s">
        <v>120</v>
      </c>
      <c r="R18" s="27" t="s">
        <v>71</v>
      </c>
      <c r="S18" s="31" t="str">
        <f>VLOOKUP(R18,Table5[#All],2,FALSE)</f>
        <v>MAYEPGC</v>
      </c>
      <c r="T18" s="27" t="s">
        <v>151</v>
      </c>
    </row>
    <row r="19" spans="15:20" x14ac:dyDescent="0.25">
      <c r="O19" s="26" t="s">
        <v>508</v>
      </c>
      <c r="P19" s="26" t="s">
        <v>509</v>
      </c>
      <c r="R19" s="27" t="s">
        <v>71</v>
      </c>
      <c r="S19" s="31" t="str">
        <f>VLOOKUP(R19,Table5[#All],2,FALSE)</f>
        <v>MAYEPGC</v>
      </c>
      <c r="T19" s="27" t="s">
        <v>152</v>
      </c>
    </row>
    <row r="20" spans="15:20" x14ac:dyDescent="0.25">
      <c r="O20" s="27" t="s">
        <v>520</v>
      </c>
      <c r="P20" s="27" t="s">
        <v>130</v>
      </c>
      <c r="R20" s="27" t="s">
        <v>71</v>
      </c>
      <c r="S20" s="31" t="str">
        <f>VLOOKUP(R20,Table5[#All],2,FALSE)</f>
        <v>MAYEPGC</v>
      </c>
      <c r="T20" s="33" t="s">
        <v>153</v>
      </c>
    </row>
    <row r="21" spans="15:20" x14ac:dyDescent="0.25">
      <c r="O21" s="26" t="s">
        <v>510</v>
      </c>
      <c r="P21" s="26" t="s">
        <v>511</v>
      </c>
      <c r="R21" s="27" t="s">
        <v>71</v>
      </c>
      <c r="S21" s="31" t="str">
        <f>VLOOKUP(R21,Table5[#All],2,FALSE)</f>
        <v>MAYEPGC</v>
      </c>
      <c r="T21" s="33" t="s">
        <v>154</v>
      </c>
    </row>
    <row r="22" spans="15:20" x14ac:dyDescent="0.25">
      <c r="O22" s="27" t="s">
        <v>78</v>
      </c>
      <c r="P22" s="27" t="s">
        <v>129</v>
      </c>
      <c r="R22" s="27" t="s">
        <v>71</v>
      </c>
      <c r="S22" s="31" t="str">
        <f>VLOOKUP(R22,Table5[#All],2,FALSE)</f>
        <v>MAYEPGC</v>
      </c>
      <c r="T22" s="33" t="s">
        <v>155</v>
      </c>
    </row>
    <row r="23" spans="15:20" x14ac:dyDescent="0.25">
      <c r="O23" s="27" t="s">
        <v>83</v>
      </c>
      <c r="P23" s="27" t="s">
        <v>131</v>
      </c>
      <c r="R23" s="27" t="s">
        <v>71</v>
      </c>
      <c r="S23" s="31" t="str">
        <f>VLOOKUP(R23,Table5[#All],2,FALSE)</f>
        <v>MAYEPGC</v>
      </c>
      <c r="T23" s="33" t="s">
        <v>156</v>
      </c>
    </row>
    <row r="24" spans="15:20" x14ac:dyDescent="0.25">
      <c r="O24" s="26" t="s">
        <v>498</v>
      </c>
      <c r="P24" s="26" t="s">
        <v>515</v>
      </c>
      <c r="R24" s="27" t="s">
        <v>71</v>
      </c>
      <c r="S24" s="31" t="str">
        <f>VLOOKUP(R24,Table5[#All],2,FALSE)</f>
        <v>MAYEPGC</v>
      </c>
      <c r="T24" s="33" t="s">
        <v>157</v>
      </c>
    </row>
    <row r="25" spans="15:20" x14ac:dyDescent="0.25">
      <c r="O25" s="26" t="s">
        <v>494</v>
      </c>
      <c r="P25" s="26" t="s">
        <v>514</v>
      </c>
      <c r="R25" s="27" t="s">
        <v>71</v>
      </c>
      <c r="S25" s="31" t="str">
        <f>VLOOKUP(R25,Table5[#All],2,FALSE)</f>
        <v>MAYEPGC</v>
      </c>
      <c r="T25" s="33" t="s">
        <v>158</v>
      </c>
    </row>
    <row r="26" spans="15:20" x14ac:dyDescent="0.25">
      <c r="O26" s="10" t="s">
        <v>512</v>
      </c>
      <c r="P26" s="27" t="s">
        <v>138</v>
      </c>
      <c r="R26" s="27" t="s">
        <v>71</v>
      </c>
      <c r="S26" s="31" t="str">
        <f>VLOOKUP(R26,Table5[#All],2,FALSE)</f>
        <v>MAYEPGC</v>
      </c>
      <c r="T26" s="33" t="s">
        <v>159</v>
      </c>
    </row>
    <row r="27" spans="15:20" x14ac:dyDescent="0.25">
      <c r="O27" s="27" t="s">
        <v>79</v>
      </c>
      <c r="P27" s="27" t="s">
        <v>137</v>
      </c>
      <c r="R27" s="27" t="s">
        <v>71</v>
      </c>
      <c r="S27" s="31" t="str">
        <f>VLOOKUP(R27,Table5[#All],2,FALSE)</f>
        <v>MAYEPGC</v>
      </c>
      <c r="T27" s="33" t="s">
        <v>160</v>
      </c>
    </row>
    <row r="28" spans="15:20" x14ac:dyDescent="0.25">
      <c r="O28" s="27" t="s">
        <v>80</v>
      </c>
      <c r="P28" s="27" t="s">
        <v>132</v>
      </c>
      <c r="R28" s="27" t="s">
        <v>71</v>
      </c>
      <c r="S28" s="31" t="str">
        <f>VLOOKUP(R28,Table5[#All],2,FALSE)</f>
        <v>MAYEPGC</v>
      </c>
      <c r="T28" s="33" t="s">
        <v>161</v>
      </c>
    </row>
    <row r="29" spans="15:20" x14ac:dyDescent="0.25">
      <c r="O29" s="27" t="s">
        <v>81</v>
      </c>
      <c r="P29" s="27" t="s">
        <v>133</v>
      </c>
      <c r="R29" s="27" t="s">
        <v>71</v>
      </c>
      <c r="S29" s="31" t="str">
        <f>VLOOKUP(R29,Table5[#All],2,FALSE)</f>
        <v>MAYEPGC</v>
      </c>
      <c r="T29" s="33" t="s">
        <v>162</v>
      </c>
    </row>
    <row r="30" spans="15:20" x14ac:dyDescent="0.25">
      <c r="O30" s="38" t="s">
        <v>82</v>
      </c>
      <c r="P30" s="39" t="s">
        <v>134</v>
      </c>
      <c r="R30" s="27" t="s">
        <v>71</v>
      </c>
      <c r="S30" s="31" t="str">
        <f>VLOOKUP(R30,Table5[#All],2,FALSE)</f>
        <v>MAYEPGC</v>
      </c>
      <c r="T30" s="33" t="s">
        <v>163</v>
      </c>
    </row>
    <row r="31" spans="15:20" x14ac:dyDescent="0.25">
      <c r="O31" s="38" t="s">
        <v>476</v>
      </c>
      <c r="P31" s="39" t="s">
        <v>135</v>
      </c>
      <c r="R31" s="27" t="s">
        <v>71</v>
      </c>
      <c r="S31" s="31" t="str">
        <f>VLOOKUP(R31,Table5[#All],2,FALSE)</f>
        <v>MAYEPGC</v>
      </c>
      <c r="T31" s="33" t="s">
        <v>164</v>
      </c>
    </row>
    <row r="32" spans="15:20" x14ac:dyDescent="0.25">
      <c r="O32" s="38" t="s">
        <v>519</v>
      </c>
      <c r="P32" s="39" t="s">
        <v>136</v>
      </c>
      <c r="R32" s="27" t="s">
        <v>71</v>
      </c>
      <c r="S32" s="31" t="str">
        <f>VLOOKUP(R32,Table5[#All],2,FALSE)</f>
        <v>MAYEPGC</v>
      </c>
      <c r="T32" s="33" t="s">
        <v>165</v>
      </c>
    </row>
    <row r="33" spans="18:20" x14ac:dyDescent="0.25">
      <c r="R33" s="27" t="s">
        <v>71</v>
      </c>
      <c r="S33" s="31" t="str">
        <f>VLOOKUP(R33,Table5[#All],2,FALSE)</f>
        <v>MAYEPGC</v>
      </c>
      <c r="T33" s="33" t="s">
        <v>166</v>
      </c>
    </row>
    <row r="34" spans="18:20" x14ac:dyDescent="0.25">
      <c r="R34" s="27" t="s">
        <v>71</v>
      </c>
      <c r="S34" s="31" t="str">
        <f>VLOOKUP(R34,Table5[#All],2,FALSE)</f>
        <v>MAYEPGC</v>
      </c>
      <c r="T34" s="33" t="s">
        <v>167</v>
      </c>
    </row>
    <row r="35" spans="18:20" x14ac:dyDescent="0.25">
      <c r="R35" s="27" t="s">
        <v>71</v>
      </c>
      <c r="S35" s="31" t="str">
        <f>VLOOKUP(R35,Table5[#All],2,FALSE)</f>
        <v>MAYEPGC</v>
      </c>
      <c r="T35" s="33" t="s">
        <v>168</v>
      </c>
    </row>
    <row r="36" spans="18:20" x14ac:dyDescent="0.25">
      <c r="R36" s="27" t="s">
        <v>71</v>
      </c>
      <c r="S36" s="31" t="str">
        <f>VLOOKUP(R36,Table5[#All],2,FALSE)</f>
        <v>MAYEPGC</v>
      </c>
      <c r="T36" s="33" t="s">
        <v>169</v>
      </c>
    </row>
    <row r="37" spans="18:20" x14ac:dyDescent="0.25">
      <c r="R37" s="27" t="s">
        <v>71</v>
      </c>
      <c r="S37" s="31" t="str">
        <f>VLOOKUP(R37,Table5[#All],2,FALSE)</f>
        <v>MAYEPGC</v>
      </c>
      <c r="T37" s="33" t="s">
        <v>170</v>
      </c>
    </row>
    <row r="38" spans="18:20" x14ac:dyDescent="0.25">
      <c r="R38" s="27" t="s">
        <v>71</v>
      </c>
      <c r="S38" s="31" t="str">
        <f>VLOOKUP(R38,Table5[#All],2,FALSE)</f>
        <v>MAYEPGC</v>
      </c>
      <c r="T38" s="33" t="s">
        <v>171</v>
      </c>
    </row>
    <row r="39" spans="18:20" x14ac:dyDescent="0.25">
      <c r="R39" s="27" t="s">
        <v>71</v>
      </c>
      <c r="S39" s="31" t="str">
        <f>VLOOKUP(R39,Table5[#All],2,FALSE)</f>
        <v>MAYEPGC</v>
      </c>
      <c r="T39" s="33" t="s">
        <v>172</v>
      </c>
    </row>
    <row r="40" spans="18:20" x14ac:dyDescent="0.25">
      <c r="R40" s="27" t="s">
        <v>71</v>
      </c>
      <c r="S40" s="31" t="str">
        <f>VLOOKUP(R40,Table5[#All],2,FALSE)</f>
        <v>MAYEPGC</v>
      </c>
      <c r="T40" s="34" t="s">
        <v>173</v>
      </c>
    </row>
    <row r="41" spans="18:20" x14ac:dyDescent="0.25">
      <c r="R41" s="27" t="s">
        <v>71</v>
      </c>
      <c r="S41" s="31" t="str">
        <f>VLOOKUP(R41,Table5[#All],2,FALSE)</f>
        <v>MAYEPGC</v>
      </c>
      <c r="T41" s="35" t="s">
        <v>174</v>
      </c>
    </row>
    <row r="42" spans="18:20" x14ac:dyDescent="0.25">
      <c r="R42" s="27" t="s">
        <v>71</v>
      </c>
      <c r="S42" s="31" t="str">
        <f>VLOOKUP(R42,Table5[#All],2,FALSE)</f>
        <v>MAYEPGC</v>
      </c>
      <c r="T42" s="33" t="s">
        <v>170</v>
      </c>
    </row>
    <row r="43" spans="18:20" x14ac:dyDescent="0.25">
      <c r="R43" s="27" t="s">
        <v>71</v>
      </c>
      <c r="S43" s="31" t="str">
        <f>VLOOKUP(R43,Table5[#All],2,FALSE)</f>
        <v>MAYEPGC</v>
      </c>
      <c r="T43" s="35" t="s">
        <v>175</v>
      </c>
    </row>
    <row r="44" spans="18:20" x14ac:dyDescent="0.25">
      <c r="R44" s="27" t="s">
        <v>71</v>
      </c>
      <c r="S44" s="31" t="str">
        <f>VLOOKUP(R44,Table5[#All],2,FALSE)</f>
        <v>MAYEPGC</v>
      </c>
      <c r="T44" s="33" t="s">
        <v>176</v>
      </c>
    </row>
    <row r="45" spans="18:20" x14ac:dyDescent="0.25">
      <c r="R45" s="27" t="s">
        <v>71</v>
      </c>
      <c r="S45" s="31" t="str">
        <f>VLOOKUP(R45,Table5[#All],2,FALSE)</f>
        <v>MAYEPGC</v>
      </c>
      <c r="T45" s="33" t="s">
        <v>177</v>
      </c>
    </row>
    <row r="46" spans="18:20" x14ac:dyDescent="0.25">
      <c r="R46" s="27" t="s">
        <v>71</v>
      </c>
      <c r="S46" s="31" t="str">
        <f>VLOOKUP(R46,Table5[#All],2,FALSE)</f>
        <v>MAYEPGC</v>
      </c>
      <c r="T46" s="33" t="s">
        <v>178</v>
      </c>
    </row>
    <row r="47" spans="18:20" x14ac:dyDescent="0.25">
      <c r="R47" s="27" t="s">
        <v>71</v>
      </c>
      <c r="S47" s="31" t="str">
        <f>VLOOKUP(R47,Table5[#All],2,FALSE)</f>
        <v>MAYEPGC</v>
      </c>
      <c r="T47" s="33" t="s">
        <v>179</v>
      </c>
    </row>
    <row r="48" spans="18:20" x14ac:dyDescent="0.25">
      <c r="R48" s="27" t="s">
        <v>72</v>
      </c>
      <c r="S48" s="31" t="str">
        <f>VLOOKUP(R48,Table5[#All],2,FALSE)</f>
        <v>MCGC</v>
      </c>
      <c r="T48" s="27" t="s">
        <v>236</v>
      </c>
    </row>
    <row r="49" spans="18:20" x14ac:dyDescent="0.25">
      <c r="R49" s="27" t="s">
        <v>72</v>
      </c>
      <c r="S49" s="31" t="str">
        <f>VLOOKUP(R49,Table5[#All],2,FALSE)</f>
        <v>MCGC</v>
      </c>
      <c r="T49" s="27" t="s">
        <v>237</v>
      </c>
    </row>
    <row r="50" spans="18:20" x14ac:dyDescent="0.25">
      <c r="R50" s="27" t="s">
        <v>72</v>
      </c>
      <c r="S50" s="31" t="str">
        <f>VLOOKUP(R50,Table5[#All],2,FALSE)</f>
        <v>MCGC</v>
      </c>
      <c r="T50" s="27" t="s">
        <v>238</v>
      </c>
    </row>
    <row r="51" spans="18:20" x14ac:dyDescent="0.25">
      <c r="R51" s="27" t="s">
        <v>72</v>
      </c>
      <c r="S51" s="31" t="str">
        <f>VLOOKUP(R51,Table5[#All],2,FALSE)</f>
        <v>MCGC</v>
      </c>
      <c r="T51" s="27" t="s">
        <v>239</v>
      </c>
    </row>
    <row r="52" spans="18:20" x14ac:dyDescent="0.25">
      <c r="R52" s="27" t="s">
        <v>72</v>
      </c>
      <c r="S52" s="31" t="str">
        <f>VLOOKUP(R52,Table5[#All],2,FALSE)</f>
        <v>MCGC</v>
      </c>
      <c r="T52" s="27" t="s">
        <v>240</v>
      </c>
    </row>
    <row r="53" spans="18:20" x14ac:dyDescent="0.25">
      <c r="R53" s="27" t="s">
        <v>72</v>
      </c>
      <c r="S53" s="31" t="str">
        <f>VLOOKUP(R53,Table5[#All],2,FALSE)</f>
        <v>MCGC</v>
      </c>
      <c r="T53" s="27" t="s">
        <v>241</v>
      </c>
    </row>
    <row r="54" spans="18:20" x14ac:dyDescent="0.25">
      <c r="R54" s="27" t="s">
        <v>72</v>
      </c>
      <c r="S54" s="31" t="str">
        <f>VLOOKUP(R54,Table5[#All],2,FALSE)</f>
        <v>MCGC</v>
      </c>
      <c r="T54" s="27" t="s">
        <v>242</v>
      </c>
    </row>
    <row r="55" spans="18:20" x14ac:dyDescent="0.25">
      <c r="R55" s="27" t="s">
        <v>72</v>
      </c>
      <c r="S55" s="31" t="str">
        <f>VLOOKUP(R55,Table5[#All],2,FALSE)</f>
        <v>MCGC</v>
      </c>
      <c r="T55" s="27" t="s">
        <v>243</v>
      </c>
    </row>
    <row r="56" spans="18:20" x14ac:dyDescent="0.25">
      <c r="R56" s="27" t="s">
        <v>72</v>
      </c>
      <c r="S56" s="31" t="str">
        <f>VLOOKUP(R56,Table5[#All],2,FALSE)</f>
        <v>MCGC</v>
      </c>
      <c r="T56" s="27" t="s">
        <v>244</v>
      </c>
    </row>
    <row r="57" spans="18:20" x14ac:dyDescent="0.25">
      <c r="R57" s="27" t="s">
        <v>72</v>
      </c>
      <c r="S57" s="31" t="str">
        <f>VLOOKUP(R57,Table5[#All],2,FALSE)</f>
        <v>MCGC</v>
      </c>
      <c r="T57" s="27" t="s">
        <v>245</v>
      </c>
    </row>
    <row r="58" spans="18:20" x14ac:dyDescent="0.25">
      <c r="R58" s="27" t="s">
        <v>72</v>
      </c>
      <c r="S58" s="31" t="str">
        <f>VLOOKUP(R58,Table5[#All],2,FALSE)</f>
        <v>MCGC</v>
      </c>
      <c r="T58" s="27" t="s">
        <v>246</v>
      </c>
    </row>
    <row r="59" spans="18:20" x14ac:dyDescent="0.25">
      <c r="R59" s="27" t="s">
        <v>72</v>
      </c>
      <c r="S59" s="31" t="str">
        <f>VLOOKUP(R59,Table5[#All],2,FALSE)</f>
        <v>MCGC</v>
      </c>
      <c r="T59" s="27" t="s">
        <v>247</v>
      </c>
    </row>
    <row r="60" spans="18:20" x14ac:dyDescent="0.25">
      <c r="R60" s="27" t="s">
        <v>72</v>
      </c>
      <c r="S60" s="31" t="str">
        <f>VLOOKUP(R60,Table5[#All],2,FALSE)</f>
        <v>MCGC</v>
      </c>
      <c r="T60" s="27" t="s">
        <v>170</v>
      </c>
    </row>
    <row r="61" spans="18:20" x14ac:dyDescent="0.25">
      <c r="R61" s="10" t="s">
        <v>513</v>
      </c>
      <c r="S61" s="31" t="str">
        <f>VLOOKUP(R61,Table5[#All],2,FALSE)</f>
        <v>MHYDHGC</v>
      </c>
      <c r="T61" s="27" t="s">
        <v>364</v>
      </c>
    </row>
    <row r="62" spans="18:20" x14ac:dyDescent="0.25">
      <c r="R62" s="10" t="s">
        <v>513</v>
      </c>
      <c r="S62" s="31" t="str">
        <f>VLOOKUP(R62,Table5[#All],2,FALSE)</f>
        <v>MHYDHGC</v>
      </c>
      <c r="T62" s="27" t="s">
        <v>365</v>
      </c>
    </row>
    <row r="63" spans="18:20" x14ac:dyDescent="0.25">
      <c r="R63" s="10" t="s">
        <v>513</v>
      </c>
      <c r="S63" s="31" t="str">
        <f>VLOOKUP(R63,Table5[#All],2,FALSE)</f>
        <v>MHYDHGC</v>
      </c>
      <c r="T63" s="27" t="s">
        <v>366</v>
      </c>
    </row>
    <row r="64" spans="18:20" x14ac:dyDescent="0.25">
      <c r="R64" s="10" t="s">
        <v>513</v>
      </c>
      <c r="S64" s="31" t="str">
        <f>VLOOKUP(R64,Table5[#All],2,FALSE)</f>
        <v>MHYDHGC</v>
      </c>
      <c r="T64" s="27" t="s">
        <v>367</v>
      </c>
    </row>
    <row r="65" spans="18:20" x14ac:dyDescent="0.25">
      <c r="R65" s="10" t="s">
        <v>513</v>
      </c>
      <c r="S65" s="31" t="str">
        <f>VLOOKUP(R65,Table5[#All],2,FALSE)</f>
        <v>MHYDHGC</v>
      </c>
      <c r="T65" s="27" t="s">
        <v>368</v>
      </c>
    </row>
    <row r="66" spans="18:20" x14ac:dyDescent="0.25">
      <c r="R66" s="10" t="s">
        <v>513</v>
      </c>
      <c r="S66" s="31" t="str">
        <f>VLOOKUP(R66,Table5[#All],2,FALSE)</f>
        <v>MHYDHGC</v>
      </c>
      <c r="T66" s="27" t="s">
        <v>369</v>
      </c>
    </row>
    <row r="67" spans="18:20" x14ac:dyDescent="0.25">
      <c r="R67" s="10" t="s">
        <v>513</v>
      </c>
      <c r="S67" s="31" t="str">
        <f>VLOOKUP(R67,Table5[#All],2,FALSE)</f>
        <v>MHYDHGC</v>
      </c>
      <c r="T67" s="27" t="s">
        <v>370</v>
      </c>
    </row>
    <row r="68" spans="18:20" x14ac:dyDescent="0.25">
      <c r="R68" s="10" t="s">
        <v>513</v>
      </c>
      <c r="S68" s="31" t="str">
        <f>VLOOKUP(R68,Table5[#All],2,FALSE)</f>
        <v>MHYDHGC</v>
      </c>
      <c r="T68" s="27" t="s">
        <v>371</v>
      </c>
    </row>
    <row r="69" spans="18:20" x14ac:dyDescent="0.25">
      <c r="R69" s="10" t="s">
        <v>513</v>
      </c>
      <c r="S69" s="31" t="str">
        <f>VLOOKUP(R69,Table5[#All],2,FALSE)</f>
        <v>MHYDHGC</v>
      </c>
      <c r="T69" s="27" t="s">
        <v>372</v>
      </c>
    </row>
    <row r="70" spans="18:20" x14ac:dyDescent="0.25">
      <c r="R70" s="10" t="s">
        <v>513</v>
      </c>
      <c r="S70" s="31" t="str">
        <f>VLOOKUP(R70,Table5[#All],2,FALSE)</f>
        <v>MHYDHGC</v>
      </c>
      <c r="T70" s="27" t="s">
        <v>373</v>
      </c>
    </row>
    <row r="71" spans="18:20" x14ac:dyDescent="0.25">
      <c r="R71" s="10" t="s">
        <v>513</v>
      </c>
      <c r="S71" s="31" t="str">
        <f>VLOOKUP(R71,Table5[#All],2,FALSE)</f>
        <v>MHYDHGC</v>
      </c>
      <c r="T71" s="27" t="s">
        <v>374</v>
      </c>
    </row>
    <row r="72" spans="18:20" x14ac:dyDescent="0.25">
      <c r="R72" s="10" t="s">
        <v>513</v>
      </c>
      <c r="S72" s="31" t="str">
        <f>VLOOKUP(R72,Table5[#All],2,FALSE)</f>
        <v>MHYDHGC</v>
      </c>
      <c r="T72" s="27" t="s">
        <v>375</v>
      </c>
    </row>
    <row r="73" spans="18:20" x14ac:dyDescent="0.25">
      <c r="R73" s="10" t="s">
        <v>513</v>
      </c>
      <c r="S73" s="31" t="str">
        <f>VLOOKUP(R73,Table5[#All],2,FALSE)</f>
        <v>MHYDHGC</v>
      </c>
      <c r="T73" s="27" t="s">
        <v>376</v>
      </c>
    </row>
    <row r="74" spans="18:20" x14ac:dyDescent="0.25">
      <c r="R74" s="10" t="s">
        <v>513</v>
      </c>
      <c r="S74" s="31" t="str">
        <f>VLOOKUP(R74,Table5[#All],2,FALSE)</f>
        <v>MHYDHGC</v>
      </c>
      <c r="T74" s="27" t="s">
        <v>377</v>
      </c>
    </row>
    <row r="75" spans="18:20" x14ac:dyDescent="0.25">
      <c r="R75" s="10" t="s">
        <v>513</v>
      </c>
      <c r="S75" s="31" t="str">
        <f>VLOOKUP(R75,Table5[#All],2,FALSE)</f>
        <v>MHYDHGC</v>
      </c>
      <c r="T75" s="27" t="s">
        <v>378</v>
      </c>
    </row>
    <row r="76" spans="18:20" x14ac:dyDescent="0.25">
      <c r="R76" s="10" t="s">
        <v>513</v>
      </c>
      <c r="S76" s="31" t="str">
        <f>VLOOKUP(R76,Table5[#All],2,FALSE)</f>
        <v>MHYDHGC</v>
      </c>
      <c r="T76" s="27" t="s">
        <v>379</v>
      </c>
    </row>
    <row r="77" spans="18:20" x14ac:dyDescent="0.25">
      <c r="R77" s="10" t="s">
        <v>513</v>
      </c>
      <c r="S77" s="31" t="str">
        <f>VLOOKUP(R77,Table5[#All],2,FALSE)</f>
        <v>MHYDHGC</v>
      </c>
      <c r="T77" s="27" t="s">
        <v>380</v>
      </c>
    </row>
    <row r="78" spans="18:20" x14ac:dyDescent="0.25">
      <c r="R78" s="10" t="s">
        <v>513</v>
      </c>
      <c r="S78" s="31" t="str">
        <f>VLOOKUP(R78,Table5[#All],2,FALSE)</f>
        <v>MHYDHGC</v>
      </c>
      <c r="T78" s="27" t="s">
        <v>381</v>
      </c>
    </row>
    <row r="79" spans="18:20" x14ac:dyDescent="0.25">
      <c r="R79" s="10" t="s">
        <v>513</v>
      </c>
      <c r="S79" s="31" t="str">
        <f>VLOOKUP(R79,Table5[#All],2,FALSE)</f>
        <v>MHYDHGC</v>
      </c>
      <c r="T79" s="27" t="s">
        <v>382</v>
      </c>
    </row>
    <row r="80" spans="18:20" x14ac:dyDescent="0.25">
      <c r="R80" s="10" t="s">
        <v>513</v>
      </c>
      <c r="S80" s="31" t="str">
        <f>VLOOKUP(R80,Table5[#All],2,FALSE)</f>
        <v>MHYDHGC</v>
      </c>
      <c r="T80" s="27" t="s">
        <v>383</v>
      </c>
    </row>
    <row r="81" spans="18:20" x14ac:dyDescent="0.25">
      <c r="R81" s="10" t="s">
        <v>513</v>
      </c>
      <c r="S81" s="31" t="str">
        <f>VLOOKUP(R81,Table5[#All],2,FALSE)</f>
        <v>MHYDHGC</v>
      </c>
      <c r="T81" s="27" t="s">
        <v>247</v>
      </c>
    </row>
    <row r="82" spans="18:20" x14ac:dyDescent="0.25">
      <c r="R82" s="10" t="s">
        <v>513</v>
      </c>
      <c r="S82" s="31" t="str">
        <f>VLOOKUP(R82,Table5[#All],2,FALSE)</f>
        <v>MHYDHGC</v>
      </c>
      <c r="T82" s="27" t="s">
        <v>384</v>
      </c>
    </row>
    <row r="83" spans="18:20" x14ac:dyDescent="0.25">
      <c r="R83" s="10" t="s">
        <v>513</v>
      </c>
      <c r="S83" s="31" t="str">
        <f>VLOOKUP(R83,Table5[#All],2,FALSE)</f>
        <v>MHYDHGC</v>
      </c>
      <c r="T83" s="27" t="s">
        <v>385</v>
      </c>
    </row>
    <row r="84" spans="18:20" x14ac:dyDescent="0.25">
      <c r="R84" s="10" t="s">
        <v>513</v>
      </c>
      <c r="S84" s="31" t="str">
        <f>VLOOKUP(R84,Table5[#All],2,FALSE)</f>
        <v>MHYDHGC</v>
      </c>
      <c r="T84" s="27" t="s">
        <v>170</v>
      </c>
    </row>
    <row r="85" spans="18:20" x14ac:dyDescent="0.25">
      <c r="R85" s="10" t="s">
        <v>513</v>
      </c>
      <c r="S85" s="31" t="str">
        <f>VLOOKUP(R85,Table5[#All],2,FALSE)</f>
        <v>MHYDHGC</v>
      </c>
      <c r="T85" s="27" t="s">
        <v>386</v>
      </c>
    </row>
    <row r="86" spans="18:20" x14ac:dyDescent="0.25">
      <c r="R86" s="10" t="s">
        <v>513</v>
      </c>
      <c r="S86" s="31" t="str">
        <f>VLOOKUP(R86,Table5[#All],2,FALSE)</f>
        <v>MHYDHGC</v>
      </c>
      <c r="T86" s="27" t="s">
        <v>387</v>
      </c>
    </row>
    <row r="87" spans="18:20" x14ac:dyDescent="0.25">
      <c r="R87" s="10" t="s">
        <v>513</v>
      </c>
      <c r="S87" s="31" t="str">
        <f>VLOOKUP(R87,Table5[#All],2,FALSE)</f>
        <v>MHYDHGC</v>
      </c>
      <c r="T87" s="27" t="s">
        <v>388</v>
      </c>
    </row>
    <row r="88" spans="18:20" x14ac:dyDescent="0.25">
      <c r="R88" s="27" t="s">
        <v>73</v>
      </c>
      <c r="S88" s="31" t="str">
        <f>VLOOKUP(R88,Table5[#All],2,FALSE)</f>
        <v>MDUYTGC</v>
      </c>
      <c r="T88" s="33" t="s">
        <v>201</v>
      </c>
    </row>
    <row r="89" spans="18:20" x14ac:dyDescent="0.25">
      <c r="R89" s="32" t="s">
        <v>73</v>
      </c>
      <c r="S89" s="31" t="str">
        <f>VLOOKUP(R89,Table5[#All],2,FALSE)</f>
        <v>MDUYTGC</v>
      </c>
      <c r="T89" s="33" t="s">
        <v>170</v>
      </c>
    </row>
    <row r="90" spans="18:20" x14ac:dyDescent="0.25">
      <c r="R90" s="27" t="s">
        <v>73</v>
      </c>
      <c r="S90" s="31" t="str">
        <f>VLOOKUP(R90,Table5[#All],2,FALSE)</f>
        <v>MDUYTGC</v>
      </c>
      <c r="T90" s="27" t="s">
        <v>202</v>
      </c>
    </row>
    <row r="91" spans="18:20" x14ac:dyDescent="0.25">
      <c r="R91" s="27" t="s">
        <v>73</v>
      </c>
      <c r="S91" s="31" t="str">
        <f>VLOOKUP(R91,Table5[#All],2,FALSE)</f>
        <v>MDUYTGC</v>
      </c>
      <c r="T91" s="27" t="s">
        <v>203</v>
      </c>
    </row>
    <row r="92" spans="18:20" x14ac:dyDescent="0.25">
      <c r="R92" s="27" t="s">
        <v>73</v>
      </c>
      <c r="S92" s="31" t="str">
        <f>VLOOKUP(R92,Table5[#All],2,FALSE)</f>
        <v>MDUYTGC</v>
      </c>
      <c r="T92" s="27" t="s">
        <v>204</v>
      </c>
    </row>
    <row r="93" spans="18:20" x14ac:dyDescent="0.25">
      <c r="R93" s="27" t="s">
        <v>73</v>
      </c>
      <c r="S93" s="31" t="str">
        <f>VLOOKUP(R93,Table5[#All],2,FALSE)</f>
        <v>MDUYTGC</v>
      </c>
      <c r="T93" s="27" t="s">
        <v>205</v>
      </c>
    </row>
    <row r="94" spans="18:20" x14ac:dyDescent="0.25">
      <c r="R94" s="27" t="s">
        <v>73</v>
      </c>
      <c r="S94" s="31" t="str">
        <f>VLOOKUP(R94,Table5[#All],2,FALSE)</f>
        <v>MDUYTGC</v>
      </c>
      <c r="T94" s="27" t="s">
        <v>206</v>
      </c>
    </row>
    <row r="95" spans="18:20" x14ac:dyDescent="0.25">
      <c r="R95" s="27" t="s">
        <v>73</v>
      </c>
      <c r="S95" s="31" t="str">
        <f>VLOOKUP(R95,Table5[#All],2,FALSE)</f>
        <v>MDUYTGC</v>
      </c>
      <c r="T95" s="27" t="s">
        <v>207</v>
      </c>
    </row>
    <row r="96" spans="18:20" x14ac:dyDescent="0.25">
      <c r="R96" s="27" t="s">
        <v>73</v>
      </c>
      <c r="S96" s="31" t="str">
        <f>VLOOKUP(R96,Table5[#All],2,FALSE)</f>
        <v>MDUYTGC</v>
      </c>
      <c r="T96" s="27" t="s">
        <v>208</v>
      </c>
    </row>
    <row r="97" spans="18:20" x14ac:dyDescent="0.25">
      <c r="R97" s="27" t="s">
        <v>73</v>
      </c>
      <c r="S97" s="31" t="str">
        <f>VLOOKUP(R97,Table5[#All],2,FALSE)</f>
        <v>MDUYTGC</v>
      </c>
      <c r="T97" s="27" t="s">
        <v>209</v>
      </c>
    </row>
    <row r="98" spans="18:20" x14ac:dyDescent="0.25">
      <c r="R98" s="27" t="s">
        <v>73</v>
      </c>
      <c r="S98" s="31" t="str">
        <f>VLOOKUP(R98,Table5[#All],2,FALSE)</f>
        <v>MDUYTGC</v>
      </c>
      <c r="T98" s="27" t="s">
        <v>210</v>
      </c>
    </row>
    <row r="99" spans="18:20" x14ac:dyDescent="0.25">
      <c r="R99" s="27" t="s">
        <v>73</v>
      </c>
      <c r="S99" s="31" t="str">
        <f>VLOOKUP(R99,Table5[#All],2,FALSE)</f>
        <v>MDUYTGC</v>
      </c>
      <c r="T99" s="27" t="s">
        <v>211</v>
      </c>
    </row>
    <row r="100" spans="18:20" x14ac:dyDescent="0.25">
      <c r="R100" s="27" t="s">
        <v>73</v>
      </c>
      <c r="S100" s="31" t="str">
        <f>VLOOKUP(R100,Table5[#All],2,FALSE)</f>
        <v>MDUYTGC</v>
      </c>
      <c r="T100" s="27" t="s">
        <v>212</v>
      </c>
    </row>
    <row r="101" spans="18:20" x14ac:dyDescent="0.25">
      <c r="R101" s="27" t="s">
        <v>73</v>
      </c>
      <c r="S101" s="31" t="str">
        <f>VLOOKUP(R101,Table5[#All],2,FALSE)</f>
        <v>MDUYTGC</v>
      </c>
      <c r="T101" s="27" t="s">
        <v>213</v>
      </c>
    </row>
    <row r="102" spans="18:20" x14ac:dyDescent="0.25">
      <c r="R102" s="27" t="s">
        <v>73</v>
      </c>
      <c r="S102" s="31" t="str">
        <f>VLOOKUP(R102,Table5[#All],2,FALSE)</f>
        <v>MDUYTGC</v>
      </c>
      <c r="T102" s="27" t="s">
        <v>214</v>
      </c>
    </row>
    <row r="103" spans="18:20" x14ac:dyDescent="0.25">
      <c r="R103" s="27" t="s">
        <v>73</v>
      </c>
      <c r="S103" s="31" t="str">
        <f>VLOOKUP(R103,Table5[#All],2,FALSE)</f>
        <v>MDUYTGC</v>
      </c>
      <c r="T103" s="27" t="s">
        <v>215</v>
      </c>
    </row>
    <row r="104" spans="18:20" x14ac:dyDescent="0.25">
      <c r="R104" s="27" t="s">
        <v>73</v>
      </c>
      <c r="S104" s="31" t="str">
        <f>VLOOKUP(R104,Table5[#All],2,FALSE)</f>
        <v>MDUYTGC</v>
      </c>
      <c r="T104" s="27" t="s">
        <v>166</v>
      </c>
    </row>
    <row r="105" spans="18:20" x14ac:dyDescent="0.25">
      <c r="R105" s="27" t="s">
        <v>73</v>
      </c>
      <c r="S105" s="31" t="str">
        <f>VLOOKUP(R105,Table5[#All],2,FALSE)</f>
        <v>MDUYTGC</v>
      </c>
      <c r="T105" s="27" t="s">
        <v>216</v>
      </c>
    </row>
    <row r="106" spans="18:20" x14ac:dyDescent="0.25">
      <c r="R106" s="27" t="s">
        <v>73</v>
      </c>
      <c r="S106" s="31" t="str">
        <f>VLOOKUP(R106,Table5[#All],2,FALSE)</f>
        <v>MDUYTGC</v>
      </c>
      <c r="T106" s="27" t="s">
        <v>217</v>
      </c>
    </row>
    <row r="107" spans="18:20" x14ac:dyDescent="0.25">
      <c r="R107" s="27" t="s">
        <v>73</v>
      </c>
      <c r="S107" s="31" t="str">
        <f>VLOOKUP(R107,Table5[#All],2,FALSE)</f>
        <v>MDUYTGC</v>
      </c>
      <c r="T107" s="27" t="s">
        <v>218</v>
      </c>
    </row>
    <row r="108" spans="18:20" x14ac:dyDescent="0.25">
      <c r="R108" s="27" t="s">
        <v>73</v>
      </c>
      <c r="S108" s="31" t="str">
        <f>VLOOKUP(R108,Table5[#All],2,FALSE)</f>
        <v>MDUYTGC</v>
      </c>
      <c r="T108" s="27" t="s">
        <v>219</v>
      </c>
    </row>
    <row r="109" spans="18:20" x14ac:dyDescent="0.25">
      <c r="R109" s="27" t="s">
        <v>73</v>
      </c>
      <c r="S109" s="31" t="str">
        <f>VLOOKUP(R109,Table5[#All],2,FALSE)</f>
        <v>MDUYTGC</v>
      </c>
      <c r="T109" s="27" t="s">
        <v>220</v>
      </c>
    </row>
    <row r="110" spans="18:20" x14ac:dyDescent="0.25">
      <c r="R110" s="27" t="s">
        <v>73</v>
      </c>
      <c r="S110" s="31" t="str">
        <f>VLOOKUP(R110,Table5[#All],2,FALSE)</f>
        <v>MDUYTGC</v>
      </c>
      <c r="T110" s="27" t="s">
        <v>221</v>
      </c>
    </row>
    <row r="111" spans="18:20" x14ac:dyDescent="0.25">
      <c r="R111" s="27" t="s">
        <v>73</v>
      </c>
      <c r="S111" s="31" t="str">
        <f>VLOOKUP(R111,Table5[#All],2,FALSE)</f>
        <v>MDUYTGC</v>
      </c>
      <c r="T111" s="27" t="s">
        <v>222</v>
      </c>
    </row>
    <row r="112" spans="18:20" x14ac:dyDescent="0.25">
      <c r="R112" s="27" t="s">
        <v>549</v>
      </c>
      <c r="S112" s="31" t="str">
        <f>VLOOKUP(R112,Table5[#All],2,FALSE)</f>
        <v>MDUYTGC.IVC</v>
      </c>
      <c r="T112" s="27" t="s">
        <v>234</v>
      </c>
    </row>
    <row r="113" spans="18:20" x14ac:dyDescent="0.25">
      <c r="R113" s="27" t="s">
        <v>223</v>
      </c>
      <c r="S113" s="31" t="str">
        <f>VLOOKUP(R113,Table5[#All],2,FALSE)</f>
        <v>MDUYTGC.SBASE</v>
      </c>
      <c r="T113" s="27" t="s">
        <v>224</v>
      </c>
    </row>
    <row r="114" spans="18:20" x14ac:dyDescent="0.25">
      <c r="R114" s="27" t="s">
        <v>225</v>
      </c>
      <c r="S114" s="31" t="str">
        <f>VLOOKUP(R114,Table5[#All],2,FALSE)</f>
        <v>MDUYTGC.STRANS</v>
      </c>
      <c r="T114" s="27" t="s">
        <v>226</v>
      </c>
    </row>
    <row r="115" spans="18:20" x14ac:dyDescent="0.25">
      <c r="R115" s="27" t="s">
        <v>225</v>
      </c>
      <c r="S115" s="31" t="str">
        <f>VLOOKUP(R115,Table5[#All],2,FALSE)</f>
        <v>MDUYTGC.STRANS</v>
      </c>
      <c r="T115" s="27" t="s">
        <v>227</v>
      </c>
    </row>
    <row r="116" spans="18:20" x14ac:dyDescent="0.25">
      <c r="R116" s="10" t="s">
        <v>225</v>
      </c>
      <c r="S116" s="31" t="str">
        <f>VLOOKUP(R116,Table5[#All],2,FALSE)</f>
        <v>MDUYTGC.STRANS</v>
      </c>
      <c r="T116" s="27" t="s">
        <v>228</v>
      </c>
    </row>
    <row r="117" spans="18:20" x14ac:dyDescent="0.25">
      <c r="R117" s="27" t="s">
        <v>225</v>
      </c>
      <c r="S117" s="31" t="str">
        <f>VLOOKUP(R117,Table5[#All],2,FALSE)</f>
        <v>MDUYTGC.STRANS</v>
      </c>
      <c r="T117" s="27" t="s">
        <v>229</v>
      </c>
    </row>
    <row r="118" spans="18:20" x14ac:dyDescent="0.25">
      <c r="R118" s="27" t="s">
        <v>225</v>
      </c>
      <c r="S118" s="31" t="str">
        <f>VLOOKUP(R118,Table5[#All],2,FALSE)</f>
        <v>MDUYTGC.STRANS</v>
      </c>
      <c r="T118" s="27" t="s">
        <v>230</v>
      </c>
    </row>
    <row r="119" spans="18:20" x14ac:dyDescent="0.25">
      <c r="R119" s="27" t="s">
        <v>225</v>
      </c>
      <c r="S119" s="31" t="str">
        <f>VLOOKUP(R119,Table5[#All],2,FALSE)</f>
        <v>MDUYTGC.STRANS</v>
      </c>
      <c r="T119" s="27" t="s">
        <v>231</v>
      </c>
    </row>
    <row r="120" spans="18:20" x14ac:dyDescent="0.25">
      <c r="R120" s="27" t="s">
        <v>225</v>
      </c>
      <c r="S120" s="31" t="str">
        <f>VLOOKUP(R120,Table5[#All],2,FALSE)</f>
        <v>MDUYTGC.STRANS</v>
      </c>
      <c r="T120" s="27" t="s">
        <v>232</v>
      </c>
    </row>
    <row r="121" spans="18:20" x14ac:dyDescent="0.25">
      <c r="R121" s="27" t="s">
        <v>225</v>
      </c>
      <c r="S121" s="31" t="str">
        <f>VLOOKUP(R121,Table5[#All],2,FALSE)</f>
        <v>MDUYTGC.STRANS</v>
      </c>
      <c r="T121" s="27" t="s">
        <v>233</v>
      </c>
    </row>
    <row r="122" spans="18:20" x14ac:dyDescent="0.25">
      <c r="R122" s="27" t="s">
        <v>389</v>
      </c>
      <c r="S122" s="31" t="str">
        <f>VLOOKUP(R122,Table5[#All],2,FALSE)</f>
        <v>MEGC</v>
      </c>
      <c r="T122" s="27" t="s">
        <v>390</v>
      </c>
    </row>
    <row r="123" spans="18:20" x14ac:dyDescent="0.25">
      <c r="R123" s="27" t="s">
        <v>389</v>
      </c>
      <c r="S123" s="31" t="str">
        <f>VLOOKUP(R123,Table5[#All],2,FALSE)</f>
        <v>MEGC</v>
      </c>
      <c r="T123" s="27" t="s">
        <v>391</v>
      </c>
    </row>
    <row r="124" spans="18:20" x14ac:dyDescent="0.25">
      <c r="R124" s="27" t="s">
        <v>389</v>
      </c>
      <c r="S124" s="31" t="str">
        <f>VLOOKUP(R124,Table5[#All],2,FALSE)</f>
        <v>MEGC</v>
      </c>
      <c r="T124" s="27" t="s">
        <v>392</v>
      </c>
    </row>
    <row r="125" spans="18:20" x14ac:dyDescent="0.25">
      <c r="R125" s="27" t="s">
        <v>389</v>
      </c>
      <c r="S125" s="31" t="str">
        <f>VLOOKUP(R125,Table5[#All],2,FALSE)</f>
        <v>MEGC</v>
      </c>
      <c r="T125" s="27" t="s">
        <v>393</v>
      </c>
    </row>
    <row r="126" spans="18:20" x14ac:dyDescent="0.25">
      <c r="R126" s="27" t="s">
        <v>389</v>
      </c>
      <c r="S126" s="31" t="str">
        <f>VLOOKUP(R126,Table5[#All],2,FALSE)</f>
        <v>MEGC</v>
      </c>
      <c r="T126" s="27" t="s">
        <v>394</v>
      </c>
    </row>
    <row r="127" spans="18:20" x14ac:dyDescent="0.25">
      <c r="R127" s="27" t="s">
        <v>389</v>
      </c>
      <c r="S127" s="31" t="str">
        <f>VLOOKUP(R127,Table5[#All],2,FALSE)</f>
        <v>MEGC</v>
      </c>
      <c r="T127" s="27" t="s">
        <v>395</v>
      </c>
    </row>
    <row r="128" spans="18:20" x14ac:dyDescent="0.25">
      <c r="R128" s="27" t="s">
        <v>389</v>
      </c>
      <c r="S128" s="31" t="str">
        <f>VLOOKUP(R128,Table5[#All],2,FALSE)</f>
        <v>MEGC</v>
      </c>
      <c r="T128" s="27" t="s">
        <v>396</v>
      </c>
    </row>
    <row r="129" spans="18:20" x14ac:dyDescent="0.25">
      <c r="R129" s="27" t="s">
        <v>389</v>
      </c>
      <c r="S129" s="31" t="str">
        <f>VLOOKUP(R129,Table5[#All],2,FALSE)</f>
        <v>MEGC</v>
      </c>
      <c r="T129" s="27" t="s">
        <v>397</v>
      </c>
    </row>
    <row r="130" spans="18:20" x14ac:dyDescent="0.25">
      <c r="R130" s="27" t="s">
        <v>389</v>
      </c>
      <c r="S130" s="31" t="str">
        <f>VLOOKUP(R130,Table5[#All],2,FALSE)</f>
        <v>MEGC</v>
      </c>
      <c r="T130" s="27" t="s">
        <v>398</v>
      </c>
    </row>
    <row r="131" spans="18:20" x14ac:dyDescent="0.25">
      <c r="R131" s="27" t="s">
        <v>389</v>
      </c>
      <c r="S131" s="31" t="str">
        <f>VLOOKUP(R131,Table5[#All],2,FALSE)</f>
        <v>MEGC</v>
      </c>
      <c r="T131" s="27" t="s">
        <v>399</v>
      </c>
    </row>
    <row r="132" spans="18:20" x14ac:dyDescent="0.25">
      <c r="R132" s="27" t="s">
        <v>389</v>
      </c>
      <c r="S132" s="31" t="str">
        <f>VLOOKUP(R132,Table5[#All],2,FALSE)</f>
        <v>MEGC</v>
      </c>
      <c r="T132" s="27" t="s">
        <v>400</v>
      </c>
    </row>
    <row r="133" spans="18:20" x14ac:dyDescent="0.25">
      <c r="R133" s="27" t="s">
        <v>389</v>
      </c>
      <c r="S133" s="31" t="str">
        <f>VLOOKUP(R133,Table5[#All],2,FALSE)</f>
        <v>MEGC</v>
      </c>
      <c r="T133" s="27" t="s">
        <v>401</v>
      </c>
    </row>
    <row r="134" spans="18:20" x14ac:dyDescent="0.25">
      <c r="R134" s="27" t="s">
        <v>389</v>
      </c>
      <c r="S134" s="31" t="str">
        <f>VLOOKUP(R134,Table5[#All],2,FALSE)</f>
        <v>MEGC</v>
      </c>
      <c r="T134" s="27" t="s">
        <v>402</v>
      </c>
    </row>
    <row r="135" spans="18:20" x14ac:dyDescent="0.25">
      <c r="R135" s="27" t="s">
        <v>389</v>
      </c>
      <c r="S135" s="31" t="str">
        <f>VLOOKUP(R135,Table5[#All],2,FALSE)</f>
        <v>MEGC</v>
      </c>
      <c r="T135" s="27" t="s">
        <v>403</v>
      </c>
    </row>
    <row r="136" spans="18:20" x14ac:dyDescent="0.25">
      <c r="R136" s="27" t="s">
        <v>389</v>
      </c>
      <c r="S136" s="31" t="str">
        <f>VLOOKUP(R136,Table5[#All],2,FALSE)</f>
        <v>MEGC</v>
      </c>
      <c r="T136" s="27" t="s">
        <v>404</v>
      </c>
    </row>
    <row r="137" spans="18:20" x14ac:dyDescent="0.25">
      <c r="R137" s="27" t="s">
        <v>389</v>
      </c>
      <c r="S137" s="31" t="str">
        <f>VLOOKUP(R137,Table5[#All],2,FALSE)</f>
        <v>MEGC</v>
      </c>
      <c r="T137" s="27" t="s">
        <v>405</v>
      </c>
    </row>
    <row r="138" spans="18:20" x14ac:dyDescent="0.25">
      <c r="R138" s="27" t="s">
        <v>389</v>
      </c>
      <c r="S138" s="31" t="str">
        <f>VLOOKUP(R138,Table5[#All],2,FALSE)</f>
        <v>MEGC</v>
      </c>
      <c r="T138" s="27" t="s">
        <v>406</v>
      </c>
    </row>
    <row r="139" spans="18:20" x14ac:dyDescent="0.25">
      <c r="R139" s="27" t="s">
        <v>389</v>
      </c>
      <c r="S139" s="31" t="str">
        <f>VLOOKUP(R139,Table5[#All],2,FALSE)</f>
        <v>MEGC</v>
      </c>
      <c r="T139" s="27" t="s">
        <v>407</v>
      </c>
    </row>
    <row r="140" spans="18:20" x14ac:dyDescent="0.25">
      <c r="R140" s="27" t="s">
        <v>389</v>
      </c>
      <c r="S140" s="31" t="str">
        <f>VLOOKUP(R140,Table5[#All],2,FALSE)</f>
        <v>MEGC</v>
      </c>
      <c r="T140" s="27" t="s">
        <v>408</v>
      </c>
    </row>
    <row r="141" spans="18:20" x14ac:dyDescent="0.25">
      <c r="R141" s="27" t="s">
        <v>389</v>
      </c>
      <c r="S141" s="31" t="str">
        <f>VLOOKUP(R141,Table5[#All],2,FALSE)</f>
        <v>MEGC</v>
      </c>
      <c r="T141" s="27" t="s">
        <v>409</v>
      </c>
    </row>
    <row r="142" spans="18:20" x14ac:dyDescent="0.25">
      <c r="R142" s="27" t="s">
        <v>389</v>
      </c>
      <c r="S142" s="31" t="str">
        <f>VLOOKUP(R142,Table5[#All],2,FALSE)</f>
        <v>MEGC</v>
      </c>
      <c r="T142" s="27" t="s">
        <v>410</v>
      </c>
    </row>
    <row r="143" spans="18:20" x14ac:dyDescent="0.25">
      <c r="R143" s="27" t="s">
        <v>389</v>
      </c>
      <c r="S143" s="31" t="str">
        <f>VLOOKUP(R143,Table5[#All],2,FALSE)</f>
        <v>MEGC</v>
      </c>
      <c r="T143" s="27" t="s">
        <v>411</v>
      </c>
    </row>
    <row r="144" spans="18:20" x14ac:dyDescent="0.25">
      <c r="R144" s="27" t="s">
        <v>389</v>
      </c>
      <c r="S144" s="31" t="str">
        <f>VLOOKUP(R144,Table5[#All],2,FALSE)</f>
        <v>MEGC</v>
      </c>
      <c r="T144" s="27" t="s">
        <v>170</v>
      </c>
    </row>
    <row r="145" spans="18:20" x14ac:dyDescent="0.25">
      <c r="R145" s="27" t="s">
        <v>74</v>
      </c>
      <c r="S145" s="31" t="str">
        <f>VLOOKUP(R145,Table5[#All],2,FALSE)</f>
        <v>MGOBGC</v>
      </c>
      <c r="T145" s="27" t="s">
        <v>421</v>
      </c>
    </row>
    <row r="146" spans="18:20" x14ac:dyDescent="0.25">
      <c r="R146" s="27" t="s">
        <v>74</v>
      </c>
      <c r="S146" s="31" t="str">
        <f>VLOOKUP(R146,Table5[#All],2,FALSE)</f>
        <v>MGOBGC</v>
      </c>
      <c r="T146" s="27" t="s">
        <v>422</v>
      </c>
    </row>
    <row r="147" spans="18:20" x14ac:dyDescent="0.25">
      <c r="R147" s="27" t="s">
        <v>74</v>
      </c>
      <c r="S147" s="31" t="str">
        <f>VLOOKUP(R147,Table5[#All],2,FALSE)</f>
        <v>MGOBGC</v>
      </c>
      <c r="T147" s="27" t="s">
        <v>423</v>
      </c>
    </row>
    <row r="148" spans="18:20" x14ac:dyDescent="0.25">
      <c r="R148" s="27" t="s">
        <v>74</v>
      </c>
      <c r="S148" s="31" t="str">
        <f>VLOOKUP(R148,Table5[#All],2,FALSE)</f>
        <v>MGOBGC</v>
      </c>
      <c r="T148" s="27" t="s">
        <v>424</v>
      </c>
    </row>
    <row r="149" spans="18:20" x14ac:dyDescent="0.25">
      <c r="R149" s="27" t="s">
        <v>74</v>
      </c>
      <c r="S149" s="31" t="str">
        <f>VLOOKUP(R149,Table5[#All],2,FALSE)</f>
        <v>MGOBGC</v>
      </c>
      <c r="T149" s="27" t="s">
        <v>425</v>
      </c>
    </row>
    <row r="150" spans="18:20" x14ac:dyDescent="0.25">
      <c r="R150" s="27" t="s">
        <v>74</v>
      </c>
      <c r="S150" s="31" t="str">
        <f>VLOOKUP(R150,Table5[#All],2,FALSE)</f>
        <v>MGOBGC</v>
      </c>
      <c r="T150" s="27" t="s">
        <v>426</v>
      </c>
    </row>
    <row r="151" spans="18:20" x14ac:dyDescent="0.25">
      <c r="R151" s="27" t="s">
        <v>74</v>
      </c>
      <c r="S151" s="31" t="str">
        <f>VLOOKUP(R151,Table5[#All],2,FALSE)</f>
        <v>MGOBGC</v>
      </c>
      <c r="T151" s="27" t="s">
        <v>427</v>
      </c>
    </row>
    <row r="152" spans="18:20" x14ac:dyDescent="0.25">
      <c r="R152" s="27" t="s">
        <v>74</v>
      </c>
      <c r="S152" s="31" t="str">
        <f>VLOOKUP(R152,Table5[#All],2,FALSE)</f>
        <v>MGOBGC</v>
      </c>
      <c r="T152" s="27" t="s">
        <v>428</v>
      </c>
    </row>
    <row r="153" spans="18:20" x14ac:dyDescent="0.25">
      <c r="R153" s="27" t="s">
        <v>74</v>
      </c>
      <c r="S153" s="31" t="str">
        <f>VLOOKUP(R153,Table5[#All],2,FALSE)</f>
        <v>MGOBGC</v>
      </c>
      <c r="T153" s="27" t="s">
        <v>429</v>
      </c>
    </row>
    <row r="154" spans="18:20" x14ac:dyDescent="0.25">
      <c r="R154" s="27" t="s">
        <v>74</v>
      </c>
      <c r="S154" s="31" t="str">
        <f>VLOOKUP(R154,Table5[#All],2,FALSE)</f>
        <v>MGOBGC</v>
      </c>
      <c r="T154" s="27" t="s">
        <v>430</v>
      </c>
    </row>
    <row r="155" spans="18:20" x14ac:dyDescent="0.25">
      <c r="R155" s="27" t="s">
        <v>74</v>
      </c>
      <c r="S155" s="31" t="str">
        <f>VLOOKUP(R155,Table5[#All],2,FALSE)</f>
        <v>MGOBGC</v>
      </c>
      <c r="T155" s="27" t="s">
        <v>431</v>
      </c>
    </row>
    <row r="156" spans="18:20" x14ac:dyDescent="0.25">
      <c r="R156" s="27" t="s">
        <v>74</v>
      </c>
      <c r="S156" s="31" t="str">
        <f>VLOOKUP(R156,Table5[#All],2,FALSE)</f>
        <v>MGOBGC</v>
      </c>
      <c r="T156" s="27" t="s">
        <v>432</v>
      </c>
    </row>
    <row r="157" spans="18:20" x14ac:dyDescent="0.25">
      <c r="R157" s="27" t="s">
        <v>74</v>
      </c>
      <c r="S157" s="31" t="str">
        <f>VLOOKUP(R157,Table5[#All],2,FALSE)</f>
        <v>MGOBGC</v>
      </c>
      <c r="T157" s="27" t="s">
        <v>433</v>
      </c>
    </row>
    <row r="158" spans="18:20" x14ac:dyDescent="0.25">
      <c r="R158" s="27" t="s">
        <v>74</v>
      </c>
      <c r="S158" s="31" t="str">
        <f>VLOOKUP(R158,Table5[#All],2,FALSE)</f>
        <v>MGOBGC</v>
      </c>
      <c r="T158" s="27" t="s">
        <v>434</v>
      </c>
    </row>
    <row r="159" spans="18:20" x14ac:dyDescent="0.25">
      <c r="R159" s="27" t="s">
        <v>74</v>
      </c>
      <c r="S159" s="31" t="str">
        <f>VLOOKUP(R159,Table5[#All],2,FALSE)</f>
        <v>MGOBGC</v>
      </c>
      <c r="T159" s="27" t="s">
        <v>435</v>
      </c>
    </row>
    <row r="160" spans="18:20" x14ac:dyDescent="0.25">
      <c r="R160" s="27" t="s">
        <v>74</v>
      </c>
      <c r="S160" s="31" t="str">
        <f>VLOOKUP(R160,Table5[#All],2,FALSE)</f>
        <v>MGOBGC</v>
      </c>
      <c r="T160" s="27" t="s">
        <v>436</v>
      </c>
    </row>
    <row r="161" spans="18:20" x14ac:dyDescent="0.25">
      <c r="R161" s="27" t="s">
        <v>74</v>
      </c>
      <c r="S161" s="31" t="str">
        <f>VLOOKUP(R161,Table5[#All],2,FALSE)</f>
        <v>MGOBGC</v>
      </c>
      <c r="T161" s="27" t="s">
        <v>170</v>
      </c>
    </row>
    <row r="162" spans="18:20" x14ac:dyDescent="0.25">
      <c r="R162" s="27" t="s">
        <v>75</v>
      </c>
      <c r="S162" s="31" t="str">
        <f>VLOOKUP(R162,Table5[#All],2,FALSE)</f>
        <v>MHGC</v>
      </c>
      <c r="T162" s="27" t="s">
        <v>270</v>
      </c>
    </row>
    <row r="163" spans="18:20" x14ac:dyDescent="0.25">
      <c r="R163" s="27" t="s">
        <v>75</v>
      </c>
      <c r="S163" s="31" t="str">
        <f>VLOOKUP(R163,Table5[#All],2,FALSE)</f>
        <v>MHGC</v>
      </c>
      <c r="T163" s="27" t="s">
        <v>271</v>
      </c>
    </row>
    <row r="164" spans="18:20" x14ac:dyDescent="0.25">
      <c r="R164" s="27" t="s">
        <v>75</v>
      </c>
      <c r="S164" s="31" t="str">
        <f>VLOOKUP(R164,Table5[#All],2,FALSE)</f>
        <v>MHGC</v>
      </c>
      <c r="T164" s="27" t="s">
        <v>272</v>
      </c>
    </row>
    <row r="165" spans="18:20" x14ac:dyDescent="0.25">
      <c r="R165" s="27" t="s">
        <v>75</v>
      </c>
      <c r="S165" s="31" t="str">
        <f>VLOOKUP(R165,Table5[#All],2,FALSE)</f>
        <v>MHGC</v>
      </c>
      <c r="T165" s="27" t="s">
        <v>273</v>
      </c>
    </row>
    <row r="166" spans="18:20" x14ac:dyDescent="0.25">
      <c r="R166" s="27" t="s">
        <v>75</v>
      </c>
      <c r="S166" s="31" t="str">
        <f>VLOOKUP(R166,Table5[#All],2,FALSE)</f>
        <v>MHGC</v>
      </c>
      <c r="T166" s="27" t="s">
        <v>274</v>
      </c>
    </row>
    <row r="167" spans="18:20" x14ac:dyDescent="0.25">
      <c r="R167" s="27" t="s">
        <v>75</v>
      </c>
      <c r="S167" s="31" t="str">
        <f>VLOOKUP(R167,Table5[#All],2,FALSE)</f>
        <v>MHGC</v>
      </c>
      <c r="T167" s="27" t="s">
        <v>275</v>
      </c>
    </row>
    <row r="168" spans="18:20" x14ac:dyDescent="0.25">
      <c r="R168" s="27" t="s">
        <v>75</v>
      </c>
      <c r="S168" s="31" t="str">
        <f>VLOOKUP(R168,Table5[#All],2,FALSE)</f>
        <v>MHGC</v>
      </c>
      <c r="T168" s="27" t="s">
        <v>276</v>
      </c>
    </row>
    <row r="169" spans="18:20" x14ac:dyDescent="0.25">
      <c r="R169" s="27" t="s">
        <v>75</v>
      </c>
      <c r="S169" s="31" t="str">
        <f>VLOOKUP(R169,Table5[#All],2,FALSE)</f>
        <v>MHGC</v>
      </c>
      <c r="T169" s="27" t="s">
        <v>277</v>
      </c>
    </row>
    <row r="170" spans="18:20" x14ac:dyDescent="0.25">
      <c r="R170" s="27" t="s">
        <v>75</v>
      </c>
      <c r="S170" s="31" t="str">
        <f>VLOOKUP(R170,Table5[#All],2,FALSE)</f>
        <v>MHGC</v>
      </c>
      <c r="T170" s="27" t="s">
        <v>278</v>
      </c>
    </row>
    <row r="171" spans="18:20" x14ac:dyDescent="0.25">
      <c r="R171" s="27" t="s">
        <v>75</v>
      </c>
      <c r="S171" s="31" t="str">
        <f>VLOOKUP(R171,Table5[#All],2,FALSE)</f>
        <v>MHGC</v>
      </c>
      <c r="T171" s="27" t="s">
        <v>279</v>
      </c>
    </row>
    <row r="172" spans="18:20" x14ac:dyDescent="0.25">
      <c r="R172" s="27" t="s">
        <v>75</v>
      </c>
      <c r="S172" s="31" t="str">
        <f>VLOOKUP(R172,Table5[#All],2,FALSE)</f>
        <v>MHGC</v>
      </c>
      <c r="T172" s="27" t="s">
        <v>280</v>
      </c>
    </row>
    <row r="173" spans="18:20" x14ac:dyDescent="0.25">
      <c r="R173" s="27" t="s">
        <v>75</v>
      </c>
      <c r="S173" s="31" t="str">
        <f>VLOOKUP(R173,Table5[#All],2,FALSE)</f>
        <v>MHGC</v>
      </c>
      <c r="T173" s="27" t="s">
        <v>281</v>
      </c>
    </row>
    <row r="174" spans="18:20" x14ac:dyDescent="0.25">
      <c r="R174" s="10" t="s">
        <v>75</v>
      </c>
      <c r="S174" s="31" t="str">
        <f>VLOOKUP(R174,Table5[#All],2,FALSE)</f>
        <v>MHGC</v>
      </c>
      <c r="T174" s="27" t="s">
        <v>282</v>
      </c>
    </row>
    <row r="175" spans="18:20" x14ac:dyDescent="0.25">
      <c r="R175" s="10" t="s">
        <v>75</v>
      </c>
      <c r="S175" s="31" t="str">
        <f>VLOOKUP(R175,Table5[#All],2,FALSE)</f>
        <v>MHGC</v>
      </c>
      <c r="T175" s="27" t="s">
        <v>283</v>
      </c>
    </row>
    <row r="176" spans="18:20" x14ac:dyDescent="0.25">
      <c r="R176" s="10" t="s">
        <v>75</v>
      </c>
      <c r="S176" s="31" t="str">
        <f>VLOOKUP(R176,Table5[#All],2,FALSE)</f>
        <v>MHGC</v>
      </c>
      <c r="T176" s="27" t="s">
        <v>284</v>
      </c>
    </row>
    <row r="177" spans="18:20" x14ac:dyDescent="0.25">
      <c r="R177" s="10" t="s">
        <v>75</v>
      </c>
      <c r="S177" s="31" t="str">
        <f>VLOOKUP(R177,Table5[#All],2,FALSE)</f>
        <v>MHGC</v>
      </c>
      <c r="T177" s="27" t="s">
        <v>285</v>
      </c>
    </row>
    <row r="178" spans="18:20" x14ac:dyDescent="0.25">
      <c r="R178" s="10" t="s">
        <v>75</v>
      </c>
      <c r="S178" s="31" t="str">
        <f>VLOOKUP(R178,Table5[#All],2,FALSE)</f>
        <v>MHGC</v>
      </c>
      <c r="T178" s="27" t="s">
        <v>286</v>
      </c>
    </row>
    <row r="179" spans="18:20" x14ac:dyDescent="0.25">
      <c r="R179" s="10" t="s">
        <v>75</v>
      </c>
      <c r="S179" s="31" t="str">
        <f>VLOOKUP(R179,Table5[#All],2,FALSE)</f>
        <v>MHGC</v>
      </c>
      <c r="T179" s="27" t="s">
        <v>287</v>
      </c>
    </row>
    <row r="180" spans="18:20" x14ac:dyDescent="0.25">
      <c r="R180" s="10" t="s">
        <v>75</v>
      </c>
      <c r="S180" s="31" t="str">
        <f>VLOOKUP(R180,Table5[#All],2,FALSE)</f>
        <v>MHGC</v>
      </c>
      <c r="T180" s="27" t="s">
        <v>288</v>
      </c>
    </row>
    <row r="181" spans="18:20" x14ac:dyDescent="0.25">
      <c r="R181" s="27" t="s">
        <v>75</v>
      </c>
      <c r="S181" s="31" t="str">
        <f>VLOOKUP(R181,Table5[#All],2,FALSE)</f>
        <v>MHGC</v>
      </c>
      <c r="T181" s="27" t="s">
        <v>289</v>
      </c>
    </row>
    <row r="182" spans="18:20" x14ac:dyDescent="0.25">
      <c r="R182" s="27" t="s">
        <v>75</v>
      </c>
      <c r="S182" s="31" t="str">
        <f>VLOOKUP(R182,Table5[#All],2,FALSE)</f>
        <v>MHGC</v>
      </c>
      <c r="T182" s="27" t="s">
        <v>247</v>
      </c>
    </row>
    <row r="183" spans="18:20" x14ac:dyDescent="0.25">
      <c r="R183" s="27" t="s">
        <v>75</v>
      </c>
      <c r="S183" s="31" t="str">
        <f>VLOOKUP(R183,Table5[#All],2,FALSE)</f>
        <v>MHGC</v>
      </c>
      <c r="T183" s="27" t="s">
        <v>170</v>
      </c>
    </row>
    <row r="184" spans="18:20" x14ac:dyDescent="0.25">
      <c r="R184" s="27" t="s">
        <v>75</v>
      </c>
      <c r="S184" s="31" t="str">
        <f>VLOOKUP(R184,Table5[#All],2,FALSE)</f>
        <v>MHGC</v>
      </c>
      <c r="T184" s="27" t="s">
        <v>290</v>
      </c>
    </row>
    <row r="185" spans="18:20" x14ac:dyDescent="0.25">
      <c r="R185" s="27" t="s">
        <v>75</v>
      </c>
      <c r="S185" s="31" t="str">
        <f>VLOOKUP(R185,Table5[#All],2,FALSE)</f>
        <v>MHGC</v>
      </c>
      <c r="T185" s="27" t="s">
        <v>291</v>
      </c>
    </row>
    <row r="186" spans="18:20" x14ac:dyDescent="0.25">
      <c r="R186" s="27" t="s">
        <v>75</v>
      </c>
      <c r="S186" s="31" t="str">
        <f>VLOOKUP(R186,Table5[#All],2,FALSE)</f>
        <v>MHGC</v>
      </c>
      <c r="T186" s="27" t="s">
        <v>292</v>
      </c>
    </row>
    <row r="187" spans="18:20" x14ac:dyDescent="0.25">
      <c r="R187" s="27" t="s">
        <v>75</v>
      </c>
      <c r="S187" s="31" t="str">
        <f>VLOOKUP(R187,Table5[#All],2,FALSE)</f>
        <v>MHGC</v>
      </c>
      <c r="T187" s="27" t="s">
        <v>293</v>
      </c>
    </row>
    <row r="188" spans="18:20" x14ac:dyDescent="0.25">
      <c r="R188" s="27" t="s">
        <v>75</v>
      </c>
      <c r="S188" s="31" t="str">
        <f>VLOOKUP(R188,Table5[#All],2,FALSE)</f>
        <v>MHGC</v>
      </c>
      <c r="T188" s="27" t="s">
        <v>294</v>
      </c>
    </row>
    <row r="189" spans="18:20" x14ac:dyDescent="0.25">
      <c r="R189" s="27" t="s">
        <v>75</v>
      </c>
      <c r="S189" s="31" t="str">
        <f>VLOOKUP(R189,Table5[#All],2,FALSE)</f>
        <v>MHGC</v>
      </c>
      <c r="T189" s="27" t="s">
        <v>295</v>
      </c>
    </row>
    <row r="190" spans="18:20" x14ac:dyDescent="0.25">
      <c r="R190" s="27" t="s">
        <v>75</v>
      </c>
      <c r="S190" s="31" t="str">
        <f>VLOOKUP(R190,Table5[#All],2,FALSE)</f>
        <v>MHGC</v>
      </c>
      <c r="T190" s="27" t="s">
        <v>267</v>
      </c>
    </row>
    <row r="191" spans="18:20" x14ac:dyDescent="0.25">
      <c r="R191" s="27" t="s">
        <v>75</v>
      </c>
      <c r="S191" s="31" t="str">
        <f>VLOOKUP(R191,Table5[#All],2,FALSE)</f>
        <v>MHGC</v>
      </c>
      <c r="T191" s="27" t="s">
        <v>296</v>
      </c>
    </row>
    <row r="192" spans="18:20" x14ac:dyDescent="0.25">
      <c r="R192" s="27" t="s">
        <v>75</v>
      </c>
      <c r="S192" s="31" t="str">
        <f>VLOOKUP(R192,Table5[#All],2,FALSE)</f>
        <v>MHGC</v>
      </c>
      <c r="T192" s="27" t="s">
        <v>297</v>
      </c>
    </row>
    <row r="193" spans="18:20" x14ac:dyDescent="0.25">
      <c r="R193" s="27" t="s">
        <v>75</v>
      </c>
      <c r="S193" s="31" t="str">
        <f>VLOOKUP(R193,Table5[#All],2,FALSE)</f>
        <v>MHGC</v>
      </c>
      <c r="T193" s="27" t="s">
        <v>298</v>
      </c>
    </row>
    <row r="194" spans="18:20" x14ac:dyDescent="0.25">
      <c r="R194" s="27" t="s">
        <v>299</v>
      </c>
      <c r="S194" s="31" t="str">
        <f>VLOOKUP(R194,Table5[#All],2,FALSE)</f>
        <v>MJYSGC</v>
      </c>
      <c r="T194" s="27" t="s">
        <v>300</v>
      </c>
    </row>
    <row r="195" spans="18:20" x14ac:dyDescent="0.25">
      <c r="R195" s="27" t="s">
        <v>299</v>
      </c>
      <c r="S195" s="31" t="str">
        <f>VLOOKUP(R195,Table5[#All],2,FALSE)</f>
        <v>MJYSGC</v>
      </c>
      <c r="T195" s="27" t="s">
        <v>301</v>
      </c>
    </row>
    <row r="196" spans="18:20" x14ac:dyDescent="0.25">
      <c r="R196" s="27" t="s">
        <v>299</v>
      </c>
      <c r="S196" s="31" t="str">
        <f>VLOOKUP(R196,Table5[#All],2,FALSE)</f>
        <v>MJYSGC</v>
      </c>
      <c r="T196" s="27" t="s">
        <v>302</v>
      </c>
    </row>
    <row r="197" spans="18:20" x14ac:dyDescent="0.25">
      <c r="R197" s="27" t="s">
        <v>299</v>
      </c>
      <c r="S197" s="31" t="str">
        <f>VLOOKUP(R197,Table5[#All],2,FALSE)</f>
        <v>MJYSGC</v>
      </c>
      <c r="T197" s="27" t="s">
        <v>303</v>
      </c>
    </row>
    <row r="198" spans="18:20" x14ac:dyDescent="0.25">
      <c r="R198" s="27" t="s">
        <v>299</v>
      </c>
      <c r="S198" s="31" t="str">
        <f>VLOOKUP(R198,Table5[#All],2,FALSE)</f>
        <v>MJYSGC</v>
      </c>
      <c r="T198" s="27" t="s">
        <v>304</v>
      </c>
    </row>
    <row r="199" spans="18:20" x14ac:dyDescent="0.25">
      <c r="R199" s="27" t="s">
        <v>299</v>
      </c>
      <c r="S199" s="31" t="str">
        <f>VLOOKUP(R199,Table5[#All],2,FALSE)</f>
        <v>MJYSGC</v>
      </c>
      <c r="T199" s="27" t="s">
        <v>305</v>
      </c>
    </row>
    <row r="200" spans="18:20" x14ac:dyDescent="0.25">
      <c r="R200" s="27" t="s">
        <v>299</v>
      </c>
      <c r="S200" s="31" t="str">
        <f>VLOOKUP(R200,Table5[#All],2,FALSE)</f>
        <v>MJYSGC</v>
      </c>
      <c r="T200" s="27" t="s">
        <v>306</v>
      </c>
    </row>
    <row r="201" spans="18:20" x14ac:dyDescent="0.25">
      <c r="R201" s="27" t="s">
        <v>299</v>
      </c>
      <c r="S201" s="31" t="str">
        <f>VLOOKUP(R201,Table5[#All],2,FALSE)</f>
        <v>MJYSGC</v>
      </c>
      <c r="T201" s="27" t="s">
        <v>307</v>
      </c>
    </row>
    <row r="202" spans="18:20" x14ac:dyDescent="0.25">
      <c r="R202" s="27" t="s">
        <v>299</v>
      </c>
      <c r="S202" s="31" t="str">
        <f>VLOOKUP(R202,Table5[#All],2,FALSE)</f>
        <v>MJYSGC</v>
      </c>
      <c r="T202" s="27" t="s">
        <v>308</v>
      </c>
    </row>
    <row r="203" spans="18:20" x14ac:dyDescent="0.25">
      <c r="R203" s="27" t="s">
        <v>299</v>
      </c>
      <c r="S203" s="31" t="str">
        <f>VLOOKUP(R203,Table5[#All],2,FALSE)</f>
        <v>MJYSGC</v>
      </c>
      <c r="T203" s="27" t="s">
        <v>309</v>
      </c>
    </row>
    <row r="204" spans="18:20" x14ac:dyDescent="0.25">
      <c r="R204" s="27" t="s">
        <v>299</v>
      </c>
      <c r="S204" s="31" t="str">
        <f>VLOOKUP(R204,Table5[#All],2,FALSE)</f>
        <v>MJYSGC</v>
      </c>
      <c r="T204" s="27" t="s">
        <v>310</v>
      </c>
    </row>
    <row r="205" spans="18:20" x14ac:dyDescent="0.25">
      <c r="R205" s="27" t="s">
        <v>299</v>
      </c>
      <c r="S205" s="31" t="str">
        <f>VLOOKUP(R205,Table5[#All],2,FALSE)</f>
        <v>MJYSGC</v>
      </c>
      <c r="T205" s="27" t="s">
        <v>311</v>
      </c>
    </row>
    <row r="206" spans="18:20" x14ac:dyDescent="0.25">
      <c r="R206" s="27" t="s">
        <v>299</v>
      </c>
      <c r="S206" s="31" t="str">
        <f>VLOOKUP(R206,Table5[#All],2,FALSE)</f>
        <v>MJYSGC</v>
      </c>
      <c r="T206" s="27" t="s">
        <v>312</v>
      </c>
    </row>
    <row r="207" spans="18:20" x14ac:dyDescent="0.25">
      <c r="R207" s="27" t="s">
        <v>299</v>
      </c>
      <c r="S207" s="31" t="str">
        <f>VLOOKUP(R207,Table5[#All],2,FALSE)</f>
        <v>MJYSGC</v>
      </c>
      <c r="T207" s="27" t="s">
        <v>313</v>
      </c>
    </row>
    <row r="208" spans="18:20" x14ac:dyDescent="0.25">
      <c r="R208" s="27" t="s">
        <v>299</v>
      </c>
      <c r="S208" s="31" t="str">
        <f>VLOOKUP(R208,Table5[#All],2,FALSE)</f>
        <v>MJYSGC</v>
      </c>
      <c r="T208" s="27" t="s">
        <v>314</v>
      </c>
    </row>
    <row r="209" spans="18:20" x14ac:dyDescent="0.25">
      <c r="R209" s="27" t="s">
        <v>299</v>
      </c>
      <c r="S209" s="31" t="str">
        <f>VLOOKUP(R209,Table5[#All],2,FALSE)</f>
        <v>MJYSGC</v>
      </c>
      <c r="T209" s="27" t="s">
        <v>315</v>
      </c>
    </row>
    <row r="210" spans="18:20" x14ac:dyDescent="0.25">
      <c r="R210" s="27" t="s">
        <v>299</v>
      </c>
      <c r="S210" s="31" t="str">
        <f>VLOOKUP(R210,Table5[#All],2,FALSE)</f>
        <v>MJYSGC</v>
      </c>
      <c r="T210" s="27" t="s">
        <v>316</v>
      </c>
    </row>
    <row r="211" spans="18:20" x14ac:dyDescent="0.25">
      <c r="R211" s="27" t="s">
        <v>299</v>
      </c>
      <c r="S211" s="31" t="str">
        <f>VLOOKUP(R211,Table5[#All],2,FALSE)</f>
        <v>MJYSGC</v>
      </c>
      <c r="T211" s="27" t="s">
        <v>317</v>
      </c>
    </row>
    <row r="212" spans="18:20" x14ac:dyDescent="0.25">
      <c r="R212" s="27" t="s">
        <v>299</v>
      </c>
      <c r="S212" s="31" t="str">
        <f>VLOOKUP(R212,Table5[#All],2,FALSE)</f>
        <v>MJYSGC</v>
      </c>
      <c r="T212" s="27" t="s">
        <v>318</v>
      </c>
    </row>
    <row r="213" spans="18:20" x14ac:dyDescent="0.25">
      <c r="R213" s="27" t="s">
        <v>299</v>
      </c>
      <c r="S213" s="31" t="str">
        <f>VLOOKUP(R213,Table5[#All],2,FALSE)</f>
        <v>MJYSGC</v>
      </c>
      <c r="T213" s="27" t="s">
        <v>319</v>
      </c>
    </row>
    <row r="214" spans="18:20" x14ac:dyDescent="0.25">
      <c r="R214" s="27" t="s">
        <v>299</v>
      </c>
      <c r="S214" s="31" t="str">
        <f>VLOOKUP(R214,Table5[#All],2,FALSE)</f>
        <v>MJYSGC</v>
      </c>
      <c r="T214" s="27" t="s">
        <v>320</v>
      </c>
    </row>
    <row r="215" spans="18:20" x14ac:dyDescent="0.25">
      <c r="R215" s="27" t="s">
        <v>299</v>
      </c>
      <c r="S215" s="31" t="str">
        <f>VLOOKUP(R215,Table5[#All],2,FALSE)</f>
        <v>MJYSGC</v>
      </c>
      <c r="T215" s="27" t="s">
        <v>321</v>
      </c>
    </row>
    <row r="216" spans="18:20" x14ac:dyDescent="0.25">
      <c r="R216" s="27" t="s">
        <v>299</v>
      </c>
      <c r="S216" s="31" t="str">
        <f>VLOOKUP(R216,Table5[#All],2,FALSE)</f>
        <v>MJYSGC</v>
      </c>
      <c r="T216" s="27" t="s">
        <v>247</v>
      </c>
    </row>
    <row r="217" spans="18:20" x14ac:dyDescent="0.25">
      <c r="R217" s="27" t="s">
        <v>299</v>
      </c>
      <c r="S217" s="31" t="str">
        <f>VLOOKUP(R217,Table5[#All],2,FALSE)</f>
        <v>MJYSGC</v>
      </c>
      <c r="T217" s="27" t="s">
        <v>322</v>
      </c>
    </row>
    <row r="218" spans="18:20" x14ac:dyDescent="0.25">
      <c r="R218" s="27" t="s">
        <v>299</v>
      </c>
      <c r="S218" s="31" t="str">
        <f>VLOOKUP(R218,Table5[#All],2,FALSE)</f>
        <v>MJYSGC</v>
      </c>
      <c r="T218" s="27" t="s">
        <v>323</v>
      </c>
    </row>
    <row r="219" spans="18:20" x14ac:dyDescent="0.25">
      <c r="R219" s="27" t="s">
        <v>299</v>
      </c>
      <c r="S219" s="31" t="str">
        <f>VLOOKUP(R219,Table5[#All],2,FALSE)</f>
        <v>MJYSGC</v>
      </c>
      <c r="T219" s="27" t="s">
        <v>324</v>
      </c>
    </row>
    <row r="220" spans="18:20" x14ac:dyDescent="0.25">
      <c r="R220" s="32" t="s">
        <v>299</v>
      </c>
      <c r="S220" s="31" t="str">
        <f>VLOOKUP(R220,Table5[#All],2,FALSE)</f>
        <v>MJYSGC</v>
      </c>
      <c r="T220" s="27" t="s">
        <v>325</v>
      </c>
    </row>
    <row r="221" spans="18:20" x14ac:dyDescent="0.25">
      <c r="R221" s="32" t="s">
        <v>299</v>
      </c>
      <c r="S221" s="31" t="str">
        <f>VLOOKUP(R221,Table5[#All],2,FALSE)</f>
        <v>MJYSGC</v>
      </c>
      <c r="T221" s="27" t="s">
        <v>326</v>
      </c>
    </row>
    <row r="222" spans="18:20" x14ac:dyDescent="0.25">
      <c r="R222" s="32" t="s">
        <v>299</v>
      </c>
      <c r="S222" s="31" t="str">
        <f>VLOOKUP(R222,Table5[#All],2,FALSE)</f>
        <v>MJYSGC</v>
      </c>
      <c r="T222" s="27" t="s">
        <v>327</v>
      </c>
    </row>
    <row r="223" spans="18:20" x14ac:dyDescent="0.25">
      <c r="R223" s="32" t="s">
        <v>299</v>
      </c>
      <c r="S223" s="31" t="str">
        <f>VLOOKUP(R223,Table5[#All],2,FALSE)</f>
        <v>MJYSGC</v>
      </c>
      <c r="T223" s="27" t="s">
        <v>328</v>
      </c>
    </row>
    <row r="224" spans="18:20" x14ac:dyDescent="0.25">
      <c r="R224" s="32" t="s">
        <v>299</v>
      </c>
      <c r="S224" s="31" t="str">
        <f>VLOOKUP(R224,Table5[#All],2,FALSE)</f>
        <v>MJYSGC</v>
      </c>
      <c r="T224" s="27" t="s">
        <v>329</v>
      </c>
    </row>
    <row r="225" spans="18:20" x14ac:dyDescent="0.25">
      <c r="R225" s="32" t="s">
        <v>299</v>
      </c>
      <c r="S225" s="31" t="str">
        <f>VLOOKUP(R225,Table5[#All],2,FALSE)</f>
        <v>MJYSGC</v>
      </c>
      <c r="T225" s="27" t="s">
        <v>330</v>
      </c>
    </row>
    <row r="226" spans="18:20" x14ac:dyDescent="0.25">
      <c r="R226" s="32" t="s">
        <v>299</v>
      </c>
      <c r="S226" s="31" t="str">
        <f>VLOOKUP(R226,Table5[#All],2,FALSE)</f>
        <v>MJYSGC</v>
      </c>
      <c r="T226" s="27" t="s">
        <v>331</v>
      </c>
    </row>
    <row r="227" spans="18:20" x14ac:dyDescent="0.25">
      <c r="R227" s="27" t="s">
        <v>299</v>
      </c>
      <c r="S227" s="31" t="str">
        <f>VLOOKUP(R227,Table5[#All],2,FALSE)</f>
        <v>MJYSGC</v>
      </c>
      <c r="T227" s="27" t="s">
        <v>332</v>
      </c>
    </row>
    <row r="228" spans="18:20" x14ac:dyDescent="0.25">
      <c r="R228" s="27" t="s">
        <v>299</v>
      </c>
      <c r="S228" s="31" t="str">
        <f>VLOOKUP(R228,Table5[#All],2,FALSE)</f>
        <v>MJYSGC</v>
      </c>
      <c r="T228" s="27" t="s">
        <v>170</v>
      </c>
    </row>
    <row r="229" spans="18:20" x14ac:dyDescent="0.25">
      <c r="R229" s="27" t="s">
        <v>299</v>
      </c>
      <c r="S229" s="31" t="str">
        <f>VLOOKUP(R229,Table5[#All],2,FALSE)</f>
        <v>MJYSGC</v>
      </c>
      <c r="T229" s="27" t="s">
        <v>333</v>
      </c>
    </row>
    <row r="230" spans="18:20" x14ac:dyDescent="0.25">
      <c r="R230" s="27" t="s">
        <v>299</v>
      </c>
      <c r="S230" s="31" t="str">
        <f>VLOOKUP(R230,Table5[#All],2,FALSE)</f>
        <v>MJYSGC</v>
      </c>
      <c r="T230" s="27" t="s">
        <v>334</v>
      </c>
    </row>
    <row r="231" spans="18:20" x14ac:dyDescent="0.25">
      <c r="R231" s="27" t="s">
        <v>299</v>
      </c>
      <c r="S231" s="31" t="str">
        <f>VLOOKUP(R231,Table5[#All],2,FALSE)</f>
        <v>MJYSGC</v>
      </c>
      <c r="T231" s="27" t="s">
        <v>335</v>
      </c>
    </row>
    <row r="232" spans="18:20" x14ac:dyDescent="0.25">
      <c r="R232" s="27" t="s">
        <v>299</v>
      </c>
      <c r="S232" s="31" t="str">
        <f>VLOOKUP(R232,Table5[#All],2,FALSE)</f>
        <v>MJYSGC</v>
      </c>
      <c r="T232" s="27" t="s">
        <v>336</v>
      </c>
    </row>
    <row r="233" spans="18:20" x14ac:dyDescent="0.25">
      <c r="R233" s="27" t="s">
        <v>299</v>
      </c>
      <c r="S233" s="31" t="str">
        <f>VLOOKUP(R233,Table5[#All],2,FALSE)</f>
        <v>MJYSGC</v>
      </c>
      <c r="T233" s="27" t="s">
        <v>337</v>
      </c>
    </row>
    <row r="234" spans="18:20" x14ac:dyDescent="0.25">
      <c r="R234" s="27" t="s">
        <v>299</v>
      </c>
      <c r="S234" s="31" t="str">
        <f>VLOOKUP(R234,Table5[#All],2,FALSE)</f>
        <v>MJYSGC</v>
      </c>
      <c r="T234" s="27" t="s">
        <v>338</v>
      </c>
    </row>
    <row r="235" spans="18:20" x14ac:dyDescent="0.25">
      <c r="R235" s="27" t="s">
        <v>299</v>
      </c>
      <c r="S235" s="31" t="str">
        <f>VLOOKUP(R235,Table5[#All],2,FALSE)</f>
        <v>MJYSGC</v>
      </c>
      <c r="T235" s="27" t="s">
        <v>339</v>
      </c>
    </row>
    <row r="236" spans="18:20" x14ac:dyDescent="0.25">
      <c r="R236" s="27" t="s">
        <v>299</v>
      </c>
      <c r="S236" s="31" t="str">
        <f>VLOOKUP(R236,Table5[#All],2,FALSE)</f>
        <v>MJYSGC</v>
      </c>
      <c r="T236" s="27" t="s">
        <v>340</v>
      </c>
    </row>
    <row r="237" spans="18:20" x14ac:dyDescent="0.25">
      <c r="R237" s="27" t="s">
        <v>299</v>
      </c>
      <c r="S237" s="31" t="str">
        <f>VLOOKUP(R237,Table5[#All],2,FALSE)</f>
        <v>MJYSGC</v>
      </c>
      <c r="T237" s="27" t="s">
        <v>341</v>
      </c>
    </row>
    <row r="238" spans="18:20" x14ac:dyDescent="0.25">
      <c r="R238" s="27" t="s">
        <v>299</v>
      </c>
      <c r="S238" s="31" t="str">
        <f>VLOOKUP(R238,Table5[#All],2,FALSE)</f>
        <v>MJYSGC</v>
      </c>
      <c r="T238" s="27" t="s">
        <v>342</v>
      </c>
    </row>
    <row r="239" spans="18:20" x14ac:dyDescent="0.25">
      <c r="R239" s="27" t="s">
        <v>299</v>
      </c>
      <c r="S239" s="31" t="str">
        <f>VLOOKUP(R239,Table5[#All],2,FALSE)</f>
        <v>MJYSGC</v>
      </c>
      <c r="T239" s="27" t="s">
        <v>343</v>
      </c>
    </row>
    <row r="240" spans="18:20" x14ac:dyDescent="0.25">
      <c r="R240" s="27" t="s">
        <v>299</v>
      </c>
      <c r="S240" s="31" t="str">
        <f>VLOOKUP(R240,Table5[#All],2,FALSE)</f>
        <v>MJYSGC</v>
      </c>
      <c r="T240" s="27" t="s">
        <v>344</v>
      </c>
    </row>
    <row r="241" spans="18:20" x14ac:dyDescent="0.25">
      <c r="R241" s="27" t="s">
        <v>299</v>
      </c>
      <c r="S241" s="31" t="str">
        <f>VLOOKUP(R241,Table5[#All],2,FALSE)</f>
        <v>MJYSGC</v>
      </c>
      <c r="T241" s="27" t="s">
        <v>345</v>
      </c>
    </row>
    <row r="242" spans="18:20" x14ac:dyDescent="0.25">
      <c r="R242" s="27" t="s">
        <v>299</v>
      </c>
      <c r="S242" s="31" t="str">
        <f>VLOOKUP(R242,Table5[#All],2,FALSE)</f>
        <v>MJYSGC</v>
      </c>
      <c r="T242" s="27" t="s">
        <v>346</v>
      </c>
    </row>
    <row r="243" spans="18:20" x14ac:dyDescent="0.25">
      <c r="R243" s="27" t="s">
        <v>76</v>
      </c>
      <c r="S243" s="31" t="str">
        <f>VLOOKUP(R243,Table5[#All],2,FALSE)</f>
        <v>MMIYTGC</v>
      </c>
      <c r="T243" s="27" t="s">
        <v>180</v>
      </c>
    </row>
    <row r="244" spans="18:20" x14ac:dyDescent="0.25">
      <c r="R244" s="27" t="s">
        <v>76</v>
      </c>
      <c r="S244" s="31" t="str">
        <f>VLOOKUP(R244,Table5[#All],2,FALSE)</f>
        <v>MMIYTGC</v>
      </c>
      <c r="T244" s="27" t="s">
        <v>181</v>
      </c>
    </row>
    <row r="245" spans="18:20" x14ac:dyDescent="0.25">
      <c r="R245" s="27" t="s">
        <v>76</v>
      </c>
      <c r="S245" s="31" t="str">
        <f>VLOOKUP(R245,Table5[#All],2,FALSE)</f>
        <v>MMIYTGC</v>
      </c>
      <c r="T245" s="27" t="s">
        <v>182</v>
      </c>
    </row>
    <row r="246" spans="18:20" x14ac:dyDescent="0.25">
      <c r="R246" s="27" t="s">
        <v>76</v>
      </c>
      <c r="S246" s="31" t="str">
        <f>VLOOKUP(R246,Table5[#All],2,FALSE)</f>
        <v>MMIYTGC</v>
      </c>
      <c r="T246" s="27" t="s">
        <v>183</v>
      </c>
    </row>
    <row r="247" spans="18:20" x14ac:dyDescent="0.25">
      <c r="R247" s="27" t="s">
        <v>76</v>
      </c>
      <c r="S247" s="31" t="str">
        <f>VLOOKUP(R247,Table5[#All],2,FALSE)</f>
        <v>MMIYTGC</v>
      </c>
      <c r="T247" s="29" t="s">
        <v>184</v>
      </c>
    </row>
    <row r="248" spans="18:20" x14ac:dyDescent="0.25">
      <c r="R248" s="27" t="s">
        <v>76</v>
      </c>
      <c r="S248" s="31" t="str">
        <f>VLOOKUP(R248,Table5[#All],2,FALSE)</f>
        <v>MMIYTGC</v>
      </c>
      <c r="T248" s="29" t="s">
        <v>185</v>
      </c>
    </row>
    <row r="249" spans="18:20" x14ac:dyDescent="0.25">
      <c r="R249" s="27" t="s">
        <v>76</v>
      </c>
      <c r="S249" s="31" t="str">
        <f>VLOOKUP(R249,Table5[#All],2,FALSE)</f>
        <v>MMIYTGC</v>
      </c>
      <c r="T249" s="29" t="s">
        <v>186</v>
      </c>
    </row>
    <row r="250" spans="18:20" x14ac:dyDescent="0.25">
      <c r="R250" s="27" t="s">
        <v>76</v>
      </c>
      <c r="S250" s="31" t="str">
        <f>VLOOKUP(R250,Table5[#All],2,FALSE)</f>
        <v>MMIYTGC</v>
      </c>
      <c r="T250" s="29" t="s">
        <v>187</v>
      </c>
    </row>
    <row r="251" spans="18:20" x14ac:dyDescent="0.25">
      <c r="R251" s="27" t="s">
        <v>76</v>
      </c>
      <c r="S251" s="31" t="str">
        <f>VLOOKUP(R251,Table5[#All],2,FALSE)</f>
        <v>MMIYTGC</v>
      </c>
      <c r="T251" s="29" t="s">
        <v>188</v>
      </c>
    </row>
    <row r="252" spans="18:20" x14ac:dyDescent="0.25">
      <c r="R252" s="27" t="s">
        <v>76</v>
      </c>
      <c r="S252" s="31" t="str">
        <f>VLOOKUP(R252,Table5[#All],2,FALSE)</f>
        <v>MMIYTGC</v>
      </c>
      <c r="T252" s="29" t="s">
        <v>189</v>
      </c>
    </row>
    <row r="253" spans="18:20" x14ac:dyDescent="0.25">
      <c r="R253" s="27" t="s">
        <v>76</v>
      </c>
      <c r="S253" s="31" t="str">
        <f>VLOOKUP(R253,Table5[#All],2,FALSE)</f>
        <v>MMIYTGC</v>
      </c>
      <c r="T253" s="29" t="s">
        <v>190</v>
      </c>
    </row>
    <row r="254" spans="18:20" x14ac:dyDescent="0.25">
      <c r="R254" s="27" t="s">
        <v>76</v>
      </c>
      <c r="S254" s="31" t="str">
        <f>VLOOKUP(R254,Table5[#All],2,FALSE)</f>
        <v>MMIYTGC</v>
      </c>
      <c r="T254" s="29" t="s">
        <v>191</v>
      </c>
    </row>
    <row r="255" spans="18:20" x14ac:dyDescent="0.25">
      <c r="R255" s="27" t="s">
        <v>76</v>
      </c>
      <c r="S255" s="31" t="str">
        <f>VLOOKUP(R255,Table5[#All],2,FALSE)</f>
        <v>MMIYTGC</v>
      </c>
      <c r="T255" s="29" t="s">
        <v>192</v>
      </c>
    </row>
    <row r="256" spans="18:20" x14ac:dyDescent="0.25">
      <c r="R256" s="27" t="s">
        <v>76</v>
      </c>
      <c r="S256" s="31" t="str">
        <f>VLOOKUP(R256,Table5[#All],2,FALSE)</f>
        <v>MMIYTGC</v>
      </c>
      <c r="T256" s="29" t="s">
        <v>193</v>
      </c>
    </row>
    <row r="257" spans="18:20" x14ac:dyDescent="0.25">
      <c r="R257" s="27" t="s">
        <v>76</v>
      </c>
      <c r="S257" s="31" t="str">
        <f>VLOOKUP(R257,Table5[#All],2,FALSE)</f>
        <v>MMIYTGC</v>
      </c>
      <c r="T257" s="29" t="s">
        <v>194</v>
      </c>
    </row>
    <row r="258" spans="18:20" x14ac:dyDescent="0.25">
      <c r="R258" s="27" t="s">
        <v>76</v>
      </c>
      <c r="S258" s="31" t="str">
        <f>VLOOKUP(R258,Table5[#All],2,FALSE)</f>
        <v>MMIYTGC</v>
      </c>
      <c r="T258" s="29" t="s">
        <v>195</v>
      </c>
    </row>
    <row r="259" spans="18:20" x14ac:dyDescent="0.25">
      <c r="R259" s="27" t="s">
        <v>76</v>
      </c>
      <c r="S259" s="31" t="str">
        <f>VLOOKUP(R259,Table5[#All],2,FALSE)</f>
        <v>MMIYTGC</v>
      </c>
      <c r="T259" s="33" t="s">
        <v>170</v>
      </c>
    </row>
    <row r="260" spans="18:20" x14ac:dyDescent="0.25">
      <c r="R260" s="27" t="s">
        <v>76</v>
      </c>
      <c r="S260" s="31" t="str">
        <f>VLOOKUP(R260,Table5[#All],2,FALSE)</f>
        <v>MMIYTGC</v>
      </c>
      <c r="T260" s="33" t="s">
        <v>196</v>
      </c>
    </row>
    <row r="261" spans="18:20" x14ac:dyDescent="0.25">
      <c r="R261" s="27" t="s">
        <v>76</v>
      </c>
      <c r="S261" s="31" t="str">
        <f>VLOOKUP(R261,Table5[#All],2,FALSE)</f>
        <v>MMIYTGC</v>
      </c>
      <c r="T261" s="33" t="s">
        <v>197</v>
      </c>
    </row>
    <row r="262" spans="18:20" x14ac:dyDescent="0.25">
      <c r="R262" s="27" t="s">
        <v>76</v>
      </c>
      <c r="S262" s="31" t="str">
        <f>VLOOKUP(R262,Table5[#All],2,FALSE)</f>
        <v>MMIYTGC</v>
      </c>
      <c r="T262" s="33" t="s">
        <v>198</v>
      </c>
    </row>
    <row r="263" spans="18:20" x14ac:dyDescent="0.25">
      <c r="R263" s="27" t="s">
        <v>76</v>
      </c>
      <c r="S263" s="31" t="str">
        <f>VLOOKUP(R263,Table5[#All],2,FALSE)</f>
        <v>MMIYTGC</v>
      </c>
      <c r="T263" s="33" t="s">
        <v>199</v>
      </c>
    </row>
    <row r="264" spans="18:20" x14ac:dyDescent="0.25">
      <c r="R264" s="27" t="s">
        <v>76</v>
      </c>
      <c r="S264" s="31" t="str">
        <f>VLOOKUP(R264,Table5[#All],2,FALSE)</f>
        <v>MMIYTGC</v>
      </c>
      <c r="T264" s="33" t="s">
        <v>200</v>
      </c>
    </row>
    <row r="265" spans="18:20" x14ac:dyDescent="0.25">
      <c r="R265" s="27" t="s">
        <v>77</v>
      </c>
      <c r="S265" s="31" t="str">
        <f>VLOOKUP(R265,Table5[#All],2,FALSE)</f>
        <v>MSGC</v>
      </c>
      <c r="T265" s="27" t="s">
        <v>249</v>
      </c>
    </row>
    <row r="266" spans="18:20" x14ac:dyDescent="0.25">
      <c r="R266" s="10" t="s">
        <v>77</v>
      </c>
      <c r="S266" s="31" t="str">
        <f>VLOOKUP(R266,Table5[#All],2,FALSE)</f>
        <v>MSGC</v>
      </c>
      <c r="T266" s="27" t="s">
        <v>250</v>
      </c>
    </row>
    <row r="267" spans="18:20" x14ac:dyDescent="0.25">
      <c r="R267" s="27" t="s">
        <v>77</v>
      </c>
      <c r="S267" s="31" t="str">
        <f>VLOOKUP(R267,Table5[#All],2,FALSE)</f>
        <v>MSGC</v>
      </c>
      <c r="T267" s="27" t="s">
        <v>251</v>
      </c>
    </row>
    <row r="268" spans="18:20" x14ac:dyDescent="0.25">
      <c r="R268" s="27" t="s">
        <v>77</v>
      </c>
      <c r="S268" s="31" t="str">
        <f>VLOOKUP(R268,Table5[#All],2,FALSE)</f>
        <v>MSGC</v>
      </c>
      <c r="T268" s="27" t="s">
        <v>252</v>
      </c>
    </row>
    <row r="269" spans="18:20" x14ac:dyDescent="0.25">
      <c r="R269" s="27" t="s">
        <v>77</v>
      </c>
      <c r="S269" s="31" t="str">
        <f>VLOOKUP(R269,Table5[#All],2,FALSE)</f>
        <v>MSGC</v>
      </c>
      <c r="T269" s="27" t="s">
        <v>253</v>
      </c>
    </row>
    <row r="270" spans="18:20" x14ac:dyDescent="0.25">
      <c r="R270" s="27" t="s">
        <v>77</v>
      </c>
      <c r="S270" s="31" t="str">
        <f>VLOOKUP(R270,Table5[#All],2,FALSE)</f>
        <v>MSGC</v>
      </c>
      <c r="T270" s="27" t="s">
        <v>254</v>
      </c>
    </row>
    <row r="271" spans="18:20" x14ac:dyDescent="0.25">
      <c r="R271" s="27" t="s">
        <v>77</v>
      </c>
      <c r="S271" s="31" t="str">
        <f>VLOOKUP(R271,Table5[#All],2,FALSE)</f>
        <v>MSGC</v>
      </c>
      <c r="T271" s="27" t="s">
        <v>255</v>
      </c>
    </row>
    <row r="272" spans="18:20" x14ac:dyDescent="0.25">
      <c r="R272" s="27" t="s">
        <v>77</v>
      </c>
      <c r="S272" s="31" t="str">
        <f>VLOOKUP(R272,Table5[#All],2,FALSE)</f>
        <v>MSGC</v>
      </c>
      <c r="T272" s="27" t="s">
        <v>256</v>
      </c>
    </row>
    <row r="273" spans="18:20" x14ac:dyDescent="0.25">
      <c r="R273" s="27" t="s">
        <v>77</v>
      </c>
      <c r="S273" s="31" t="str">
        <f>VLOOKUP(R273,Table5[#All],2,FALSE)</f>
        <v>MSGC</v>
      </c>
      <c r="T273" s="27" t="s">
        <v>257</v>
      </c>
    </row>
    <row r="274" spans="18:20" x14ac:dyDescent="0.25">
      <c r="R274" s="27" t="s">
        <v>77</v>
      </c>
      <c r="S274" s="31" t="str">
        <f>VLOOKUP(R274,Table5[#All],2,FALSE)</f>
        <v>MSGC</v>
      </c>
      <c r="T274" s="27" t="s">
        <v>258</v>
      </c>
    </row>
    <row r="275" spans="18:20" x14ac:dyDescent="0.25">
      <c r="R275" s="27" t="s">
        <v>77</v>
      </c>
      <c r="S275" s="31" t="str">
        <f>VLOOKUP(R275,Table5[#All],2,FALSE)</f>
        <v>MSGC</v>
      </c>
      <c r="T275" s="27" t="s">
        <v>259</v>
      </c>
    </row>
    <row r="276" spans="18:20" x14ac:dyDescent="0.25">
      <c r="R276" s="27" t="s">
        <v>77</v>
      </c>
      <c r="S276" s="31" t="str">
        <f>VLOOKUP(R276,Table5[#All],2,FALSE)</f>
        <v>MSGC</v>
      </c>
      <c r="T276" s="27" t="s">
        <v>260</v>
      </c>
    </row>
    <row r="277" spans="18:20" x14ac:dyDescent="0.25">
      <c r="R277" s="27" t="s">
        <v>77</v>
      </c>
      <c r="S277" s="31" t="str">
        <f>VLOOKUP(R277,Table5[#All],2,FALSE)</f>
        <v>MSGC</v>
      </c>
      <c r="T277" s="27" t="s">
        <v>261</v>
      </c>
    </row>
    <row r="278" spans="18:20" x14ac:dyDescent="0.25">
      <c r="R278" s="27" t="s">
        <v>77</v>
      </c>
      <c r="S278" s="31" t="str">
        <f>VLOOKUP(R278,Table5[#All],2,FALSE)</f>
        <v>MSGC</v>
      </c>
      <c r="T278" s="27" t="s">
        <v>262</v>
      </c>
    </row>
    <row r="279" spans="18:20" x14ac:dyDescent="0.25">
      <c r="R279" s="27" t="s">
        <v>77</v>
      </c>
      <c r="S279" s="31" t="str">
        <f>VLOOKUP(R279,Table5[#All],2,FALSE)</f>
        <v>MSGC</v>
      </c>
      <c r="T279" s="27" t="s">
        <v>263</v>
      </c>
    </row>
    <row r="280" spans="18:20" x14ac:dyDescent="0.25">
      <c r="R280" s="27" t="s">
        <v>77</v>
      </c>
      <c r="S280" s="31" t="str">
        <f>VLOOKUP(R280,Table5[#All],2,FALSE)</f>
        <v>MSGC</v>
      </c>
      <c r="T280" s="27" t="s">
        <v>264</v>
      </c>
    </row>
    <row r="281" spans="18:20" x14ac:dyDescent="0.25">
      <c r="R281" s="27" t="s">
        <v>77</v>
      </c>
      <c r="S281" s="31" t="str">
        <f>VLOOKUP(R281,Table5[#All],2,FALSE)</f>
        <v>MSGC</v>
      </c>
      <c r="T281" s="27" t="s">
        <v>265</v>
      </c>
    </row>
    <row r="282" spans="18:20" x14ac:dyDescent="0.25">
      <c r="R282" s="27" t="s">
        <v>77</v>
      </c>
      <c r="S282" s="31" t="str">
        <f>VLOOKUP(R282,Table5[#All],2,FALSE)</f>
        <v>MSGC</v>
      </c>
      <c r="T282" s="27" t="s">
        <v>266</v>
      </c>
    </row>
    <row r="283" spans="18:20" x14ac:dyDescent="0.25">
      <c r="R283" s="27" t="s">
        <v>77</v>
      </c>
      <c r="S283" s="31" t="str">
        <f>VLOOKUP(R283,Table5[#All],2,FALSE)</f>
        <v>MSGC</v>
      </c>
      <c r="T283" s="27" t="s">
        <v>267</v>
      </c>
    </row>
    <row r="284" spans="18:20" x14ac:dyDescent="0.25">
      <c r="R284" s="27" t="s">
        <v>77</v>
      </c>
      <c r="S284" s="31" t="str">
        <f>VLOOKUP(R284,Table5[#All],2,FALSE)</f>
        <v>MSGC</v>
      </c>
      <c r="T284" s="27" t="s">
        <v>170</v>
      </c>
    </row>
    <row r="285" spans="18:20" x14ac:dyDescent="0.25">
      <c r="R285" s="27" t="s">
        <v>77</v>
      </c>
      <c r="S285" s="31" t="str">
        <f>VLOOKUP(R285,Table5[#All],2,FALSE)</f>
        <v>MSGC</v>
      </c>
      <c r="T285" s="27" t="s">
        <v>268</v>
      </c>
    </row>
    <row r="286" spans="18:20" x14ac:dyDescent="0.25">
      <c r="R286" s="27" t="s">
        <v>77</v>
      </c>
      <c r="S286" s="31" t="str">
        <f>VLOOKUP(R286,Table5[#All],2,FALSE)</f>
        <v>MSGC</v>
      </c>
      <c r="T286" s="27" t="s">
        <v>269</v>
      </c>
    </row>
    <row r="287" spans="18:20" x14ac:dyDescent="0.25">
      <c r="R287" s="26" t="s">
        <v>508</v>
      </c>
      <c r="S287" s="31" t="str">
        <f>VLOOKUP(R287,Table5[#All],2,FALSE)</f>
        <v>PG</v>
      </c>
      <c r="T287" s="27" t="s">
        <v>170</v>
      </c>
    </row>
    <row r="288" spans="18:20" x14ac:dyDescent="0.25">
      <c r="R288" s="26" t="s">
        <v>508</v>
      </c>
      <c r="S288" s="31" t="str">
        <f>VLOOKUP(R288,Table5[#All],2,FALSE)</f>
        <v>PG</v>
      </c>
      <c r="T288" s="27" t="s">
        <v>450</v>
      </c>
    </row>
    <row r="289" spans="18:20" x14ac:dyDescent="0.25">
      <c r="R289" s="26" t="s">
        <v>508</v>
      </c>
      <c r="S289" s="31" t="str">
        <f>VLOOKUP(R289,Table5[#All],2,FALSE)</f>
        <v>PG</v>
      </c>
      <c r="T289" s="27" t="s">
        <v>451</v>
      </c>
    </row>
    <row r="290" spans="18:20" x14ac:dyDescent="0.25">
      <c r="R290" s="26" t="s">
        <v>508</v>
      </c>
      <c r="S290" s="31" t="str">
        <f>VLOOKUP(R290,Table5[#All],2,FALSE)</f>
        <v>PG</v>
      </c>
      <c r="T290" s="27" t="s">
        <v>452</v>
      </c>
    </row>
    <row r="291" spans="18:20" x14ac:dyDescent="0.25">
      <c r="R291" s="26" t="s">
        <v>508</v>
      </c>
      <c r="S291" s="31" t="str">
        <f>VLOOKUP(R291,Table5[#All],2,FALSE)</f>
        <v>PG</v>
      </c>
      <c r="T291" s="27" t="s">
        <v>453</v>
      </c>
    </row>
    <row r="292" spans="18:20" x14ac:dyDescent="0.25">
      <c r="R292" s="26" t="s">
        <v>508</v>
      </c>
      <c r="S292" s="31" t="str">
        <f>VLOOKUP(R292,Table5[#All],2,FALSE)</f>
        <v>PG</v>
      </c>
      <c r="T292" s="27" t="s">
        <v>454</v>
      </c>
    </row>
    <row r="293" spans="18:20" x14ac:dyDescent="0.25">
      <c r="R293" s="26" t="s">
        <v>508</v>
      </c>
      <c r="S293" s="31" t="str">
        <f>VLOOKUP(R293,Table5[#All],2,FALSE)</f>
        <v>PG</v>
      </c>
      <c r="T293" s="27" t="s">
        <v>455</v>
      </c>
    </row>
    <row r="294" spans="18:20" x14ac:dyDescent="0.25">
      <c r="R294" s="26" t="s">
        <v>508</v>
      </c>
      <c r="S294" s="31" t="str">
        <f>VLOOKUP(R294,Table5[#All],2,FALSE)</f>
        <v>PG</v>
      </c>
      <c r="T294" s="27" t="s">
        <v>456</v>
      </c>
    </row>
    <row r="295" spans="18:20" x14ac:dyDescent="0.25">
      <c r="R295" s="26" t="s">
        <v>508</v>
      </c>
      <c r="S295" s="31" t="str">
        <f>VLOOKUP(R295,Table5[#All],2,FALSE)</f>
        <v>PG</v>
      </c>
      <c r="T295" s="27" t="s">
        <v>457</v>
      </c>
    </row>
    <row r="296" spans="18:20" x14ac:dyDescent="0.25">
      <c r="R296" s="26" t="s">
        <v>508</v>
      </c>
      <c r="S296" s="31" t="str">
        <f>VLOOKUP(R296,Table5[#All],2,FALSE)</f>
        <v>PG</v>
      </c>
      <c r="T296" s="27" t="s">
        <v>458</v>
      </c>
    </row>
    <row r="297" spans="18:20" x14ac:dyDescent="0.25">
      <c r="R297" s="26" t="s">
        <v>508</v>
      </c>
      <c r="S297" s="31" t="str">
        <f>VLOOKUP(R297,Table5[#All],2,FALSE)</f>
        <v>PG</v>
      </c>
      <c r="T297" s="27" t="s">
        <v>247</v>
      </c>
    </row>
    <row r="298" spans="18:20" x14ac:dyDescent="0.25">
      <c r="R298" s="26" t="s">
        <v>508</v>
      </c>
      <c r="S298" s="31" t="str">
        <f>VLOOKUP(R298,Table5[#All],2,FALSE)</f>
        <v>PG</v>
      </c>
      <c r="T298" s="27" t="s">
        <v>459</v>
      </c>
    </row>
    <row r="299" spans="18:20" x14ac:dyDescent="0.25">
      <c r="R299" s="26" t="s">
        <v>508</v>
      </c>
      <c r="S299" s="31" t="str">
        <f>VLOOKUP(R299,Table5[#All],2,FALSE)</f>
        <v>PG</v>
      </c>
      <c r="T299" s="27" t="s">
        <v>460</v>
      </c>
    </row>
    <row r="300" spans="18:20" x14ac:dyDescent="0.25">
      <c r="R300" s="27" t="s">
        <v>520</v>
      </c>
      <c r="S300" s="31" t="str">
        <f>VLOOKUP(R300,Table5[#All],2,FALSE)</f>
        <v>SECCCYFP</v>
      </c>
      <c r="T300" s="27" t="s">
        <v>437</v>
      </c>
    </row>
    <row r="301" spans="18:20" x14ac:dyDescent="0.25">
      <c r="R301" s="27" t="s">
        <v>520</v>
      </c>
      <c r="S301" s="31" t="str">
        <f>VLOOKUP(R301,Table5[#All],2,FALSE)</f>
        <v>SECCCYFP</v>
      </c>
      <c r="T301" s="27" t="s">
        <v>438</v>
      </c>
    </row>
    <row r="302" spans="18:20" x14ac:dyDescent="0.25">
      <c r="R302" s="27" t="s">
        <v>520</v>
      </c>
      <c r="S302" s="31" t="str">
        <f>VLOOKUP(R302,Table5[#All],2,FALSE)</f>
        <v>SECCCYFP</v>
      </c>
      <c r="T302" s="27" t="s">
        <v>439</v>
      </c>
    </row>
    <row r="303" spans="18:20" x14ac:dyDescent="0.25">
      <c r="R303" s="27" t="s">
        <v>520</v>
      </c>
      <c r="S303" s="31" t="str">
        <f>VLOOKUP(R303,Table5[#All],2,FALSE)</f>
        <v>SECCCYFP</v>
      </c>
      <c r="T303" s="27" t="s">
        <v>440</v>
      </c>
    </row>
    <row r="304" spans="18:20" x14ac:dyDescent="0.25">
      <c r="R304" s="27" t="s">
        <v>520</v>
      </c>
      <c r="S304" s="31" t="str">
        <f>VLOOKUP(R304,Table5[#All],2,FALSE)</f>
        <v>SECCCYFP</v>
      </c>
      <c r="T304" s="27" t="s">
        <v>441</v>
      </c>
    </row>
    <row r="305" spans="18:20" x14ac:dyDescent="0.25">
      <c r="R305" s="26" t="s">
        <v>510</v>
      </c>
      <c r="S305" s="31" t="str">
        <f>VLOOKUP(R305,Table5[#All],2,FALSE)</f>
        <v>SECDC</v>
      </c>
      <c r="T305" s="27" t="s">
        <v>461</v>
      </c>
    </row>
    <row r="306" spans="18:20" x14ac:dyDescent="0.25">
      <c r="R306" s="26" t="s">
        <v>510</v>
      </c>
      <c r="S306" s="31" t="str">
        <f>VLOOKUP(R306,Table5[#All],2,FALSE)</f>
        <v>SECDC</v>
      </c>
      <c r="T306" s="27" t="s">
        <v>462</v>
      </c>
    </row>
    <row r="307" spans="18:20" x14ac:dyDescent="0.25">
      <c r="R307" s="26" t="s">
        <v>510</v>
      </c>
      <c r="S307" s="31" t="str">
        <f>VLOOKUP(R307,Table5[#All],2,FALSE)</f>
        <v>SECDC</v>
      </c>
      <c r="T307" s="27" t="s">
        <v>463</v>
      </c>
    </row>
    <row r="308" spans="18:20" x14ac:dyDescent="0.25">
      <c r="R308" s="26" t="s">
        <v>510</v>
      </c>
      <c r="S308" s="31" t="str">
        <f>VLOOKUP(R308,Table5[#All],2,FALSE)</f>
        <v>SECDC</v>
      </c>
      <c r="T308" s="27" t="s">
        <v>464</v>
      </c>
    </row>
    <row r="309" spans="18:20" x14ac:dyDescent="0.25">
      <c r="R309" s="26" t="s">
        <v>510</v>
      </c>
      <c r="S309" s="31" t="str">
        <f>VLOOKUP(R309,Table5[#All],2,FALSE)</f>
        <v>SECDC</v>
      </c>
      <c r="T309" s="27" t="s">
        <v>465</v>
      </c>
    </row>
    <row r="310" spans="18:20" x14ac:dyDescent="0.25">
      <c r="R310" s="26" t="s">
        <v>510</v>
      </c>
      <c r="S310" s="31" t="str">
        <f>VLOOKUP(R310,Table5[#All],2,FALSE)</f>
        <v>SECDC</v>
      </c>
      <c r="T310" s="27" t="s">
        <v>466</v>
      </c>
    </row>
    <row r="311" spans="18:20" x14ac:dyDescent="0.25">
      <c r="R311" s="26" t="s">
        <v>510</v>
      </c>
      <c r="S311" s="31" t="str">
        <f>VLOOKUP(R311,Table5[#All],2,FALSE)</f>
        <v>SECDC</v>
      </c>
      <c r="T311" s="27" t="s">
        <v>467</v>
      </c>
    </row>
    <row r="312" spans="18:20" x14ac:dyDescent="0.25">
      <c r="R312" s="26" t="s">
        <v>510</v>
      </c>
      <c r="S312" s="31" t="str">
        <f>VLOOKUP(R312,Table5[#All],2,FALSE)</f>
        <v>SECDC</v>
      </c>
      <c r="T312" s="27" t="s">
        <v>468</v>
      </c>
    </row>
    <row r="313" spans="18:20" x14ac:dyDescent="0.25">
      <c r="R313" s="26" t="s">
        <v>510</v>
      </c>
      <c r="S313" s="31" t="str">
        <f>VLOOKUP(R313,Table5[#All],2,FALSE)</f>
        <v>SECDC</v>
      </c>
      <c r="T313" s="27" t="s">
        <v>469</v>
      </c>
    </row>
    <row r="314" spans="18:20" x14ac:dyDescent="0.25">
      <c r="R314" s="26" t="s">
        <v>510</v>
      </c>
      <c r="S314" s="31" t="str">
        <f>VLOOKUP(R314,Table5[#All],2,FALSE)</f>
        <v>SECDC</v>
      </c>
      <c r="T314" s="27" t="s">
        <v>470</v>
      </c>
    </row>
    <row r="315" spans="18:20" x14ac:dyDescent="0.25">
      <c r="R315" s="26" t="s">
        <v>510</v>
      </c>
      <c r="S315" s="31" t="str">
        <f>VLOOKUP(R315,Table5[#All],2,FALSE)</f>
        <v>SECDC</v>
      </c>
      <c r="T315" s="27" t="s">
        <v>471</v>
      </c>
    </row>
    <row r="316" spans="18:20" x14ac:dyDescent="0.25">
      <c r="R316" s="26" t="s">
        <v>510</v>
      </c>
      <c r="S316" s="31" t="str">
        <f>VLOOKUP(R316,Table5[#All],2,FALSE)</f>
        <v>SECDC</v>
      </c>
      <c r="T316" s="27" t="s">
        <v>472</v>
      </c>
    </row>
    <row r="317" spans="18:20" x14ac:dyDescent="0.25">
      <c r="R317" s="26" t="s">
        <v>510</v>
      </c>
      <c r="S317" s="31" t="str">
        <f>VLOOKUP(R317,Table5[#All],2,FALSE)</f>
        <v>SECDC</v>
      </c>
      <c r="T317" s="27" t="s">
        <v>473</v>
      </c>
    </row>
    <row r="318" spans="18:20" x14ac:dyDescent="0.25">
      <c r="R318" s="26" t="s">
        <v>510</v>
      </c>
      <c r="S318" s="31" t="str">
        <f>VLOOKUP(R318,Table5[#All],2,FALSE)</f>
        <v>SECDC</v>
      </c>
      <c r="T318" s="27" t="s">
        <v>474</v>
      </c>
    </row>
    <row r="319" spans="18:20" x14ac:dyDescent="0.25">
      <c r="R319" s="26" t="s">
        <v>510</v>
      </c>
      <c r="S319" s="31" t="str">
        <f>VLOOKUP(R319,Table5[#All],2,FALSE)</f>
        <v>SECDC</v>
      </c>
      <c r="T319" s="27" t="s">
        <v>475</v>
      </c>
    </row>
    <row r="320" spans="18:20" x14ac:dyDescent="0.25">
      <c r="R320" s="27" t="s">
        <v>78</v>
      </c>
      <c r="S320" s="31" t="str">
        <f>VLOOKUP(R320,Table5[#All],2,FALSE)</f>
        <v>SECDES</v>
      </c>
      <c r="T320" s="27" t="s">
        <v>412</v>
      </c>
    </row>
    <row r="321" spans="18:20" x14ac:dyDescent="0.25">
      <c r="R321" s="27" t="s">
        <v>78</v>
      </c>
      <c r="S321" s="31" t="str">
        <f>VLOOKUP(R321,Table5[#All],2,FALSE)</f>
        <v>SECDES</v>
      </c>
      <c r="T321" s="27" t="s">
        <v>413</v>
      </c>
    </row>
    <row r="322" spans="18:20" x14ac:dyDescent="0.25">
      <c r="R322" s="27" t="s">
        <v>78</v>
      </c>
      <c r="S322" s="31" t="str">
        <f>VLOOKUP(R322,Table5[#All],2,FALSE)</f>
        <v>SECDES</v>
      </c>
      <c r="T322" s="27" t="s">
        <v>414</v>
      </c>
    </row>
    <row r="323" spans="18:20" x14ac:dyDescent="0.25">
      <c r="R323" s="27" t="s">
        <v>78</v>
      </c>
      <c r="S323" s="31" t="str">
        <f>VLOOKUP(R323,Table5[#All],2,FALSE)</f>
        <v>SECDES</v>
      </c>
      <c r="T323" s="27" t="s">
        <v>415</v>
      </c>
    </row>
    <row r="324" spans="18:20" x14ac:dyDescent="0.25">
      <c r="R324" s="27" t="s">
        <v>78</v>
      </c>
      <c r="S324" s="31" t="str">
        <f>VLOOKUP(R324,Table5[#All],2,FALSE)</f>
        <v>SECDES</v>
      </c>
      <c r="T324" s="27" t="s">
        <v>416</v>
      </c>
    </row>
    <row r="325" spans="18:20" x14ac:dyDescent="0.25">
      <c r="R325" s="27" t="s">
        <v>78</v>
      </c>
      <c r="S325" s="31" t="str">
        <f>VLOOKUP(R325,Table5[#All],2,FALSE)</f>
        <v>SECDES</v>
      </c>
      <c r="T325" s="27" t="s">
        <v>7</v>
      </c>
    </row>
    <row r="326" spans="18:20" x14ac:dyDescent="0.25">
      <c r="R326" s="10" t="s">
        <v>83</v>
      </c>
      <c r="S326" s="31" t="str">
        <f>VLOOKUP(R326,Table5[#All],2,FALSE)</f>
        <v>SECISYU</v>
      </c>
      <c r="T326" s="27" t="s">
        <v>357</v>
      </c>
    </row>
    <row r="327" spans="18:20" x14ac:dyDescent="0.25">
      <c r="R327" s="10" t="s">
        <v>83</v>
      </c>
      <c r="S327" s="31" t="str">
        <f>VLOOKUP(R327,Table5[#All],2,FALSE)</f>
        <v>SECISYU</v>
      </c>
      <c r="T327" s="27" t="s">
        <v>358</v>
      </c>
    </row>
    <row r="328" spans="18:20" x14ac:dyDescent="0.25">
      <c r="R328" s="10" t="s">
        <v>83</v>
      </c>
      <c r="S328" s="31" t="str">
        <f>VLOOKUP(R328,Table5[#All],2,FALSE)</f>
        <v>SECISYU</v>
      </c>
      <c r="T328" s="27" t="s">
        <v>359</v>
      </c>
    </row>
    <row r="329" spans="18:20" x14ac:dyDescent="0.25">
      <c r="R329" s="10" t="s">
        <v>83</v>
      </c>
      <c r="S329" s="31" t="str">
        <f>VLOOKUP(R329,Table5[#All],2,FALSE)</f>
        <v>SECISYU</v>
      </c>
      <c r="T329" s="27" t="s">
        <v>360</v>
      </c>
    </row>
    <row r="330" spans="18:20" x14ac:dyDescent="0.25">
      <c r="R330" s="10" t="s">
        <v>83</v>
      </c>
      <c r="S330" s="31" t="str">
        <f>VLOOKUP(R330,Table5[#All],2,FALSE)</f>
        <v>SECISYU</v>
      </c>
      <c r="T330" s="27" t="s">
        <v>361</v>
      </c>
    </row>
    <row r="331" spans="18:20" x14ac:dyDescent="0.25">
      <c r="R331" s="10" t="s">
        <v>83</v>
      </c>
      <c r="S331" s="31" t="str">
        <f>VLOOKUP(R331,Table5[#All],2,FALSE)</f>
        <v>SECISYU</v>
      </c>
      <c r="T331" s="27" t="s">
        <v>362</v>
      </c>
    </row>
    <row r="332" spans="18:20" x14ac:dyDescent="0.25">
      <c r="R332" s="10" t="s">
        <v>83</v>
      </c>
      <c r="S332" s="31" t="str">
        <f>VLOOKUP(R332,Table5[#All],2,FALSE)</f>
        <v>SECISYU</v>
      </c>
      <c r="T332" s="27" t="s">
        <v>363</v>
      </c>
    </row>
    <row r="333" spans="18:20" x14ac:dyDescent="0.25">
      <c r="R333" s="27" t="s">
        <v>498</v>
      </c>
      <c r="S333" s="31" t="str">
        <f>VLOOKUP(R333,Table5[#All],2,FALSE)</f>
        <v>SECM</v>
      </c>
      <c r="T333" s="27" t="s">
        <v>499</v>
      </c>
    </row>
    <row r="334" spans="18:20" x14ac:dyDescent="0.25">
      <c r="R334" s="27" t="s">
        <v>498</v>
      </c>
      <c r="S334" s="31" t="str">
        <f>VLOOKUP(R334,Table5[#All],2,FALSE)</f>
        <v>SECM</v>
      </c>
      <c r="T334" s="27" t="s">
        <v>500</v>
      </c>
    </row>
    <row r="335" spans="18:20" x14ac:dyDescent="0.25">
      <c r="R335" s="27" t="s">
        <v>498</v>
      </c>
      <c r="S335" s="31" t="str">
        <f>VLOOKUP(R335,Table5[#All],2,FALSE)</f>
        <v>SECM</v>
      </c>
      <c r="T335" s="27" t="s">
        <v>501</v>
      </c>
    </row>
    <row r="336" spans="18:20" x14ac:dyDescent="0.25">
      <c r="R336" s="27" t="s">
        <v>498</v>
      </c>
      <c r="S336" s="31" t="str">
        <f>VLOOKUP(R336,Table5[#All],2,FALSE)</f>
        <v>SECM</v>
      </c>
      <c r="T336" s="27" t="s">
        <v>502</v>
      </c>
    </row>
    <row r="337" spans="18:20" x14ac:dyDescent="0.25">
      <c r="R337" s="27" t="s">
        <v>498</v>
      </c>
      <c r="S337" s="31" t="str">
        <f>VLOOKUP(R337,Table5[#All],2,FALSE)</f>
        <v>SECM</v>
      </c>
      <c r="T337" s="27" t="s">
        <v>503</v>
      </c>
    </row>
    <row r="338" spans="18:20" x14ac:dyDescent="0.25">
      <c r="R338" s="27" t="s">
        <v>498</v>
      </c>
      <c r="S338" s="31" t="str">
        <f>VLOOKUP(R338,Table5[#All],2,FALSE)</f>
        <v>SECM</v>
      </c>
      <c r="T338" s="27" t="s">
        <v>504</v>
      </c>
    </row>
    <row r="339" spans="18:20" x14ac:dyDescent="0.25">
      <c r="R339" s="27" t="s">
        <v>494</v>
      </c>
      <c r="S339" s="31" t="str">
        <f>VLOOKUP(R339,Table5[#All],2,FALSE)</f>
        <v>SECPECG</v>
      </c>
      <c r="T339" s="27" t="s">
        <v>495</v>
      </c>
    </row>
    <row r="340" spans="18:20" x14ac:dyDescent="0.25">
      <c r="R340" s="27" t="s">
        <v>494</v>
      </c>
      <c r="S340" s="31" t="str">
        <f>VLOOKUP(R340,Table5[#All],2,FALSE)</f>
        <v>SECPECG</v>
      </c>
      <c r="T340" s="27" t="s">
        <v>496</v>
      </c>
    </row>
    <row r="341" spans="18:20" x14ac:dyDescent="0.25">
      <c r="R341" s="27" t="s">
        <v>494</v>
      </c>
      <c r="S341" s="31" t="str">
        <f>VLOOKUP(R341,Table5[#All],2,FALSE)</f>
        <v>SECPECG</v>
      </c>
      <c r="T341" s="27" t="s">
        <v>497</v>
      </c>
    </row>
    <row r="342" spans="18:20" x14ac:dyDescent="0.25">
      <c r="R342" s="10" t="s">
        <v>512</v>
      </c>
      <c r="S342" s="31" t="str">
        <f>VLOOKUP(R342,Table5[#All],2,FALSE)</f>
        <v>SGYRI</v>
      </c>
      <c r="T342" s="27" t="s">
        <v>442</v>
      </c>
    </row>
    <row r="343" spans="18:20" x14ac:dyDescent="0.25">
      <c r="R343" s="10" t="s">
        <v>512</v>
      </c>
      <c r="S343" s="31" t="str">
        <f>VLOOKUP(R343,Table5[#All],2,FALSE)</f>
        <v>SGYRI</v>
      </c>
      <c r="T343" s="27" t="s">
        <v>443</v>
      </c>
    </row>
    <row r="344" spans="18:20" x14ac:dyDescent="0.25">
      <c r="R344" s="10" t="s">
        <v>512</v>
      </c>
      <c r="S344" s="31" t="str">
        <f>VLOOKUP(R344,Table5[#All],2,FALSE)</f>
        <v>SGYRI</v>
      </c>
      <c r="T344" s="27" t="s">
        <v>444</v>
      </c>
    </row>
    <row r="345" spans="18:20" x14ac:dyDescent="0.25">
      <c r="R345" s="10" t="s">
        <v>512</v>
      </c>
      <c r="S345" s="31" t="str">
        <f>VLOOKUP(R345,Table5[#All],2,FALSE)</f>
        <v>SGYRI</v>
      </c>
      <c r="T345" s="27" t="s">
        <v>445</v>
      </c>
    </row>
    <row r="346" spans="18:20" x14ac:dyDescent="0.25">
      <c r="R346" s="10" t="s">
        <v>512</v>
      </c>
      <c r="S346" s="31" t="str">
        <f>VLOOKUP(R346,Table5[#All],2,FALSE)</f>
        <v>SGYRI</v>
      </c>
      <c r="T346" s="27" t="s">
        <v>446</v>
      </c>
    </row>
    <row r="347" spans="18:20" x14ac:dyDescent="0.25">
      <c r="R347" s="10" t="s">
        <v>512</v>
      </c>
      <c r="S347" s="31" t="str">
        <f>VLOOKUP(R347,Table5[#All],2,FALSE)</f>
        <v>SGYRI</v>
      </c>
      <c r="T347" s="27" t="s">
        <v>447</v>
      </c>
    </row>
    <row r="348" spans="18:20" x14ac:dyDescent="0.25">
      <c r="R348" s="10" t="s">
        <v>512</v>
      </c>
      <c r="S348" s="31" t="str">
        <f>VLOOKUP(R348,Table5[#All],2,FALSE)</f>
        <v>SGYRI</v>
      </c>
      <c r="T348" s="27" t="s">
        <v>448</v>
      </c>
    </row>
    <row r="349" spans="18:20" x14ac:dyDescent="0.25">
      <c r="R349" s="10" t="s">
        <v>512</v>
      </c>
      <c r="S349" s="31" t="str">
        <f>VLOOKUP(R349,Table5[#All],2,FALSE)</f>
        <v>SGYRI</v>
      </c>
      <c r="T349" s="27" t="s">
        <v>449</v>
      </c>
    </row>
    <row r="350" spans="18:20" x14ac:dyDescent="0.25">
      <c r="R350" s="27" t="s">
        <v>79</v>
      </c>
      <c r="S350" s="31" t="str">
        <f>VLOOKUP(R350,Table5[#All],2,FALSE)</f>
        <v>SGCBA</v>
      </c>
      <c r="T350" s="27" t="s">
        <v>484</v>
      </c>
    </row>
    <row r="351" spans="18:20" x14ac:dyDescent="0.25">
      <c r="R351" s="27" t="s">
        <v>80</v>
      </c>
      <c r="S351" s="31" t="str">
        <f>VLOOKUP(R351,Table5[#All],2,FALSE)</f>
        <v>SSCOMUNIC</v>
      </c>
      <c r="T351" s="27" t="s">
        <v>485</v>
      </c>
    </row>
    <row r="352" spans="18:20" x14ac:dyDescent="0.25">
      <c r="R352" s="27" t="s">
        <v>80</v>
      </c>
      <c r="S352" s="31" t="str">
        <f>VLOOKUP(R352,Table5[#All],2,FALSE)</f>
        <v>SSCOMUNIC</v>
      </c>
      <c r="T352" s="27" t="s">
        <v>486</v>
      </c>
    </row>
    <row r="353" spans="18:20" x14ac:dyDescent="0.25">
      <c r="R353" s="27" t="s">
        <v>80</v>
      </c>
      <c r="S353" s="31" t="str">
        <f>VLOOKUP(R353,Table5[#All],2,FALSE)</f>
        <v>SSCOMUNIC</v>
      </c>
      <c r="T353" s="27" t="s">
        <v>487</v>
      </c>
    </row>
    <row r="354" spans="18:20" x14ac:dyDescent="0.25">
      <c r="R354" s="27" t="s">
        <v>80</v>
      </c>
      <c r="S354" s="31" t="str">
        <f>VLOOKUP(R354,Table5[#All],2,FALSE)</f>
        <v>SSCOMUNIC</v>
      </c>
      <c r="T354" s="27" t="s">
        <v>488</v>
      </c>
    </row>
    <row r="355" spans="18:20" x14ac:dyDescent="0.25">
      <c r="R355" s="27" t="s">
        <v>81</v>
      </c>
      <c r="S355" s="31" t="str">
        <f>VLOOKUP(R355,Table5[#All],2,FALSE)</f>
        <v>SSCON</v>
      </c>
      <c r="T355" s="27" t="s">
        <v>489</v>
      </c>
    </row>
    <row r="356" spans="18:20" x14ac:dyDescent="0.25">
      <c r="R356" s="27" t="s">
        <v>81</v>
      </c>
      <c r="S356" s="31" t="str">
        <f>VLOOKUP(R356,Table5[#All],2,FALSE)</f>
        <v>SSCON</v>
      </c>
      <c r="T356" s="27" t="s">
        <v>490</v>
      </c>
    </row>
    <row r="357" spans="18:20" x14ac:dyDescent="0.25">
      <c r="R357" s="27" t="s">
        <v>81</v>
      </c>
      <c r="S357" s="31" t="str">
        <f>VLOOKUP(R357,Table5[#All],2,FALSE)</f>
        <v>SSCON</v>
      </c>
      <c r="T357" s="27" t="s">
        <v>491</v>
      </c>
    </row>
    <row r="358" spans="18:20" x14ac:dyDescent="0.25">
      <c r="R358" s="27" t="s">
        <v>81</v>
      </c>
      <c r="S358" s="31" t="str">
        <f>VLOOKUP(R358,Table5[#All],2,FALSE)</f>
        <v>SSCON</v>
      </c>
      <c r="T358" s="27" t="s">
        <v>492</v>
      </c>
    </row>
    <row r="359" spans="18:20" x14ac:dyDescent="0.25">
      <c r="R359" s="27" t="s">
        <v>82</v>
      </c>
      <c r="S359" s="31" t="str">
        <f>VLOOKUP(R359,Table5[#All],2,FALSE)</f>
        <v>SSCYPE</v>
      </c>
      <c r="T359" s="27" t="s">
        <v>493</v>
      </c>
    </row>
    <row r="360" spans="18:20" x14ac:dyDescent="0.25">
      <c r="R360" s="27" t="s">
        <v>519</v>
      </c>
      <c r="S360" s="31" t="str">
        <f>VLOOKUP(R360,Table5[#All],2,FALSE)</f>
        <v>SSDCCYC</v>
      </c>
      <c r="T360" s="27" t="s">
        <v>417</v>
      </c>
    </row>
    <row r="361" spans="18:20" x14ac:dyDescent="0.25">
      <c r="R361" s="27" t="s">
        <v>519</v>
      </c>
      <c r="S361" s="31" t="str">
        <f>VLOOKUP(R361,Table5[#All],2,FALSE)</f>
        <v>SSDCCYC</v>
      </c>
      <c r="T361" s="27" t="s">
        <v>418</v>
      </c>
    </row>
    <row r="362" spans="18:20" x14ac:dyDescent="0.25">
      <c r="R362" s="27" t="s">
        <v>519</v>
      </c>
      <c r="S362" s="31" t="str">
        <f>VLOOKUP(R362,Table5[#All],2,FALSE)</f>
        <v>SSDCCYC</v>
      </c>
      <c r="T362" s="27" t="s">
        <v>419</v>
      </c>
    </row>
    <row r="363" spans="18:20" x14ac:dyDescent="0.25">
      <c r="R363" s="27" t="s">
        <v>519</v>
      </c>
      <c r="S363" s="31" t="str">
        <f>VLOOKUP(R363,Table5[#All],2,FALSE)</f>
        <v>SSDCCYC</v>
      </c>
      <c r="T363" s="27" t="s">
        <v>420</v>
      </c>
    </row>
    <row r="364" spans="18:20" x14ac:dyDescent="0.25">
      <c r="R364" s="27" t="s">
        <v>476</v>
      </c>
      <c r="S364" s="31" t="str">
        <f>VLOOKUP(R364,Table5[#All],2,FALSE)</f>
        <v>SSSYP</v>
      </c>
      <c r="T364" s="27" t="s">
        <v>477</v>
      </c>
    </row>
    <row r="365" spans="18:20" x14ac:dyDescent="0.25">
      <c r="R365" s="27" t="s">
        <v>476</v>
      </c>
      <c r="S365" s="31" t="str">
        <f>VLOOKUP(R365,Table5[#All],2,FALSE)</f>
        <v>SSSYP</v>
      </c>
      <c r="T365" s="27" t="s">
        <v>478</v>
      </c>
    </row>
    <row r="366" spans="18:20" x14ac:dyDescent="0.25">
      <c r="R366" s="27" t="s">
        <v>476</v>
      </c>
      <c r="S366" s="31" t="str">
        <f>VLOOKUP(R366,Table5[#All],2,FALSE)</f>
        <v>SSSYP</v>
      </c>
      <c r="T366" s="27" t="s">
        <v>479</v>
      </c>
    </row>
    <row r="367" spans="18:20" x14ac:dyDescent="0.25">
      <c r="R367" s="27" t="s">
        <v>476</v>
      </c>
      <c r="S367" s="31" t="str">
        <f>VLOOKUP(R367,Table5[#All],2,FALSE)</f>
        <v>SSSYP</v>
      </c>
      <c r="T367" s="27" t="s">
        <v>480</v>
      </c>
    </row>
    <row r="368" spans="18:20" x14ac:dyDescent="0.25">
      <c r="R368" s="27" t="s">
        <v>476</v>
      </c>
      <c r="S368" s="31" t="str">
        <f>VLOOKUP(R368,Table5[#All],2,FALSE)</f>
        <v>SSSYP</v>
      </c>
      <c r="T368" s="27" t="s">
        <v>170</v>
      </c>
    </row>
    <row r="369" spans="18:20" x14ac:dyDescent="0.25">
      <c r="R369" s="27" t="s">
        <v>476</v>
      </c>
      <c r="S369" s="31" t="str">
        <f>VLOOKUP(R369,Table5[#All],2,FALSE)</f>
        <v>SSSYP</v>
      </c>
      <c r="T369" s="27" t="s">
        <v>481</v>
      </c>
    </row>
    <row r="370" spans="18:20" x14ac:dyDescent="0.25">
      <c r="R370" s="27" t="s">
        <v>476</v>
      </c>
      <c r="S370" s="31" t="str">
        <f>VLOOKUP(R370,Table5[#All],2,FALSE)</f>
        <v>SSSYP</v>
      </c>
      <c r="T370" s="27" t="s">
        <v>482</v>
      </c>
    </row>
    <row r="371" spans="18:20" x14ac:dyDescent="0.25">
      <c r="R371" s="27" t="s">
        <v>476</v>
      </c>
      <c r="S371" s="31" t="str">
        <f>VLOOKUP(R371,Table5[#All],2,FALSE)</f>
        <v>SSSYP</v>
      </c>
      <c r="T371" s="27" t="s">
        <v>483</v>
      </c>
    </row>
    <row r="372" spans="18:20" x14ac:dyDescent="0.25">
      <c r="R372" s="27" t="s">
        <v>476</v>
      </c>
      <c r="S372" s="31" t="str">
        <f>VLOOKUP(R372,Table5[#All],2,FALSE)</f>
        <v>SSSYP</v>
      </c>
      <c r="T372" s="27" t="s">
        <v>247</v>
      </c>
    </row>
  </sheetData>
  <sheetProtection algorithmName="SHA-512" hashValue="fRUet9iuAbyhLrB0x8WK098iWU08AdPqANIvlV9pJByrZ/ajQkgE+W2OBb+HaUmpbb0VD/C5l3jQ349hnIci3A==" saltValue="t+jRq987KiiRhAXV0PCArQ==" spinCount="100000" sheet="1" objects="1" scenarios="1" formatCells="0" formatColumns="0" formatRows="0" insertColumns="0" insertRows="0" insertHyperlinks="0" deleteColumns="0" deleteRows="0"/>
  <sortState ref="A2:A15">
    <sortCondition ref="A1"/>
  </sortState>
  <pageMargins left="0.7" right="0.7" top="0.75" bottom="0.75" header="0.3" footer="0.3"/>
  <pageSetup orientation="portrait" horizontalDpi="4294967295" verticalDpi="4294967295" r:id="rId1"/>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4B820CDA07FA5B44B4F83F600FD99B6C" ma:contentTypeVersion="" ma:contentTypeDescription="Create a new document." ma:contentTypeScope="" ma:versionID="0216ebc27e4f313a448b3c73f7bbcbc6">
  <xsd:schema xmlns:xsd="http://www.w3.org/2001/XMLSchema" xmlns:xs="http://www.w3.org/2001/XMLSchema" xmlns:p="http://schemas.microsoft.com/office/2006/metadata/properties" targetNamespace="http://schemas.microsoft.com/office/2006/metadata/properties" ma:root="true" ma:fieldsID="b2384c6cc0088fcedbaf6edaf557defa">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DE0AEA0-BF11-4CAB-A051-99173BB3FE7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2.xml><?xml version="1.0" encoding="utf-8"?>
<ds:datastoreItem xmlns:ds="http://schemas.openxmlformats.org/officeDocument/2006/customXml" ds:itemID="{743D4997-851C-4501-BA80-3E703D9355C9}">
  <ds:schemaRef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http://schemas.microsoft.com/office/2006/metadata/properties"/>
    <ds:schemaRef ds:uri="http://www.w3.org/XML/1998/namespace"/>
    <ds:schemaRef ds:uri="http://purl.org/dc/dcmitype/"/>
  </ds:schemaRefs>
</ds:datastoreItem>
</file>

<file path=customXml/itemProps3.xml><?xml version="1.0" encoding="utf-8"?>
<ds:datastoreItem xmlns:ds="http://schemas.openxmlformats.org/officeDocument/2006/customXml" ds:itemID="{519C854B-DA5E-4F2F-AEC6-59C1A61E30F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59</vt:i4>
      </vt:variant>
    </vt:vector>
  </HeadingPairs>
  <TitlesOfParts>
    <vt:vector size="63" baseType="lpstr">
      <vt:lpstr>Proyectos</vt:lpstr>
      <vt:lpstr>Instructivo</vt:lpstr>
      <vt:lpstr>Objetivos</vt:lpstr>
      <vt:lpstr>Referencias</vt:lpstr>
      <vt:lpstr>AGC</vt:lpstr>
      <vt:lpstr>AGC.Areas</vt:lpstr>
      <vt:lpstr>BCBA</vt:lpstr>
      <vt:lpstr>BCBA.Areas</vt:lpstr>
      <vt:lpstr>CBAS.Areas</vt:lpstr>
      <vt:lpstr>EATC</vt:lpstr>
      <vt:lpstr>EATC.Areas</vt:lpstr>
      <vt:lpstr>MAYEPGC</vt:lpstr>
      <vt:lpstr>MAYEPGC.Areas</vt:lpstr>
      <vt:lpstr>MCGC</vt:lpstr>
      <vt:lpstr>MCGC.Areas</vt:lpstr>
      <vt:lpstr>MDUYTGC</vt:lpstr>
      <vt:lpstr>MDUYTGC.Areas</vt:lpstr>
      <vt:lpstr>MDUYTGC.IVC</vt:lpstr>
      <vt:lpstr>MDUYTGC.IVC.Areas</vt:lpstr>
      <vt:lpstr>MDUYTGC.SBASE</vt:lpstr>
      <vt:lpstr>MDUYTGC.SBASE.Areas</vt:lpstr>
      <vt:lpstr>MDUYTGC.STRANS</vt:lpstr>
      <vt:lpstr>MDUYTGC.STRANS.Areas</vt:lpstr>
      <vt:lpstr>MEGC</vt:lpstr>
      <vt:lpstr>MEGC.Areas</vt:lpstr>
      <vt:lpstr>MGOBGC</vt:lpstr>
      <vt:lpstr>MGOBGC.Areas</vt:lpstr>
      <vt:lpstr>MHGC</vt:lpstr>
      <vt:lpstr>MHGC.Areas</vt:lpstr>
      <vt:lpstr>MHYDHGC</vt:lpstr>
      <vt:lpstr>MHYDHGC.Areas</vt:lpstr>
      <vt:lpstr>MJYSGC</vt:lpstr>
      <vt:lpstr>MJYSGC.Areas</vt:lpstr>
      <vt:lpstr>MMIYTGC</vt:lpstr>
      <vt:lpstr>MMIYTGC.Areas</vt:lpstr>
      <vt:lpstr>MSGC</vt:lpstr>
      <vt:lpstr>MSGC.Areas</vt:lpstr>
      <vt:lpstr>PG</vt:lpstr>
      <vt:lpstr>PG.Areas</vt:lpstr>
      <vt:lpstr>SECCCYFP</vt:lpstr>
      <vt:lpstr>SECCCYFP.Areas</vt:lpstr>
      <vt:lpstr>SECDC</vt:lpstr>
      <vt:lpstr>SECDC.Areas</vt:lpstr>
      <vt:lpstr>SECDES</vt:lpstr>
      <vt:lpstr>SECDES.Areas</vt:lpstr>
      <vt:lpstr>SECISYU</vt:lpstr>
      <vt:lpstr>SECISYU.Areas</vt:lpstr>
      <vt:lpstr>SECM.Areas</vt:lpstr>
      <vt:lpstr>SECPECG.Areas</vt:lpstr>
      <vt:lpstr>SGCBA</vt:lpstr>
      <vt:lpstr>SGCBA.Areas</vt:lpstr>
      <vt:lpstr>SGYRI</vt:lpstr>
      <vt:lpstr>SGYRI.Areas</vt:lpstr>
      <vt:lpstr>SSCOMUNIC</vt:lpstr>
      <vt:lpstr>SSCOMUNIC.Areas</vt:lpstr>
      <vt:lpstr>SSCON</vt:lpstr>
      <vt:lpstr>SSCON.Areas</vt:lpstr>
      <vt:lpstr>SSCYPE</vt:lpstr>
      <vt:lpstr>SSCYPE.Areas</vt:lpstr>
      <vt:lpstr>SSDCCYC</vt:lpstr>
      <vt:lpstr>SSDCCYC.Areas</vt:lpstr>
      <vt:lpstr>SSSYP</vt:lpstr>
      <vt:lpstr>SSSYP.Areas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Paula Ciaffone</dc:creator>
  <cp:lastModifiedBy>Paula Ciaffone</cp:lastModifiedBy>
  <dcterms:created xsi:type="dcterms:W3CDTF">2016-07-15T13:46:30Z</dcterms:created>
  <dcterms:modified xsi:type="dcterms:W3CDTF">2016-09-23T12:24:27Z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0x0101004B820CDA07FA5B44B4F83F600FD99B6C</vt:lpwstr>
  </property>
</Properties>
</file>