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gonzalez\Google Drive\Laborales\GCBA\"/>
    </mc:Choice>
  </mc:AlternateContent>
  <bookViews>
    <workbookView xWindow="0" yWindow="0" windowWidth="19200" windowHeight="10995"/>
  </bookViews>
  <sheets>
    <sheet name="Proyectos" sheetId="1" r:id="rId1"/>
    <sheet name="Ejes de Gobierno" sheetId="4" r:id="rId2"/>
    <sheet name="Objetivos" sheetId="3" r:id="rId3"/>
    <sheet name="Referencias" sheetId="2" r:id="rId4"/>
  </sheets>
  <definedNames>
    <definedName name="_xlcn.WorksheetConnection_Excelimportacionproyectos.xlsxTable21" hidden="1">Table2[]</definedName>
    <definedName name="_xlcn.WorksheetConnection_Excelimportacionproyectos.xlsxTable41" hidden="1">Table4[]</definedName>
    <definedName name="AGC">Objetivos!$C$2:$C$4</definedName>
    <definedName name="AGC.1">Objetivos!$K$2:$K$3</definedName>
    <definedName name="AGC.2">Objetivos!$K$4:$K$5</definedName>
    <definedName name="AGC.3">Objetivos!$K$6</definedName>
    <definedName name="AVJG">Objetivos!$C$110:$C$121</definedName>
    <definedName name="BCBA">Objetivos!$C$5:$C$8</definedName>
    <definedName name="BCBA.1">Objetivos!$K$36:$K$41</definedName>
    <definedName name="BCBA.2">Objetivos!$K$42</definedName>
    <definedName name="BCBA.3">Objetivos!$K$43</definedName>
    <definedName name="BCBA.4">Objetivos!$K$44</definedName>
    <definedName name="EATC">Objetivos!$C$9:$C$12</definedName>
    <definedName name="EATC.1">Objetivos!$K$45</definedName>
    <definedName name="EATC.2">Objetivos!$K$46</definedName>
    <definedName name="EATC.3">Objetivos!$K$47:$K$50</definedName>
    <definedName name="EATC.4">Objetivos!$K$51</definedName>
    <definedName name="MAYEPGC">Objetivos!$C$17:$C$21</definedName>
    <definedName name="MAYEPGC.1">Objetivos!$K$7:$K$10</definedName>
    <definedName name="MAYEPGC.2">Objetivos!$K$11:$K$15</definedName>
    <definedName name="MAYEPGC.3">Objetivos!$K$16:$K$19</definedName>
    <definedName name="MAYEPGC.4">Objetivos!$K$20:$K$25</definedName>
    <definedName name="MAYEPGC.5">Objetivos!$K$26:$K$35</definedName>
    <definedName name="MCGC">Objetivos!$C$22:$C$26</definedName>
    <definedName name="MDUYTGC">Objetivos!$C$27:$C$40</definedName>
    <definedName name="MEGC">Objetivos!$C$41:$C$45</definedName>
    <definedName name="MGOBGC">Objetivos!$C$46:$C$48</definedName>
    <definedName name="MHGC">Objetivos!$C$49:$C$54</definedName>
    <definedName name="MMIYTGC">Objetivos!$C$55:$C$76</definedName>
    <definedName name="MSGC">Objetivos!$C$77:$C$81</definedName>
    <definedName name="SECCCYFP">Objetivos!$C$82:$C$83</definedName>
    <definedName name="SECDES">Objetivos!$C$84:$C$88</definedName>
    <definedName name="SECISYU">Objetivos!$C$13:$C$16</definedName>
    <definedName name="SGCBA">Objetivos!$C$92:$C$94</definedName>
    <definedName name="SGYRI">Objetivos!$C$89:$C$91</definedName>
    <definedName name="SSCOMUNIC">Objetivos!$C$95:$C$98</definedName>
    <definedName name="SSCOMUNIC.1">Objetivos!$K$52</definedName>
    <definedName name="SSCOMUNIC.2">Objetivos!$K$53</definedName>
    <definedName name="SSCOMUNIC.3">Objetivos!$K$54:$K$57</definedName>
    <definedName name="SSCOMUNIC.4">Objetivos!$K$58:$K$59</definedName>
    <definedName name="SSCON">Objetivos!$C$99</definedName>
    <definedName name="SSCON.1">Objetivos!$K$60:$K$67</definedName>
    <definedName name="SSCYPE">Objetivos!$C$100</definedName>
    <definedName name="SSDCCYC">Objetivos!$C$105:$C$109</definedName>
    <definedName name="SSSYP">Objetivos!$C$101:$C$104</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AE8" i="1" l="1"/>
  <c r="AE7" i="1"/>
  <c r="B2" i="3" l="1"/>
  <c r="B3" i="3"/>
  <c r="B4" i="3"/>
  <c r="B5" i="3"/>
  <c r="B6" i="3"/>
  <c r="B7" i="3"/>
  <c r="B8" i="3"/>
  <c r="B9" i="3"/>
  <c r="E3" i="3" l="1"/>
  <c r="B3" i="1"/>
  <c r="AE6" i="1" l="1"/>
  <c r="B2" i="1" l="1"/>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B14" i="3"/>
  <c r="B15" i="3"/>
  <c r="B16" i="3"/>
  <c r="B17" i="3"/>
  <c r="B10" i="3"/>
  <c r="B11" i="3"/>
  <c r="B12" i="3"/>
  <c r="B13"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AL6" i="1" l="1"/>
  <c r="AM6" i="1" s="1"/>
  <c r="AL8" i="1"/>
  <c r="AL7" i="1"/>
  <c r="I2" i="3"/>
  <c r="I3" i="3"/>
  <c r="J3" i="3" s="1"/>
  <c r="E55" i="3"/>
  <c r="E56" i="3" s="1"/>
  <c r="I257" i="3" s="1"/>
  <c r="J257" i="3" s="1"/>
  <c r="E46" i="3"/>
  <c r="I194" i="3" s="1"/>
  <c r="J194" i="3" s="1"/>
  <c r="E77" i="3"/>
  <c r="I294" i="3" s="1"/>
  <c r="J294" i="3" s="1"/>
  <c r="E49" i="3"/>
  <c r="I204" i="3" s="1"/>
  <c r="J204" i="3" s="1"/>
  <c r="E41" i="3"/>
  <c r="I181" i="3" s="1"/>
  <c r="J181" i="3" s="1"/>
  <c r="E27" i="3"/>
  <c r="I129" i="3" s="1"/>
  <c r="J129" i="3" s="1"/>
  <c r="E22" i="3"/>
  <c r="I77" i="3" s="1"/>
  <c r="J77" i="3" s="1"/>
  <c r="I5" i="3"/>
  <c r="J5" i="3" s="1"/>
  <c r="E13" i="3"/>
  <c r="I221" i="3" s="1"/>
  <c r="J221" i="3" s="1"/>
  <c r="E9" i="3"/>
  <c r="I45" i="3" s="1"/>
  <c r="J45" i="3" s="1"/>
  <c r="E5" i="3"/>
  <c r="E6" i="3" s="1"/>
  <c r="I42" i="3" s="1"/>
  <c r="J42" i="3" s="1"/>
  <c r="E31" i="3"/>
  <c r="I147" i="3" s="1"/>
  <c r="J147" i="3" s="1"/>
  <c r="AM8" i="1" l="1"/>
  <c r="AM7" i="1"/>
  <c r="J2" i="3"/>
  <c r="L3" i="3" s="1"/>
  <c r="I41" i="3"/>
  <c r="J41" i="3" s="1"/>
  <c r="I127" i="3"/>
  <c r="J127" i="3" s="1"/>
  <c r="E47" i="3"/>
  <c r="I198" i="3" s="1"/>
  <c r="J198" i="3" s="1"/>
  <c r="I295" i="3"/>
  <c r="J295" i="3" s="1"/>
  <c r="I38" i="3"/>
  <c r="J38" i="3" s="1"/>
  <c r="I126" i="3"/>
  <c r="J126" i="3" s="1"/>
  <c r="I227" i="3"/>
  <c r="J227" i="3" s="1"/>
  <c r="I37" i="3"/>
  <c r="J37" i="3" s="1"/>
  <c r="I39" i="3"/>
  <c r="J39" i="3" s="1"/>
  <c r="I125" i="3"/>
  <c r="J125" i="3" s="1"/>
  <c r="I196" i="3"/>
  <c r="J196" i="3" s="1"/>
  <c r="I130" i="3"/>
  <c r="J130" i="3" s="1"/>
  <c r="I4" i="3"/>
  <c r="J4" i="3" s="1"/>
  <c r="L4" i="3" s="1"/>
  <c r="L5" i="3" s="1"/>
  <c r="I293" i="3"/>
  <c r="J293" i="3" s="1"/>
  <c r="I255" i="3"/>
  <c r="J255" i="3" s="1"/>
  <c r="I197" i="3"/>
  <c r="J197" i="3" s="1"/>
  <c r="I128" i="3"/>
  <c r="J128" i="3" s="1"/>
  <c r="I220" i="3"/>
  <c r="J220" i="3" s="1"/>
  <c r="I36" i="3"/>
  <c r="J36" i="3" s="1"/>
  <c r="I256" i="3"/>
  <c r="J256" i="3" s="1"/>
  <c r="I292" i="3"/>
  <c r="J292" i="3" s="1"/>
  <c r="I203" i="3"/>
  <c r="J203" i="3" s="1"/>
  <c r="E4" i="3"/>
  <c r="I6" i="3" s="1"/>
  <c r="J6" i="3" s="1"/>
  <c r="L6" i="3" s="1"/>
  <c r="I228" i="3"/>
  <c r="J228" i="3" s="1"/>
  <c r="I226" i="3"/>
  <c r="J226" i="3" s="1"/>
  <c r="I40" i="3"/>
  <c r="J40" i="3" s="1"/>
  <c r="I195" i="3"/>
  <c r="J195" i="3" s="1"/>
  <c r="E7" i="3"/>
  <c r="E10" i="3"/>
  <c r="I46" i="3" s="1"/>
  <c r="J46" i="3" s="1"/>
  <c r="E32" i="3"/>
  <c r="I149" i="3" s="1"/>
  <c r="J149" i="3" s="1"/>
  <c r="E14" i="3"/>
  <c r="I222" i="3" s="1"/>
  <c r="J222" i="3" s="1"/>
  <c r="L222" i="3" s="1"/>
  <c r="E42" i="3"/>
  <c r="E57" i="3"/>
  <c r="E50" i="3"/>
  <c r="E78" i="3"/>
  <c r="E23" i="3"/>
  <c r="I78" i="3" s="1"/>
  <c r="J78" i="3" s="1"/>
  <c r="L78" i="3" s="1"/>
  <c r="E28" i="3"/>
  <c r="I131" i="3" s="1"/>
  <c r="J131" i="3" s="1"/>
  <c r="E11" i="3" l="1"/>
  <c r="I199" i="3"/>
  <c r="J199" i="3" s="1"/>
  <c r="E48" i="3"/>
  <c r="I202" i="3" s="1"/>
  <c r="J202" i="3" s="1"/>
  <c r="L203" i="3" s="1"/>
  <c r="L204" i="3" s="1"/>
  <c r="L131" i="3"/>
  <c r="L198" i="3"/>
  <c r="I200" i="3"/>
  <c r="J200" i="3" s="1"/>
  <c r="I264" i="3"/>
  <c r="J264" i="3" s="1"/>
  <c r="I265" i="3"/>
  <c r="J265" i="3" s="1"/>
  <c r="I263" i="3"/>
  <c r="J263" i="3" s="1"/>
  <c r="I297" i="3"/>
  <c r="J297" i="3" s="1"/>
  <c r="I298" i="3"/>
  <c r="J298" i="3" s="1"/>
  <c r="I299" i="3"/>
  <c r="J299" i="3" s="1"/>
  <c r="I296" i="3"/>
  <c r="J296" i="3" s="1"/>
  <c r="L296" i="3" s="1"/>
  <c r="I300" i="3"/>
  <c r="J300" i="3" s="1"/>
  <c r="I50" i="3"/>
  <c r="J50" i="3" s="1"/>
  <c r="I48" i="3"/>
  <c r="J48" i="3" s="1"/>
  <c r="I47" i="3"/>
  <c r="J47" i="3" s="1"/>
  <c r="L47" i="3" s="1"/>
  <c r="I49" i="3"/>
  <c r="J49" i="3" s="1"/>
  <c r="I182" i="3"/>
  <c r="J182" i="3" s="1"/>
  <c r="L182" i="3" s="1"/>
  <c r="I184" i="3"/>
  <c r="J184" i="3" s="1"/>
  <c r="I183" i="3"/>
  <c r="J183" i="3" s="1"/>
  <c r="E8" i="3"/>
  <c r="I44" i="3" s="1"/>
  <c r="J44" i="3" s="1"/>
  <c r="I43" i="3"/>
  <c r="J43" i="3" s="1"/>
  <c r="L43" i="3" s="1"/>
  <c r="I205" i="3"/>
  <c r="J205" i="3" s="1"/>
  <c r="L205" i="3" s="1"/>
  <c r="I206" i="3"/>
  <c r="J206" i="3" s="1"/>
  <c r="E24" i="3"/>
  <c r="I79" i="3" s="1"/>
  <c r="J79" i="3" s="1"/>
  <c r="L79" i="3" s="1"/>
  <c r="E79" i="3"/>
  <c r="E51" i="3"/>
  <c r="E29" i="3"/>
  <c r="E12" i="3"/>
  <c r="I51" i="3" s="1"/>
  <c r="J51" i="3" s="1"/>
  <c r="E58" i="3"/>
  <c r="E43" i="3"/>
  <c r="E15" i="3"/>
  <c r="I201" i="3" l="1"/>
  <c r="J201" i="3" s="1"/>
  <c r="L199" i="3"/>
  <c r="L200" i="3" s="1"/>
  <c r="L48" i="3"/>
  <c r="L49" i="3" s="1"/>
  <c r="L50" i="3" s="1"/>
  <c r="L183" i="3"/>
  <c r="L184" i="3" s="1"/>
  <c r="L201" i="3"/>
  <c r="L202" i="3" s="1"/>
  <c r="L206" i="3"/>
  <c r="L51" i="3"/>
  <c r="L44" i="3"/>
  <c r="L45" i="3"/>
  <c r="L46" i="3" s="1"/>
  <c r="L297" i="3"/>
  <c r="L298" i="3" s="1"/>
  <c r="L299" i="3" s="1"/>
  <c r="L300" i="3" s="1"/>
  <c r="I224" i="3"/>
  <c r="J224" i="3" s="1"/>
  <c r="I223" i="3"/>
  <c r="J223" i="3" s="1"/>
  <c r="L223" i="3" s="1"/>
  <c r="I188" i="3"/>
  <c r="J188" i="3" s="1"/>
  <c r="I185" i="3"/>
  <c r="J185" i="3" s="1"/>
  <c r="L185" i="3" s="1"/>
  <c r="I187" i="3"/>
  <c r="J187" i="3" s="1"/>
  <c r="I186" i="3"/>
  <c r="J186" i="3" s="1"/>
  <c r="I138" i="3"/>
  <c r="J138" i="3" s="1"/>
  <c r="I136" i="3"/>
  <c r="J136" i="3" s="1"/>
  <c r="I137" i="3"/>
  <c r="J137" i="3" s="1"/>
  <c r="I139" i="3"/>
  <c r="J139" i="3" s="1"/>
  <c r="I133" i="3"/>
  <c r="J133" i="3" s="1"/>
  <c r="I132" i="3"/>
  <c r="J132" i="3" s="1"/>
  <c r="L132" i="3" s="1"/>
  <c r="I135" i="3"/>
  <c r="J135" i="3" s="1"/>
  <c r="I134" i="3"/>
  <c r="J134" i="3" s="1"/>
  <c r="E52" i="3"/>
  <c r="E53" i="3" s="1"/>
  <c r="I209" i="3"/>
  <c r="J209" i="3" s="1"/>
  <c r="I208" i="3"/>
  <c r="J208" i="3" s="1"/>
  <c r="I207" i="3"/>
  <c r="J207" i="3" s="1"/>
  <c r="L207" i="3" s="1"/>
  <c r="I269" i="3"/>
  <c r="J269" i="3" s="1"/>
  <c r="I266" i="3"/>
  <c r="J266" i="3" s="1"/>
  <c r="L266" i="3" s="1"/>
  <c r="I268" i="3"/>
  <c r="J268" i="3" s="1"/>
  <c r="I267" i="3"/>
  <c r="J267" i="3" s="1"/>
  <c r="I301" i="3"/>
  <c r="J301" i="3" s="1"/>
  <c r="L301" i="3" s="1"/>
  <c r="I303" i="3"/>
  <c r="J303" i="3" s="1"/>
  <c r="I302" i="3"/>
  <c r="J302" i="3" s="1"/>
  <c r="E30" i="3"/>
  <c r="E16" i="3"/>
  <c r="I225" i="3" s="1"/>
  <c r="J225" i="3" s="1"/>
  <c r="E44" i="3"/>
  <c r="E59" i="3"/>
  <c r="E80" i="3"/>
  <c r="E25" i="3"/>
  <c r="I80" i="3" s="1"/>
  <c r="J80" i="3" s="1"/>
  <c r="L80" i="3" s="1"/>
  <c r="L224" i="3" l="1"/>
  <c r="L225" i="3"/>
  <c r="L226" i="3"/>
  <c r="L227" i="3" s="1"/>
  <c r="L228" i="3" s="1"/>
  <c r="L302" i="3"/>
  <c r="L303" i="3" s="1"/>
  <c r="L267" i="3"/>
  <c r="L268" i="3" s="1"/>
  <c r="L269" i="3" s="1"/>
  <c r="L133" i="3"/>
  <c r="L134" i="3" s="1"/>
  <c r="L135" i="3" s="1"/>
  <c r="L136" i="3" s="1"/>
  <c r="L137" i="3" s="1"/>
  <c r="L138" i="3" s="1"/>
  <c r="L139" i="3" s="1"/>
  <c r="L208" i="3"/>
  <c r="L209" i="3" s="1"/>
  <c r="L186" i="3"/>
  <c r="L187" i="3" s="1"/>
  <c r="L188" i="3" s="1"/>
  <c r="I214" i="3"/>
  <c r="J214" i="3" s="1"/>
  <c r="I215" i="3"/>
  <c r="J215" i="3" s="1"/>
  <c r="I213" i="3"/>
  <c r="J213" i="3" s="1"/>
  <c r="I306" i="3"/>
  <c r="J306" i="3" s="1"/>
  <c r="I305" i="3"/>
  <c r="J305" i="3" s="1"/>
  <c r="I307" i="3"/>
  <c r="J307" i="3" s="1"/>
  <c r="I304" i="3"/>
  <c r="J304" i="3" s="1"/>
  <c r="L304" i="3" s="1"/>
  <c r="I141" i="3"/>
  <c r="J141" i="3" s="1"/>
  <c r="I142" i="3"/>
  <c r="J142" i="3" s="1"/>
  <c r="I140" i="3"/>
  <c r="J140" i="3" s="1"/>
  <c r="L140" i="3" s="1"/>
  <c r="I143" i="3"/>
  <c r="J143" i="3" s="1"/>
  <c r="I145" i="3"/>
  <c r="J145" i="3" s="1"/>
  <c r="I146" i="3"/>
  <c r="J146" i="3" s="1"/>
  <c r="L147" i="3" s="1"/>
  <c r="I144" i="3"/>
  <c r="J144" i="3" s="1"/>
  <c r="I189" i="3"/>
  <c r="J189" i="3" s="1"/>
  <c r="L189" i="3" s="1"/>
  <c r="I191" i="3"/>
  <c r="J191" i="3" s="1"/>
  <c r="I190" i="3"/>
  <c r="J190" i="3" s="1"/>
  <c r="I192" i="3"/>
  <c r="J192" i="3" s="1"/>
  <c r="I210" i="3"/>
  <c r="J210" i="3" s="1"/>
  <c r="L210" i="3" s="1"/>
  <c r="I211" i="3"/>
  <c r="J211" i="3" s="1"/>
  <c r="I212" i="3"/>
  <c r="J212" i="3" s="1"/>
  <c r="I272" i="3"/>
  <c r="J272" i="3" s="1"/>
  <c r="I270" i="3"/>
  <c r="J270" i="3" s="1"/>
  <c r="L270" i="3" s="1"/>
  <c r="I271" i="3"/>
  <c r="J271" i="3" s="1"/>
  <c r="I273" i="3"/>
  <c r="J273" i="3" s="1"/>
  <c r="E45" i="3"/>
  <c r="I193" i="3" s="1"/>
  <c r="J193" i="3" s="1"/>
  <c r="E26" i="3"/>
  <c r="I81" i="3" s="1"/>
  <c r="J81" i="3" s="1"/>
  <c r="L81" i="3" s="1"/>
  <c r="E54" i="3"/>
  <c r="E81" i="3"/>
  <c r="L271" i="3" l="1"/>
  <c r="L272" i="3" s="1"/>
  <c r="L273" i="3" s="1"/>
  <c r="L190" i="3"/>
  <c r="L191" i="3" s="1"/>
  <c r="L192" i="3" s="1"/>
  <c r="L213" i="3"/>
  <c r="L214" i="3" s="1"/>
  <c r="L215" i="3" s="1"/>
  <c r="L305" i="3"/>
  <c r="L306" i="3" s="1"/>
  <c r="L307" i="3" s="1"/>
  <c r="L193" i="3"/>
  <c r="L194" i="3"/>
  <c r="L195" i="3" s="1"/>
  <c r="L196" i="3" s="1"/>
  <c r="L197" i="3" s="1"/>
  <c r="L211" i="3"/>
  <c r="L212" i="3" s="1"/>
  <c r="L141" i="3"/>
  <c r="L142" i="3" s="1"/>
  <c r="L143" i="3" s="1"/>
  <c r="L144" i="3" s="1"/>
  <c r="L145" i="3" s="1"/>
  <c r="L146" i="3" s="1"/>
  <c r="I308" i="3"/>
  <c r="J308" i="3" s="1"/>
  <c r="L308" i="3" s="1"/>
  <c r="I309" i="3"/>
  <c r="J309" i="3" s="1"/>
  <c r="I217" i="3"/>
  <c r="J217" i="3" s="1"/>
  <c r="I216" i="3"/>
  <c r="J216" i="3" s="1"/>
  <c r="L216" i="3" s="1"/>
  <c r="I218" i="3"/>
  <c r="J218" i="3" s="1"/>
  <c r="I219" i="3"/>
  <c r="J219" i="3" s="1"/>
  <c r="L220" i="3" s="1"/>
  <c r="L221" i="3" s="1"/>
  <c r="L309" i="3" l="1"/>
  <c r="L217" i="3"/>
  <c r="L218" i="3" s="1"/>
  <c r="L219" i="3" s="1"/>
  <c r="E60" i="3"/>
  <c r="E33" i="3"/>
  <c r="I150" i="3" s="1"/>
  <c r="J150" i="3" s="1"/>
  <c r="L150" i="3" s="1"/>
  <c r="E17" i="3"/>
  <c r="E18" i="3" l="1"/>
  <c r="I8" i="3"/>
  <c r="J8" i="3" s="1"/>
  <c r="I7" i="3"/>
  <c r="J7" i="3" s="1"/>
  <c r="L7" i="3" s="1"/>
  <c r="I10" i="3"/>
  <c r="J10" i="3" s="1"/>
  <c r="I9" i="3"/>
  <c r="J9" i="3" s="1"/>
  <c r="I275" i="3"/>
  <c r="J275" i="3" s="1"/>
  <c r="I274" i="3"/>
  <c r="J274" i="3" s="1"/>
  <c r="L274" i="3" s="1"/>
  <c r="E61" i="3"/>
  <c r="E62" i="3" s="1"/>
  <c r="E34" i="3"/>
  <c r="L8" i="3" l="1"/>
  <c r="L9" i="3" s="1"/>
  <c r="L10" i="3" s="1"/>
  <c r="L275" i="3"/>
  <c r="I15" i="3"/>
  <c r="J15" i="3" s="1"/>
  <c r="I13" i="3"/>
  <c r="J13" i="3" s="1"/>
  <c r="I14" i="3"/>
  <c r="J14" i="3" s="1"/>
  <c r="I12" i="3"/>
  <c r="J12" i="3" s="1"/>
  <c r="I11" i="3"/>
  <c r="J11" i="3" s="1"/>
  <c r="L11" i="3" s="1"/>
  <c r="I157" i="3"/>
  <c r="J157" i="3" s="1"/>
  <c r="I159" i="3"/>
  <c r="J159" i="3" s="1"/>
  <c r="I161" i="3"/>
  <c r="J161" i="3" s="1"/>
  <c r="I151" i="3"/>
  <c r="J151" i="3" s="1"/>
  <c r="L151" i="3" s="1"/>
  <c r="I158" i="3"/>
  <c r="J158" i="3" s="1"/>
  <c r="I152" i="3"/>
  <c r="J152" i="3" s="1"/>
  <c r="I160" i="3"/>
  <c r="J160" i="3" s="1"/>
  <c r="I154" i="3"/>
  <c r="J154" i="3" s="1"/>
  <c r="I153" i="3"/>
  <c r="J153" i="3" s="1"/>
  <c r="I162" i="3"/>
  <c r="J162" i="3" s="1"/>
  <c r="I156" i="3"/>
  <c r="J156" i="3" s="1"/>
  <c r="I155" i="3"/>
  <c r="J155" i="3" s="1"/>
  <c r="E19" i="3"/>
  <c r="E20" i="3" s="1"/>
  <c r="I282" i="3"/>
  <c r="J282" i="3" s="1"/>
  <c r="I280" i="3"/>
  <c r="J280" i="3" s="1"/>
  <c r="I279" i="3"/>
  <c r="J279" i="3" s="1"/>
  <c r="I281" i="3"/>
  <c r="J281" i="3" s="1"/>
  <c r="I277" i="3"/>
  <c r="J277" i="3" s="1"/>
  <c r="I278" i="3"/>
  <c r="J278" i="3" s="1"/>
  <c r="I276" i="3"/>
  <c r="J276" i="3" s="1"/>
  <c r="L276" i="3" s="1"/>
  <c r="E35" i="3"/>
  <c r="E63" i="3"/>
  <c r="L12" i="3" l="1"/>
  <c r="L13" i="3" s="1"/>
  <c r="L14" i="3" s="1"/>
  <c r="L15" i="3" s="1"/>
  <c r="L277" i="3"/>
  <c r="L278" i="3" s="1"/>
  <c r="L279" i="3"/>
  <c r="L280" i="3" s="1"/>
  <c r="L281" i="3" s="1"/>
  <c r="L282" i="3" s="1"/>
  <c r="L152" i="3"/>
  <c r="L153" i="3" s="1"/>
  <c r="L154" i="3" s="1"/>
  <c r="L155" i="3" s="1"/>
  <c r="L156" i="3" s="1"/>
  <c r="L157" i="3" s="1"/>
  <c r="L158" i="3" s="1"/>
  <c r="L159" i="3" s="1"/>
  <c r="L160" i="3" s="1"/>
  <c r="L161" i="3" s="1"/>
  <c r="L162" i="3" s="1"/>
  <c r="I283" i="3"/>
  <c r="J283" i="3" s="1"/>
  <c r="L283" i="3" s="1"/>
  <c r="I284" i="3"/>
  <c r="J284" i="3" s="1"/>
  <c r="I165" i="3"/>
  <c r="J165" i="3" s="1"/>
  <c r="I164" i="3"/>
  <c r="J164" i="3" s="1"/>
  <c r="I163" i="3"/>
  <c r="J163" i="3" s="1"/>
  <c r="L163" i="3" s="1"/>
  <c r="I166" i="3"/>
  <c r="J166" i="3" s="1"/>
  <c r="I24" i="3"/>
  <c r="J24" i="3" s="1"/>
  <c r="I22" i="3"/>
  <c r="J22" i="3" s="1"/>
  <c r="I25" i="3"/>
  <c r="J25" i="3" s="1"/>
  <c r="I23" i="3"/>
  <c r="J23" i="3" s="1"/>
  <c r="I21" i="3"/>
  <c r="J21" i="3" s="1"/>
  <c r="I20" i="3"/>
  <c r="J20" i="3" s="1"/>
  <c r="I16" i="3"/>
  <c r="J16" i="3" s="1"/>
  <c r="L16" i="3" s="1"/>
  <c r="I18" i="3"/>
  <c r="J18" i="3" s="1"/>
  <c r="I19" i="3"/>
  <c r="J19" i="3" s="1"/>
  <c r="I17" i="3"/>
  <c r="J17" i="3" s="1"/>
  <c r="E36" i="3"/>
  <c r="E21" i="3"/>
  <c r="E64" i="3"/>
  <c r="L17" i="3" l="1"/>
  <c r="L18" i="3" s="1"/>
  <c r="L19" i="3" s="1"/>
  <c r="L20" i="3"/>
  <c r="L21" i="3" s="1"/>
  <c r="L22" i="3" s="1"/>
  <c r="L23" i="3" s="1"/>
  <c r="L24" i="3" s="1"/>
  <c r="L25" i="3" s="1"/>
  <c r="L164" i="3"/>
  <c r="L165" i="3" s="1"/>
  <c r="L166" i="3" s="1"/>
  <c r="L284" i="3"/>
  <c r="I34" i="3"/>
  <c r="J34" i="3" s="1"/>
  <c r="I27" i="3"/>
  <c r="J27" i="3" s="1"/>
  <c r="I32" i="3"/>
  <c r="J32" i="3" s="1"/>
  <c r="I29" i="3"/>
  <c r="J29" i="3" s="1"/>
  <c r="I30" i="3"/>
  <c r="J30" i="3" s="1"/>
  <c r="I28" i="3"/>
  <c r="J28" i="3" s="1"/>
  <c r="I33" i="3"/>
  <c r="J33" i="3" s="1"/>
  <c r="I31" i="3"/>
  <c r="J31" i="3" s="1"/>
  <c r="I26" i="3"/>
  <c r="J26" i="3" s="1"/>
  <c r="L26" i="3" s="1"/>
  <c r="I35" i="3"/>
  <c r="J35" i="3" s="1"/>
  <c r="L36" i="3" s="1"/>
  <c r="L37" i="3" s="1"/>
  <c r="L38" i="3" s="1"/>
  <c r="L39" i="3" s="1"/>
  <c r="L40" i="3" s="1"/>
  <c r="L41" i="3" s="1"/>
  <c r="L42" i="3" s="1"/>
  <c r="I229" i="3"/>
  <c r="J229" i="3" s="1"/>
  <c r="L229" i="3" s="1"/>
  <c r="I231" i="3"/>
  <c r="J231" i="3" s="1"/>
  <c r="I230" i="3"/>
  <c r="J230" i="3" s="1"/>
  <c r="I232" i="3"/>
  <c r="J232" i="3" s="1"/>
  <c r="I174" i="3"/>
  <c r="J174" i="3" s="1"/>
  <c r="I167" i="3"/>
  <c r="J167" i="3" s="1"/>
  <c r="L167" i="3" s="1"/>
  <c r="I172" i="3"/>
  <c r="J172" i="3" s="1"/>
  <c r="I171" i="3"/>
  <c r="J171" i="3" s="1"/>
  <c r="I169" i="3"/>
  <c r="J169" i="3" s="1"/>
  <c r="I173" i="3"/>
  <c r="J173" i="3" s="1"/>
  <c r="I170" i="3"/>
  <c r="J170" i="3" s="1"/>
  <c r="I168" i="3"/>
  <c r="J168" i="3" s="1"/>
  <c r="E65" i="3"/>
  <c r="E37" i="3"/>
  <c r="L168" i="3" l="1"/>
  <c r="L169" i="3" s="1"/>
  <c r="L170" i="3" s="1"/>
  <c r="L171" i="3" s="1"/>
  <c r="L172" i="3" s="1"/>
  <c r="L173" i="3" s="1"/>
  <c r="L174" i="3" s="1"/>
  <c r="L230" i="3"/>
  <c r="L231" i="3" s="1"/>
  <c r="L232" i="3" s="1"/>
  <c r="L27" i="3"/>
  <c r="L28" i="3" s="1"/>
  <c r="L29" i="3" s="1"/>
  <c r="L30" i="3" s="1"/>
  <c r="L31" i="3" s="1"/>
  <c r="L32" i="3" s="1"/>
  <c r="L33" i="3" s="1"/>
  <c r="L34" i="3" s="1"/>
  <c r="L35" i="3" s="1"/>
  <c r="I233" i="3"/>
  <c r="J233" i="3" s="1"/>
  <c r="L233" i="3" s="1"/>
  <c r="I235" i="3"/>
  <c r="J235" i="3" s="1"/>
  <c r="I234" i="3"/>
  <c r="J234" i="3" s="1"/>
  <c r="I175" i="3"/>
  <c r="J175" i="3" s="1"/>
  <c r="L175" i="3" s="1"/>
  <c r="I176" i="3"/>
  <c r="J176" i="3" s="1"/>
  <c r="E66" i="3"/>
  <c r="E38" i="3"/>
  <c r="L176" i="3" l="1"/>
  <c r="L234" i="3"/>
  <c r="L235" i="3" s="1"/>
  <c r="I238" i="3"/>
  <c r="J238" i="3" s="1"/>
  <c r="I237" i="3"/>
  <c r="J237" i="3" s="1"/>
  <c r="I236" i="3"/>
  <c r="J236" i="3" s="1"/>
  <c r="L236" i="3" s="1"/>
  <c r="I177" i="3"/>
  <c r="J177" i="3" s="1"/>
  <c r="L177" i="3" s="1"/>
  <c r="I178" i="3"/>
  <c r="J178" i="3" s="1"/>
  <c r="E39" i="3"/>
  <c r="E67" i="3"/>
  <c r="L178" i="3" l="1"/>
  <c r="L237" i="3"/>
  <c r="L238" i="3" s="1"/>
  <c r="I179" i="3"/>
  <c r="J179" i="3" s="1"/>
  <c r="L179" i="3" s="1"/>
  <c r="I180" i="3"/>
  <c r="J180" i="3" s="1"/>
  <c r="L181" i="3" s="1"/>
  <c r="I241" i="3"/>
  <c r="J241" i="3" s="1"/>
  <c r="I239" i="3"/>
  <c r="J239" i="3" s="1"/>
  <c r="L239" i="3" s="1"/>
  <c r="I240" i="3"/>
  <c r="J240" i="3" s="1"/>
  <c r="I242" i="3"/>
  <c r="J242" i="3" s="1"/>
  <c r="E40" i="3"/>
  <c r="I148" i="3" s="1"/>
  <c r="J148" i="3" s="1"/>
  <c r="E68" i="3"/>
  <c r="L180" i="3" l="1"/>
  <c r="L148" i="3"/>
  <c r="L149" i="3"/>
  <c r="L240" i="3"/>
  <c r="L241" i="3" s="1"/>
  <c r="L242" i="3" s="1"/>
  <c r="I244" i="3"/>
  <c r="J244" i="3" s="1"/>
  <c r="I243" i="3"/>
  <c r="J243" i="3" s="1"/>
  <c r="L243" i="3" s="1"/>
  <c r="I245" i="3"/>
  <c r="J245" i="3" s="1"/>
  <c r="E69" i="3"/>
  <c r="I246" i="3" s="1"/>
  <c r="J246" i="3" s="1"/>
  <c r="L246" i="3" l="1"/>
  <c r="L244" i="3"/>
  <c r="L245" i="3" s="1"/>
  <c r="E70" i="3"/>
  <c r="I247" i="3" l="1"/>
  <c r="J247" i="3" s="1"/>
  <c r="L247" i="3" s="1"/>
  <c r="I248" i="3"/>
  <c r="J248" i="3" s="1"/>
  <c r="E71" i="3"/>
  <c r="I249" i="3" s="1"/>
  <c r="J249" i="3" s="1"/>
  <c r="L249" i="3" l="1"/>
  <c r="L248" i="3"/>
  <c r="E72" i="3"/>
  <c r="I252" i="3" l="1"/>
  <c r="J252" i="3" s="1"/>
  <c r="I250" i="3"/>
  <c r="J250" i="3" s="1"/>
  <c r="L250" i="3" s="1"/>
  <c r="I251" i="3"/>
  <c r="J251" i="3" s="1"/>
  <c r="E73" i="3"/>
  <c r="L251" i="3" l="1"/>
  <c r="L252" i="3" s="1"/>
  <c r="I254" i="3"/>
  <c r="J254" i="3" s="1"/>
  <c r="L255" i="3" s="1"/>
  <c r="L256" i="3" s="1"/>
  <c r="L257" i="3" s="1"/>
  <c r="I253" i="3"/>
  <c r="J253" i="3" s="1"/>
  <c r="L253" i="3" s="1"/>
  <c r="E74" i="3"/>
  <c r="L254" i="3" l="1"/>
  <c r="I259" i="3"/>
  <c r="J259" i="3" s="1"/>
  <c r="I258" i="3"/>
  <c r="J258" i="3" s="1"/>
  <c r="L258" i="3" s="1"/>
  <c r="E75" i="3"/>
  <c r="I260" i="3" s="1"/>
  <c r="J260" i="3" s="1"/>
  <c r="L260" i="3" l="1"/>
  <c r="L259" i="3"/>
  <c r="E76" i="3"/>
  <c r="I261" i="3" l="1"/>
  <c r="J261" i="3" s="1"/>
  <c r="L261" i="3" s="1"/>
  <c r="I262" i="3"/>
  <c r="J262" i="3" s="1"/>
  <c r="L263" i="3" s="1"/>
  <c r="L264" i="3" s="1"/>
  <c r="L265" i="3" s="1"/>
  <c r="E82" i="3"/>
  <c r="E83" i="3" s="1"/>
  <c r="E84" i="3" s="1"/>
  <c r="E85" i="3" l="1"/>
  <c r="I102" i="3"/>
  <c r="J102" i="3" s="1"/>
  <c r="I103" i="3"/>
  <c r="J103" i="3" s="1"/>
  <c r="I101" i="3"/>
  <c r="J101" i="3" s="1"/>
  <c r="L262" i="3"/>
  <c r="I86" i="3"/>
  <c r="J86" i="3" s="1"/>
  <c r="I84" i="3"/>
  <c r="J84" i="3" s="1"/>
  <c r="I85" i="3"/>
  <c r="J85" i="3" s="1"/>
  <c r="I82" i="3"/>
  <c r="J82" i="3" s="1"/>
  <c r="L82" i="3" s="1"/>
  <c r="I83" i="3"/>
  <c r="J83" i="3" s="1"/>
  <c r="I106" i="3" l="1"/>
  <c r="J106" i="3" s="1"/>
  <c r="I109" i="3"/>
  <c r="J109" i="3" s="1"/>
  <c r="I105" i="3"/>
  <c r="J105" i="3" s="1"/>
  <c r="I104" i="3"/>
  <c r="J104" i="3" s="1"/>
  <c r="L104" i="3" s="1"/>
  <c r="E86" i="3"/>
  <c r="I107" i="3"/>
  <c r="J107" i="3" s="1"/>
  <c r="I108" i="3"/>
  <c r="J108" i="3" s="1"/>
  <c r="L84" i="3"/>
  <c r="L85" i="3" s="1"/>
  <c r="L86" i="3" s="1"/>
  <c r="L83" i="3"/>
  <c r="L105" i="3" l="1"/>
  <c r="L106" i="3" s="1"/>
  <c r="L107" i="3" s="1"/>
  <c r="L108" i="3" s="1"/>
  <c r="L109" i="3" s="1"/>
  <c r="I110" i="3"/>
  <c r="J110" i="3" s="1"/>
  <c r="L110" i="3" s="1"/>
  <c r="I111" i="3"/>
  <c r="J111" i="3" s="1"/>
  <c r="E87" i="3"/>
  <c r="L111" i="3" l="1"/>
  <c r="I115" i="3"/>
  <c r="J115" i="3" s="1"/>
  <c r="I116" i="3"/>
  <c r="J116" i="3" s="1"/>
  <c r="I113" i="3"/>
  <c r="J113" i="3" s="1"/>
  <c r="E88" i="3"/>
  <c r="I112" i="3"/>
  <c r="J112" i="3" s="1"/>
  <c r="L112" i="3" s="1"/>
  <c r="I114" i="3"/>
  <c r="J114" i="3" s="1"/>
  <c r="E89" i="3" l="1"/>
  <c r="I123" i="3"/>
  <c r="J123" i="3" s="1"/>
  <c r="I120" i="3"/>
  <c r="J120" i="3" s="1"/>
  <c r="I124" i="3"/>
  <c r="J124" i="3" s="1"/>
  <c r="L125" i="3" s="1"/>
  <c r="L126" i="3" s="1"/>
  <c r="L127" i="3" s="1"/>
  <c r="L128" i="3" s="1"/>
  <c r="L129" i="3" s="1"/>
  <c r="L130" i="3" s="1"/>
  <c r="I121" i="3"/>
  <c r="J121" i="3" s="1"/>
  <c r="I117" i="3"/>
  <c r="J117" i="3" s="1"/>
  <c r="L117" i="3" s="1"/>
  <c r="I119" i="3"/>
  <c r="J119" i="3" s="1"/>
  <c r="I118" i="3"/>
  <c r="J118" i="3" s="1"/>
  <c r="I122" i="3"/>
  <c r="J122" i="3" s="1"/>
  <c r="L113" i="3"/>
  <c r="L114" i="3" s="1"/>
  <c r="L115" i="3" s="1"/>
  <c r="L116" i="3" s="1"/>
  <c r="L118" i="3" l="1"/>
  <c r="L119" i="3"/>
  <c r="L120" i="3" s="1"/>
  <c r="L121" i="3" s="1"/>
  <c r="L122" i="3" s="1"/>
  <c r="L123" i="3" s="1"/>
  <c r="L124" i="3" s="1"/>
  <c r="I311" i="3"/>
  <c r="J311" i="3" s="1"/>
  <c r="E90" i="3"/>
  <c r="I312" i="3"/>
  <c r="J312" i="3" s="1"/>
  <c r="I310" i="3"/>
  <c r="J310" i="3" s="1"/>
  <c r="L310" i="3" s="1"/>
  <c r="L311" i="3" s="1"/>
  <c r="L312" i="3" l="1"/>
  <c r="I314" i="3"/>
  <c r="J314" i="3" s="1"/>
  <c r="I316" i="3"/>
  <c r="J316" i="3" s="1"/>
  <c r="E91" i="3"/>
  <c r="I315" i="3"/>
  <c r="J315" i="3" s="1"/>
  <c r="I313" i="3"/>
  <c r="J313" i="3" s="1"/>
  <c r="L313" i="3" s="1"/>
  <c r="E92" i="3" l="1"/>
  <c r="I317" i="3"/>
  <c r="J317" i="3" s="1"/>
  <c r="L317" i="3" s="1"/>
  <c r="I319" i="3"/>
  <c r="J319" i="3" s="1"/>
  <c r="I318" i="3"/>
  <c r="J318" i="3" s="1"/>
  <c r="L314" i="3"/>
  <c r="L315" i="3" s="1"/>
  <c r="L316" i="3" s="1"/>
  <c r="L318" i="3" l="1"/>
  <c r="L319" i="3" s="1"/>
  <c r="I321" i="3"/>
  <c r="J321" i="3" s="1"/>
  <c r="E93" i="3"/>
  <c r="I325" i="3"/>
  <c r="J325" i="3" s="1"/>
  <c r="I322" i="3"/>
  <c r="J322" i="3" s="1"/>
  <c r="I324" i="3"/>
  <c r="J324" i="3" s="1"/>
  <c r="I323" i="3"/>
  <c r="J323" i="3" s="1"/>
  <c r="I320" i="3"/>
  <c r="J320" i="3" s="1"/>
  <c r="L320" i="3" s="1"/>
  <c r="L321" i="3" s="1"/>
  <c r="L322" i="3" s="1"/>
  <c r="L323" i="3" s="1"/>
  <c r="L324" i="3" s="1"/>
  <c r="L325" i="3" s="1"/>
  <c r="E94" i="3" l="1"/>
  <c r="I326" i="3"/>
  <c r="J326" i="3" s="1"/>
  <c r="L326" i="3" s="1"/>
  <c r="I327" i="3"/>
  <c r="J327" i="3" s="1"/>
  <c r="L327" i="3" l="1"/>
  <c r="E95" i="3"/>
  <c r="I331" i="3"/>
  <c r="J331" i="3" s="1"/>
  <c r="I328" i="3"/>
  <c r="J328" i="3" s="1"/>
  <c r="L328" i="3" s="1"/>
  <c r="I332" i="3"/>
  <c r="J332" i="3" s="1"/>
  <c r="I330" i="3"/>
  <c r="J330" i="3" s="1"/>
  <c r="I329" i="3"/>
  <c r="J329" i="3" s="1"/>
  <c r="L329" i="3" l="1"/>
  <c r="L330" i="3" s="1"/>
  <c r="L331" i="3" s="1"/>
  <c r="L332" i="3" s="1"/>
  <c r="I52" i="3"/>
  <c r="J52" i="3" s="1"/>
  <c r="L52" i="3" s="1"/>
  <c r="E96" i="3"/>
  <c r="I53" i="3" l="1"/>
  <c r="J53" i="3" s="1"/>
  <c r="L53" i="3" s="1"/>
  <c r="E97" i="3"/>
  <c r="I56" i="3" l="1"/>
  <c r="J56" i="3" s="1"/>
  <c r="I55" i="3"/>
  <c r="J55" i="3" s="1"/>
  <c r="I57" i="3"/>
  <c r="J57" i="3" s="1"/>
  <c r="E98" i="3"/>
  <c r="I54" i="3"/>
  <c r="J54" i="3" s="1"/>
  <c r="L54" i="3" s="1"/>
  <c r="E99" i="3" l="1"/>
  <c r="I59" i="3"/>
  <c r="J59" i="3" s="1"/>
  <c r="I58" i="3"/>
  <c r="J58" i="3" s="1"/>
  <c r="L58" i="3" s="1"/>
  <c r="L55" i="3"/>
  <c r="L56" i="3" s="1"/>
  <c r="L57" i="3" s="1"/>
  <c r="L59" i="3" l="1"/>
  <c r="I64" i="3"/>
  <c r="J64" i="3" s="1"/>
  <c r="E100" i="3"/>
  <c r="I60" i="3"/>
  <c r="J60" i="3" s="1"/>
  <c r="L60" i="3" s="1"/>
  <c r="I67" i="3"/>
  <c r="J67" i="3" s="1"/>
  <c r="I62" i="3"/>
  <c r="J62" i="3" s="1"/>
  <c r="I63" i="3"/>
  <c r="J63" i="3" s="1"/>
  <c r="I66" i="3"/>
  <c r="J66" i="3" s="1"/>
  <c r="I61" i="3"/>
  <c r="J61" i="3" s="1"/>
  <c r="I65" i="3"/>
  <c r="J65" i="3" s="1"/>
  <c r="L61" i="3" l="1"/>
  <c r="L62" i="3" s="1"/>
  <c r="L63" i="3" s="1"/>
  <c r="L64" i="3" s="1"/>
  <c r="L65" i="3" s="1"/>
  <c r="L66" i="3" s="1"/>
  <c r="L67" i="3" s="1"/>
  <c r="I69" i="3"/>
  <c r="J69" i="3" s="1"/>
  <c r="I68" i="3"/>
  <c r="J68" i="3" s="1"/>
  <c r="L68" i="3" s="1"/>
  <c r="I76" i="3"/>
  <c r="J76" i="3" s="1"/>
  <c r="L77" i="3" s="1"/>
  <c r="I75" i="3"/>
  <c r="J75" i="3" s="1"/>
  <c r="I74" i="3"/>
  <c r="J74" i="3" s="1"/>
  <c r="I71" i="3"/>
  <c r="J71" i="3" s="1"/>
  <c r="I73" i="3"/>
  <c r="J73" i="3" s="1"/>
  <c r="I72" i="3"/>
  <c r="J72" i="3" s="1"/>
  <c r="I70" i="3"/>
  <c r="J70" i="3" s="1"/>
  <c r="E101" i="3"/>
  <c r="L69" i="3" l="1"/>
  <c r="L70" i="3" s="1"/>
  <c r="L71" i="3" s="1"/>
  <c r="L72" i="3" s="1"/>
  <c r="L73" i="3" s="1"/>
  <c r="L74" i="3" s="1"/>
  <c r="L75" i="3" s="1"/>
  <c r="L76" i="3" s="1"/>
  <c r="I286" i="3"/>
  <c r="J286" i="3" s="1"/>
  <c r="I285" i="3"/>
  <c r="J285" i="3" s="1"/>
  <c r="L285" i="3" s="1"/>
  <c r="E102" i="3"/>
  <c r="L286" i="3" l="1"/>
  <c r="E103" i="3"/>
  <c r="I289" i="3"/>
  <c r="J289" i="3" s="1"/>
  <c r="I287" i="3"/>
  <c r="J287" i="3" s="1"/>
  <c r="L287" i="3" s="1"/>
  <c r="I288" i="3"/>
  <c r="J288" i="3" s="1"/>
  <c r="L288" i="3" l="1"/>
  <c r="L289" i="3" s="1"/>
  <c r="I290" i="3"/>
  <c r="J290" i="3" s="1"/>
  <c r="L290" i="3" s="1"/>
  <c r="E104" i="3"/>
  <c r="I291" i="3" l="1"/>
  <c r="J291" i="3" s="1"/>
  <c r="E105" i="3"/>
  <c r="I89" i="3" l="1"/>
  <c r="J89" i="3" s="1"/>
  <c r="I88" i="3"/>
  <c r="J88" i="3" s="1"/>
  <c r="I87" i="3"/>
  <c r="J87" i="3" s="1"/>
  <c r="L87" i="3" s="1"/>
  <c r="I90" i="3"/>
  <c r="J90" i="3" s="1"/>
  <c r="I91" i="3"/>
  <c r="J91" i="3" s="1"/>
  <c r="E106" i="3"/>
  <c r="L292" i="3"/>
  <c r="L293" i="3" s="1"/>
  <c r="L294" i="3" s="1"/>
  <c r="L295" i="3" s="1"/>
  <c r="L291" i="3"/>
  <c r="L88" i="3" l="1"/>
  <c r="L89" i="3" s="1"/>
  <c r="L90" i="3" s="1"/>
  <c r="L91" i="3" s="1"/>
  <c r="I92" i="3"/>
  <c r="J92" i="3" s="1"/>
  <c r="L92" i="3" s="1"/>
  <c r="E107" i="3"/>
  <c r="I93" i="3" l="1"/>
  <c r="J93" i="3" s="1"/>
  <c r="L93" i="3" s="1"/>
  <c r="E108" i="3"/>
  <c r="I94" i="3"/>
  <c r="J94" i="3" s="1"/>
  <c r="L94" i="3" l="1"/>
  <c r="E109" i="3"/>
  <c r="I97" i="3"/>
  <c r="J97" i="3" s="1"/>
  <c r="I95" i="3"/>
  <c r="J95" i="3" s="1"/>
  <c r="L95" i="3" s="1"/>
  <c r="I96" i="3"/>
  <c r="J96" i="3" s="1"/>
  <c r="L96" i="3" l="1"/>
  <c r="L97" i="3" s="1"/>
  <c r="I99" i="3"/>
  <c r="J99" i="3" s="1"/>
  <c r="I100" i="3"/>
  <c r="J100" i="3" s="1"/>
  <c r="L101" i="3" s="1"/>
  <c r="L102" i="3" s="1"/>
  <c r="L103" i="3" s="1"/>
  <c r="I98" i="3"/>
  <c r="J98" i="3" s="1"/>
  <c r="L98" i="3" s="1"/>
  <c r="E110" i="3"/>
  <c r="L99" i="3" l="1"/>
  <c r="L100" i="3" s="1"/>
  <c r="E111" i="3"/>
  <c r="I333" i="3"/>
  <c r="J333" i="3" s="1"/>
  <c r="L333" i="3" s="1"/>
  <c r="I334" i="3"/>
  <c r="J334" i="3" s="1"/>
  <c r="L334" i="3" l="1"/>
  <c r="E112" i="3"/>
  <c r="I343" i="3"/>
  <c r="J343" i="3" s="1"/>
  <c r="I342" i="3"/>
  <c r="J342" i="3" s="1"/>
  <c r="I344" i="3" l="1"/>
  <c r="J344" i="3" s="1"/>
  <c r="L344" i="3" s="1"/>
  <c r="E113" i="3"/>
  <c r="I348" i="3" l="1"/>
  <c r="J348" i="3" s="1"/>
  <c r="I345" i="3"/>
  <c r="J345" i="3" s="1"/>
  <c r="L345" i="3" s="1"/>
  <c r="I346" i="3"/>
  <c r="J346" i="3" s="1"/>
  <c r="I347" i="3"/>
  <c r="J347" i="3" s="1"/>
  <c r="E114" i="3"/>
  <c r="L346" i="3" l="1"/>
  <c r="L347" i="3" s="1"/>
  <c r="L348" i="3" s="1"/>
  <c r="I349" i="3"/>
  <c r="J349" i="3" s="1"/>
  <c r="L349" i="3" s="1"/>
  <c r="E115" i="3"/>
  <c r="I350" i="3"/>
  <c r="J350" i="3" s="1"/>
  <c r="L350" i="3" l="1"/>
  <c r="I356" i="3"/>
  <c r="J356" i="3" s="1"/>
  <c r="I354" i="3"/>
  <c r="J354" i="3" s="1"/>
  <c r="E116" i="3"/>
  <c r="I352" i="3"/>
  <c r="J352" i="3" s="1"/>
  <c r="I353" i="3"/>
  <c r="J353" i="3" s="1"/>
  <c r="I355" i="3"/>
  <c r="J355" i="3" s="1"/>
  <c r="I351" i="3"/>
  <c r="J351" i="3" s="1"/>
  <c r="L351" i="3" s="1"/>
  <c r="I361" i="3" l="1"/>
  <c r="J361" i="3" s="1"/>
  <c r="I358" i="3"/>
  <c r="J358" i="3" s="1"/>
  <c r="I357" i="3"/>
  <c r="J357" i="3" s="1"/>
  <c r="L357" i="3" s="1"/>
  <c r="E117" i="3"/>
  <c r="I359" i="3"/>
  <c r="J359" i="3" s="1"/>
  <c r="I362" i="3"/>
  <c r="J362" i="3" s="1"/>
  <c r="I360" i="3"/>
  <c r="J360" i="3" s="1"/>
  <c r="L352" i="3"/>
  <c r="L353" i="3" s="1"/>
  <c r="L354" i="3" s="1"/>
  <c r="L355" i="3" s="1"/>
  <c r="L356" i="3" s="1"/>
  <c r="E118" i="3" l="1"/>
  <c r="I364" i="3"/>
  <c r="J364" i="3" s="1"/>
  <c r="I363" i="3"/>
  <c r="J363" i="3" s="1"/>
  <c r="L363" i="3" s="1"/>
  <c r="L358" i="3"/>
  <c r="L359" i="3" s="1"/>
  <c r="L360" i="3" s="1"/>
  <c r="L361" i="3" s="1"/>
  <c r="L362" i="3" s="1"/>
  <c r="L364" i="3" l="1"/>
  <c r="I370" i="3"/>
  <c r="J370" i="3" s="1"/>
  <c r="I369" i="3"/>
  <c r="J369" i="3" s="1"/>
  <c r="I365" i="3"/>
  <c r="J365" i="3" s="1"/>
  <c r="L365" i="3" s="1"/>
  <c r="I366" i="3"/>
  <c r="J366" i="3" s="1"/>
  <c r="I368" i="3"/>
  <c r="J368" i="3" s="1"/>
  <c r="E119" i="3"/>
  <c r="I367" i="3"/>
  <c r="J367" i="3" s="1"/>
  <c r="I336" i="3" l="1"/>
  <c r="J336" i="3" s="1"/>
  <c r="I335" i="3"/>
  <c r="J335" i="3" s="1"/>
  <c r="L335" i="3" s="1"/>
  <c r="E120" i="3"/>
  <c r="I337" i="3"/>
  <c r="J337" i="3" s="1"/>
  <c r="L366" i="3"/>
  <c r="L367" i="3" s="1"/>
  <c r="L368" i="3" s="1"/>
  <c r="L369" i="3" s="1"/>
  <c r="L370" i="3" s="1"/>
  <c r="I338" i="3" l="1"/>
  <c r="J338" i="3" s="1"/>
  <c r="L338" i="3" s="1"/>
  <c r="I339" i="3"/>
  <c r="J339" i="3" s="1"/>
  <c r="E121" i="3"/>
  <c r="L336" i="3"/>
  <c r="L337" i="3" s="1"/>
  <c r="L339" i="3" l="1"/>
  <c r="I340" i="3"/>
  <c r="J340" i="3" s="1"/>
  <c r="L340" i="3" s="1"/>
  <c r="I341" i="3"/>
  <c r="J341" i="3" s="1"/>
  <c r="L341" i="3" l="1"/>
  <c r="L342" i="3"/>
  <c r="L343" i="3"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1"/>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1"/>
        </x15:connection>
      </ext>
    </extLst>
  </connection>
</connections>
</file>

<file path=xl/sharedStrings.xml><?xml version="1.0" encoding="utf-8"?>
<sst xmlns="http://schemas.openxmlformats.org/spreadsheetml/2006/main" count="1514" uniqueCount="639">
  <si>
    <t>Segmento 1</t>
  </si>
  <si>
    <t>Segmento 2</t>
  </si>
  <si>
    <t>Segmentos de la poblacion</t>
  </si>
  <si>
    <t>Estudiante</t>
  </si>
  <si>
    <t>Trabajador</t>
  </si>
  <si>
    <t>Meta</t>
  </si>
  <si>
    <t>Unidad de la Meta</t>
  </si>
  <si>
    <t>Ubicación geográfica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</si>
  <si>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</si>
  <si>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</si>
  <si>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</si>
  <si>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</si>
  <si>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</si>
  <si>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</si>
  <si>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</si>
  <si>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</si>
  <si>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</si>
  <si>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</si>
  <si>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</si>
  <si>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</si>
  <si>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</si>
  <si>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</si>
  <si>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</si>
  <si>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</si>
  <si>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Total</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</si>
  <si>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</si>
  <si>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</si>
  <si>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</si>
  <si>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</si>
  <si>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</si>
  <si>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</si>
  <si>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</si>
  <si>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</si>
  <si>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</si>
  <si>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</si>
  <si>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</si>
  <si>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</si>
  <si>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</si>
  <si>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</si>
  <si>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</si>
  <si>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</si>
  <si>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</si>
  <si>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</si>
  <si>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</si>
  <si>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</si>
  <si>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</si>
  <si>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</si>
  <si>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</si>
  <si>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</si>
  <si>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</si>
  <si>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</si>
  <si>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</si>
  <si>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</si>
  <si>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</si>
  <si>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</si>
  <si>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</si>
  <si>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</si>
  <si>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</si>
  <si>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</si>
  <si>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</si>
  <si>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</si>
  <si>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</si>
  <si>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</si>
  <si>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</si>
  <si>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</si>
  <si>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Presupuesto</t>
  </si>
  <si>
    <t>1ra Comuna</t>
  </si>
  <si>
    <t>2da Comuna</t>
  </si>
  <si>
    <t>3ra Comuna</t>
  </si>
  <si>
    <t>Información general</t>
  </si>
  <si>
    <t>Ejes de Gobierno</t>
  </si>
  <si>
    <t>4ta Comuna</t>
  </si>
  <si>
    <t>Jurisdicción</t>
  </si>
  <si>
    <t>Agencia Gubernamental de Control</t>
  </si>
  <si>
    <t>Banco Ciudad de Buenos Aires</t>
  </si>
  <si>
    <t>Ente Autarquico Teatro Colón</t>
  </si>
  <si>
    <t>Ministerio de Ambiente y Espacio Público</t>
  </si>
  <si>
    <t>Ministerio de Cultura</t>
  </si>
  <si>
    <t>Ministerio de Desarrollo Humano y Habitat</t>
  </si>
  <si>
    <t>Ministerio de Desarrollo Urbano y Transporte</t>
  </si>
  <si>
    <t>Ministerio de Educacion</t>
  </si>
  <si>
    <t>Ministerio de Gobierno</t>
  </si>
  <si>
    <t>Ministerio de Hacienda</t>
  </si>
  <si>
    <t>Ministerio de Modernización, Innovación y Tecnología</t>
  </si>
  <si>
    <t>Ministerio de Salud</t>
  </si>
  <si>
    <t>Secretaría Cultura Ciudadana y Función Pública</t>
  </si>
  <si>
    <t>Secretaría de Descentralización</t>
  </si>
  <si>
    <t>Secretaría General</t>
  </si>
  <si>
    <t>Sindicatura General de la Ciudad de Buenos Aires</t>
  </si>
  <si>
    <t>Subsecretaría de Comunicación</t>
  </si>
  <si>
    <t>Subsecretaría de Contenidos</t>
  </si>
  <si>
    <t>Subsecretaría de Coordinación y Promoción de Eventos</t>
  </si>
  <si>
    <t>Subsecretaría de Procesos y Sistemas</t>
  </si>
  <si>
    <t>Subsecretaría Demanda Ciudadana, Calidad y Cercanía</t>
  </si>
  <si>
    <t>Vicejefatura de Gobierno</t>
  </si>
  <si>
    <t>Secretaría de Integración Social y Urbana - Villa 31</t>
  </si>
  <si>
    <t>Integrar todos los Organismos Administrativos Permisionarios en un Organismo único de Registración y Normalización de datos (permisos y habilitaciones productivas y comerciales) desarrollando un único canal de interacción con el vecino que agilice los servicios otorgados por la Agencia y los dote de mayor transparencia.</t>
  </si>
  <si>
    <t>Consolidar y agilizar el tratamiento digital de los procesos de habilitación y registro.</t>
  </si>
  <si>
    <t>Redefinir normas de seguridad a fin de regularizar las actividades en función de su realidad y problemática actual</t>
  </si>
  <si>
    <t>Fortalecer un modelo de inspección amplio e inteligente, integrado con el esquema sancionatorio que acompañe al vecino a desarrollar una conducta apegada a las normas de buena convivencia.</t>
  </si>
  <si>
    <t>Centralizar y coordinar los esfuerzos inspectivos (Poder de Policía) del GCABA en un solo ámbito de aplicación a fin de llevar adelante una política Gubernamental unificada en materia inspectiva.</t>
  </si>
  <si>
    <t>Incrementar la calidad de las inspecciones, incorporando nuevas herramientas de gestión y mejorando las existentes.</t>
  </si>
  <si>
    <t>Aumentar la proximidad ciudadana a traves de un modelo participativo y transparente</t>
  </si>
  <si>
    <t>Realizar acciones de prevención y cercania con el vecino</t>
  </si>
  <si>
    <t>Ampliar la llegada de la propuesta de valor de los productos y servicios del Banco Ciudad a una mayor cantidad de ciudadanos</t>
  </si>
  <si>
    <t>Expandir los canales de atención</t>
  </si>
  <si>
    <t>Acompañar y propiciar el desarrollo de empresas, con foco en las Pymes y Mypes</t>
  </si>
  <si>
    <t>Aumentar la cantidad de clientes y el cross-selling de empresas, ofreciendo servicios y productos activos y pasivos</t>
  </si>
  <si>
    <t>Lograr una rentabilidad sustentable de largo plazo para el Banco</t>
  </si>
  <si>
    <t>Maximizar los ingresos</t>
  </si>
  <si>
    <t>Consolidar y ampliar el desarrollo de los canales virtuales</t>
  </si>
  <si>
    <t>Desarrollar la oferta de servicios y productos para individuos</t>
  </si>
  <si>
    <t>Sostener el crédito a largo plazo ofreciendo alternativas de financiamiento accesibles a las familias</t>
  </si>
  <si>
    <t>Colocar préstamos hipotecarios</t>
  </si>
  <si>
    <t>Mejorar la experiencia del cliente</t>
  </si>
  <si>
    <t>Mejorar los canales de Recaudación</t>
  </si>
  <si>
    <t>Integridad y Apoyo a la Comunidad</t>
  </si>
  <si>
    <t>Ofrecer una temporada artística de nivel y de calidad</t>
  </si>
  <si>
    <t>Garantizar la diversidad en la programación con eventos de excelencia para todos los públicos</t>
  </si>
  <si>
    <t>Profundizar la integración del Teatro con la sociedad toda</t>
  </si>
  <si>
    <t>Incentivar la incorporación de nuevos públicos al Teatro</t>
  </si>
  <si>
    <t>Modernizar la gestión del Teatro</t>
  </si>
  <si>
    <t>Desarrollar planes que permitan captar recursos, a fin de obtener una mayor rentabilidad económica</t>
  </si>
  <si>
    <t>Mejorar la eficacia y eficiencia de la gestión, y la calidad del servicio</t>
  </si>
  <si>
    <t>Establecer un programa de RRHH</t>
  </si>
  <si>
    <t>Mejorar los servicios básicos del Ente Autárquico Teatro Colón</t>
  </si>
  <si>
    <t>Promover el desarrollo de las generaciones emergentes en la formación de artes teatrales</t>
  </si>
  <si>
    <t>Fomentar el trabajo pedagógico en las artes escénicas</t>
  </si>
  <si>
    <t>Promover la interconectividad e integración entre el barrio 31 y 31 bis, la zona portuaria y la ciudad</t>
  </si>
  <si>
    <t>Mejorar el acceso a servicios básicos e infraestructura sanitaria</t>
  </si>
  <si>
    <t>Generar un sistema económico sustentable</t>
  </si>
  <si>
    <t>Promover la empleabilidad, formalidad y sostenibilidad económica de la población económicamente activa en el territorio</t>
  </si>
  <si>
    <t>Mejorar la conectividad y generar espacio público</t>
  </si>
  <si>
    <t>Garantizar condiciones de habitabilidad dignas para los residentes</t>
  </si>
  <si>
    <t>Brindar soluciones habitacionales dignas a las familias relocalizadas de manera involuntaria y/o residentes en el "Bajo Autopista"</t>
  </si>
  <si>
    <t>Garantizar viviendas cuyos materiales y técnicas de construcción adecuadas, donde se suministren espacios y seguros para vivir, integrados a una estructura comunitaria</t>
  </si>
  <si>
    <t>Promover un mejoramiento de la calidad de vida, educación y acceso a los servicios sociales para los habitantes del barrio</t>
  </si>
  <si>
    <t>Mejorar la calidad y el acceso a los servicios públicos y sociales brindados a la ciudadanía</t>
  </si>
  <si>
    <t>Realizar obras de Regeneración Urbana con el objetivo de lograr una ciudad más inclusiva y sustentable, en constante diálogo con el arte y la innovación.</t>
  </si>
  <si>
    <t>Areas Ambientales: Revitalizar el espacio público a través de un enfoque integral, fortaleciendo la identidad de los barrios, concentrándonos en la caminabilidad, en la sustentabilidad y en la puesta en valor del patrimonio existente</t>
  </si>
  <si>
    <t>Entornos Urbanos: Ejecución de proyectos de menor escala y con características particulares a lo largo de toda la ciudad, que buscan la revitalización de sectores degradados.</t>
  </si>
  <si>
    <t>Parques Uranos: Puesta en valor de varios de los grandes parques existentes; la creación de nuevos parques y plazas, contemplando la relación de la ciudad con el río, incorporando equipamiento para personas de todas las edades, incentivando la actividad física y acercando más espacios verdes a todos los barrios.</t>
  </si>
  <si>
    <t>Avenidas y Centros Comerciales a Cielo Abierto: Articular y coordinar la participación de los distintos sectores (público/privado) con el fin de mejorar la calidad del Espacio Público y estimular el crecimiento económico.</t>
  </si>
  <si>
    <t>Que la ciudadanía acceda a un Espacio Público conservado y accesible, asegurando una mejor calidad de vida a la población.</t>
  </si>
  <si>
    <t>Contribuir en la mejora continua asegurando a la ciudadanía la transitabilidad de la ciudad y la accesibilidad de los espacios comunes.</t>
  </si>
  <si>
    <t>Que la ciudadanía acceda a espacios públicos de esparcimiento mantenidos y de calidad.</t>
  </si>
  <si>
    <t>Que la ciudad cuente con un sistema lumínico eficiente, y en pos del ahorro energético.</t>
  </si>
  <si>
    <t>Que la ciudad cuente con sistemas pluviales capaces de afrontar potenciales inundaciones.</t>
  </si>
  <si>
    <t>Asegurar el gestionamiento, el  mantenimiento,  remodelación  y  reparación de los  edificios, equipamientos e instalaciones de los Cementerios  dependientes  del  Gobierno de la Ciudad Autónoma de Buenos Aires</t>
  </si>
  <si>
    <t>Asegurar el cumplimiento de la normativa vigente  y regular así el Uso del Espacio Público priorizando los intereses ciudadanos y contribuyendo en la puesta en valor de los espacios comunes.</t>
  </si>
  <si>
    <t>Contribuir al desarrollo de una ciudad a escala humana a partir del acceso a servicios de calidad en materia de uso del espacio público.</t>
  </si>
  <si>
    <t>Ejercer el poder de policía reduciendo la venta ilegal de bienes de uso para asegurar que los ciudadanos accedan a bienes adecuadamente regulados.</t>
  </si>
  <si>
    <t>Fortalecer la identidad ciudadana  a través del fomento de actividades artesanales y de producción de bienes de primera necesidad. Así como, fomentar y mejorar la oferta de bienes de primera necesidad.</t>
  </si>
  <si>
    <t>Arte en la Ciudad. Contribuir en la revalorización de la ciudad, brindando espacios a la ciudadanía para el arte y la recreación.</t>
  </si>
  <si>
    <t>Que la Ciudad de Buenos Aires sea una ciudad más Limpia.</t>
  </si>
  <si>
    <t>IMPLEMENTAR UN SISTEMA DE RECICLADO EFICIENTE</t>
  </si>
  <si>
    <t>OPTIMIZAR EL SISTEMA DE RECOLECCIÓN DE RESIDUOS HÚMEDOS</t>
  </si>
  <si>
    <t>POTENCIAR EL EHU</t>
  </si>
  <si>
    <t>Mejora la calidad ambiental y efectos sobre cambio climático colaborando en la recomposición de los Recursos Naturales afectados y el el mejoramiento del uso del Espacio Público.</t>
  </si>
  <si>
    <t>Sostener y desarrollar una GIRSU ambientalmente adecuada, que promueva el uso eficiente de recursos</t>
  </si>
  <si>
    <t>Implementar una RED de monitoreo.</t>
  </si>
  <si>
    <t>Mitigar el Riesgo Ambiental</t>
  </si>
  <si>
    <t>Jerarquizar al Gobierno de la Ciudad de Buenos Aires como Referente a Nivel Nacional sobre temas ambientales</t>
  </si>
  <si>
    <t>Reducción de Consumo Eléctrico en Población Vulnerable</t>
  </si>
  <si>
    <t>Generar información de base para la elaboración de estrategias de mitigación y adaptación</t>
  </si>
  <si>
    <t>Recomponer sitios e industrias de la cuenca del Riachuelo</t>
  </si>
  <si>
    <t>Mejorar la calidad de los procesos administrativos y de resguardo de documentación.</t>
  </si>
  <si>
    <t>Controlar la gestión con ratios y alertas</t>
  </si>
  <si>
    <t>Asegurar el cumplimiento de la normativa vigente, mejorar el uso del espacio público y realizar campañas de concientización sobre la tenencia responsable de mascotas</t>
  </si>
  <si>
    <t>OPTIMIZAR EL MONITOREO Y CONTROL DEL SISTEMA DE HIGIENE URBANA</t>
  </si>
  <si>
    <t>REDUCIR LA DISPOSICIÓN FINAL DE RESIDUOS</t>
  </si>
  <si>
    <t>DESARROLLAR UN PLAN DE GESTIÓN INTEGRADO CONSIDERANDO EL NUEVO ESCENARIO AMBA</t>
  </si>
  <si>
    <t>Potenciar, revitalizar y transformar los programas artístico-culturales en las comunas</t>
  </si>
  <si>
    <t>Revalorizar la identidad de las comunas y el trabajo colectivo</t>
  </si>
  <si>
    <t>Apuntalar la cultura pública no estatal</t>
  </si>
  <si>
    <t>Consolidar el paradigma de la Ciudad Creativa</t>
  </si>
  <si>
    <t>Optimizar la línea de cultura en la calle</t>
  </si>
  <si>
    <t>Ampliar la presencia cultural en la ciudad</t>
  </si>
  <si>
    <t>Visibilizar expresiones culturales jóvenes</t>
  </si>
  <si>
    <t>Apoyar la difusión de nuevos artistas</t>
  </si>
  <si>
    <t>Refuncionalizar los efectores públicos</t>
  </si>
  <si>
    <t>Construir un nuevo diagrama de la escena cultural en Buenos Aires</t>
  </si>
  <si>
    <t>Respuesta ante las situaciones de emergencia social</t>
  </si>
  <si>
    <t>Brindan atención integral a AM en situación de calle.</t>
  </si>
  <si>
    <t>Asegurar la integralidad y eficacia de las prestaciones</t>
  </si>
  <si>
    <t>Aumentar el impacto de gestión a través de lograr una política pública más eficiente.</t>
  </si>
  <si>
    <t>Responder a las situaciones de emergencia en barrios vulnerables a través de brindar servicios.</t>
  </si>
  <si>
    <t>Crear las condiciones que garanticen la inclusión social y la participación comunitaria a través de la gestión social del Hábitat en villas, asentamientos y su entorno inmediato.</t>
  </si>
  <si>
    <t>Planificar, diseñar -y construir- las obras que garanticen la integración física y social a través de la Gestión Social del Hábitat, conjuntamente con un trabajo territorial de acompañamiento, empoderamiento y desarrollo de las capacidades de la comunidad por medio de la participación ciudadana en la transformación urbana y social de sus barrios.</t>
  </si>
  <si>
    <t>Garantizar la Igualdad de Oportunidades</t>
  </si>
  <si>
    <t>Garantizar el crecimiento y desarrollo saludable de los niños y niñas y adolescentes en situación de vulnerabilidad social de la Ciudad de Buenos Aires, en pos de favorecer la promoción y protección de sus derechos.</t>
  </si>
  <si>
    <t>Promover a través del juego el derecho a crecer en libertad, en conocimiento de los propios derechos.</t>
  </si>
  <si>
    <t>Promover los cuidados prenatales para un desarrollo saludable del embarazo y los primeros meses.</t>
  </si>
  <si>
    <t>Fortalecer y empoderar a todas las mujeres víctimas de violencia para que puedan acceder a una vida libre de violencia.</t>
  </si>
  <si>
    <t>Generar todas las instancias necesarias para asistir a todos los ciudadanos de la Ciudad de Buenos Aires, que requieran atención y contención por el uso de sustancias psicoactivas, buscando garantizar la calidad y efectividad de cada intervención, con la reinserción social como eje transversal.</t>
  </si>
  <si>
    <t>Diseñar e implementar políticas que garanticen la asistencia integral, protección de derechos, inclusión social y el acceso a nuevas tecnologías de los adultos mayores.</t>
  </si>
  <si>
    <t>Realizar los relevamientos necesarios para diagnosticar los territorios y obtener información sobre el resultado de las intervenciones y así poder diseñar y corregir las estrategias de abordaje en los mismos.</t>
  </si>
  <si>
    <t>Desarrollar e implementar la RED NIDO en villas y asentamientos.</t>
  </si>
  <si>
    <t>Revalorizar el deporte como herramienta de inclusión social e instrumento de intervención pedagógica.</t>
  </si>
  <si>
    <t>Incrementar la participación comunitaria.</t>
  </si>
  <si>
    <t>Revalorizar y potenciar la Cultura Viva Comunitaria como motor de la transformación e inclusión social.</t>
  </si>
  <si>
    <t>Empoderar a las mujeres e incluir la perspectiva de género en el diseño y la implementación de los planes de urbanización.</t>
  </si>
  <si>
    <t>Promover el trabajo colaborativo entre la comunidad, organizaciones del tercer sector, organizaciones de base, el sector privado, el sector académico y el Estado.</t>
  </si>
  <si>
    <t>Mejorar la calidad de vida de las personas con discapacidad y sus familias.</t>
  </si>
  <si>
    <t>Brindar herramientas para personas con discapacidad que están estudiando.</t>
  </si>
  <si>
    <t>Aumentar los niveles de acceso al pleno goce de derechos de todos los ciudadanos en CABA.</t>
  </si>
  <si>
    <t>Brindar asistencia social inmediata a las personas que se encuentren en situación de calle.</t>
  </si>
  <si>
    <t>Dar Refugio a Adultos Mayores víctimas de violencia.</t>
  </si>
  <si>
    <t>Continuar con la implementación del Plan Hidráulico</t>
  </si>
  <si>
    <t>Buenos Aires Ciudad Verde - Plan Hidráulico</t>
  </si>
  <si>
    <t>Promover el desarrollo sostenible de la ciudad de Buenos Aires</t>
  </si>
  <si>
    <t>Buenos Aires Ciudad Verde - Plan de Sustentabilidad Verde</t>
  </si>
  <si>
    <t>Mejorar el servicio de Subterraneos</t>
  </si>
  <si>
    <t>Trabajar sobre la extension y el servicio del subte para incrementar la cantidad de usuarios</t>
  </si>
  <si>
    <t>Mejorar el transporte público en superficie</t>
  </si>
  <si>
    <t>Implementar una mirada de desarrollo urbanistico integral</t>
  </si>
  <si>
    <t>Plan de Integración Urbana</t>
  </si>
  <si>
    <t>Seguridad Vial</t>
  </si>
  <si>
    <t>Intervenciones para mejorar la infraestructura de obras vigentes</t>
  </si>
  <si>
    <t>Incluir el desarrollo de los vecinos dentro de la planificación urbanistica de la ciudad</t>
  </si>
  <si>
    <t>Relocalización de edificios Gubernamentales</t>
  </si>
  <si>
    <t>Bienes culturales</t>
  </si>
  <si>
    <t>Planes entorno a las arterias de la Ciudad de Buenos Aires</t>
  </si>
  <si>
    <t>Contribución a los planes para la urbanización de las villas</t>
  </si>
  <si>
    <t>Estudio del impacto urbano de la Obra</t>
  </si>
  <si>
    <t>Plan Estratégico</t>
  </si>
  <si>
    <t>Programas de densificación</t>
  </si>
  <si>
    <t>Programa Código</t>
  </si>
  <si>
    <t xml:space="preserve">Mejorar el acceso a la vivienda </t>
  </si>
  <si>
    <t>Barrio Parque Donado Holmberg - Vivienda</t>
  </si>
  <si>
    <t>Promover el uso de la bicicleta como medio de transporte</t>
  </si>
  <si>
    <t>Plan Urbano Integral Comuna Olímpica - Vivienda</t>
  </si>
  <si>
    <t>Ordenamiento del tránsito</t>
  </si>
  <si>
    <t>Mejora de la atención al ciudadano</t>
  </si>
  <si>
    <t>Impulsar la movilidad peatonal</t>
  </si>
  <si>
    <t>Aumentar la participación del transporte público y el no motorizado por sobre el uso del automóvil particular en la Ciudad y el Área Metropolitana</t>
  </si>
  <si>
    <t>Mejorar e incentivar la movilidad en ferrocarril</t>
  </si>
  <si>
    <t>Eliminar pasos ferroviarios a nivel</t>
  </si>
  <si>
    <t>Mejorar la movilidad frente a las barreras urbanas</t>
  </si>
  <si>
    <t>Mejorar la conectividad con los partidos colindantes a la Ciudad</t>
  </si>
  <si>
    <t>Incrementar la Igualdad de oportunidades</t>
  </si>
  <si>
    <t>Barrio Parque Donado Holmberg - Infraestructura</t>
  </si>
  <si>
    <t>Plan Urbano Integral Comuna Olímpica - Infraestructura</t>
  </si>
  <si>
    <t>Desarrollo de la movilidad para mejorar la vida de los vecinos</t>
  </si>
  <si>
    <t>Movilidad Sustentable</t>
  </si>
  <si>
    <t>Fomentar la ejecución de proyectos público-privados</t>
  </si>
  <si>
    <t>Incrementar la participación de la inversión privada en los proyecytos urbanos</t>
  </si>
  <si>
    <t>Mejorar la Calidad Educativa</t>
  </si>
  <si>
    <t>Mejorar el aprendizaje de los alumnos la escuela primaria y secundaria.</t>
  </si>
  <si>
    <t>Asegurar la equidad educativa</t>
  </si>
  <si>
    <t>Incremento de vacantes para sala de 3 años.</t>
  </si>
  <si>
    <t>Reducir el abandono en la Escuela Media</t>
  </si>
  <si>
    <t>Igualar las oportunidades de educación de la escuela primaria en toda la Ciudad de Buenos Aires reduciendo la brecha entre comunas de los resultados de las evaluaciones censales.</t>
  </si>
  <si>
    <t>Asegurar la sustentabilidad del sistema educativo</t>
  </si>
  <si>
    <t>Aumentar la matrícula de estudiantes de los institutos de formación docente.</t>
  </si>
  <si>
    <t>Orientar la escuela hacia el futuro</t>
  </si>
  <si>
    <t>Docentes capacitados en nuevas tecnologías.</t>
  </si>
  <si>
    <t>Mejorar las habilidades socioemocionales.</t>
  </si>
  <si>
    <t>Fomentar el emprendedurismo en las escuelas secundarias.</t>
  </si>
  <si>
    <t>Promover el concepto de Ciudad Educadora</t>
  </si>
  <si>
    <t>Mejorar el posicionamiento del valor de la escuela y los educadores / Aumentar elíndice de confiabilidad de las instituciones educadoras.</t>
  </si>
  <si>
    <t>Consolidar un Sistema Integral de Información Educativa. (Abarca la escuela, el alumno y el docente)</t>
  </si>
  <si>
    <t>Escuelas primarias y medias con jornada extendida virtual.</t>
  </si>
  <si>
    <t>Plus Escuelas</t>
  </si>
  <si>
    <t>Optimizar las condiciones edilicias de las escuelas de la ciudad</t>
  </si>
  <si>
    <t>Creación de una cultura metropolitana que sea ejemplo de convivencia y gestión responsable, abierta e innovadora</t>
  </si>
  <si>
    <t>Posicionar a la CABA como referente de gestión responsable, abierta e innovadora</t>
  </si>
  <si>
    <t>Fortalecer las relaciones institucionales con el PL</t>
  </si>
  <si>
    <t>Liderar los procesos de generación de consensos para la construcción de una identidad metropolitana</t>
  </si>
  <si>
    <t>Coordinar en conjunto con la Sec. Gral la agenda y el trabajo del Gabinete Metropolitano</t>
  </si>
  <si>
    <t>Desarrollar en un sistema equilibrado el tratamiento y la disposición final de residuos sólidos urbanos del Área Metropolitana propendiendo a una mayor generación de Energía Limpia</t>
  </si>
  <si>
    <t>AMPLIACION DE LA CAPACIDAD DE DISPOSICION FINAL</t>
  </si>
  <si>
    <t>INCREMENTO DE LA CAPACIDAD DE TRATAMIENTO DE RSU</t>
  </si>
  <si>
    <t>AUMENTO CAPACIDAD DE GENERARACION DE ENERGIA LIMPIA</t>
  </si>
  <si>
    <t>Fortalecer el ejercicio pleno de la autonomía</t>
  </si>
  <si>
    <t>Dar impulso a los procesos de transferencias de competencias entre Nación y Ciudad</t>
  </si>
  <si>
    <t>Potenciar la presencia y acción de la CABA en los Organismos Interjurisdiccionales</t>
  </si>
  <si>
    <t>Impulsar un plan integral de optimización de gastos e ingresos mediante la detección continua de oportunidades de ahorros y generación de otros ingresos y su correspondiente implementación de acciones que permitan su aplicación en inversiones.</t>
  </si>
  <si>
    <t>Desarrollar e implementar alternativas de ahorros en gastos corrientes y de mantenimiento.</t>
  </si>
  <si>
    <t>Desarrollar e implementar proyectos para la generación y la optimización del cobro de otros ingresos.</t>
  </si>
  <si>
    <t>Consolidar alternativas de financiamiento de corto y largo plazo destinadas a cubrir necesidades transitorias y proyectos estratégicos garantizando un perfil de deuda sostenible para la Ciudad Autónoma de Buenos Aires.</t>
  </si>
  <si>
    <t>Satisfacer las necesidades de financiamiento del Tesoro mediante instrumentos de corto y largo plazo, manteniendo la reputación de la Ciudad en los mercados como agente de crédito mediante la buena gestión y una continua comunicación con los actores relevantes.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</si>
  <si>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t>
  </si>
  <si>
    <t>Incorporar mejoras a procesos transversales del Ministerio donde se brinde soporte a clientes internos.</t>
  </si>
  <si>
    <t>Contribuir al desarrollo de servidores públicos comprometidos y orientados a brindar servicios de calidad a los ciudadanos, mediante estructuras organizativas y dotaciones ajustadas a las necesidades de la gestión.</t>
  </si>
  <si>
    <t>Planificar el capital humano.</t>
  </si>
  <si>
    <t>Optimizar los procesos en los que el Ministerio interactúe con ciudadanos.</t>
  </si>
  <si>
    <t>Mejorar los procesos donde tiene lugar la interrelación con proveedores.</t>
  </si>
  <si>
    <t>Desarrollar un esquema de programación económica que permita generar mayor calidad de información para la toma de decisiones.</t>
  </si>
  <si>
    <t>Sistematizar el seguimiento y la evolución de los factores que explican el comportamiento de la recaudación tributaria.</t>
  </si>
  <si>
    <t>Monitorear la estimación de las principales variables macroeconómicas mediante la interacción con equipos técnicos de otros organismos y jurisdicciones.</t>
  </si>
  <si>
    <t>Conformar un equipo de seguimiento que realice monitoreos periódicos detectando potenciales desvíos sobre gastos presupuestados.</t>
  </si>
  <si>
    <t>Profesionalizar y desarrollar al servidor público.</t>
  </si>
  <si>
    <t>Implementar estrategias e incentivos que promuevan la productividad.</t>
  </si>
  <si>
    <t>Desarrollar alternativas de financiamiento con Organismos Multilaterales de Crédito o Agencias de Cooperación Técnica y/o Financiera.</t>
  </si>
  <si>
    <t>Promover el crecimiento sostenido de los ingresos tributarios mediante la implementación de prácticas innovadoras y eficaces de recaudación y el desarrollo de acciones que profundicen el vínculo con el contribuyente simplificando y agilizando sus gestiones.</t>
  </si>
  <si>
    <t>Aumentar la recaudación, la percepción del riesgo y fortalecer la inteligencia fiscal.</t>
  </si>
  <si>
    <t>Fortalecer el control de gestión con el fin de gerenciar la operación y tomar decisiones en base a información objetiva, confiable y oportuna.</t>
  </si>
  <si>
    <t>Mejorar la atención al contribuyente fomentando la cultura tributaria y el cumplimiento voluntario de las obligaciones fiscales.</t>
  </si>
  <si>
    <t>Optimizar el modelo de operación de la Administración buscando maximizar el aprovechamiento de los recursos humanos, tecnológicos y financieros.</t>
  </si>
  <si>
    <t>Promover la sustentabilidad como eje esencial de una Ciudad Inteligente.</t>
  </si>
  <si>
    <t>Implementar las mejores prácticas de sustentabildad en el Gobierno de la Ciudad de Buenos Aires.</t>
  </si>
  <si>
    <t>Generar soluciones a la problemática de los residuos sólidos urbanos a través de la creacion de Estaciones Automáticas de Reciclado.</t>
  </si>
  <si>
    <t>Duplicar el crecimiento del Turismo en CABA</t>
  </si>
  <si>
    <t>Desarrollar mercados y segmentos junto con el sector privado</t>
  </si>
  <si>
    <t>Hacer de la innovación un eje central del Gobierno de la Ciudad de Buenos Aires</t>
  </si>
  <si>
    <t>Crear espacios físicos y virtuales de co-creación y participación.</t>
  </si>
  <si>
    <t>Impulsar experiencias turísticas únicas en Buenos Aires para cada segmento y promocionarlas</t>
  </si>
  <si>
    <t>Fomentar procesos y programas de innovación para la solucionar las problemáticas de la Ciudad.</t>
  </si>
  <si>
    <t>Prototipar soluciones disruptivas escalables.</t>
  </si>
  <si>
    <t>Impulsar y gestionar la infraestructura humana y urbana que nos permita celebrar con éxito los Juegos Olímpicos de la Juventud</t>
  </si>
  <si>
    <t>Fortalecer la comunicación con organismos internacionales</t>
  </si>
  <si>
    <t>Construir un ecosistema local que motorice la innovación y potencie el crecimiento de emprendimientos y Pymes</t>
  </si>
  <si>
    <t>Generar e institucionalizar redes de conocimiento, colaboración y generación de valor compartido en el Ecosistema</t>
  </si>
  <si>
    <t>Convertir a CABA en símbolo y referente global de talento humano.</t>
  </si>
  <si>
    <t>Estimular el espiritu y la actitud creativa, innovadora y emprendedora</t>
  </si>
  <si>
    <t>Identificar, conectar y potenciar el talento local con el país y el mundo</t>
  </si>
  <si>
    <t>Incorporar herramientas científicas y tecnologicas para innovar dentro y fuera del del sistema público .</t>
  </si>
  <si>
    <t>Convertir a Bs As en referente mundial de emprendimiento y desarrollo emprendedor</t>
  </si>
  <si>
    <t>Promover al emprendimiento (de base tecnológica, cultura y social) y el trabajo productivo como motor de desarrollo económico</t>
  </si>
  <si>
    <t>Fortalecer el ecosistema emprendedor local</t>
  </si>
  <si>
    <t>Detectar y acompañar a emprendedores de alto impacto</t>
  </si>
  <si>
    <t>Fortalecer a las industrias estratégicas de la Ciudad e impulsar su crecimiento</t>
  </si>
  <si>
    <t>Generar espacios de intecambio y promoción de las industrias a nivel local</t>
  </si>
  <si>
    <t>Incorporar capacidades tecnológicas, creativas y de comercio exterior en emprendedores, Pymes, Empresas y otras instituciones y aumentar su competitividad</t>
  </si>
  <si>
    <t>Potenciar y afianzar el desarrollo de las industrias creativas en la ciudad, de la mano de los Distritos</t>
  </si>
  <si>
    <t>Promover y aumentar la internalización de las industrias estratégicas</t>
  </si>
  <si>
    <t>Impulsar reformas en el sistema público que permitan institucionalizar las nuevas formas de generación económica en la ciudad</t>
  </si>
  <si>
    <t>Detectar y generar los marcos legales adecuados, que permitan integrar a la vida de la ciudad, las nuevas tendencias de generación económica</t>
  </si>
  <si>
    <t>Generar incentivos públicos que potencien el desarrollo de las tendencias de desarrollo económico local</t>
  </si>
  <si>
    <t>Generar oportunidades de inclusión y desarrollo humano a partir del emprendimiento y el trabajo productivo, en articulación con los diferentes actores sociales que componen la ciudad.</t>
  </si>
  <si>
    <t>Trabajar con los diferentes actores, en el mejoramiento de las cadenas productivas de valor</t>
  </si>
  <si>
    <t>Desarrollar herramientas y espacios formales de inclusión y desarrollo productivo / emprendedor</t>
  </si>
  <si>
    <t>Orientar las programas de formación, financiamiento y articulaci'on en función de las oportunidades de mercado y la realidad local de las poblaciones más vulnerable de la ciudad.</t>
  </si>
  <si>
    <t>Fomentar la innovación en productos y servicios en empresas y de emprendedores para mejorar la calidad de vida de la población más vulnerable</t>
  </si>
  <si>
    <t>Empoderar a la ciudadanía joven a través del deporte</t>
  </si>
  <si>
    <t>Fortalecer la comunicación en medios tradicionales y digitales</t>
  </si>
  <si>
    <t>Contribuir al desarrollo urbano y tecnológico priorizando el sur de CABA</t>
  </si>
  <si>
    <t>Difundir y dar a conocer el proyecto Buenos Aires 2018</t>
  </si>
  <si>
    <t>Relevamiento y deﬁnición de la infraestructura tecnológica necesaria</t>
  </si>
  <si>
    <t>Potenciar a CABA como la plaza de inversión más atractiva de LATAM</t>
  </si>
  <si>
    <t>Elaborar una política de desarrollo de nuevos distritos y áreas comerciales</t>
  </si>
  <si>
    <t>Promover instrumentos de innovación financiera con impacto social</t>
  </si>
  <si>
    <t>Reglamentación y/o reforma de la ley de Iniciativas Público-Privadas</t>
  </si>
  <si>
    <t>Deﬁnición y estimación de recursos</t>
  </si>
  <si>
    <t>Crear un espacio de convivencia saludable para las Relaciones Laborales</t>
  </si>
  <si>
    <t>Ser un estado presente en el dialogo para la prevención de conflictos</t>
  </si>
  <si>
    <t>Hacer que esté bueno trabajar en Buenos Aires</t>
  </si>
  <si>
    <t>Potenciar a las Pymes en desarrollo sustentable</t>
  </si>
  <si>
    <t>Fomentar la empleabilidad desde la articulación</t>
  </si>
  <si>
    <t>Desarrollo de la versión ﬁnal del Venue Master Plan</t>
  </si>
  <si>
    <t>Generación de recursos genuinos para proyectos sociales</t>
  </si>
  <si>
    <t>Generación de proyectos en conjunto con otras áreas de GCBA y Nación</t>
  </si>
  <si>
    <t>Hacer de Bs As un destino relevante para la comunidad inversora internacional</t>
  </si>
  <si>
    <t>Financiamiento a Pymes y Start-Ups vía organismos multilaterales y Venture Capital</t>
  </si>
  <si>
    <t>Utilizar “Crowdfunding” como instrumento  de Iniciativa Público-Privada</t>
  </si>
  <si>
    <t>Desarrollo de planes operativos y estratégicos</t>
  </si>
  <si>
    <t>Buscar firmas extranjeras que quieran basar sus operaciones globales en CABA Proveer un único punto de contacto de gestión, venta y aftercare</t>
  </si>
  <si>
    <t>Proveer un único punto de contacto de gestión, venta y aftercare</t>
  </si>
  <si>
    <t>Desarrollar soluciones digitales que potencien la cercanía entre la Ciudad y los ciudadanos.</t>
  </si>
  <si>
    <t>Generar Bases de Datos Inteligente.</t>
  </si>
  <si>
    <t>Potenciar el uso y la comunicación de la Plataforma Digital (Web y Móvil).</t>
  </si>
  <si>
    <t>Posicionar a Buenos Aires entre las 10 ciudades mas atractivas del mundo</t>
  </si>
  <si>
    <t>Desarrollar el plan de Marca Ciudad</t>
  </si>
  <si>
    <t>Ser sede de Eventos de Alta Visibilidad Mundial</t>
  </si>
  <si>
    <t>Promover la transparencia y la apertura de la información.</t>
  </si>
  <si>
    <t>Utilizar la tecnología como herramienta democratizadora.</t>
  </si>
  <si>
    <t>Ampliar la Infraestructura Inteligente</t>
  </si>
  <si>
    <t>Promover la sustentabilidad en base a desarrollo de productos innovadores.</t>
  </si>
  <si>
    <t>Fortalecer la información estadística y definir los perfiles de turistas</t>
  </si>
  <si>
    <t>Generar información para la toma de decisiones, identificar tendencias, orientar y medir las acciones del plan</t>
  </si>
  <si>
    <t>Promover la inclusión social a través de la tecnología.</t>
  </si>
  <si>
    <t>Rediseñar las Experiencias Turísticas en la Ciudad</t>
  </si>
  <si>
    <t>Potenciar la calidad de la oferta turística</t>
  </si>
  <si>
    <t>Desarrollar nuevas experiencias turísticas alineadas a los objetivos de Ciudad Verde e Inteligente de CABA</t>
  </si>
  <si>
    <t>Potenciar el posicionamiento del Centro de Convenciones de Buenos Aires</t>
  </si>
  <si>
    <t>Celebrar eventos de difusión e iniciación deportiva</t>
  </si>
  <si>
    <t>Fortalecer la transferencia tecnológica orientada a resultados y  aumentar la cantidad de patentes de ciudad</t>
  </si>
  <si>
    <t>Facilitar el acceso a la información, financiamiento y capacitación de los diferentes sectores</t>
  </si>
  <si>
    <t>Fortalecer la comunicación dentro de la comunidad local</t>
  </si>
  <si>
    <t>Continuar y fortalecer las actividades en las escuelas</t>
  </si>
  <si>
    <t>Mejorar y ampliar sistema de información y comunicación</t>
  </si>
  <si>
    <t>Ley de Historia Clínica Única Electrónica</t>
  </si>
  <si>
    <t>Acuerdos y planificación intersectorial</t>
  </si>
  <si>
    <t>Plan Integral de Seguridad</t>
  </si>
  <si>
    <t>Fortalecer la red pública de cuidados integrales</t>
  </si>
  <si>
    <t>Fortalecer la red de APS</t>
  </si>
  <si>
    <t>Potenciar la estrategia de salud comunitaria</t>
  </si>
  <si>
    <t>Historia clínica electrónica única</t>
  </si>
  <si>
    <t>Estrategia de turnos y sistemas gubernamentales de salud</t>
  </si>
  <si>
    <t>Salud Móvil y Comunicación Ciudadana</t>
  </si>
  <si>
    <t>Crear servicios ambulatorios extrahospitalarios en red</t>
  </si>
  <si>
    <t>Fortalecer y perfilar la red de hospitales</t>
  </si>
  <si>
    <t>Diseño Plan Integral 2030</t>
  </si>
  <si>
    <t>Finalización de Obras Críticas</t>
  </si>
  <si>
    <t>Crear Master Plan de Obras 2030</t>
  </si>
  <si>
    <t>Rediseñar los sistemas de guardias, traslados y SAME</t>
  </si>
  <si>
    <t>Mejorar desempeño económico</t>
  </si>
  <si>
    <t>Incrementar la eficiencia del gasto</t>
  </si>
  <si>
    <t>Aumentar el ingreso de terceros financiadores</t>
  </si>
  <si>
    <t>Coordinación con la Agencia Gubernamental de Control</t>
  </si>
  <si>
    <t>Mejora del sistema de atención en el AMBA</t>
  </si>
  <si>
    <t>Delegación de compentencias de regulación y fiscalización</t>
  </si>
  <si>
    <t>Acuerdos interministeriales</t>
  </si>
  <si>
    <t>Lograr una organización alineada con el valor del servicio, que se vea reflejada en cada “momento de verdad” con el vecino.</t>
  </si>
  <si>
    <t>Brindar formación de calidad para los empleados de gobierno con el fin de lograr el desarrollo personal y organizacional deseado.</t>
  </si>
  <si>
    <t>Lograr que en Buenos Aires los vecinos seamos protagonistas de una Ciudad que disfruta del encuentro y convivencia en el espacio público.</t>
  </si>
  <si>
    <t>Generar y fomentar el sentido de pertenencia y compromiso ciudadano valorando el espacio público.</t>
  </si>
  <si>
    <t>Coordinar vínculos de relacionamiento estratégico con el sector empresario e instituciones del tercer sector.</t>
  </si>
  <si>
    <t>Generar cambios culturales que promuevan la convivencia y participación.</t>
  </si>
  <si>
    <t>Mejorar de forma continua la cultura organizacional y la calidad de servicio de los empleados con una comunicación interna efectiva.</t>
  </si>
  <si>
    <t>Asistir a las comunas para que cumplan con sus objetivos.</t>
  </si>
  <si>
    <t>Mejorar los Espacios Publicos Comunales en respuesta a demandas vecinales.</t>
  </si>
  <si>
    <t>Acercar la comuna, como primera instancia de gobierno, al vecino.</t>
  </si>
  <si>
    <t>Cumplir con espacios óptimos para el desarrollo de los servicios y la mejora en la atención al ciudadano.</t>
  </si>
  <si>
    <t>Reforzar el vínculo con organizaciones de acción comunitaria.</t>
  </si>
  <si>
    <t>Difusión de la gestión</t>
  </si>
  <si>
    <t>Fortalecer la identidad comunal.</t>
  </si>
  <si>
    <t>Empoderar a la Comuna como principal comunicador de las acciones dentro de su territorio.</t>
  </si>
  <si>
    <t>Propiciar medidas de ahorro energético en las Sedes Comunales y posicionar a la Comuna como centro de información y auxilio por cortes eléctricos.</t>
  </si>
  <si>
    <t>Implementar sistemas expresados en la Ley 4237 y la Ley 4428.</t>
  </si>
  <si>
    <t>Continuar y asistir en el proceso de Descentralización.</t>
  </si>
  <si>
    <t>Garantizar el acceso a Defensa al Consumidor en las Comunas.</t>
  </si>
  <si>
    <t>Alcanzar un nivel óptimo de calidad en la prestación de servicios en las 15 Comunas.</t>
  </si>
  <si>
    <t>Dotar a las sedes de una nueva tecnología en comunicación (Telefonía IP)</t>
  </si>
  <si>
    <t>Certificacion para la Gestion de Calidad en Atenciòn al Cliente en las Comunas.</t>
  </si>
  <si>
    <t>Adaptar los puestos de atención en función de optimizar los tiempos de trámite en cada servicio.</t>
  </si>
  <si>
    <t>Propiciar el vínculo entre la Policía y los vecinos a través de la Comuna.</t>
  </si>
  <si>
    <t>Definir indicadores para medir y asegurar la óptima calidad en la gestión de las competencias.</t>
  </si>
  <si>
    <t>Profesionalización de los Recursos Humanos.</t>
  </si>
  <si>
    <t>Superar los estándares de eficiencia actuales.</t>
  </si>
  <si>
    <t>Optimizar la gestión del Arbolado Público.</t>
  </si>
  <si>
    <t>Fortalecer el vínculo con las autoridades comunales.</t>
  </si>
  <si>
    <t>Prevención del Uso Indebido del Espacio Público.</t>
  </si>
  <si>
    <t>Garantizar la higiene de la Ciudad</t>
  </si>
  <si>
    <t>Agilización de la gestión de la competencia.</t>
  </si>
  <si>
    <t>Puesta en valor del Espacio Público.</t>
  </si>
  <si>
    <t>Certificaciones</t>
  </si>
  <si>
    <t>Garantizar la concreción de los proyectos y obras en tiempo y forma.</t>
  </si>
  <si>
    <t>Disminuir los tiempos de atención al ciudadano.</t>
  </si>
  <si>
    <t>Proyectar internacionalmente la ciudad, la gestión de gobierno y la figura del jefe de gobierno.</t>
  </si>
  <si>
    <t>Integrar Buenos Aires al mundo/Buenos Aires Comunidad de Inversión, Ideas y Talentos.</t>
  </si>
  <si>
    <t>Impulsar un plan sistemático de relaciones del gobierno con actores políticos, sociales y privados</t>
  </si>
  <si>
    <t>Liderar la planificación y coordinación de los Festejos del Bicentenario de la Independencia</t>
  </si>
  <si>
    <t>Apoyar las prioridades estratégicas de gobierno y agendas transversales e interjurisdiccionales</t>
  </si>
  <si>
    <t>Contribuir al cumplimiento de los objetivos y compromisos prioritarios de gobierno</t>
  </si>
  <si>
    <t>Visibilizar la Gestión y la Ciudad en el Mundo</t>
  </si>
  <si>
    <t>Potenciar la implementación de políticas transversales e interjurisdiccionales</t>
  </si>
  <si>
    <t>Crear una identidad disruptiva de la forma de relacionarse del Gobierno, fomentando la cercanía y calidez del Jefe de Gobierno</t>
  </si>
  <si>
    <t>Promover espacios de encuentro interreligioso y acompañar las distintas iniciativas que realizan las comunidades de Fe y organizaciones de dialogo interreligioso</t>
  </si>
  <si>
    <t>Revitalizar al CoPE como espacio de relacionamiento del Gobierno con OSCs</t>
  </si>
  <si>
    <t>Internacionalizar la gestión de la Ciudad</t>
  </si>
  <si>
    <t>Acompañar los proyectos de promoción social e inclusión que llevan a cabo las comunidades de fe de la CABA</t>
  </si>
  <si>
    <t>Estandarización, Fortalecimiento y Madurez del Control Interno de todas las Áreas del Gobierno de la Ciudad de Buenos Aires</t>
  </si>
  <si>
    <t>Diseñar la Matriz de Riesgo por tipología derivada de los enunciados de la Ley N° 70/98 (Presupuestarios, Económicos, Financieros, patrimoniales, Normativos y de Gestión)</t>
  </si>
  <si>
    <t>Implementar una herramienta de autodiagnóstico y mejora para la Madurez del Control Interno</t>
  </si>
  <si>
    <t>Promover la certificación de la norma ISO 9001:2015 en todas las Unidades de Auditoría Interna y las principales ocho (8) Dependencias de Atención al Ciudadano</t>
  </si>
  <si>
    <t>Actualizar y Editar el Nuevo Manual de Control Interno del Gobierno de la Ciudad de Buenos Aires (Versión impresa y digital)</t>
  </si>
  <si>
    <t>Relacionar a la Sindicatura con los Organismos Nacionales e Internacionales de Control Interno que profundicen nuestro conocimiento profesional y académico</t>
  </si>
  <si>
    <t>Promover la cultura de la excelencia académica en el control interno, a través de actividades de formación, intercambio de experiencias y trabajo coordinado</t>
  </si>
  <si>
    <t>Fortalecimiento del vínculo de Control Interno con los Ministerios</t>
  </si>
  <si>
    <t>Ser el órgano de consulta, capacitación e implementación del Control Interno a partir del Diálogo Interministerial</t>
  </si>
  <si>
    <t>Eficiencia y buenas prácticas</t>
  </si>
  <si>
    <t>Garantizar a la Sindicatura un nivel de Control Interno con los estándares internacionales de Madurez y Calidad Institucional</t>
  </si>
  <si>
    <t>Revisar y diagnosticar los recursos humanos de la Sindicatura (Idoneidad profesional, Retiros, Jubilaciones, Comisiones, Licencias, etc.)</t>
  </si>
  <si>
    <t>Lograr un nivel de capacitación de excelencia de los Agentes Gubernamentales comprometidos con el Control Interno</t>
  </si>
  <si>
    <t>Elaborar los informes de Auditoría y las Minutas para el Jefe de Gobierno. Llevar a cabo Auditorías por programas presupuestarios</t>
  </si>
  <si>
    <t>Mejorar el Sistema Informático de Control Interno</t>
  </si>
  <si>
    <t>Fortalecer la relación institucional entre la Sindicatura y las distintas áreas de gobierno</t>
  </si>
  <si>
    <t>Presupuesto transversal a todos los proyectos.</t>
  </si>
  <si>
    <t>Presupuesto transversal a todos los proyectos</t>
  </si>
  <si>
    <t>Monitorear el estado de la opinión pública.</t>
  </si>
  <si>
    <t>Generar la información que sea necesaria para conocer la realidad ciudadana y la gestión de Gobierno. .-Apoyo al diseño de estrategias de gestión y comunicación, convirtiendo datos en información y herramientas.</t>
  </si>
  <si>
    <t>Comunicar las acciones del Gobierno y del Jefe de Gobierno utilizando las más modernas herramientas de comunicación directa y digital.</t>
  </si>
  <si>
    <t>Utilizar tecnologías que permitan comunicar los diferentes proyectos a audiencias específicas, generando segmentaciones únicas interesadas en políticas públicas particulares. .-Obtener el mayor detalle sobre el público en cuestión para generar contenidos que mejoren la cercanía del Jefe de Gobierno a partir de la publicidad Online.</t>
  </si>
  <si>
    <t>A partir de las propuestas y necesidades de los vecinos, reforzar el vínculo de cercanía entre ellos y los funcionarios del Gobierno.</t>
  </si>
  <si>
    <t>Informar a los vecinos del área metropolitana sobre las acciones conjuntas entre sus Municipios y el Gobierno de la Ciudad.</t>
  </si>
  <si>
    <t>Mejorar la comprensión de las conversaciones que se producen en el mundo digital. .-Detectar posibles crisis y oportunidades de comunicación. .-Monitorear el estado de la opinión pública.</t>
  </si>
  <si>
    <t>Fomentar la participación ciudadana y generar cercanía con el vecino.</t>
  </si>
  <si>
    <t>Mejorar y ser pro-activos en la comunicación con los vecinos en base a la información que nos dejan en su interacción con el Gobierno.</t>
  </si>
  <si>
    <t>Incrementar el número de Vecinos de la Ciudad que participan del diseño, realización y seguimiento de las obras, proyectos y demás iniciativas gubernamentales.</t>
  </si>
  <si>
    <t>Colaborar en el posicionamiento del GCBA y el Jefe de Gobierno mediante la generación de contenidos de comunicación.</t>
  </si>
  <si>
    <t>Agendas Públicas: Posicionar al GCBA y a su Jefe de Gobierno ante todo evento público y actividades de gobierno.</t>
  </si>
  <si>
    <t>Publicidad: Definir y desarrollar la Estrategia General de Comunicación del Gobierno en su totalidad, definiendo los ejes, valores, filtros, tono y focos.             Diseño de la planificación anual de campañas y su consecuente estrategia de medios y canales de comunicación.</t>
  </si>
  <si>
    <t>Marca Ciudad: Crear y posicionar la imagen institucional de la Ciudad a nivel local, regional e  internacional.</t>
  </si>
  <si>
    <t>Usina de información: Centralizar información de gestión de los Ministerios y de actos y anuncios públicos de Gobierno</t>
  </si>
  <si>
    <t>Contenido Discursivo: Construcción, unificación y análisis del discurso del Jefe de Gobierno y voceros del Gobierno</t>
  </si>
  <si>
    <t>Producción de contenidos: Desarrollar las piezas de comunicación que respondan a las necesidades de las Subsecretarias de Contenidos y de Comunicación y de los Ministerios y Entes del GCBA</t>
  </si>
  <si>
    <t>Planificación de eventos: Definir y capitalizar los eventos que se celebran en la Ciudad que fortalezcan los ejes y posicionamiento del Gobierno.</t>
  </si>
  <si>
    <t>Agencias. Contar con el asesoramiento necesario para el correcto desenvolvimiento de las actividades de la Subsecretaría.</t>
  </si>
  <si>
    <t>Canalizar las distintas campañas de concientización y participación de los distintos Ministerios en cada evento.</t>
  </si>
  <si>
    <t>Laten Argentinos.</t>
  </si>
  <si>
    <t>Misa Criolla. INTEGRACION SOCIAL Involucrar a las personas màs alla de sus creencias, de su raza u origen, respetando la libertad de culto. En el marco de la Imponente Catedral de Buenos Aires los asistentes presenciaran la importante misa criolla.  integrando y fomentando los valores de convivencia y tolerancia.</t>
  </si>
  <si>
    <t>Gala de música tropical. EJE DE DISFRUTE      Reivindicar a la musica tropical como uno de los principales generos  dentro de la cultura popular teniendo en cuenta el eje de cercanía.</t>
  </si>
  <si>
    <t>Tributo a Rodrigo. INTEGRACION SOCIAL Homenajear al maximo exponente del cuarteto en Parque Centenario.</t>
  </si>
  <si>
    <t>Valeria Lynch sinfónico. INTEGRACION SOCIAL      Llegar al publico adulto mediante el show masivo de esta reconocida artista teniendo en cuenta el eje de cercanía.</t>
  </si>
  <si>
    <t>ONG Latinas. INTEGRACION SOCIAL</t>
  </si>
  <si>
    <t>Festival a reírse. EJE DE DISFRUTE. Los aficionados al género del humor tendrán su festival, que congrega a los principales cómicos del país teniendo en cuenta el eje de alegría/disfrute.</t>
  </si>
  <si>
    <t>Festival mundo verde. EJE DE DISFRUTE. Música, cine y talleres gratuitos, centrados en un  Festival cultural dedicado a concientizar sobre el consumo responsable y el cuidado del medio ambiente.ofreciendo entretenimiento y conciencia sobre el cuidado de la Ciudad.</t>
  </si>
  <si>
    <t>Buenos Aires a bailar. EJE DE DISFRUTE  /CREATIVIDAD. Festival dirigido al publico joven con el fin de fomentar la diversion sana al aire libre bajo el eje del disfrute.</t>
  </si>
  <si>
    <t>Fortalecer los procesos operativos y de gestión, transversales y verticales, para generar eficiencias en la gestión interna y en el servicio al Ciudadano.</t>
  </si>
  <si>
    <t>Desarrollar, en las distintas áreas del GCBA, proyectos relacionados con el relevamiento, diseño e implementación de procesos verticales y transversales de gestión, aplicando las herramientas de soporte documental y transaccional disponibles, promoviendo la integración de ambas y asistir a las áreas de gobierno en la definición e implementación de modelos informáticos de explotación de datos</t>
  </si>
  <si>
    <t>Fortalecer las capacidades de la Infraestructura para satisfacer los niveles de servicio y disponibilidad de los Sistemas.</t>
  </si>
  <si>
    <t>Evolucionar en términos de visión tecnológica (Por área interna)</t>
  </si>
  <si>
    <t>Nuevo servicio al ciudadano y GCBA</t>
  </si>
  <si>
    <t>Asegurar la Continuidad Operacional (Por área interna)</t>
  </si>
  <si>
    <t>Continuar con el fortalecimiento de la seguridad del acceso y custodia de los activos informáticos (Redes y Centro de Datos, Sistemas, Servicios).</t>
  </si>
  <si>
    <t>Adoptar un Modelo de Entrega de Servicios que mejore la calidad de entrega de los mismos, acordando y comprometiendo Acuerdos de Niveles de Servicio.</t>
  </si>
  <si>
    <t>Estructurar la Organización orientada a Servicios con capacidad para el cumplimiento de SLAs</t>
  </si>
  <si>
    <t>Profundizar la transformación evolutiva del gobierno electrónico, priorizando las necesidades de los ciudadanos</t>
  </si>
  <si>
    <t>Mejorar la Calidad de Atencion en todas las áreas que brindan servicios, por medio de la optimización de los sistemas de información y la promoción de la autogestión.</t>
  </si>
  <si>
    <t>Facilitar la interacción del vecino en terminos de su experiencia con las sedes en donde realiza sus trámites</t>
  </si>
  <si>
    <t>Incrementar el número de canales de ingreso de reclamos Mejorar las interfaces de comunicación de los vecinos con el GCBA con el fin de mejorar la experiencia del usuario</t>
  </si>
  <si>
    <t>Integrar los Sistemas de Atención Ciudadana</t>
  </si>
  <si>
    <t>Identificar tendencias y anticipar nuevos focos demandas</t>
  </si>
  <si>
    <t>Mejorar la Experiencia del Ciudadano en su interacción con el GCBA Eficientizando los tiempos, procesos  e infraestructura de todos los servicios.</t>
  </si>
  <si>
    <t>Estandarizar   procesos y calidad de Atención</t>
  </si>
  <si>
    <t>Garantizar el correcto funcionamiento de la Gestion de Citas</t>
  </si>
  <si>
    <t>Lograr la resolución de los reclamos relacionados al Mantenimiento del Espacio Público, Garantizando el cumplimiento de los SLA establecidos y la satisfacción del Vecino</t>
  </si>
  <si>
    <t>Brindar un sistema de información integrado con el fin de Incrementar el índice de resolución de reclamos relacionados al Mantenimiento del Espacio Público  durante 201Lograr el cumplimiento de los SLA establecidos y garantizar la respuesta del 100% de los reclamos ingresados</t>
  </si>
  <si>
    <t>Garantizar la verificación del 100% del universo de Reclamos</t>
  </si>
  <si>
    <t>Medir, evaluar y asegurar la calidad de la respuesta del gobierno a las demandas de la ciudania, y acciones de gobierno, bajo estándares de sustentabilidad (eficiencia, armonia y perdurabilidad) y satisfacción del vecino. Certificar estándares internacionales de gestión de calidad y satisfacción</t>
  </si>
  <si>
    <t>Incrementar la periodicidad de las mediciones de calidad sobre áreas clave respecto del año anterior y evaluar correcciones sugeridas (antes semestral, ahora cuatrimestral)</t>
  </si>
  <si>
    <t>Colaborar en la definición de los SLA y los estándares básicos de calidad para los procesos clave de los servicios más demandados (Reclamos, registro civil, rentas, licencias, infracciones, salud, 147 y Web)</t>
  </si>
  <si>
    <t>Preparar la reformulación de los procesos con el objetivo de la futura certificación de normas y estándares internacionales</t>
  </si>
  <si>
    <t>Proteger y promover los derechos de los consumidores, facilitando la solución de sus controversias con altos estándares de calidad, eficiencia e innovación, acercando los servicios a la población.</t>
  </si>
  <si>
    <t>Fortalecer la conciliación como respuesta ágil y eficiente ante los conflictos entre las empresas y consumidores en la comercialización de bienes y servicios Aumentando la proporción al 60%</t>
  </si>
  <si>
    <t>Empoderar al Consumidor a través de la Información incrementando el indice de conocimiento al 60%</t>
  </si>
  <si>
    <t>Detectar e iniciar de oficio actuaciones contra prácticas abusivas y publicidad engañosa en violación a la Legislación vigente</t>
  </si>
  <si>
    <t>Promover las relaciones interjurisdiccionales</t>
  </si>
  <si>
    <t>Generar proyectos legislativos relacionados a Juventud</t>
  </si>
  <si>
    <t>Generar convenios para realizar acciones conjuntas con otras áreas para fortalecer los ejes de trabajo</t>
  </si>
  <si>
    <t>Posicionar a Buenos Aires como la ciudad con mejores indicadores en conductas saludables de la juventud en Latinoamérica</t>
  </si>
  <si>
    <t>Reducir las enfermedades de transmisión sexual entre los jóvenes y los embarazos prematuros</t>
  </si>
  <si>
    <t>Impulsar las conductas saludables entre los jóvenes</t>
  </si>
  <si>
    <t>Proporcionar una visión integral de las problemáticas de la juventud de la Ciudad</t>
  </si>
  <si>
    <t>Generar una fuente de información estadística confiable sobre las situaciones que afectan la juventud y de seguimiento de políticas públicas aplicadas a los jóvenes</t>
  </si>
  <si>
    <t>Promover las distintas expresiones de la juventud aumentando su participación y relevancia en la vida de los vecinos de la Ciudad</t>
  </si>
  <si>
    <t>Incentivar la expresión cultural joven</t>
  </si>
  <si>
    <t>Disponer de espacios de comunicación e información joven</t>
  </si>
  <si>
    <t>Disponer de espacios de encuentro e integración para jóvenes</t>
  </si>
  <si>
    <t>Fomentar el compromiso ciudadano y democrático de los jóvenes de la Ciudad</t>
  </si>
  <si>
    <t>Estimular la formación vocacional y profesional de los jóvenes de la Ciudad desde un abordaje integrador</t>
  </si>
  <si>
    <t>Reducir el desempleo joven</t>
  </si>
  <si>
    <t>Posicionar a la Ciudad de Buenos Aires como el principal polo universitario de Latinoamérica</t>
  </si>
  <si>
    <t>Promover la actividad física como derecho y contenido de la calidad de vida de toda la población</t>
  </si>
  <si>
    <t>Potenciar el Desarrollo Deportivo, Igualando las oportunidades de acceso a la actividad deportiva</t>
  </si>
  <si>
    <t>Posicionar a BA como la Ciudad Activa referente de Latinoamerica</t>
  </si>
  <si>
    <t>Fortalecer y promover los clubes barriales</t>
  </si>
  <si>
    <t>Generar y potenciar la cercanía del deporte y actividad física al Ciudadano identificando y potenciando espacios urbanos</t>
  </si>
  <si>
    <t>Promover el espíritu y los valores olímpicos de la Ciudad</t>
  </si>
  <si>
    <t>Posicionar a la Ciudad de Buenos Aires como referente en la defensa y promoción de los Derechos Humanos; haciendo eje en la convivencia, el diálogo, el encuentro, la inclusión y el pluralismo cultural</t>
  </si>
  <si>
    <t>Desarrollar políticas y acciones que pongan en relieve el valor y la riqueza del pluralismo cultural.</t>
  </si>
  <si>
    <t>Desarrollo gastronómico de la Ciudad de Buenos Aires</t>
  </si>
  <si>
    <t>Fomentar la gastronomía como política generadora de empleo, seguridad e inclusión social</t>
  </si>
  <si>
    <t>Prevención de obesidad y sobrepeso infantil; promoción de hábitos saludables en la población.</t>
  </si>
  <si>
    <t>Atención de la población en Estaciones Saludables</t>
  </si>
  <si>
    <t>Focalización en la problemática de sobrepeso infantil mediante el programa Mi Escuela Saludable</t>
  </si>
  <si>
    <t>Investigación</t>
  </si>
  <si>
    <t>Promoción de los programas saludables</t>
  </si>
  <si>
    <t>Difundir y promover la cultura cívica en Derechos Humanos, fomentando alianzas estratégicas con organismos e instituciones nacionales e internacionales.</t>
  </si>
  <si>
    <t>Campaña masiva de concientización</t>
  </si>
  <si>
    <t>Fomentar la convivencia urbana sostenida en el diálogo, la inclusión, el encuentro.</t>
  </si>
  <si>
    <t>Activaciones especiales</t>
  </si>
  <si>
    <t>Desarrollo de mercados de productos y platos elaborados</t>
  </si>
  <si>
    <t>Posicionar a la CABA como modelo de integración y respeto por la diversidad sexual</t>
  </si>
  <si>
    <t>Fomentar la integración de los colectivos inmigrantes en la Ciudad de Buenos Aires</t>
  </si>
  <si>
    <t>Posicionar al Parque de la Memoria como el espacio público de referencia para la construcción de la memoria del terrorismo de estado, a través del arte y la educación.</t>
  </si>
  <si>
    <t>Promoción de la gastronomía como hito económico y cultural</t>
  </si>
  <si>
    <t>Promoción mediante eventos gastronómicos especiales</t>
  </si>
  <si>
    <t>Promoción masiva</t>
  </si>
  <si>
    <t>Infraestructura. Mejorar y poner en valor las instalaciones deportivas (12 polideportivos existentes y 4 parques)</t>
  </si>
  <si>
    <t>Desarrollo familiar de los vecinos de la ciudad</t>
  </si>
  <si>
    <t>Fomentar la orientación familiar</t>
  </si>
  <si>
    <t>Evaluación del impacto familiar</t>
  </si>
  <si>
    <t>Instalar a la familia como valor social</t>
  </si>
  <si>
    <t>Promoción Masiva</t>
  </si>
  <si>
    <t>Eventos Especiales</t>
  </si>
  <si>
    <t>Consolidar la temática mediante la institución de museos referentes</t>
  </si>
  <si>
    <t>Cod</t>
  </si>
  <si>
    <t>AGC</t>
  </si>
  <si>
    <t>SiglaJur</t>
  </si>
  <si>
    <t>255 caracteres</t>
  </si>
  <si>
    <t>CodObjEst</t>
  </si>
  <si>
    <t>SiglaObjEst</t>
  </si>
  <si>
    <t>Tipo de proyecto</t>
  </si>
  <si>
    <t>Eje de Gobierno</t>
  </si>
  <si>
    <t>Cambio Legislativo</t>
  </si>
  <si>
    <t>Eje 1</t>
  </si>
  <si>
    <t>Eje 2</t>
  </si>
  <si>
    <t>Eje 3</t>
  </si>
  <si>
    <t>Ninguno</t>
  </si>
  <si>
    <t>Responsable</t>
  </si>
  <si>
    <t>Nombre de Proyecto</t>
  </si>
  <si>
    <t>Tipo de ubicación</t>
  </si>
  <si>
    <t>Tenemos una Ciudad hermosa con infinitas posibilidades para disfrutarla cada día más. Queremos convivir mejor en esta Ciudad: que
los vecinos se sientan movilizados y comprometidos, que la cuiden y respeten participando activamente a través de la cultura, el deporte y el turismo. Y lograr la mejor Ciudad para todos.</t>
  </si>
  <si>
    <t>Queremos que la gente camine por la calle y se encuentre. El espacio público tiene que disfrutarse, no es solo un lugar para transitar.
El espacio público es un servicio público.
Es socializador, igualador, y brinda las mismas
oportunidades para todos.</t>
  </si>
  <si>
    <t>Queremos una Ciudad al alcance de todos, donde todos los vecinos se sientan parte. Por eso, es nuestra prioridad seguir trabajando en una reforma integral del sistema de salud, en la educación y en el acompañamiento a nuestros adultos mayores.</t>
  </si>
  <si>
    <t>Queremos una Ciudad donde la creatividad, el diseño y el arte sean pilares fundamentales de
nuestra cultura. Una Ciudad inteligente, que facilite la comunicación, que apoye los proyectos emprendedores y el espíritu de trabajo y de mejora continua. Por eso, trabajaremos promoviendo la inversión, la innovación técnica y la generación constante de nuevos empleos.</t>
  </si>
  <si>
    <t>Mantenimiento • Regeneración Urbana • Transporte Público
 Paseo del Bajo • Solicitudes y Trámites</t>
  </si>
  <si>
    <t>Cuidad Inteligente • Emprendedorismo • Gobierno Eficiente y Transparente 
Proyectos Público Privados • Distritos Creativos</t>
  </si>
  <si>
    <t>Desarrollo del Sur • Integración de Villas (foco en 31 y 20) • Mejoras en Educación 
Reforma Integral de Salud • Adultos Mayores</t>
  </si>
  <si>
    <t>Seguridad • Higiene y Reciclado • Cambio Cultural • Participación Ciudadana • Turismo 
Plan Gastronómico  • JJOO de la Juventud • Cultura cerca de la gente • Ecoparque</t>
  </si>
  <si>
    <t>ID ObjEst</t>
  </si>
  <si>
    <t>ID ObjOp</t>
  </si>
  <si>
    <t>CodObjOp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</si>
  <si>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</si>
  <si>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</si>
  <si>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</si>
  <si>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</si>
  <si>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</si>
  <si>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</si>
  <si>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</si>
  <si>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</si>
  <si>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</si>
  <si>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</si>
  <si>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</si>
  <si>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</si>
  <si>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</si>
  <si>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</si>
  <si>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</si>
  <si>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</si>
  <si>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</si>
  <si>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</si>
  <si>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</si>
  <si>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AVJG</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</si>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</sst>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2"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9"/>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9E17DB"/>
        <bgColor theme="4"/>
      </patternFill>
    </fill>
    <fill>
      <patternFill patternType="solid">
        <fgColor rgb="FFF7478A"/>
        <bgColor theme="4"/>
      </patternFill>
    </fill>
    <fill>
      <patternFill patternType="solid">
        <fgColor rgb="FF14BBDC"/>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s>
  <borders count="5">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bottom style="thin">
        <color theme="0" tint="-0.34998626667073579"/>
      </bottom>
      <diagonal/>
    </border>
  </borders>
  <cellStyleXfs count="2">
    <xf numFmtId="0" fontId="0" fillId="0" borderId="0"/>
    <xf numFmtId="44" fontId="3" fillId="0" borderId="0" applyFont="0" applyFill="0" applyBorder="0" applyAlignment="0" applyProtection="0"/>
  </cellStyleXfs>
  <cellXfs count="54">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6" fillId="0" borderId="0" xfId="0" applyFont="1" applyAlignment="1" applyProtection="1">
      <protection locked="0" hidden="1"/>
    </xf>
    <xf numFmtId="0" fontId="5" fillId="0" borderId="0" xfId="0" applyFont="1" applyAlignment="1" applyProtection="1">
      <protection locked="0" hidden="1"/>
    </xf>
    <xf numFmtId="0" fontId="5" fillId="0" borderId="0" xfId="0" applyFont="1" applyProtection="1">
      <protection locked="0" hidden="1"/>
    </xf>
    <xf numFmtId="0" fontId="7"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Border="1" applyAlignment="1" applyProtection="1">
      <alignment horizontal="left" vertical="top" wrapText="1"/>
      <protection locked="0" hidden="1"/>
    </xf>
    <xf numFmtId="2" fontId="5" fillId="0" borderId="0" xfId="0" applyNumberFormat="1" applyFont="1" applyFill="1" applyAlignment="1" applyProtection="1">
      <alignment horizontal="left" vertical="top" wrapText="1"/>
      <protection locked="0" hidden="1"/>
    </xf>
    <xf numFmtId="0" fontId="5" fillId="0" borderId="0" xfId="0" applyFont="1" applyFill="1" applyAlignment="1" applyProtection="1">
      <alignment horizontal="left" vertical="top" wrapText="1"/>
      <protection locked="0" hidden="1"/>
    </xf>
    <xf numFmtId="1" fontId="5" fillId="0" borderId="0" xfId="0" applyNumberFormat="1" applyFont="1" applyFill="1" applyAlignment="1" applyProtection="1">
      <alignment horizontal="left" vertical="top" wrapText="1"/>
      <protection locked="0" hidden="1"/>
    </xf>
    <xf numFmtId="14" fontId="5" fillId="0" borderId="0" xfId="0" applyNumberFormat="1" applyFont="1" applyFill="1" applyBorder="1" applyAlignment="1" applyProtection="1">
      <alignment horizontal="left" vertical="top" wrapText="1"/>
      <protection locked="0" hidden="1"/>
    </xf>
    <xf numFmtId="44" fontId="5" fillId="0" borderId="0" xfId="1" applyFont="1" applyFill="1" applyAlignment="1" applyProtection="1">
      <alignment horizontal="left" vertical="top" wrapText="1"/>
      <protection locked="0" hidden="1"/>
    </xf>
    <xf numFmtId="0" fontId="5" fillId="2" borderId="1" xfId="0" applyFont="1" applyFill="1" applyBorder="1" applyAlignment="1" applyProtection="1">
      <alignment vertical="top" wrapText="1"/>
      <protection locked="0" hidden="1"/>
    </xf>
    <xf numFmtId="0" fontId="5" fillId="0" borderId="0" xfId="0" applyFont="1" applyFill="1" applyAlignment="1" applyProtection="1">
      <alignment horizontal="left" vertical="top"/>
      <protection locked="0" hidden="1"/>
    </xf>
    <xf numFmtId="0" fontId="8" fillId="3" borderId="0" xfId="0" applyFont="1" applyFill="1" applyBorder="1" applyAlignment="1">
      <alignment horizontal="left" vertical="top" wrapText="1"/>
    </xf>
    <xf numFmtId="0" fontId="8" fillId="3" borderId="0" xfId="0" applyFont="1" applyFill="1" applyBorder="1" applyAlignment="1">
      <alignment horizontal="left" vertical="center"/>
    </xf>
    <xf numFmtId="0" fontId="8"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0" fillId="3" borderId="0" xfId="0" applyFill="1" applyBorder="1" applyAlignment="1">
      <alignment vertical="center"/>
    </xf>
    <xf numFmtId="0" fontId="0" fillId="0" borderId="0" xfId="0" applyFill="1" applyBorder="1" applyAlignment="1">
      <alignment horizontal="center" vertical="center" wrapText="1"/>
    </xf>
    <xf numFmtId="0" fontId="0" fillId="3" borderId="0" xfId="0" applyFill="1" applyBorder="1" applyAlignment="1">
      <alignment vertical="center" wrapText="1"/>
    </xf>
    <xf numFmtId="0" fontId="9" fillId="0" borderId="0" xfId="0" applyFont="1" applyFill="1" applyBorder="1" applyAlignment="1" applyProtection="1">
      <protection locked="0"/>
    </xf>
    <xf numFmtId="0" fontId="9" fillId="0" borderId="0" xfId="0" applyFont="1" applyAlignment="1" applyProtection="1">
      <alignment horizontal="center"/>
      <protection locked="0"/>
    </xf>
    <xf numFmtId="0" fontId="7" fillId="11" borderId="0" xfId="0" applyFont="1" applyFill="1" applyBorder="1" applyAlignment="1" applyProtection="1">
      <alignment horizontal="left"/>
      <protection locked="0"/>
    </xf>
    <xf numFmtId="0" fontId="7" fillId="11" borderId="1" xfId="0" applyFont="1" applyFill="1" applyBorder="1" applyAlignment="1" applyProtection="1">
      <alignment horizontal="left"/>
      <protection locked="0"/>
    </xf>
    <xf numFmtId="0" fontId="7" fillId="11" borderId="0" xfId="0" applyFont="1" applyFill="1" applyAlignment="1" applyProtection="1">
      <alignment horizontal="left"/>
      <protection locked="0"/>
    </xf>
    <xf numFmtId="0" fontId="11" fillId="0" borderId="0" xfId="0" applyFont="1" applyFill="1" applyProtection="1">
      <protection locked="0"/>
    </xf>
    <xf numFmtId="0" fontId="7" fillId="11" borderId="3" xfId="0" applyFont="1" applyFill="1" applyBorder="1" applyAlignment="1" applyProtection="1">
      <alignment horizontal="left"/>
      <protection locked="0"/>
    </xf>
    <xf numFmtId="0" fontId="0" fillId="3" borderId="4" xfId="0" applyFill="1" applyBorder="1" applyAlignment="1">
      <alignment horizontal="center" vertical="top" wrapText="1"/>
    </xf>
    <xf numFmtId="0" fontId="8" fillId="3" borderId="4" xfId="0" applyFont="1" applyFill="1" applyBorder="1" applyAlignment="1">
      <alignment horizontal="left" vertical="center"/>
    </xf>
    <xf numFmtId="0" fontId="8" fillId="3" borderId="4" xfId="0" applyFont="1" applyFill="1" applyBorder="1" applyAlignment="1">
      <alignment horizontal="left" vertical="center" wrapText="1"/>
    </xf>
    <xf numFmtId="0" fontId="0" fillId="3" borderId="4" xfId="0" applyFill="1" applyBorder="1"/>
    <xf numFmtId="0" fontId="2" fillId="0" borderId="0" xfId="0" applyFont="1" applyFill="1" applyBorder="1"/>
    <xf numFmtId="0" fontId="0" fillId="0" borderId="0" xfId="0" applyFont="1" applyFill="1" applyBorder="1"/>
    <xf numFmtId="0" fontId="0" fillId="0" borderId="0" xfId="0" applyFont="1" applyFill="1" applyBorder="1" applyAlignment="1">
      <alignment wrapText="1"/>
    </xf>
    <xf numFmtId="0" fontId="0" fillId="0" borderId="0" xfId="0" applyFill="1"/>
    <xf numFmtId="0" fontId="7" fillId="0" borderId="0" xfId="0" applyFont="1" applyFill="1" applyAlignment="1" applyProtection="1">
      <alignment horizontal="left"/>
      <protection locked="0"/>
    </xf>
    <xf numFmtId="0" fontId="10" fillId="12" borderId="0" xfId="0" applyFont="1" applyFill="1" applyBorder="1" applyAlignment="1" applyProtection="1">
      <alignment horizontal="left"/>
      <protection locked="0"/>
    </xf>
    <xf numFmtId="0" fontId="9" fillId="9" borderId="0" xfId="0" applyFont="1" applyFill="1" applyBorder="1" applyAlignment="1" applyProtection="1">
      <alignment horizontal="center"/>
      <protection locked="0"/>
    </xf>
    <xf numFmtId="0" fontId="9" fillId="13" borderId="0" xfId="0" applyFont="1" applyFill="1" applyBorder="1" applyAlignment="1" applyProtection="1">
      <alignment horizontal="center"/>
      <protection locked="0"/>
    </xf>
    <xf numFmtId="0" fontId="9" fillId="8" borderId="0" xfId="0" applyFont="1" applyFill="1" applyBorder="1" applyAlignment="1" applyProtection="1">
      <alignment horizontal="center"/>
      <protection locked="0"/>
    </xf>
    <xf numFmtId="0" fontId="9" fillId="10" borderId="2" xfId="0" applyFont="1" applyFill="1" applyBorder="1" applyAlignment="1" applyProtection="1">
      <alignment horizontal="center"/>
      <protection locked="0"/>
    </xf>
    <xf numFmtId="0" fontId="8" fillId="4"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5" borderId="0" xfId="0" applyFont="1" applyFill="1" applyBorder="1" applyAlignment="1">
      <alignment horizontal="center" vertical="center" wrapText="1"/>
    </xf>
  </cellXfs>
  <cellStyles count="2">
    <cellStyle name="Currency" xfId="1" builtinId="4"/>
    <cellStyle name="Normal" xfId="0" builtinId="0"/>
  </cellStyles>
  <dxfs count="61">
    <dxf>
      <fill>
        <patternFill>
          <bgColor theme="7" tint="0.59996337778862885"/>
        </patternFill>
      </fill>
    </dxf>
    <dxf>
      <fill>
        <patternFill>
          <bgColor theme="7" tint="0.59996337778862885"/>
        </patternFill>
      </fill>
    </dxf>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
      <font>
        <b/>
        <i val="0"/>
        <strike val="0"/>
        <condense val="0"/>
        <extend val="0"/>
        <outline val="0"/>
        <shadow val="0"/>
        <u val="none"/>
        <vertAlign val="baseline"/>
        <sz val="11"/>
        <color theme="1"/>
        <name val="Calibri"/>
        <scheme val="minor"/>
      </font>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cheme val="none"/>
      </font>
      <fill>
        <patternFill patternType="solid">
          <fgColor indexed="64"/>
          <bgColor theme="0" tint="-0.14999847407452621"/>
        </patternFill>
      </fill>
      <alignment horizontal="general" vertical="top" textRotation="0" wrapText="1" indent="0" justifyLastLine="0" shrinkToFit="0" readingOrder="0"/>
      <border diagonalUp="0" diagonalDown="0">
        <left/>
        <right/>
        <top style="thin">
          <color theme="4" tint="0.39997558519241921"/>
        </top>
        <bottom/>
        <vertical/>
        <horizontal/>
      </border>
      <protection locked="0" hidden="1"/>
    </dxf>
    <dxf>
      <font>
        <b val="0"/>
        <strike val="0"/>
        <outline val="0"/>
        <shadow val="0"/>
        <u val="none"/>
        <vertAlign val="baseline"/>
        <name val="Segoe UI"/>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 formatCode="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2" formatCode="0.0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border outline="0">
        <right style="thin">
          <color theme="4" tint="0.39997558519241921"/>
        </right>
      </border>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s>
  <tableStyles count="0" defaultTableStyle="TableStyleMedium2" defaultPivotStyle="PivotStyleLight16"/>
  <colors>
    <mruColors>
      <color rgb="FFEE1212"/>
      <color rgb="FFFF3300"/>
      <color rgb="FFA6EC34"/>
      <color rgb="FFB1F20E"/>
      <color rgb="FF01FF2B"/>
      <color rgb="FFF6BB00"/>
      <color rgb="FFF7478A"/>
      <color rgb="FFFFFE3C"/>
      <color rgb="FF14BBDC"/>
      <color rgb="FFE9EE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2372061</xdr:colOff>
      <xdr:row>1</xdr:row>
      <xdr:rowOff>1400175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19050</xdr:rowOff>
    </xdr:from>
    <xdr:to>
      <xdr:col>0</xdr:col>
      <xdr:colOff>2383641</xdr:colOff>
      <xdr:row>5</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xdr:row>
      <xdr:rowOff>9525</xdr:rowOff>
    </xdr:from>
    <xdr:to>
      <xdr:col>4</xdr:col>
      <xdr:colOff>2357157</xdr:colOff>
      <xdr:row>1</xdr:row>
      <xdr:rowOff>1394394</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200025"/>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5</xdr:row>
      <xdr:rowOff>28575</xdr:rowOff>
    </xdr:from>
    <xdr:to>
      <xdr:col>4</xdr:col>
      <xdr:colOff>2381250</xdr:colOff>
      <xdr:row>5</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M6" totalsRowShown="0" headerRowDxfId="60" dataDxfId="59" tableBorderDxfId="58">
  <autoFilter ref="A5:AM6"/>
  <tableColumns count="39">
    <tableColumn id="13" name="Nombre de Proyecto" dataDxfId="57"/>
    <tableColumn id="1" name="Objetivo estratégico" dataDxfId="56"/>
    <tableColumn id="24" name="Objetivo operativo" dataDxfId="55"/>
    <tableColumn id="2" name="Descripción del Proyecto" dataDxfId="54"/>
    <tableColumn id="3" name="Meta" dataDxfId="53"/>
    <tableColumn id="4" name="Unidad de la Meta" dataDxfId="52"/>
    <tableColumn id="5" name="Cantidad total" dataDxfId="51"/>
    <tableColumn id="6" name="Segmento 1" dataDxfId="50"/>
    <tableColumn id="15" name="Segmento 2" dataDxfId="49"/>
    <tableColumn id="14" name="Segmento 3" dataDxfId="48"/>
    <tableColumn id="7" name="Segmento 4" dataDxfId="47"/>
    <tableColumn id="8" name="Nombre y Apellido Líder de Proyecto" dataDxfId="46"/>
    <tableColumn id="9" name="Área" dataDxfId="45"/>
    <tableColumn id="34" name="Organismos Corresponsables" dataDxfId="44"/>
    <tableColumn id="10" name="Tipo de ubicación" dataDxfId="43"/>
    <tableColumn id="11" name="Dirección" dataDxfId="42"/>
    <tableColumn id="28" name="1ra Comuna" dataDxfId="41"/>
    <tableColumn id="29" name="2da Comuna" dataDxfId="40"/>
    <tableColumn id="37" name="3ra Comuna" dataDxfId="39"/>
    <tableColumn id="12" name="4ta Comuna" dataDxfId="38"/>
    <tableColumn id="16" name="Fecha Inicio" dataDxfId="37"/>
    <tableColumn id="17" name="Fecha Fin" dataDxfId="36"/>
    <tableColumn id="18" name="1er año" dataDxfId="35"/>
    <tableColumn id="19" name="Presupuesto 1er Año" dataDxfId="34" dataCellStyle="Currency"/>
    <tableColumn id="20" name="2do Año" dataDxfId="33"/>
    <tableColumn id="21" name="Presupuesto 2do Año" dataDxfId="32" dataCellStyle="Currency"/>
    <tableColumn id="22" name="3er Año" dataDxfId="31"/>
    <tableColumn id="23" name="Presupuesto 3er Año" dataDxfId="30" dataCellStyle="Currency"/>
    <tableColumn id="25" name="4to Año" dataDxfId="29"/>
    <tableColumn id="26" name="Presupuesto 4to Año" dataDxfId="28" dataCellStyle="Currency"/>
    <tableColumn id="27" name="Total" dataDxfId="27" dataCellStyle="Currency">
      <calculatedColumnFormula>Table1[Presupuesto 4to Año]+Table1[Presupuesto 3er Año]+Table1[Presupuesto 2do Año]+Table1[Presupuesto 1er Año]</calculatedColumnFormula>
    </tableColumn>
    <tableColumn id="30" name="Tipo de proyecto" dataDxfId="26" dataCellStyle="Currency"/>
    <tableColumn id="31" name="Eje 1" dataDxfId="25"/>
    <tableColumn id="32" name="Eje 2" dataDxfId="24"/>
    <tableColumn id="33" name="Eje 3" dataDxfId="23"/>
    <tableColumn id="35" name="Implica Cambio Legislativo" dataDxfId="22"/>
    <tableColumn id="36" name="Prioridad Jurisdiccional" dataDxfId="21"/>
    <tableColumn id="40" name="ID ObjEst" dataDxfId="20">
      <calculatedColumnFormula>CONCATENATE($B$2,".",VLOOKUP(LEFT(Table1[Objetivo estratégico],255),Table2[[#All],[255 caracteres]:[CodObjEst]],2,FALSE))</calculatedColumnFormula>
    </tableColumn>
    <tableColumn id="38" name="ID ObjOp" dataDxfId="19">
      <calculatedColumnFormula>CONCATENATE(Table1[ID ObjEst],".",VLOOKUP(LEFT(Table1[Objetivo operativo],255),Table4[[Objetivo operativo]:[CodObjOp]],2,FALSE))</calculatedColumnFormula>
    </tableColumn>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21" totalsRowShown="0" headerRowDxfId="18">
  <autoFilter ref="A1:E121"/>
  <tableColumns count="5">
    <tableColumn id="1" name="Jurisdicción"/>
    <tableColumn id="6" name="SiglaJur" dataDxfId="17">
      <calculatedColumnFormula>VLOOKUP(Table2[[#This Row],[Jurisdicción]],Table5[#All],2,FALSE)</calculatedColumnFormula>
    </tableColumn>
    <tableColumn id="2" name="Objetivo estratégico" dataDxfId="16"/>
    <tableColumn id="8" name="255 caracteres" dataDxfId="15">
      <calculatedColumnFormula>LEFT(Table2[[#This Row],[Objetivo estratégico]],255)</calculatedColumnFormula>
    </tableColumn>
    <tableColumn id="7" name="CodObjEst">
      <calculatedColumnFormula>IF(Table2[[#This Row],[SiglaJur]]=B1,E1+1,1)</calculatedColumnFormula>
    </tableColumn>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4" name="Table4" displayName="Table4" ref="G1:L370" totalsRowShown="0" headerRowDxfId="14" dataDxfId="13" tableBorderDxfId="12">
  <autoFilter ref="G1:L370"/>
  <sortState ref="G2:K370">
    <sortCondition ref="J1:J370"/>
  </sortState>
  <tableColumns count="6">
    <tableColumn id="1" name="Jurisdicción" dataDxfId="11"/>
    <tableColumn id="2" name="Objetivo estratégico" dataDxfId="10"/>
    <tableColumn id="4" name="CodObjEst" dataDxfId="9">
      <calculatedColumnFormula>VLOOKUP(LEFT(Table4[[#This Row],[Objetivo estratégico]],255),Table2[[#All],[255 caracteres]:[CodObjEst]],2,FALSE)</calculatedColumnFormula>
    </tableColumn>
    <tableColumn id="5" name="SiglaObjEst" dataDxfId="8">
      <calculatedColumnFormula>CONCATENATE(VLOOKUP(Table4[[#This Row],[Jurisdicción]],Table5[#All],2,FALSE),".",Table4[[#This Row],[CodObjEst]])</calculatedColumnFormula>
    </tableColumn>
    <tableColumn id="3" name="Objetivo operativo" dataDxfId="7"/>
    <tableColumn id="6" name="CodObjOp" dataDxfId="6"/>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O1:P24" totalsRowShown="0" headerRowDxfId="5">
  <autoFilter ref="O1:P24"/>
  <sortState ref="O2:P24">
    <sortCondition ref="P1:P24"/>
  </sortState>
  <tableColumns count="2">
    <tableColumn id="1" name="Jurisdicción"/>
    <tableColumn id="2" name="Cod"/>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8"/>
  <sheetViews>
    <sheetView tabSelected="1" zoomScale="85" zoomScaleNormal="85" workbookViewId="0">
      <pane xSplit="1" topLeftCell="B1" activePane="topRight" state="frozen"/>
      <selection activeCell="C12" sqref="C12:C13"/>
      <selection pane="topRight" activeCell="B8" sqref="B8"/>
    </sheetView>
  </sheetViews>
  <sheetFormatPr defaultColWidth="9.28515625" defaultRowHeight="16.5" x14ac:dyDescent="0.3"/>
  <cols>
    <col min="1" max="1" width="27.140625" style="6" customWidth="1"/>
    <col min="2" max="2" width="52.140625" style="6" customWidth="1"/>
    <col min="3" max="3" width="44.570312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39.5703125" customWidth="1"/>
    <col min="17" max="20" width="19.85546875" customWidth="1"/>
    <col min="21" max="21" width="18.85546875" bestFit="1" customWidth="1"/>
    <col min="22" max="22" width="16.28515625" bestFit="1" customWidth="1"/>
    <col min="23" max="23" width="13" bestFit="1" customWidth="1"/>
    <col min="24" max="24" width="28.5703125" bestFit="1" customWidth="1"/>
    <col min="25" max="25" width="14.28515625" bestFit="1" customWidth="1"/>
    <col min="26" max="26" width="29.5703125" bestFit="1" customWidth="1"/>
    <col min="27" max="27" width="16.28515625" bestFit="1" customWidth="1"/>
    <col min="28" max="28" width="35.7109375" style="5" bestFit="1" customWidth="1"/>
    <col min="29" max="29" width="32.140625" style="5" bestFit="1" customWidth="1"/>
    <col min="30" max="30" width="27.140625" style="5" bestFit="1" customWidth="1"/>
    <col min="31" max="31" width="21.7109375" customWidth="1"/>
    <col min="32" max="32" width="24.28515625" style="6" bestFit="1" customWidth="1"/>
    <col min="33" max="35" width="19.7109375" style="5" customWidth="1"/>
    <col min="36" max="36" width="35.7109375" bestFit="1" customWidth="1"/>
    <col min="37" max="37" width="34.140625" customWidth="1"/>
    <col min="38" max="38" width="16.42578125" customWidth="1"/>
    <col min="39" max="39" width="11" customWidth="1"/>
    <col min="42" max="42" width="34.28515625" style="5" customWidth="1"/>
    <col min="43" max="46" width="17.140625" style="5" customWidth="1"/>
    <col min="47" max="47" width="11.140625" style="5" customWidth="1"/>
    <col min="48" max="48" width="25.5703125" style="5" customWidth="1"/>
    <col min="49" max="49" width="11.140625" style="5" customWidth="1"/>
    <col min="50" max="50" width="25.5703125" style="5" customWidth="1"/>
    <col min="51" max="51" width="11.140625" style="5" customWidth="1"/>
    <col min="52" max="52" width="25.5703125" style="5" customWidth="1"/>
    <col min="53" max="53" width="22.140625" style="5" customWidth="1"/>
    <col min="54" max="54" width="11.140625" style="6" customWidth="1"/>
    <col min="55" max="55" width="25.5703125" style="6" customWidth="1"/>
    <col min="56" max="56" width="22" style="5" bestFit="1" customWidth="1"/>
    <col min="57" max="57" width="17.7109375" style="5" customWidth="1"/>
    <col min="58" max="59" width="18.5703125" style="5" customWidth="1"/>
    <col min="60" max="60" width="18.5703125" style="9" customWidth="1"/>
    <col min="61" max="62" width="9.28515625" style="6"/>
    <col min="63" max="16384" width="9.28515625" style="5"/>
  </cols>
  <sheetData>
    <row r="1" spans="1:62" ht="25.5" x14ac:dyDescent="0.5">
      <c r="A1" s="34" t="s">
        <v>72</v>
      </c>
      <c r="B1" s="45" t="s">
        <v>638</v>
      </c>
      <c r="C1" s="45"/>
      <c r="E1" s="5"/>
      <c r="K1" s="5"/>
      <c r="L1" s="5"/>
      <c r="M1" s="5"/>
      <c r="N1" s="6"/>
      <c r="O1" s="5"/>
      <c r="P1" s="5"/>
      <c r="Q1" s="5"/>
      <c r="R1" s="5"/>
      <c r="S1" s="5"/>
      <c r="T1" s="5"/>
      <c r="U1" s="5"/>
      <c r="V1" s="5"/>
      <c r="W1" s="5"/>
      <c r="X1" s="5"/>
      <c r="Y1" s="5"/>
      <c r="Z1" s="5"/>
      <c r="AA1" s="5"/>
      <c r="AB1" s="6"/>
      <c r="AC1" s="6"/>
      <c r="AE1" s="5"/>
      <c r="AF1" s="5"/>
      <c r="AJ1" s="6"/>
      <c r="AK1" s="6"/>
      <c r="AL1" s="7"/>
      <c r="AM1" s="6"/>
      <c r="AN1" s="5"/>
      <c r="AO1" s="5"/>
      <c r="BB1" s="5"/>
      <c r="BC1" s="5"/>
      <c r="BH1" s="5"/>
      <c r="BI1" s="5"/>
      <c r="BJ1" s="5"/>
    </row>
    <row r="2" spans="1:62" s="9" customFormat="1" hidden="1" x14ac:dyDescent="0.3">
      <c r="A2" s="10"/>
      <c r="B2" s="8" t="e">
        <f>VLOOKUP(B1,Referencias!O1:P24,2,FALSE)</f>
        <v>#N/A</v>
      </c>
      <c r="C2" s="8"/>
      <c r="F2" s="10"/>
      <c r="G2" s="10"/>
      <c r="N2" s="10"/>
      <c r="AB2" s="10"/>
      <c r="AC2" s="10"/>
      <c r="AJ2" s="10"/>
      <c r="AK2" s="10"/>
      <c r="AL2" s="8"/>
      <c r="AM2" s="10"/>
    </row>
    <row r="3" spans="1:62" ht="31.5" hidden="1" customHeight="1" x14ac:dyDescent="0.3">
      <c r="B3" s="6" t="e">
        <f>VLOOKUP(B1,Table5[#All],2,FALSE)</f>
        <v>#N/A</v>
      </c>
      <c r="C3" s="5"/>
      <c r="E3" s="5"/>
      <c r="K3" s="5"/>
      <c r="L3" s="5"/>
      <c r="M3" s="5"/>
      <c r="N3" s="6"/>
      <c r="O3" s="5"/>
      <c r="P3" s="5"/>
      <c r="Q3" s="5"/>
      <c r="R3" s="5"/>
      <c r="S3" s="5"/>
      <c r="T3" s="5"/>
      <c r="U3" s="5"/>
      <c r="V3" s="5"/>
      <c r="W3" s="5"/>
      <c r="X3" s="5"/>
      <c r="Y3" s="5"/>
      <c r="Z3" s="5"/>
      <c r="AA3" s="5"/>
      <c r="AB3" s="6"/>
      <c r="AC3" s="6"/>
      <c r="AE3" s="5"/>
      <c r="AF3" s="5"/>
      <c r="AJ3" s="6"/>
      <c r="AK3" s="6"/>
      <c r="AL3" s="10"/>
      <c r="AM3" s="6"/>
      <c r="AN3" s="5"/>
      <c r="AO3" s="5"/>
      <c r="BB3" s="5"/>
      <c r="BC3" s="5"/>
      <c r="BH3" s="5"/>
      <c r="BI3" s="5"/>
      <c r="BJ3" s="5"/>
    </row>
    <row r="4" spans="1:62" s="30" customFormat="1" ht="20.25" x14ac:dyDescent="0.35">
      <c r="A4" s="29" t="s">
        <v>69</v>
      </c>
      <c r="B4" s="29"/>
      <c r="C4" s="29"/>
      <c r="D4" s="29"/>
      <c r="E4" s="29" t="s">
        <v>5</v>
      </c>
      <c r="F4" s="29"/>
      <c r="G4" s="46" t="s">
        <v>629</v>
      </c>
      <c r="H4" s="46"/>
      <c r="I4" s="46"/>
      <c r="J4" s="46"/>
      <c r="K4" s="46"/>
      <c r="L4" s="49" t="s">
        <v>592</v>
      </c>
      <c r="M4" s="49"/>
      <c r="N4" s="29"/>
      <c r="O4" s="47" t="s">
        <v>7</v>
      </c>
      <c r="P4" s="47"/>
      <c r="Q4" s="47"/>
      <c r="R4" s="47"/>
      <c r="S4" s="47"/>
      <c r="T4" s="47"/>
      <c r="U4" s="29"/>
      <c r="V4" s="29"/>
      <c r="W4" s="48" t="s">
        <v>65</v>
      </c>
      <c r="X4" s="48"/>
      <c r="Y4" s="48"/>
      <c r="Z4" s="48"/>
      <c r="AA4" s="48"/>
      <c r="AB4" s="48"/>
      <c r="AC4" s="48"/>
      <c r="AD4" s="48"/>
      <c r="AE4" s="48"/>
      <c r="AF4" s="29"/>
      <c r="AG4" s="46" t="s">
        <v>70</v>
      </c>
      <c r="AH4" s="46"/>
      <c r="AI4" s="46"/>
      <c r="AJ4" s="29"/>
      <c r="AK4" s="29"/>
    </row>
    <row r="5" spans="1:62" s="44" customFormat="1" x14ac:dyDescent="0.3">
      <c r="A5" s="31" t="s">
        <v>593</v>
      </c>
      <c r="B5" s="31" t="s">
        <v>63</v>
      </c>
      <c r="C5" s="31" t="s">
        <v>64</v>
      </c>
      <c r="D5" s="31" t="s">
        <v>637</v>
      </c>
      <c r="E5" s="33" t="s">
        <v>5</v>
      </c>
      <c r="F5" s="33" t="s">
        <v>6</v>
      </c>
      <c r="G5" s="33" t="s">
        <v>630</v>
      </c>
      <c r="H5" s="35" t="s">
        <v>0</v>
      </c>
      <c r="I5" s="35" t="s">
        <v>1</v>
      </c>
      <c r="J5" s="35" t="s">
        <v>12</v>
      </c>
      <c r="K5" s="35" t="s">
        <v>13</v>
      </c>
      <c r="L5" s="32" t="s">
        <v>632</v>
      </c>
      <c r="M5" s="32" t="s">
        <v>631</v>
      </c>
      <c r="N5" s="31" t="s">
        <v>633</v>
      </c>
      <c r="O5" s="31" t="s">
        <v>594</v>
      </c>
      <c r="P5" s="31" t="s">
        <v>9</v>
      </c>
      <c r="Q5" s="31" t="s">
        <v>66</v>
      </c>
      <c r="R5" s="31" t="s">
        <v>67</v>
      </c>
      <c r="S5" s="31" t="s">
        <v>68</v>
      </c>
      <c r="T5" s="31" t="s">
        <v>71</v>
      </c>
      <c r="U5" s="31" t="s">
        <v>14</v>
      </c>
      <c r="V5" s="31" t="s">
        <v>15</v>
      </c>
      <c r="W5" s="33" t="s">
        <v>16</v>
      </c>
      <c r="X5" s="33" t="s">
        <v>17</v>
      </c>
      <c r="Y5" s="33" t="s">
        <v>18</v>
      </c>
      <c r="Z5" s="33" t="s">
        <v>19</v>
      </c>
      <c r="AA5" s="33" t="s">
        <v>20</v>
      </c>
      <c r="AB5" s="33" t="s">
        <v>21</v>
      </c>
      <c r="AC5" s="33" t="s">
        <v>22</v>
      </c>
      <c r="AD5" s="33" t="s">
        <v>23</v>
      </c>
      <c r="AE5" s="33" t="s">
        <v>24</v>
      </c>
      <c r="AF5" s="31" t="s">
        <v>585</v>
      </c>
      <c r="AG5" s="33" t="s">
        <v>588</v>
      </c>
      <c r="AH5" s="33" t="s">
        <v>589</v>
      </c>
      <c r="AI5" s="33" t="s">
        <v>590</v>
      </c>
      <c r="AJ5" s="31" t="s">
        <v>31</v>
      </c>
      <c r="AK5" s="31" t="s">
        <v>32</v>
      </c>
      <c r="AL5" s="11" t="s">
        <v>603</v>
      </c>
      <c r="AM5" s="11" t="s">
        <v>604</v>
      </c>
    </row>
    <row r="6" spans="1:62" s="21" customFormat="1" ht="121.5" customHeight="1" x14ac:dyDescent="0.25">
      <c r="A6" s="14"/>
      <c r="B6" s="14"/>
      <c r="C6" s="14"/>
      <c r="D6" s="14"/>
      <c r="E6" s="15"/>
      <c r="F6" s="16"/>
      <c r="G6" s="17"/>
      <c r="H6" s="14"/>
      <c r="I6" s="14"/>
      <c r="J6" s="14"/>
      <c r="K6" s="14"/>
      <c r="L6" s="14"/>
      <c r="M6" s="14"/>
      <c r="N6" s="14"/>
      <c r="O6" s="14"/>
      <c r="P6" s="14"/>
      <c r="Q6" s="14"/>
      <c r="R6" s="14"/>
      <c r="S6" s="14"/>
      <c r="T6" s="14"/>
      <c r="U6" s="18"/>
      <c r="V6" s="18"/>
      <c r="W6" s="16"/>
      <c r="X6" s="19"/>
      <c r="Y6" s="17"/>
      <c r="Z6" s="19"/>
      <c r="AA6" s="17"/>
      <c r="AB6" s="19"/>
      <c r="AC6" s="17"/>
      <c r="AD6" s="19"/>
      <c r="AE6" s="19">
        <f>Table1[Presupuesto 4to Año]+Table1[Presupuesto 3er Año]+Table1[Presupuesto 2do Año]+Table1[Presupuesto 1er Año]</f>
        <v>0</v>
      </c>
      <c r="AF6" s="14"/>
      <c r="AG6" s="16"/>
      <c r="AH6" s="16"/>
      <c r="AI6" s="16"/>
      <c r="AJ6" s="14"/>
      <c r="AK6" s="14"/>
      <c r="AL6" s="20" t="e">
        <f>CONCATENATE($B$2,".",VLOOKUP(LEFT(Table1[Objetivo estratégico],255),Table2[[#All],[255 caracteres]:[CodObjEst]],2,FALSE))</f>
        <v>#N/A</v>
      </c>
      <c r="AM6" s="20" t="e">
        <f>CONCATENATE(Table1[ID ObjEst],".",VLOOKUP(LEFT(Table1[Objetivo operativo],255),Table4[[Objetivo operativo]:[CodObjOp]],2,FALSE))</f>
        <v>#N/A</v>
      </c>
    </row>
    <row r="7" spans="1:62" s="21" customFormat="1" ht="121.5" customHeight="1" x14ac:dyDescent="0.25">
      <c r="A7" s="14"/>
      <c r="B7" s="14"/>
      <c r="C7" s="14"/>
      <c r="D7" s="14"/>
      <c r="E7" s="15"/>
      <c r="F7" s="16"/>
      <c r="G7" s="17"/>
      <c r="H7" s="14"/>
      <c r="I7" s="14"/>
      <c r="J7" s="14"/>
      <c r="K7" s="14"/>
      <c r="L7" s="14"/>
      <c r="M7" s="14"/>
      <c r="N7" s="14"/>
      <c r="O7" s="14"/>
      <c r="P7" s="14"/>
      <c r="Q7" s="14"/>
      <c r="R7" s="14"/>
      <c r="S7" s="14"/>
      <c r="T7" s="14"/>
      <c r="U7" s="18"/>
      <c r="V7" s="18"/>
      <c r="W7" s="16"/>
      <c r="X7" s="19"/>
      <c r="Y7" s="17"/>
      <c r="Z7" s="19"/>
      <c r="AA7" s="17"/>
      <c r="AB7" s="19"/>
      <c r="AC7" s="17"/>
      <c r="AD7" s="19"/>
      <c r="AE7" s="19">
        <f>Table1[Presupuesto 4to Año]+Table1[Presupuesto 3er Año]+Table1[Presupuesto 2do Año]+Table1[Presupuesto 1er Año]</f>
        <v>0</v>
      </c>
      <c r="AF7" s="14"/>
      <c r="AG7" s="16"/>
      <c r="AH7" s="16"/>
      <c r="AI7" s="16"/>
      <c r="AJ7" s="14"/>
      <c r="AK7" s="14"/>
      <c r="AL7" s="20" t="e">
        <f>CONCATENATE($B$2,".",VLOOKUP(LEFT(Table1[Objetivo estratégico],255),Table2[[#All],[255 caracteres]:[CodObjEst]],2,FALSE))</f>
        <v>#N/A</v>
      </c>
      <c r="AM7" s="20" t="e">
        <f>CONCATENATE(Table1[ID ObjEst],".",VLOOKUP(LEFT(Table1[Objetivo operativo],255),Table4[[Objetivo operativo]:[CodObjOp]],2,FALSE))</f>
        <v>#N/A</v>
      </c>
    </row>
    <row r="8" spans="1:62" s="21" customFormat="1" ht="121.5" customHeight="1" x14ac:dyDescent="0.25">
      <c r="A8" s="14"/>
      <c r="B8" s="14"/>
      <c r="C8" s="14"/>
      <c r="D8" s="14"/>
      <c r="E8" s="15"/>
      <c r="F8" s="16"/>
      <c r="G8" s="17"/>
      <c r="H8" s="14"/>
      <c r="I8" s="14"/>
      <c r="J8" s="14"/>
      <c r="K8" s="14"/>
      <c r="L8" s="14"/>
      <c r="M8" s="14"/>
      <c r="N8" s="14"/>
      <c r="O8" s="14"/>
      <c r="P8" s="14"/>
      <c r="Q8" s="14"/>
      <c r="R8" s="14"/>
      <c r="S8" s="14"/>
      <c r="T8" s="14"/>
      <c r="U8" s="18"/>
      <c r="V8" s="18"/>
      <c r="W8" s="16"/>
      <c r="X8" s="19"/>
      <c r="Y8" s="17"/>
      <c r="Z8" s="19"/>
      <c r="AA8" s="17"/>
      <c r="AB8" s="19"/>
      <c r="AC8" s="17"/>
      <c r="AD8" s="19"/>
      <c r="AE8" s="19">
        <f>Table1[Presupuesto 4to Año]+Table1[Presupuesto 3er Año]+Table1[Presupuesto 2do Año]+Table1[Presupuesto 1er Año]</f>
        <v>0</v>
      </c>
      <c r="AF8" s="14"/>
      <c r="AG8" s="16"/>
      <c r="AH8" s="16"/>
      <c r="AI8" s="16"/>
      <c r="AJ8" s="14"/>
      <c r="AK8" s="14"/>
      <c r="AL8" s="20" t="e">
        <f>CONCATENATE($B$2,".",VLOOKUP(LEFT(Table1[Objetivo estratégico],255),Table2[[#All],[255 caracteres]:[CodObjEst]],2,FALSE))</f>
        <v>#N/A</v>
      </c>
      <c r="AM8" s="20" t="e">
        <f>CONCATENATE(Table1[ID ObjEst],".",VLOOKUP(LEFT(Table1[Objetivo operativo],255),Table4[[Objetivo operativo]:[CodObjOp]],2,FALSE))</f>
        <v>#N/A</v>
      </c>
    </row>
  </sheetData>
  <sheetProtection formatCells="0" formatColumns="0" formatRows="0" insertColumns="0" insertRows="0" insertHyperlinks="0" deleteColumns="0" deleteRows="0" sort="0" autoFilter="0" pivotTables="0"/>
  <dataConsolidate/>
  <mergeCells count="6">
    <mergeCell ref="B1:C1"/>
    <mergeCell ref="AG4:AI4"/>
    <mergeCell ref="O4:T4"/>
    <mergeCell ref="W4:AE4"/>
    <mergeCell ref="G4:K4"/>
    <mergeCell ref="L4:M4"/>
  </mergeCells>
  <conditionalFormatting sqref="C6">
    <cfRule type="expression" dxfId="4" priority="6">
      <formula>$AL$6="Si"</formula>
    </cfRule>
  </conditionalFormatting>
  <conditionalFormatting sqref="B6">
    <cfRule type="expression" dxfId="3" priority="7">
      <formula>#REF!="Si"</formula>
    </cfRule>
  </conditionalFormatting>
  <conditionalFormatting sqref="B1:C1">
    <cfRule type="cellIs" dxfId="2" priority="3" operator="equal">
      <formula>"Primero seleccioná tu jurisdicción"</formula>
    </cfRule>
  </conditionalFormatting>
  <conditionalFormatting sqref="C7:C8">
    <cfRule type="expression" dxfId="1" priority="1">
      <formula>$AL$6="Si"</formula>
    </cfRule>
  </conditionalFormatting>
  <conditionalFormatting sqref="B7:B8">
    <cfRule type="expression" dxfId="0" priority="2">
      <formula>#REF!="Si"</formula>
    </cfRule>
  </conditionalFormatting>
  <dataValidations count="14">
    <dataValidation type="textLength" showInputMessage="1" showErrorMessage="1" sqref="L6:M8 F6:F8 A6:A8">
      <formula1>1</formula1>
      <formula2>512</formula2>
    </dataValidation>
    <dataValidation type="decimal" operator="greaterThanOrEqual" showInputMessage="1" showErrorMessage="1" sqref="X6:X8 Z6:Z8 AB6:AB8 AD6:AD8">
      <formula1>0</formula1>
    </dataValidation>
    <dataValidation type="textLength" operator="greaterThan" showInputMessage="1" showErrorMessage="1" sqref="D6:D8">
      <formula1>50</formula1>
    </dataValidation>
    <dataValidation type="date" operator="greaterThan" showInputMessage="1" showErrorMessage="1" sqref="U6:U8">
      <formula1>40179</formula1>
    </dataValidation>
    <dataValidation type="date" operator="greaterThan" showInputMessage="1" showErrorMessage="1" sqref="V6:V8">
      <formula1>42370</formula1>
    </dataValidation>
    <dataValidation type="whole" operator="greaterThan" showInputMessage="1" showErrorMessage="1" sqref="G6:G8">
      <formula1>0</formula1>
    </dataValidation>
    <dataValidation showInputMessage="1" showErrorMessage="1" sqref="P6:P8"/>
    <dataValidation allowBlank="1" showErrorMessage="1" promptTitle="Seleccione..." sqref="AL1 B3"/>
    <dataValidation type="custom" showInputMessage="1" showErrorMessage="1" sqref="E6:E8">
      <formula1>ISNUMBER(E6)</formula1>
    </dataValidation>
    <dataValidation type="textLength" operator="lessThan" allowBlank="1" showDropDown="1" showInputMessage="1" showErrorMessage="1" sqref="N6:N8">
      <formula1>512</formula1>
    </dataValidation>
    <dataValidation allowBlank="1" showInputMessage="1" showErrorMessage="1" prompt="- Disfrute: dsada dsada dsadadsadadsadadsadadsada_x000a_- Escala Humana: dasdsad dsadadsadadsadadsadadsadadsadasss_x000a_- Integración Social: dsadasdasdsadadsadadsada_x000a_- Creatividad: dasdasadsa dasdasdasdsadadsadadsadadsadadsada" sqref="AG5"/>
    <dataValidation type="list" errorStyle="warning" showInputMessage="1" showErrorMessage="1" errorTitle="Objetivo estratégico nuevo" error="Cuando importes este archivo, estarás registrando un nuevo objetivo estratégico para la jurisdicción." sqref="B6:B8">
      <formula1>INDIRECT($B$2)</formula1>
    </dataValidation>
    <dataValidation type="list" allowBlank="1" showErrorMessage="1" promptTitle="Seleccione..." sqref="AL3">
      <formula1>$AH$2:$AH$8</formula1>
    </dataValidation>
    <dataValidation type="list" errorStyle="warning" showInputMessage="1" showErrorMessage="1" errorTitle="Objetivo operativo nuevo" error="Cuando importes este archivo, estarás registrando un nuevo objetivo operativo para el objetivo estratégico." sqref="C6:C8">
      <formula1>INDIRECT(AL6)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1">
        <x14:dataValidation type="list" showInputMessage="1" showErrorMessage="1">
          <x14:formula1>
            <xm:f>Referencias!$I$2:$I$3</xm:f>
          </x14:formula1>
          <xm:sqref>AJ6:AJ8</xm:sqref>
        </x14:dataValidation>
        <x14:dataValidation type="list" allowBlank="1" showInputMessage="1" showErrorMessage="1">
          <x14:formula1>
            <xm:f>Referencias!$A$2:$A$15</xm:f>
          </x14:formula1>
          <xm:sqref>I6:K8</xm:sqref>
        </x14:dataValidation>
        <x14:dataValidation type="list" showInputMessage="1" showErrorMessage="1">
          <x14:formula1>
            <xm:f>Referencias!$C$2:$C$5</xm:f>
          </x14:formula1>
          <xm:sqref>O6:O8</xm:sqref>
        </x14:dataValidation>
        <x14:dataValidation type="list" showInputMessage="1" showErrorMessage="1">
          <x14:formula1>
            <xm:f>Referencias!$E$2:$E$3</xm:f>
          </x14:formula1>
          <xm:sqref>AF6:AF8</xm:sqref>
        </x14:dataValidation>
        <x14:dataValidation type="list" showInputMessage="1" showErrorMessage="1">
          <x14:formula1>
            <xm:f>Referencias!$K$2:$K$4</xm:f>
          </x14:formula1>
          <xm:sqref>AK6:AK8</xm:sqref>
        </x14:dataValidation>
        <x14:dataValidation type="list" showInputMessage="1" showErrorMessage="1">
          <x14:formula1>
            <xm:f>Referencias!$A$2:$A$15</xm:f>
          </x14:formula1>
          <xm:sqref>H6:H8</xm:sqref>
        </x14:dataValidation>
        <x14:dataValidation type="list" allowBlank="1" showInputMessage="1" showErrorMessage="1">
          <x14:formula1>
            <xm:f>Referencias!$M$2:$M$16</xm:f>
          </x14:formula1>
          <xm:sqref>Q6:T8</xm:sqref>
        </x14:dataValidation>
        <x14:dataValidation type="list" allowBlank="1" showInputMessage="1" showErrorMessage="1">
          <x14:formula1>
            <xm:f>Referencias!$G$2:$G$6</xm:f>
          </x14:formula1>
          <xm:sqref>AI6:AI8</xm:sqref>
        </x14:dataValidation>
        <x14:dataValidation type="list" showInputMessage="1" showErrorMessage="1">
          <x14:formula1>
            <xm:f>Referencias!$G$2:$G$6</xm:f>
          </x14:formula1>
          <xm:sqref>AG6:AG8</xm:sqref>
        </x14:dataValidation>
        <x14:dataValidation type="list" allowBlank="1" showInputMessage="1" showErrorMessage="1" errorTitle="312321" error="dsaadasdsad">
          <x14:formula1>
            <xm:f>Referencias!$G$2:$G$6</xm:f>
          </x14:formula1>
          <xm:sqref>AH6:AH8</xm:sqref>
        </x14:dataValidation>
        <x14:dataValidation type="list" errorStyle="warning" allowBlank="1" showErrorMessage="1" promptTitle="Seleccione...">
          <x14:formula1>
            <xm:f>Referencias!$O$2:$O$24</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zoomScale="85" zoomScaleNormal="85" workbookViewId="0">
      <selection activeCell="C17" sqref="C17"/>
    </sheetView>
  </sheetViews>
  <sheetFormatPr defaultRowHeight="15" x14ac:dyDescent="0.25"/>
  <cols>
    <col min="1" max="1" width="36" style="13" customWidth="1"/>
    <col min="2" max="2" width="1.5703125" style="13" customWidth="1"/>
    <col min="3" max="3" width="43.140625" style="13" customWidth="1"/>
    <col min="4" max="4" width="5.140625" style="13" customWidth="1"/>
    <col min="5" max="5" width="36" style="13" customWidth="1"/>
    <col min="6" max="6" width="1.5703125" style="13" customWidth="1"/>
    <col min="7" max="7" width="43.140625" style="13" customWidth="1"/>
    <col min="8" max="16384" width="9.140625" style="13"/>
  </cols>
  <sheetData>
    <row r="2" spans="1:7" ht="118.5" customHeight="1" x14ac:dyDescent="0.25">
      <c r="C2" s="22" t="s">
        <v>595</v>
      </c>
      <c r="D2" s="22"/>
      <c r="E2" s="23"/>
      <c r="F2" s="23"/>
      <c r="G2" s="22" t="s">
        <v>597</v>
      </c>
    </row>
    <row r="3" spans="1:7" s="28" customFormat="1" ht="30" customHeight="1" x14ac:dyDescent="0.25">
      <c r="A3" s="50" t="s">
        <v>602</v>
      </c>
      <c r="B3" s="50"/>
      <c r="C3" s="50"/>
      <c r="D3" s="27"/>
      <c r="E3" s="53" t="s">
        <v>601</v>
      </c>
      <c r="F3" s="53"/>
      <c r="G3" s="53"/>
    </row>
    <row r="4" spans="1:7" ht="7.5" customHeight="1" x14ac:dyDescent="0.25">
      <c r="A4" s="36"/>
      <c r="B4" s="36"/>
      <c r="C4" s="36"/>
      <c r="D4" s="36"/>
      <c r="E4" s="37"/>
      <c r="F4" s="37"/>
      <c r="G4" s="38"/>
    </row>
    <row r="5" spans="1:7" ht="11.25" customHeight="1" x14ac:dyDescent="0.25">
      <c r="A5" s="25"/>
      <c r="B5" s="25"/>
      <c r="C5" s="25"/>
      <c r="D5" s="25"/>
      <c r="E5" s="23"/>
      <c r="F5" s="23"/>
      <c r="G5" s="24"/>
    </row>
    <row r="6" spans="1:7" ht="120" customHeight="1" x14ac:dyDescent="0.25">
      <c r="C6" s="22" t="s">
        <v>596</v>
      </c>
      <c r="D6" s="22"/>
      <c r="E6" s="23"/>
      <c r="F6" s="23"/>
      <c r="G6" s="22" t="s">
        <v>598</v>
      </c>
    </row>
    <row r="7" spans="1:7" s="26" customFormat="1" ht="30" customHeight="1" x14ac:dyDescent="0.25">
      <c r="A7" s="51" t="s">
        <v>599</v>
      </c>
      <c r="B7" s="51"/>
      <c r="C7" s="51"/>
      <c r="E7" s="52" t="s">
        <v>600</v>
      </c>
      <c r="F7" s="52"/>
      <c r="G7" s="52"/>
    </row>
    <row r="8" spans="1:7" ht="7.5" customHeight="1" x14ac:dyDescent="0.25">
      <c r="A8" s="39"/>
      <c r="B8" s="39"/>
      <c r="C8" s="39"/>
      <c r="D8" s="39"/>
      <c r="E8" s="39"/>
      <c r="F8" s="39"/>
      <c r="G8" s="39"/>
    </row>
  </sheetData>
  <mergeCells count="4">
    <mergeCell ref="A3:C3"/>
    <mergeCell ref="A7:C7"/>
    <mergeCell ref="E7:G7"/>
    <mergeCell ref="E3:G3"/>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70"/>
  <sheetViews>
    <sheetView topLeftCell="B5" zoomScale="55" zoomScaleNormal="55" workbookViewId="0">
      <selection activeCell="F68" sqref="F68"/>
    </sheetView>
  </sheetViews>
  <sheetFormatPr defaultRowHeight="15" x14ac:dyDescent="0.25"/>
  <cols>
    <col min="1" max="1" width="50.7109375" customWidth="1"/>
    <col min="2" max="2" width="18.28515625" bestFit="1" customWidth="1"/>
    <col min="3" max="3" width="61.7109375" customWidth="1"/>
    <col min="4" max="4" width="64.7109375" customWidth="1"/>
    <col min="5" max="5" width="15.28515625" customWidth="1"/>
    <col min="7" max="7" width="40.85546875" style="12" customWidth="1"/>
    <col min="8" max="8" width="66.140625" style="12" hidden="1" customWidth="1"/>
    <col min="9" max="9" width="16.85546875" style="12" hidden="1" customWidth="1"/>
    <col min="10" max="10" width="16.85546875" style="12" customWidth="1"/>
    <col min="11" max="11" width="51.85546875" style="12" customWidth="1"/>
    <col min="12" max="12" width="16.7109375" bestFit="1" customWidth="1"/>
  </cols>
  <sheetData>
    <row r="1" spans="1:12" x14ac:dyDescent="0.25">
      <c r="A1" s="2" t="s">
        <v>72</v>
      </c>
      <c r="B1" s="2" t="s">
        <v>581</v>
      </c>
      <c r="C1" s="2" t="s">
        <v>63</v>
      </c>
      <c r="D1" s="2" t="s">
        <v>582</v>
      </c>
      <c r="E1" s="4" t="s">
        <v>583</v>
      </c>
      <c r="G1" s="40" t="s">
        <v>72</v>
      </c>
      <c r="H1" s="40" t="s">
        <v>63</v>
      </c>
      <c r="I1" s="40" t="s">
        <v>583</v>
      </c>
      <c r="J1" s="40" t="s">
        <v>584</v>
      </c>
      <c r="K1" s="40" t="s">
        <v>64</v>
      </c>
      <c r="L1" s="2" t="s">
        <v>605</v>
      </c>
    </row>
    <row r="2" spans="1:12" ht="90" x14ac:dyDescent="0.25">
      <c r="A2" t="s">
        <v>73</v>
      </c>
      <c r="B2" t="str">
        <f>VLOOKUP(Table2[[#This Row],[Jurisdicción]],Table5[#All],2,FALSE)</f>
        <v>AGC</v>
      </c>
      <c r="C2" s="3" t="s">
        <v>96</v>
      </c>
      <c r="D2" s="3" t="str">
        <f>LEFT(Table2[[#This Row],[Objetivo estratégico]],255)</f>
        <v>Integrar todos los Organismos Administrativos Permisionarios en un Organismo único de Registración y Normalización de datos (permisos y habilitaciones productivas y comerciales) desarrollando un único canal de interacción con el vecino que agilice los ser</v>
      </c>
      <c r="E2">
        <v>1</v>
      </c>
      <c r="G2" s="41" t="s">
        <v>73</v>
      </c>
      <c r="H2" s="42" t="s">
        <v>96</v>
      </c>
      <c r="I2" s="42">
        <f>VLOOKUP(LEFT(Table4[[#This Row],[Objetivo estratégico]],255),Table2[[#All],[255 caracteres]:[CodObjEst]],2,FALSE)</f>
        <v>1</v>
      </c>
      <c r="J2" s="42" t="str">
        <f>CONCATENATE(VLOOKUP(Table4[[#This Row],[Jurisdicción]],Table5[#All],2,FALSE),".",Table4[[#This Row],[CodObjEst]])</f>
        <v>AGC.1</v>
      </c>
      <c r="K2" s="42" t="s">
        <v>97</v>
      </c>
      <c r="L2" s="43">
        <v>1</v>
      </c>
    </row>
    <row r="3" spans="1:12" ht="75" x14ac:dyDescent="0.25">
      <c r="A3" t="s">
        <v>73</v>
      </c>
      <c r="B3" t="str">
        <f>VLOOKUP(Table2[[#This Row],[Jurisdicción]],Table5[#All],2,FALSE)</f>
        <v>AGC</v>
      </c>
      <c r="C3" s="3" t="s">
        <v>99</v>
      </c>
      <c r="D3" s="3" t="str">
        <f>LEFT(Table2[[#This Row],[Objetivo estratégico]],255)</f>
        <v>Fortalecer un modelo de inspección amplio e inteligente, integrado con el esquema sancionatorio que acompañe al vecino a desarrollar una conducta apegada a las normas de buena convivencia.</v>
      </c>
      <c r="E3">
        <f>IF(Table2[[#This Row],[SiglaJur]]=B2,E2+1,1)</f>
        <v>2</v>
      </c>
      <c r="G3" s="41" t="s">
        <v>73</v>
      </c>
      <c r="H3" s="42" t="s">
        <v>96</v>
      </c>
      <c r="I3" s="42">
        <f>VLOOKUP(LEFT(Table4[[#This Row],[Objetivo estratégico]],255),Table2[[#All],[255 caracteres]:[CodObjEst]],2,FALSE)</f>
        <v>1</v>
      </c>
      <c r="J3" s="42" t="str">
        <f>CONCATENATE(VLOOKUP(Table4[[#This Row],[Jurisdicción]],Table5[#All],2,FALSE),".",Table4[[#This Row],[CodObjEst]])</f>
        <v>AGC.1</v>
      </c>
      <c r="K3" s="42" t="s">
        <v>98</v>
      </c>
      <c r="L3">
        <f>IF(Table4[[#This Row],[SiglaObjEst]]=J2,L2+1,1)</f>
        <v>2</v>
      </c>
    </row>
    <row r="4" spans="1:12" ht="60" x14ac:dyDescent="0.25">
      <c r="A4" t="s">
        <v>73</v>
      </c>
      <c r="B4" t="str">
        <f>VLOOKUP(Table2[[#This Row],[Jurisdicción]],Table5[#All],2,FALSE)</f>
        <v>AGC</v>
      </c>
      <c r="C4" s="3" t="s">
        <v>102</v>
      </c>
      <c r="D4" s="3" t="str">
        <f>LEFT(Table2[[#This Row],[Objetivo estratégico]],255)</f>
        <v>Aumentar la proximidad ciudadana a traves de un modelo participativo y transparente</v>
      </c>
      <c r="E4">
        <f>IF(Table2[[#This Row],[SiglaJur]]=B3,E3+1,1)</f>
        <v>3</v>
      </c>
      <c r="G4" s="41" t="s">
        <v>73</v>
      </c>
      <c r="H4" s="42" t="s">
        <v>99</v>
      </c>
      <c r="I4" s="42">
        <f>VLOOKUP(LEFT(Table4[[#This Row],[Objetivo estratégico]],255),Table2[[#All],[255 caracteres]:[CodObjEst]],2,FALSE)</f>
        <v>2</v>
      </c>
      <c r="J4" s="42" t="str">
        <f>CONCATENATE(VLOOKUP(Table4[[#This Row],[Jurisdicción]],Table5[#All],2,FALSE),".",Table4[[#This Row],[CodObjEst]])</f>
        <v>AGC.2</v>
      </c>
      <c r="K4" s="42" t="s">
        <v>100</v>
      </c>
      <c r="L4">
        <f>IF(Table4[[#This Row],[SiglaObjEst]]=J3,L3+1,1)</f>
        <v>1</v>
      </c>
    </row>
    <row r="5" spans="1:12" ht="45" x14ac:dyDescent="0.25">
      <c r="A5" t="s">
        <v>74</v>
      </c>
      <c r="B5" t="str">
        <f>VLOOKUP(Table2[[#This Row],[Jurisdicción]],Table5[#All],2,FALSE)</f>
        <v>BCBA</v>
      </c>
      <c r="C5" s="3" t="s">
        <v>104</v>
      </c>
      <c r="D5" s="3" t="str">
        <f>LEFT(Table2[[#This Row],[Objetivo estratégico]],255)</f>
        <v>Ampliar la llegada de la propuesta de valor de los productos y servicios del Banco Ciudad a una mayor cantidad de ciudadanos</v>
      </c>
      <c r="E5">
        <f>IF(Table2[[#This Row],[SiglaJur]]=B4,E4+1,1)</f>
        <v>1</v>
      </c>
      <c r="G5" s="41" t="s">
        <v>73</v>
      </c>
      <c r="H5" s="42" t="s">
        <v>99</v>
      </c>
      <c r="I5" s="42">
        <f>VLOOKUP(LEFT(Table4[[#This Row],[Objetivo estratégico]],255),Table2[[#All],[255 caracteres]:[CodObjEst]],2,FALSE)</f>
        <v>2</v>
      </c>
      <c r="J5" s="42" t="str">
        <f>CONCATENATE(VLOOKUP(Table4[[#This Row],[Jurisdicción]],Table5[#All],2,FALSE),".",Table4[[#This Row],[CodObjEst]])</f>
        <v>AGC.2</v>
      </c>
      <c r="K5" s="42" t="s">
        <v>101</v>
      </c>
      <c r="L5">
        <f>IF(Table4[[#This Row],[SiglaObjEst]]=J4,L4+1,1)</f>
        <v>2</v>
      </c>
    </row>
    <row r="6" spans="1:12" ht="30" x14ac:dyDescent="0.25">
      <c r="A6" t="s">
        <v>74</v>
      </c>
      <c r="B6" t="str">
        <f>VLOOKUP(Table2[[#This Row],[Jurisdicción]],Table5[#All],2,FALSE)</f>
        <v>BCBA</v>
      </c>
      <c r="C6" s="3" t="s">
        <v>106</v>
      </c>
      <c r="D6" s="3" t="str">
        <f>LEFT(Table2[[#This Row],[Objetivo estratégico]],255)</f>
        <v>Acompañar y propiciar el desarrollo de empresas, con foco en las Pymes y Mypes</v>
      </c>
      <c r="E6">
        <f>IF(Table2[[#This Row],[SiglaJur]]=B5,E5+1,1)</f>
        <v>2</v>
      </c>
      <c r="G6" s="41" t="s">
        <v>73</v>
      </c>
      <c r="H6" s="42" t="s">
        <v>102</v>
      </c>
      <c r="I6" s="42">
        <f>VLOOKUP(LEFT(Table4[[#This Row],[Objetivo estratégico]],255),Table2[[#All],[255 caracteres]:[CodObjEst]],2,FALSE)</f>
        <v>3</v>
      </c>
      <c r="J6" s="42" t="str">
        <f>CONCATENATE(VLOOKUP(Table4[[#This Row],[Jurisdicción]],Table5[#All],2,FALSE),".",Table4[[#This Row],[CodObjEst]])</f>
        <v>AGC.3</v>
      </c>
      <c r="K6" s="42" t="s">
        <v>103</v>
      </c>
      <c r="L6">
        <f>IF(Table4[[#This Row],[SiglaObjEst]]=J5,L5+1,1)</f>
        <v>1</v>
      </c>
    </row>
    <row r="7" spans="1:12" ht="75" x14ac:dyDescent="0.25">
      <c r="A7" t="s">
        <v>74</v>
      </c>
      <c r="B7" t="str">
        <f>VLOOKUP(Table2[[#This Row],[Jurisdicción]],Table5[#All],2,FALSE)</f>
        <v>BCBA</v>
      </c>
      <c r="C7" s="3" t="s">
        <v>108</v>
      </c>
      <c r="D7" s="3" t="str">
        <f>LEFT(Table2[[#This Row],[Objetivo estratégico]],255)</f>
        <v>Lograr una rentabilidad sustentable de largo plazo para el Banco</v>
      </c>
      <c r="E7">
        <f>IF(Table2[[#This Row],[SiglaJur]]=B6,E6+1,1)</f>
        <v>3</v>
      </c>
      <c r="G7" s="41" t="s">
        <v>76</v>
      </c>
      <c r="H7" s="42" t="s">
        <v>138</v>
      </c>
      <c r="I7" s="42">
        <f>VLOOKUP(LEFT(Table4[[#This Row],[Objetivo estratégico]],255),Table2[[#All],[255 caracteres]:[CodObjEst]],2,FALSE)</f>
        <v>1</v>
      </c>
      <c r="J7" s="42" t="str">
        <f>CONCATENATE(VLOOKUP(Table4[[#This Row],[Jurisdicción]],Table5[#All],2,FALSE),".",Table4[[#This Row],[CodObjEst]])</f>
        <v>MAYEPGC.1</v>
      </c>
      <c r="K7" s="42" t="s">
        <v>139</v>
      </c>
      <c r="L7">
        <f>IF(Table4[[#This Row],[SiglaObjEst]]=J6,L6+1,1)</f>
        <v>1</v>
      </c>
    </row>
    <row r="8" spans="1:12" ht="60" x14ac:dyDescent="0.25">
      <c r="A8" t="s">
        <v>74</v>
      </c>
      <c r="B8" t="str">
        <f>VLOOKUP(Table2[[#This Row],[Jurisdicción]],Table5[#All],2,FALSE)</f>
        <v>BCBA</v>
      </c>
      <c r="C8" s="3" t="s">
        <v>112</v>
      </c>
      <c r="D8" s="3" t="str">
        <f>LEFT(Table2[[#This Row],[Objetivo estratégico]],255)</f>
        <v>Sostener el crédito a largo plazo ofreciendo alternativas de financiamiento accesibles a las familias</v>
      </c>
      <c r="E8">
        <f>IF(Table2[[#This Row],[SiglaJur]]=B7,E7+1,1)</f>
        <v>4</v>
      </c>
      <c r="G8" s="41" t="s">
        <v>76</v>
      </c>
      <c r="H8" s="42" t="s">
        <v>138</v>
      </c>
      <c r="I8" s="42">
        <f>VLOOKUP(LEFT(Table4[[#This Row],[Objetivo estratégico]],255),Table2[[#All],[255 caracteres]:[CodObjEst]],2,FALSE)</f>
        <v>1</v>
      </c>
      <c r="J8" s="42" t="str">
        <f>CONCATENATE(VLOOKUP(Table4[[#This Row],[Jurisdicción]],Table5[#All],2,FALSE),".",Table4[[#This Row],[CodObjEst]])</f>
        <v>MAYEPGC.1</v>
      </c>
      <c r="K8" s="42" t="s">
        <v>140</v>
      </c>
      <c r="L8">
        <f>IF(Table4[[#This Row],[SiglaObjEst]]=J7,L7+1,1)</f>
        <v>2</v>
      </c>
    </row>
    <row r="9" spans="1:12" ht="90" x14ac:dyDescent="0.25">
      <c r="A9" t="s">
        <v>75</v>
      </c>
      <c r="B9" t="str">
        <f>VLOOKUP(Table2[[#This Row],[Jurisdicción]],Table5[#All],2,FALSE)</f>
        <v>EATC</v>
      </c>
      <c r="C9" s="3" t="s">
        <v>117</v>
      </c>
      <c r="D9" s="3" t="str">
        <f>LEFT(Table2[[#This Row],[Objetivo estratégico]],255)</f>
        <v>Ofrecer una temporada artística de nivel y de calidad</v>
      </c>
      <c r="E9">
        <f>IF(Table2[[#This Row],[SiglaJur]]=B8,E8+1,1)</f>
        <v>1</v>
      </c>
      <c r="G9" s="41" t="s">
        <v>76</v>
      </c>
      <c r="H9" s="42" t="s">
        <v>138</v>
      </c>
      <c r="I9" s="42">
        <f>VLOOKUP(LEFT(Table4[[#This Row],[Objetivo estratégico]],255),Table2[[#All],[255 caracteres]:[CodObjEst]],2,FALSE)</f>
        <v>1</v>
      </c>
      <c r="J9" s="42" t="str">
        <f>CONCATENATE(VLOOKUP(Table4[[#This Row],[Jurisdicción]],Table5[#All],2,FALSE),".",Table4[[#This Row],[CodObjEst]])</f>
        <v>MAYEPGC.1</v>
      </c>
      <c r="K9" s="42" t="s">
        <v>141</v>
      </c>
      <c r="L9">
        <f>IF(Table4[[#This Row],[SiglaObjEst]]=J8,L8+1,1)</f>
        <v>3</v>
      </c>
    </row>
    <row r="10" spans="1:12" ht="75" x14ac:dyDescent="0.25">
      <c r="A10" t="s">
        <v>75</v>
      </c>
      <c r="B10" t="str">
        <f>VLOOKUP(Table2[[#This Row],[Jurisdicción]],Table5[#All],2,FALSE)</f>
        <v>EATC</v>
      </c>
      <c r="C10" s="3" t="s">
        <v>119</v>
      </c>
      <c r="D10" s="3" t="str">
        <f>LEFT(Table2[[#This Row],[Objetivo estratégico]],255)</f>
        <v>Profundizar la integración del Teatro con la sociedad toda</v>
      </c>
      <c r="E10">
        <f>IF(Table2[[#This Row],[SiglaJur]]=B9,E9+1,1)</f>
        <v>2</v>
      </c>
      <c r="G10" s="41" t="s">
        <v>76</v>
      </c>
      <c r="H10" s="42" t="s">
        <v>138</v>
      </c>
      <c r="I10" s="42">
        <f>VLOOKUP(LEFT(Table4[[#This Row],[Objetivo estratégico]],255),Table2[[#All],[255 caracteres]:[CodObjEst]],2,FALSE)</f>
        <v>1</v>
      </c>
      <c r="J10" s="42" t="str">
        <f>CONCATENATE(VLOOKUP(Table4[[#This Row],[Jurisdicción]],Table5[#All],2,FALSE),".",Table4[[#This Row],[CodObjEst]])</f>
        <v>MAYEPGC.1</v>
      </c>
      <c r="K10" s="42" t="s">
        <v>142</v>
      </c>
      <c r="L10">
        <f>IF(Table4[[#This Row],[SiglaObjEst]]=J9,L9+1,1)</f>
        <v>4</v>
      </c>
    </row>
    <row r="11" spans="1:12" ht="45" x14ac:dyDescent="0.25">
      <c r="A11" t="s">
        <v>75</v>
      </c>
      <c r="B11" t="str">
        <f>VLOOKUP(Table2[[#This Row],[Jurisdicción]],Table5[#All],2,FALSE)</f>
        <v>EATC</v>
      </c>
      <c r="C11" s="3" t="s">
        <v>121</v>
      </c>
      <c r="D11" s="3" t="str">
        <f>LEFT(Table2[[#This Row],[Objetivo estratégico]],255)</f>
        <v>Modernizar la gestión del Teatro</v>
      </c>
      <c r="E11">
        <f>IF(Table2[[#This Row],[SiglaJur]]=B10,E10+1,1)</f>
        <v>3</v>
      </c>
      <c r="G11" s="41" t="s">
        <v>76</v>
      </c>
      <c r="H11" s="42" t="s">
        <v>143</v>
      </c>
      <c r="I11" s="42">
        <f>VLOOKUP(LEFT(Table4[[#This Row],[Objetivo estratégico]],255),Table2[[#All],[255 caracteres]:[CodObjEst]],2,FALSE)</f>
        <v>2</v>
      </c>
      <c r="J11" s="42" t="str">
        <f>CONCATENATE(VLOOKUP(Table4[[#This Row],[Jurisdicción]],Table5[#All],2,FALSE),".",Table4[[#This Row],[CodObjEst]])</f>
        <v>MAYEPGC.2</v>
      </c>
      <c r="K11" s="42" t="s">
        <v>144</v>
      </c>
      <c r="L11">
        <f>IF(Table4[[#This Row],[SiglaObjEst]]=J10,L10+1,1)</f>
        <v>1</v>
      </c>
    </row>
    <row r="12" spans="1:12" ht="30" x14ac:dyDescent="0.25">
      <c r="A12" t="s">
        <v>75</v>
      </c>
      <c r="B12" t="str">
        <f>VLOOKUP(Table2[[#This Row],[Jurisdicción]],Table5[#All],2,FALSE)</f>
        <v>EATC</v>
      </c>
      <c r="C12" s="3" t="s">
        <v>126</v>
      </c>
      <c r="D12" s="3" t="str">
        <f>LEFT(Table2[[#This Row],[Objetivo estratégico]],255)</f>
        <v>Promover el desarrollo de las generaciones emergentes en la formación de artes teatrales</v>
      </c>
      <c r="E12">
        <f>IF(Table2[[#This Row],[SiglaJur]]=B11,E11+1,1)</f>
        <v>4</v>
      </c>
      <c r="G12" s="41" t="s">
        <v>76</v>
      </c>
      <c r="H12" s="42" t="s">
        <v>143</v>
      </c>
      <c r="I12" s="42">
        <f>VLOOKUP(LEFT(Table4[[#This Row],[Objetivo estratégico]],255),Table2[[#All],[255 caracteres]:[CodObjEst]],2,FALSE)</f>
        <v>2</v>
      </c>
      <c r="J12" s="42" t="str">
        <f>CONCATENATE(VLOOKUP(Table4[[#This Row],[Jurisdicción]],Table5[#All],2,FALSE),".",Table4[[#This Row],[CodObjEst]])</f>
        <v>MAYEPGC.2</v>
      </c>
      <c r="K12" s="42" t="s">
        <v>145</v>
      </c>
      <c r="L12">
        <f>IF(Table4[[#This Row],[SiglaObjEst]]=J11,L11+1,1)</f>
        <v>2</v>
      </c>
    </row>
    <row r="13" spans="1:12" ht="30" x14ac:dyDescent="0.25">
      <c r="A13" t="s">
        <v>95</v>
      </c>
      <c r="B13" t="str">
        <f>VLOOKUP(Table2[[#This Row],[Jurisdicción]],Table5[#All],2,FALSE)</f>
        <v>SECISYU</v>
      </c>
      <c r="C13" s="3" t="s">
        <v>128</v>
      </c>
      <c r="D13" s="3" t="str">
        <f>LEFT(Table2[[#This Row],[Objetivo estratégico]],255)</f>
        <v>Promover la interconectividad e integración entre el barrio 31 y 31 bis, la zona portuaria y la ciudad</v>
      </c>
      <c r="E13">
        <f>IF(Table2[[#This Row],[SiglaJur]]=B12,E12+1,1)</f>
        <v>1</v>
      </c>
      <c r="G13" s="41" t="s">
        <v>76</v>
      </c>
      <c r="H13" s="42" t="s">
        <v>143</v>
      </c>
      <c r="I13" s="42">
        <f>VLOOKUP(LEFT(Table4[[#This Row],[Objetivo estratégico]],255),Table2[[#All],[255 caracteres]:[CodObjEst]],2,FALSE)</f>
        <v>2</v>
      </c>
      <c r="J13" s="42" t="str">
        <f>CONCATENATE(VLOOKUP(Table4[[#This Row],[Jurisdicción]],Table5[#All],2,FALSE),".",Table4[[#This Row],[CodObjEst]])</f>
        <v>MAYEPGC.2</v>
      </c>
      <c r="K13" s="42" t="s">
        <v>146</v>
      </c>
      <c r="L13">
        <f>IF(Table4[[#This Row],[SiglaObjEst]]=J12,L12+1,1)</f>
        <v>3</v>
      </c>
    </row>
    <row r="14" spans="1:12" ht="30" x14ac:dyDescent="0.25">
      <c r="A14" t="s">
        <v>95</v>
      </c>
      <c r="B14" t="str">
        <f>VLOOKUP(Table2[[#This Row],[Jurisdicción]],Table5[#All],2,FALSE)</f>
        <v>SECISYU</v>
      </c>
      <c r="C14" s="3" t="s">
        <v>130</v>
      </c>
      <c r="D14" s="3" t="str">
        <f>LEFT(Table2[[#This Row],[Objetivo estratégico]],255)</f>
        <v>Generar un sistema económico sustentable</v>
      </c>
      <c r="E14">
        <f>IF(Table2[[#This Row],[SiglaJur]]=B13,E13+1,1)</f>
        <v>2</v>
      </c>
      <c r="G14" s="41" t="s">
        <v>76</v>
      </c>
      <c r="H14" s="42" t="s">
        <v>143</v>
      </c>
      <c r="I14" s="42">
        <f>VLOOKUP(LEFT(Table4[[#This Row],[Objetivo estratégico]],255),Table2[[#All],[255 caracteres]:[CodObjEst]],2,FALSE)</f>
        <v>2</v>
      </c>
      <c r="J14" s="42" t="str">
        <f>CONCATENATE(VLOOKUP(Table4[[#This Row],[Jurisdicción]],Table5[#All],2,FALSE),".",Table4[[#This Row],[CodObjEst]])</f>
        <v>MAYEPGC.2</v>
      </c>
      <c r="K14" s="42" t="s">
        <v>147</v>
      </c>
      <c r="L14">
        <f>IF(Table4[[#This Row],[SiglaObjEst]]=J13,L13+1,1)</f>
        <v>4</v>
      </c>
    </row>
    <row r="15" spans="1:12" ht="75" x14ac:dyDescent="0.25">
      <c r="A15" t="s">
        <v>95</v>
      </c>
      <c r="B15" t="str">
        <f>VLOOKUP(Table2[[#This Row],[Jurisdicción]],Table5[#All],2,FALSE)</f>
        <v>SECISYU</v>
      </c>
      <c r="C15" s="3" t="s">
        <v>133</v>
      </c>
      <c r="D15" s="3" t="str">
        <f>LEFT(Table2[[#This Row],[Objetivo estratégico]],255)</f>
        <v>Garantizar condiciones de habitabilidad dignas para los residentes</v>
      </c>
      <c r="E15">
        <f>IF(Table2[[#This Row],[SiglaJur]]=B14,E14+1,1)</f>
        <v>3</v>
      </c>
      <c r="G15" s="41" t="s">
        <v>76</v>
      </c>
      <c r="H15" s="42" t="s">
        <v>143</v>
      </c>
      <c r="I15" s="42">
        <f>VLOOKUP(LEFT(Table4[[#This Row],[Objetivo estratégico]],255),Table2[[#All],[255 caracteres]:[CodObjEst]],2,FALSE)</f>
        <v>2</v>
      </c>
      <c r="J15" s="42" t="str">
        <f>CONCATENATE(VLOOKUP(Table4[[#This Row],[Jurisdicción]],Table5[#All],2,FALSE),".",Table4[[#This Row],[CodObjEst]])</f>
        <v>MAYEPGC.2</v>
      </c>
      <c r="K15" s="42" t="s">
        <v>148</v>
      </c>
      <c r="L15">
        <f>IF(Table4[[#This Row],[SiglaObjEst]]=J14,L14+1,1)</f>
        <v>5</v>
      </c>
    </row>
    <row r="16" spans="1:12" ht="45" x14ac:dyDescent="0.25">
      <c r="A16" t="s">
        <v>95</v>
      </c>
      <c r="B16" t="str">
        <f>VLOOKUP(Table2[[#This Row],[Jurisdicción]],Table5[#All],2,FALSE)</f>
        <v>SECISYU</v>
      </c>
      <c r="C16" s="3" t="s">
        <v>136</v>
      </c>
      <c r="D16" s="3" t="str">
        <f>LEFT(Table2[[#This Row],[Objetivo estratégico]],255)</f>
        <v>Promover un mejoramiento de la calidad de vida, educación y acceso a los servicios sociales para los habitantes del barrio</v>
      </c>
      <c r="E16">
        <f>IF(Table2[[#This Row],[SiglaJur]]=B15,E15+1,1)</f>
        <v>4</v>
      </c>
      <c r="G16" s="41" t="s">
        <v>76</v>
      </c>
      <c r="H16" s="42" t="s">
        <v>149</v>
      </c>
      <c r="I16" s="42">
        <f>VLOOKUP(LEFT(Table4[[#This Row],[Objetivo estratégico]],255),Table2[[#All],[255 caracteres]:[CodObjEst]],2,FALSE)</f>
        <v>3</v>
      </c>
      <c r="J16" s="42" t="str">
        <f>CONCATENATE(VLOOKUP(Table4[[#This Row],[Jurisdicción]],Table5[#All],2,FALSE),".",Table4[[#This Row],[CodObjEst]])</f>
        <v>MAYEPGC.3</v>
      </c>
      <c r="K16" s="42" t="s">
        <v>150</v>
      </c>
      <c r="L16">
        <f>IF(Table4[[#This Row],[SiglaObjEst]]=J15,L15+1,1)</f>
        <v>1</v>
      </c>
    </row>
    <row r="17" spans="1:12" ht="45" x14ac:dyDescent="0.25">
      <c r="A17" t="s">
        <v>76</v>
      </c>
      <c r="B17" t="str">
        <f>VLOOKUP(Table2[[#This Row],[Jurisdicción]],Table5[#All],2,FALSE)</f>
        <v>MAYEPGC</v>
      </c>
      <c r="C17" s="3" t="s">
        <v>138</v>
      </c>
      <c r="D17" s="3" t="str">
        <f>LEFT(Table2[[#This Row],[Objetivo estratégico]],255)</f>
        <v>Realizar obras de Regeneración Urbana con el objetivo de lograr una ciudad más inclusiva y sustentable, en constante diálogo con el arte y la innovación.</v>
      </c>
      <c r="E17">
        <f>IF(Table2[[#This Row],[SiglaJur]]=B16,E16+1,1)</f>
        <v>1</v>
      </c>
      <c r="G17" s="41" t="s">
        <v>76</v>
      </c>
      <c r="H17" s="42" t="s">
        <v>149</v>
      </c>
      <c r="I17" s="42">
        <f>VLOOKUP(LEFT(Table4[[#This Row],[Objetivo estratégico]],255),Table2[[#All],[255 caracteres]:[CodObjEst]],2,FALSE)</f>
        <v>3</v>
      </c>
      <c r="J17" s="42" t="str">
        <f>CONCATENATE(VLOOKUP(Table4[[#This Row],[Jurisdicción]],Table5[#All],2,FALSE),".",Table4[[#This Row],[CodObjEst]])</f>
        <v>MAYEPGC.3</v>
      </c>
      <c r="K17" s="42" t="s">
        <v>151</v>
      </c>
      <c r="L17">
        <f>IF(Table4[[#This Row],[SiglaObjEst]]=J16,L16+1,1)</f>
        <v>2</v>
      </c>
    </row>
    <row r="18" spans="1:12" ht="60" x14ac:dyDescent="0.25">
      <c r="A18" t="s">
        <v>76</v>
      </c>
      <c r="B18" t="str">
        <f>VLOOKUP(Table2[[#This Row],[Jurisdicción]],Table5[#All],2,FALSE)</f>
        <v>MAYEPGC</v>
      </c>
      <c r="C18" s="3" t="s">
        <v>143</v>
      </c>
      <c r="D18" s="3" t="str">
        <f>LEFT(Table2[[#This Row],[Objetivo estratégico]],255)</f>
        <v>Que la ciudadanía acceda a un Espacio Público conservado y accesible, asegurando una mejor calidad de vida a la población.</v>
      </c>
      <c r="E18">
        <f>IF(Table2[[#This Row],[SiglaJur]]=B17,E17+1,1)</f>
        <v>2</v>
      </c>
      <c r="G18" s="41" t="s">
        <v>76</v>
      </c>
      <c r="H18" s="42" t="s">
        <v>149</v>
      </c>
      <c r="I18" s="42">
        <f>VLOOKUP(LEFT(Table4[[#This Row],[Objetivo estratégico]],255),Table2[[#All],[255 caracteres]:[CodObjEst]],2,FALSE)</f>
        <v>3</v>
      </c>
      <c r="J18" s="42" t="str">
        <f>CONCATENATE(VLOOKUP(Table4[[#This Row],[Jurisdicción]],Table5[#All],2,FALSE),".",Table4[[#This Row],[CodObjEst]])</f>
        <v>MAYEPGC.3</v>
      </c>
      <c r="K18" s="42" t="s">
        <v>152</v>
      </c>
      <c r="L18">
        <f>IF(Table4[[#This Row],[SiglaObjEst]]=J17,L17+1,1)</f>
        <v>3</v>
      </c>
    </row>
    <row r="19" spans="1:12" ht="45" x14ac:dyDescent="0.25">
      <c r="A19" t="s">
        <v>76</v>
      </c>
      <c r="B19" t="str">
        <f>VLOOKUP(Table2[[#This Row],[Jurisdicción]],Table5[#All],2,FALSE)</f>
        <v>MAYEPGC</v>
      </c>
      <c r="C19" s="3" t="s">
        <v>149</v>
      </c>
      <c r="D19" s="3" t="str">
        <f>LEFT(Table2[[#This Row],[Objetivo estratégico]],255)</f>
        <v>Asegurar el cumplimiento de la normativa vigente  y regular así el Uso del Espacio Público priorizando los intereses ciudadanos y contribuyendo en la puesta en valor de los espacios comunes.</v>
      </c>
      <c r="E19">
        <f>IF(Table2[[#This Row],[SiglaJur]]=B18,E18+1,1)</f>
        <v>3</v>
      </c>
      <c r="G19" s="41" t="s">
        <v>76</v>
      </c>
      <c r="H19" s="42" t="s">
        <v>149</v>
      </c>
      <c r="I19" s="42">
        <f>VLOOKUP(LEFT(Table4[[#This Row],[Objetivo estratégico]],255),Table2[[#All],[255 caracteres]:[CodObjEst]],2,FALSE)</f>
        <v>3</v>
      </c>
      <c r="J19" s="42" t="str">
        <f>CONCATENATE(VLOOKUP(Table4[[#This Row],[Jurisdicción]],Table5[#All],2,FALSE),".",Table4[[#This Row],[CodObjEst]])</f>
        <v>MAYEPGC.3</v>
      </c>
      <c r="K19" s="42" t="s">
        <v>153</v>
      </c>
      <c r="L19">
        <f>IF(Table4[[#This Row],[SiglaObjEst]]=J18,L18+1,1)</f>
        <v>4</v>
      </c>
    </row>
    <row r="20" spans="1:12" x14ac:dyDescent="0.25">
      <c r="A20" t="s">
        <v>76</v>
      </c>
      <c r="B20" t="str">
        <f>VLOOKUP(Table2[[#This Row],[Jurisdicción]],Table5[#All],2,FALSE)</f>
        <v>MAYEPGC</v>
      </c>
      <c r="C20" s="3" t="s">
        <v>154</v>
      </c>
      <c r="D20" s="3" t="str">
        <f>LEFT(Table2[[#This Row],[Objetivo estratégico]],255)</f>
        <v>Que la Ciudad de Buenos Aires sea una ciudad más Limpia.</v>
      </c>
      <c r="E20">
        <f>IF(Table2[[#This Row],[SiglaJur]]=B19,E19+1,1)</f>
        <v>4</v>
      </c>
      <c r="G20" s="41" t="s">
        <v>76</v>
      </c>
      <c r="H20" s="42" t="s">
        <v>154</v>
      </c>
      <c r="I20" s="42">
        <f>VLOOKUP(LEFT(Table4[[#This Row],[Objetivo estratégico]],255),Table2[[#All],[255 caracteres]:[CodObjEst]],2,FALSE)</f>
        <v>4</v>
      </c>
      <c r="J20" s="42" t="str">
        <f>CONCATENATE(VLOOKUP(Table4[[#This Row],[Jurisdicción]],Table5[#All],2,FALSE),".",Table4[[#This Row],[CodObjEst]])</f>
        <v>MAYEPGC.4</v>
      </c>
      <c r="K20" s="42" t="s">
        <v>155</v>
      </c>
      <c r="L20">
        <f>IF(Table4[[#This Row],[SiglaObjEst]]=J19,L19+1,1)</f>
        <v>1</v>
      </c>
    </row>
    <row r="21" spans="1:12" ht="45" x14ac:dyDescent="0.25">
      <c r="A21" t="s">
        <v>76</v>
      </c>
      <c r="B21" t="str">
        <f>VLOOKUP(Table2[[#This Row],[Jurisdicción]],Table5[#All],2,FALSE)</f>
        <v>MAYEPGC</v>
      </c>
      <c r="C21" s="3" t="s">
        <v>158</v>
      </c>
      <c r="D21" s="3" t="str">
        <f>LEFT(Table2[[#This Row],[Objetivo estratégico]],255)</f>
        <v>Mejora la calidad ambiental y efectos sobre cambio climático colaborando en la recomposición de los Recursos Naturales afectados y el el mejoramiento del uso del Espacio Público.</v>
      </c>
      <c r="E21">
        <f>IF(Table2[[#This Row],[SiglaJur]]=B20,E20+1,1)</f>
        <v>5</v>
      </c>
      <c r="G21" s="41" t="s">
        <v>76</v>
      </c>
      <c r="H21" s="42" t="s">
        <v>154</v>
      </c>
      <c r="I21" s="42">
        <f>VLOOKUP(LEFT(Table4[[#This Row],[Objetivo estratégico]],255),Table2[[#All],[255 caracteres]:[CodObjEst]],2,FALSE)</f>
        <v>4</v>
      </c>
      <c r="J21" s="42" t="str">
        <f>CONCATENATE(VLOOKUP(Table4[[#This Row],[Jurisdicción]],Table5[#All],2,FALSE),".",Table4[[#This Row],[CodObjEst]])</f>
        <v>MAYEPGC.4</v>
      </c>
      <c r="K21" s="42" t="s">
        <v>156</v>
      </c>
      <c r="L21">
        <f>IF(Table4[[#This Row],[SiglaObjEst]]=J20,L20+1,1)</f>
        <v>2</v>
      </c>
    </row>
    <row r="22" spans="1:12" ht="30" x14ac:dyDescent="0.25">
      <c r="A22" t="s">
        <v>77</v>
      </c>
      <c r="B22" t="str">
        <f>VLOOKUP(Table2[[#This Row],[Jurisdicción]],Table5[#All],2,FALSE)</f>
        <v>MCGC</v>
      </c>
      <c r="C22" s="3" t="s">
        <v>172</v>
      </c>
      <c r="D22" s="3" t="str">
        <f>LEFT(Table2[[#This Row],[Objetivo estratégico]],255)</f>
        <v>Potenciar, revitalizar y transformar los programas artístico-culturales en las comunas</v>
      </c>
      <c r="E22">
        <f>IF(Table2[[#This Row],[SiglaJur]]=B21,E21+1,1)</f>
        <v>1</v>
      </c>
      <c r="G22" s="41" t="s">
        <v>76</v>
      </c>
      <c r="H22" s="42" t="s">
        <v>154</v>
      </c>
      <c r="I22" s="42">
        <f>VLOOKUP(LEFT(Table4[[#This Row],[Objetivo estratégico]],255),Table2[[#All],[255 caracteres]:[CodObjEst]],2,FALSE)</f>
        <v>4</v>
      </c>
      <c r="J22" s="42" t="str">
        <f>CONCATENATE(VLOOKUP(Table4[[#This Row],[Jurisdicción]],Table5[#All],2,FALSE),".",Table4[[#This Row],[CodObjEst]])</f>
        <v>MAYEPGC.4</v>
      </c>
      <c r="K22" s="42" t="s">
        <v>157</v>
      </c>
      <c r="L22">
        <f>IF(Table4[[#This Row],[SiglaObjEst]]=J21,L21+1,1)</f>
        <v>3</v>
      </c>
    </row>
    <row r="23" spans="1:12" ht="30" x14ac:dyDescent="0.25">
      <c r="A23" t="s">
        <v>77</v>
      </c>
      <c r="B23" t="str">
        <f>VLOOKUP(Table2[[#This Row],[Jurisdicción]],Table5[#All],2,FALSE)</f>
        <v>MCGC</v>
      </c>
      <c r="C23" s="3" t="s">
        <v>174</v>
      </c>
      <c r="D23" s="3" t="str">
        <f>LEFT(Table2[[#This Row],[Objetivo estratégico]],255)</f>
        <v>Apuntalar la cultura pública no estatal</v>
      </c>
      <c r="E23">
        <f>IF(Table2[[#This Row],[SiglaJur]]=B22,E22+1,1)</f>
        <v>2</v>
      </c>
      <c r="G23" s="41" t="s">
        <v>76</v>
      </c>
      <c r="H23" s="42" t="s">
        <v>154</v>
      </c>
      <c r="I23" s="42">
        <f>VLOOKUP(LEFT(Table4[[#This Row],[Objetivo estratégico]],255),Table2[[#All],[255 caracteres]:[CodObjEst]],2,FALSE)</f>
        <v>4</v>
      </c>
      <c r="J23" s="42" t="str">
        <f>CONCATENATE(VLOOKUP(Table4[[#This Row],[Jurisdicción]],Table5[#All],2,FALSE),".",Table4[[#This Row],[CodObjEst]])</f>
        <v>MAYEPGC.4</v>
      </c>
      <c r="K23" s="42" t="s">
        <v>169</v>
      </c>
      <c r="L23">
        <f>IF(Table4[[#This Row],[SiglaObjEst]]=J22,L22+1,1)</f>
        <v>4</v>
      </c>
    </row>
    <row r="24" spans="1:12" x14ac:dyDescent="0.25">
      <c r="A24" t="s">
        <v>77</v>
      </c>
      <c r="B24" t="str">
        <f>VLOOKUP(Table2[[#This Row],[Jurisdicción]],Table5[#All],2,FALSE)</f>
        <v>MCGC</v>
      </c>
      <c r="C24" s="3" t="s">
        <v>176</v>
      </c>
      <c r="D24" s="3" t="str">
        <f>LEFT(Table2[[#This Row],[Objetivo estratégico]],255)</f>
        <v>Optimizar la línea de cultura en la calle</v>
      </c>
      <c r="E24">
        <f>IF(Table2[[#This Row],[SiglaJur]]=B23,E23+1,1)</f>
        <v>3</v>
      </c>
      <c r="G24" s="41" t="s">
        <v>76</v>
      </c>
      <c r="H24" s="42" t="s">
        <v>154</v>
      </c>
      <c r="I24" s="42">
        <f>VLOOKUP(LEFT(Table4[[#This Row],[Objetivo estratégico]],255),Table2[[#All],[255 caracteres]:[CodObjEst]],2,FALSE)</f>
        <v>4</v>
      </c>
      <c r="J24" s="42" t="str">
        <f>CONCATENATE(VLOOKUP(Table4[[#This Row],[Jurisdicción]],Table5[#All],2,FALSE),".",Table4[[#This Row],[CodObjEst]])</f>
        <v>MAYEPGC.4</v>
      </c>
      <c r="K24" s="42" t="s">
        <v>170</v>
      </c>
      <c r="L24">
        <f>IF(Table4[[#This Row],[SiglaObjEst]]=J23,L23+1,1)</f>
        <v>5</v>
      </c>
    </row>
    <row r="25" spans="1:12" ht="30" x14ac:dyDescent="0.25">
      <c r="A25" t="s">
        <v>77</v>
      </c>
      <c r="B25" t="str">
        <f>VLOOKUP(Table2[[#This Row],[Jurisdicción]],Table5[#All],2,FALSE)</f>
        <v>MCGC</v>
      </c>
      <c r="C25" s="3" t="s">
        <v>178</v>
      </c>
      <c r="D25" s="3" t="str">
        <f>LEFT(Table2[[#This Row],[Objetivo estratégico]],255)</f>
        <v>Visibilizar expresiones culturales jóvenes</v>
      </c>
      <c r="E25">
        <f>IF(Table2[[#This Row],[SiglaJur]]=B24,E24+1,1)</f>
        <v>4</v>
      </c>
      <c r="G25" s="41" t="s">
        <v>76</v>
      </c>
      <c r="H25" s="42" t="s">
        <v>154</v>
      </c>
      <c r="I25" s="42">
        <f>VLOOKUP(LEFT(Table4[[#This Row],[Objetivo estratégico]],255),Table2[[#All],[255 caracteres]:[CodObjEst]],2,FALSE)</f>
        <v>4</v>
      </c>
      <c r="J25" s="42" t="str">
        <f>CONCATENATE(VLOOKUP(Table4[[#This Row],[Jurisdicción]],Table5[#All],2,FALSE),".",Table4[[#This Row],[CodObjEst]])</f>
        <v>MAYEPGC.4</v>
      </c>
      <c r="K25" s="42" t="s">
        <v>171</v>
      </c>
      <c r="L25">
        <f>IF(Table4[[#This Row],[SiglaObjEst]]=J24,L24+1,1)</f>
        <v>6</v>
      </c>
    </row>
    <row r="26" spans="1:12" ht="45" x14ac:dyDescent="0.25">
      <c r="A26" t="s">
        <v>77</v>
      </c>
      <c r="B26" t="str">
        <f>VLOOKUP(Table2[[#This Row],[Jurisdicción]],Table5[#All],2,FALSE)</f>
        <v>MCGC</v>
      </c>
      <c r="C26" s="3" t="s">
        <v>180</v>
      </c>
      <c r="D26" s="3" t="str">
        <f>LEFT(Table2[[#This Row],[Objetivo estratégico]],255)</f>
        <v>Refuncionalizar los efectores públicos</v>
      </c>
      <c r="E26">
        <f>IF(Table2[[#This Row],[SiglaJur]]=B25,E25+1,1)</f>
        <v>5</v>
      </c>
      <c r="G26" s="41" t="s">
        <v>76</v>
      </c>
      <c r="H26" s="42" t="s">
        <v>158</v>
      </c>
      <c r="I26" s="42">
        <f>VLOOKUP(LEFT(Table4[[#This Row],[Objetivo estratégico]],255),Table2[[#All],[255 caracteres]:[CodObjEst]],2,FALSE)</f>
        <v>5</v>
      </c>
      <c r="J26" s="42" t="str">
        <f>CONCATENATE(VLOOKUP(Table4[[#This Row],[Jurisdicción]],Table5[#All],2,FALSE),".",Table4[[#This Row],[CodObjEst]])</f>
        <v>MAYEPGC.5</v>
      </c>
      <c r="K26" s="42" t="s">
        <v>159</v>
      </c>
      <c r="L26">
        <f>IF(Table4[[#This Row],[SiglaObjEst]]=J25,L25+1,1)</f>
        <v>1</v>
      </c>
    </row>
    <row r="27" spans="1:12" ht="45" x14ac:dyDescent="0.25">
      <c r="A27" t="s">
        <v>78</v>
      </c>
      <c r="B27" t="str">
        <f>VLOOKUP(Table2[[#This Row],[Jurisdicción]],Table5[#All],2,FALSE)</f>
        <v>MHYDHGC</v>
      </c>
      <c r="C27" s="3" t="s">
        <v>182</v>
      </c>
      <c r="D27" s="3" t="str">
        <f>LEFT(Table2[[#This Row],[Objetivo estratégico]],255)</f>
        <v>Respuesta ante las situaciones de emergencia social</v>
      </c>
      <c r="E27">
        <f>IF(Table2[[#This Row],[SiglaJur]]=B26,E26+1,1)</f>
        <v>1</v>
      </c>
      <c r="G27" s="41" t="s">
        <v>76</v>
      </c>
      <c r="H27" s="42" t="s">
        <v>158</v>
      </c>
      <c r="I27" s="42">
        <f>VLOOKUP(LEFT(Table4[[#This Row],[Objetivo estratégico]],255),Table2[[#All],[255 caracteres]:[CodObjEst]],2,FALSE)</f>
        <v>5</v>
      </c>
      <c r="J27" s="42" t="str">
        <f>CONCATENATE(VLOOKUP(Table4[[#This Row],[Jurisdicción]],Table5[#All],2,FALSE),".",Table4[[#This Row],[CodObjEst]])</f>
        <v>MAYEPGC.5</v>
      </c>
      <c r="K27" s="42" t="s">
        <v>160</v>
      </c>
      <c r="L27">
        <f>IF(Table4[[#This Row],[SiglaObjEst]]=J26,L26+1,1)</f>
        <v>2</v>
      </c>
    </row>
    <row r="28" spans="1:12" ht="45" x14ac:dyDescent="0.25">
      <c r="A28" t="s">
        <v>78</v>
      </c>
      <c r="B28" t="str">
        <f>VLOOKUP(Table2[[#This Row],[Jurisdicción]],Table5[#All],2,FALSE)</f>
        <v>MHYDHGC</v>
      </c>
      <c r="C28" s="3" t="s">
        <v>184</v>
      </c>
      <c r="D28" s="3" t="str">
        <f>LEFT(Table2[[#This Row],[Objetivo estratégico]],255)</f>
        <v>Asegurar la integralidad y eficacia de las prestaciones</v>
      </c>
      <c r="E28">
        <f>IF(Table2[[#This Row],[SiglaJur]]=B27,E27+1,1)</f>
        <v>2</v>
      </c>
      <c r="G28" s="41" t="s">
        <v>76</v>
      </c>
      <c r="H28" s="42" t="s">
        <v>158</v>
      </c>
      <c r="I28" s="42">
        <f>VLOOKUP(LEFT(Table4[[#This Row],[Objetivo estratégico]],255),Table2[[#All],[255 caracteres]:[CodObjEst]],2,FALSE)</f>
        <v>5</v>
      </c>
      <c r="J28" s="42" t="str">
        <f>CONCATENATE(VLOOKUP(Table4[[#This Row],[Jurisdicción]],Table5[#All],2,FALSE),".",Table4[[#This Row],[CodObjEst]])</f>
        <v>MAYEPGC.5</v>
      </c>
      <c r="K28" s="42" t="s">
        <v>161</v>
      </c>
      <c r="L28">
        <f>IF(Table4[[#This Row],[SiglaObjEst]]=J27,L27+1,1)</f>
        <v>3</v>
      </c>
    </row>
    <row r="29" spans="1:12" ht="45" x14ac:dyDescent="0.25">
      <c r="A29" t="s">
        <v>78</v>
      </c>
      <c r="B29" t="str">
        <f>VLOOKUP(Table2[[#This Row],[Jurisdicción]],Table5[#All],2,FALSE)</f>
        <v>MHYDHGC</v>
      </c>
      <c r="C29" s="3" t="s">
        <v>187</v>
      </c>
      <c r="D29" s="3" t="str">
        <f>LEFT(Table2[[#This Row],[Objetivo estratégico]],255)</f>
        <v>Crear las condiciones que garanticen la inclusión social y la participación comunitaria a través de la gestión social del Hábitat en villas, asentamientos y su entorno inmediato.</v>
      </c>
      <c r="E29">
        <f>IF(Table2[[#This Row],[SiglaJur]]=B28,E28+1,1)</f>
        <v>3</v>
      </c>
      <c r="G29" s="41" t="s">
        <v>76</v>
      </c>
      <c r="H29" s="42" t="s">
        <v>158</v>
      </c>
      <c r="I29" s="42">
        <f>VLOOKUP(LEFT(Table4[[#This Row],[Objetivo estratégico]],255),Table2[[#All],[255 caracteres]:[CodObjEst]],2,FALSE)</f>
        <v>5</v>
      </c>
      <c r="J29" s="42" t="str">
        <f>CONCATENATE(VLOOKUP(Table4[[#This Row],[Jurisdicción]],Table5[#All],2,FALSE),".",Table4[[#This Row],[CodObjEst]])</f>
        <v>MAYEPGC.5</v>
      </c>
      <c r="K29" s="42" t="s">
        <v>162</v>
      </c>
      <c r="L29">
        <f>IF(Table4[[#This Row],[SiglaObjEst]]=J28,L28+1,1)</f>
        <v>4</v>
      </c>
    </row>
    <row r="30" spans="1:12" ht="45" x14ac:dyDescent="0.25">
      <c r="A30" t="s">
        <v>78</v>
      </c>
      <c r="B30" t="str">
        <f>VLOOKUP(Table2[[#This Row],[Jurisdicción]],Table5[#All],2,FALSE)</f>
        <v>MHYDHGC</v>
      </c>
      <c r="C30" s="3" t="s">
        <v>189</v>
      </c>
      <c r="D30" s="3" t="str">
        <f>LEFT(Table2[[#This Row],[Objetivo estratégico]],255)</f>
        <v>Garantizar la Igualdad de Oportunidades</v>
      </c>
      <c r="E30">
        <f>IF(Table2[[#This Row],[SiglaJur]]=B29,E29+1,1)</f>
        <v>4</v>
      </c>
      <c r="G30" s="41" t="s">
        <v>76</v>
      </c>
      <c r="H30" s="42" t="s">
        <v>158</v>
      </c>
      <c r="I30" s="42">
        <f>VLOOKUP(LEFT(Table4[[#This Row],[Objetivo estratégico]],255),Table2[[#All],[255 caracteres]:[CodObjEst]],2,FALSE)</f>
        <v>5</v>
      </c>
      <c r="J30" s="42" t="str">
        <f>CONCATENATE(VLOOKUP(Table4[[#This Row],[Jurisdicción]],Table5[#All],2,FALSE),".",Table4[[#This Row],[CodObjEst]])</f>
        <v>MAYEPGC.5</v>
      </c>
      <c r="K30" s="42" t="s">
        <v>163</v>
      </c>
      <c r="L30">
        <f>IF(Table4[[#This Row],[SiglaObjEst]]=J29,L29+1,1)</f>
        <v>5</v>
      </c>
    </row>
    <row r="31" spans="1:12" ht="45" x14ac:dyDescent="0.25">
      <c r="A31" t="s">
        <v>79</v>
      </c>
      <c r="B31" t="str">
        <f>VLOOKUP(Table2[[#This Row],[Jurisdicción]],Table5[#All],2,FALSE)</f>
        <v>MDUYTGC</v>
      </c>
      <c r="C31" s="3" t="s">
        <v>208</v>
      </c>
      <c r="D31" s="3" t="str">
        <f>LEFT(Table2[[#This Row],[Objetivo estratégico]],255)</f>
        <v>Continuar con la implementación del Plan Hidráulico</v>
      </c>
      <c r="E31">
        <f>IF(Table2[[#This Row],[SiglaJur]]=B30,E30+1,1)</f>
        <v>1</v>
      </c>
      <c r="G31" s="41" t="s">
        <v>76</v>
      </c>
      <c r="H31" s="42" t="s">
        <v>158</v>
      </c>
      <c r="I31" s="42">
        <f>VLOOKUP(LEFT(Table4[[#This Row],[Objetivo estratégico]],255),Table2[[#All],[255 caracteres]:[CodObjEst]],2,FALSE)</f>
        <v>5</v>
      </c>
      <c r="J31" s="42" t="str">
        <f>CONCATENATE(VLOOKUP(Table4[[#This Row],[Jurisdicción]],Table5[#All],2,FALSE),".",Table4[[#This Row],[CodObjEst]])</f>
        <v>MAYEPGC.5</v>
      </c>
      <c r="K31" s="42" t="s">
        <v>164</v>
      </c>
      <c r="L31">
        <f>IF(Table4[[#This Row],[SiglaObjEst]]=J30,L30+1,1)</f>
        <v>6</v>
      </c>
    </row>
    <row r="32" spans="1:12" ht="45" x14ac:dyDescent="0.25">
      <c r="A32" t="s">
        <v>79</v>
      </c>
      <c r="B32" t="str">
        <f>VLOOKUP(Table2[[#This Row],[Jurisdicción]],Table5[#All],2,FALSE)</f>
        <v>MDUYTGC</v>
      </c>
      <c r="C32" s="3" t="s">
        <v>210</v>
      </c>
      <c r="D32" s="3" t="str">
        <f>LEFT(Table2[[#This Row],[Objetivo estratégico]],255)</f>
        <v>Promover el desarrollo sostenible de la ciudad de Buenos Aires</v>
      </c>
      <c r="E32">
        <f>IF(Table2[[#This Row],[SiglaJur]]=B31,E31+1,1)</f>
        <v>2</v>
      </c>
      <c r="G32" s="41" t="s">
        <v>76</v>
      </c>
      <c r="H32" s="42" t="s">
        <v>158</v>
      </c>
      <c r="I32" s="42">
        <f>VLOOKUP(LEFT(Table4[[#This Row],[Objetivo estratégico]],255),Table2[[#All],[255 caracteres]:[CodObjEst]],2,FALSE)</f>
        <v>5</v>
      </c>
      <c r="J32" s="42" t="str">
        <f>CONCATENATE(VLOOKUP(Table4[[#This Row],[Jurisdicción]],Table5[#All],2,FALSE),".",Table4[[#This Row],[CodObjEst]])</f>
        <v>MAYEPGC.5</v>
      </c>
      <c r="K32" s="42" t="s">
        <v>165</v>
      </c>
      <c r="L32">
        <f>IF(Table4[[#This Row],[SiglaObjEst]]=J31,L31+1,1)</f>
        <v>7</v>
      </c>
    </row>
    <row r="33" spans="1:12" ht="45" x14ac:dyDescent="0.25">
      <c r="A33" t="s">
        <v>79</v>
      </c>
      <c r="B33" t="str">
        <f>VLOOKUP(Table2[[#This Row],[Jurisdicción]],Table5[#All],2,FALSE)</f>
        <v>MDUYTGC</v>
      </c>
      <c r="C33" s="3" t="s">
        <v>212</v>
      </c>
      <c r="D33" s="3" t="str">
        <f>LEFT(Table2[[#This Row],[Objetivo estratégico]],255)</f>
        <v>Mejorar el servicio de Subterraneos</v>
      </c>
      <c r="E33">
        <f>IF(Table2[[#This Row],[SiglaJur]]=B32,E32+1,1)</f>
        <v>3</v>
      </c>
      <c r="G33" s="41" t="s">
        <v>76</v>
      </c>
      <c r="H33" s="42" t="s">
        <v>158</v>
      </c>
      <c r="I33" s="42">
        <f>VLOOKUP(LEFT(Table4[[#This Row],[Objetivo estratégico]],255),Table2[[#All],[255 caracteres]:[CodObjEst]],2,FALSE)</f>
        <v>5</v>
      </c>
      <c r="J33" s="42" t="str">
        <f>CONCATENATE(VLOOKUP(Table4[[#This Row],[Jurisdicción]],Table5[#All],2,FALSE),".",Table4[[#This Row],[CodObjEst]])</f>
        <v>MAYEPGC.5</v>
      </c>
      <c r="K33" s="42" t="s">
        <v>166</v>
      </c>
      <c r="L33">
        <f>IF(Table4[[#This Row],[SiglaObjEst]]=J32,L32+1,1)</f>
        <v>8</v>
      </c>
    </row>
    <row r="34" spans="1:12" ht="45" x14ac:dyDescent="0.25">
      <c r="A34" t="s">
        <v>79</v>
      </c>
      <c r="B34" t="str">
        <f>VLOOKUP(Table2[[#This Row],[Jurisdicción]],Table5[#All],2,FALSE)</f>
        <v>MDUYTGC</v>
      </c>
      <c r="C34" s="3" t="s">
        <v>214</v>
      </c>
      <c r="D34" s="3" t="str">
        <f>LEFT(Table2[[#This Row],[Objetivo estratégico]],255)</f>
        <v>Mejorar el transporte público en superficie</v>
      </c>
      <c r="E34">
        <f>IF(Table2[[#This Row],[SiglaJur]]=B33,E33+1,1)</f>
        <v>4</v>
      </c>
      <c r="G34" s="41" t="s">
        <v>76</v>
      </c>
      <c r="H34" s="42" t="s">
        <v>158</v>
      </c>
      <c r="I34" s="42">
        <f>VLOOKUP(LEFT(Table4[[#This Row],[Objetivo estratégico]],255),Table2[[#All],[255 caracteres]:[CodObjEst]],2,FALSE)</f>
        <v>5</v>
      </c>
      <c r="J34" s="42" t="str">
        <f>CONCATENATE(VLOOKUP(Table4[[#This Row],[Jurisdicción]],Table5[#All],2,FALSE),".",Table4[[#This Row],[CodObjEst]])</f>
        <v>MAYEPGC.5</v>
      </c>
      <c r="K34" s="42" t="s">
        <v>167</v>
      </c>
      <c r="L34">
        <f>IF(Table4[[#This Row],[SiglaObjEst]]=J33,L33+1,1)</f>
        <v>9</v>
      </c>
    </row>
    <row r="35" spans="1:12" ht="60" x14ac:dyDescent="0.25">
      <c r="A35" t="s">
        <v>79</v>
      </c>
      <c r="B35" t="str">
        <f>VLOOKUP(Table2[[#This Row],[Jurisdicción]],Table5[#All],2,FALSE)</f>
        <v>MDUYTGC</v>
      </c>
      <c r="C35" s="3" t="s">
        <v>215</v>
      </c>
      <c r="D35" s="3" t="str">
        <f>LEFT(Table2[[#This Row],[Objetivo estratégico]],255)</f>
        <v>Implementar una mirada de desarrollo urbanistico integral</v>
      </c>
      <c r="E35">
        <f>IF(Table2[[#This Row],[SiglaJur]]=B34,E34+1,1)</f>
        <v>5</v>
      </c>
      <c r="G35" s="41" t="s">
        <v>76</v>
      </c>
      <c r="H35" s="42" t="s">
        <v>158</v>
      </c>
      <c r="I35" s="42">
        <f>VLOOKUP(LEFT(Table4[[#This Row],[Objetivo estratégico]],255),Table2[[#All],[255 caracteres]:[CodObjEst]],2,FALSE)</f>
        <v>5</v>
      </c>
      <c r="J35" s="42" t="str">
        <f>CONCATENATE(VLOOKUP(Table4[[#This Row],[Jurisdicción]],Table5[#All],2,FALSE),".",Table4[[#This Row],[CodObjEst]])</f>
        <v>MAYEPGC.5</v>
      </c>
      <c r="K35" s="42" t="s">
        <v>168</v>
      </c>
      <c r="L35">
        <f>IF(Table4[[#This Row],[SiglaObjEst]]=J34,L34+1,1)</f>
        <v>10</v>
      </c>
    </row>
    <row r="36" spans="1:12" ht="30" x14ac:dyDescent="0.25">
      <c r="A36" t="s">
        <v>79</v>
      </c>
      <c r="B36" t="str">
        <f>VLOOKUP(Table2[[#This Row],[Jurisdicción]],Table5[#All],2,FALSE)</f>
        <v>MDUYTGC</v>
      </c>
      <c r="C36" s="3" t="s">
        <v>219</v>
      </c>
      <c r="D36" s="3" t="str">
        <f>LEFT(Table2[[#This Row],[Objetivo estratégico]],255)</f>
        <v>Incluir el desarrollo de los vecinos dentro de la planificación urbanistica de la ciudad</v>
      </c>
      <c r="E36">
        <f>IF(Table2[[#This Row],[SiglaJur]]=B35,E35+1,1)</f>
        <v>6</v>
      </c>
      <c r="G36" s="41" t="s">
        <v>74</v>
      </c>
      <c r="H36" s="42" t="s">
        <v>104</v>
      </c>
      <c r="I36" s="42">
        <f>VLOOKUP(LEFT(Table4[[#This Row],[Objetivo estratégico]],255),Table2[[#All],[255 caracteres]:[CodObjEst]],2,FALSE)</f>
        <v>1</v>
      </c>
      <c r="J36" s="42" t="str">
        <f>CONCATENATE(VLOOKUP(Table4[[#This Row],[Jurisdicción]],Table5[#All],2,FALSE),".",Table4[[#This Row],[CodObjEst]])</f>
        <v>BCBA.1</v>
      </c>
      <c r="K36" s="42" t="s">
        <v>105</v>
      </c>
      <c r="L36">
        <f>IF(Table4[[#This Row],[SiglaObjEst]]=J35,L35+1,1)</f>
        <v>1</v>
      </c>
    </row>
    <row r="37" spans="1:12" ht="30" x14ac:dyDescent="0.25">
      <c r="A37" t="s">
        <v>79</v>
      </c>
      <c r="B37" t="str">
        <f>VLOOKUP(Table2[[#This Row],[Jurisdicción]],Table5[#All],2,FALSE)</f>
        <v>MDUYTGC</v>
      </c>
      <c r="C37" s="3" t="s">
        <v>228</v>
      </c>
      <c r="D37" s="3" t="str">
        <f>LEFT(Table2[[#This Row],[Objetivo estratégico]],255)</f>
        <v xml:space="preserve">Mejorar el acceso a la vivienda </v>
      </c>
      <c r="E37">
        <f>IF(Table2[[#This Row],[SiglaJur]]=B36,E36+1,1)</f>
        <v>7</v>
      </c>
      <c r="G37" s="41" t="s">
        <v>74</v>
      </c>
      <c r="H37" s="42" t="s">
        <v>104</v>
      </c>
      <c r="I37" s="42">
        <f>VLOOKUP(LEFT(Table4[[#This Row],[Objetivo estratégico]],255),Table2[[#All],[255 caracteres]:[CodObjEst]],2,FALSE)</f>
        <v>1</v>
      </c>
      <c r="J37" s="42" t="str">
        <f>CONCATENATE(VLOOKUP(Table4[[#This Row],[Jurisdicción]],Table5[#All],2,FALSE),".",Table4[[#This Row],[CodObjEst]])</f>
        <v>BCBA.1</v>
      </c>
      <c r="K37" s="42" t="s">
        <v>110</v>
      </c>
      <c r="L37">
        <f>IF(Table4[[#This Row],[SiglaObjEst]]=J36,L36+1,1)</f>
        <v>2</v>
      </c>
    </row>
    <row r="38" spans="1:12" ht="30" x14ac:dyDescent="0.25">
      <c r="A38" t="s">
        <v>79</v>
      </c>
      <c r="B38" t="str">
        <f>VLOOKUP(Table2[[#This Row],[Jurisdicción]],Table5[#All],2,FALSE)</f>
        <v>MDUYTGC</v>
      </c>
      <c r="C38" s="3" t="s">
        <v>240</v>
      </c>
      <c r="D38" s="3" t="str">
        <f>LEFT(Table2[[#This Row],[Objetivo estratégico]],255)</f>
        <v>Incrementar la Igualdad de oportunidades</v>
      </c>
      <c r="E38">
        <f>IF(Table2[[#This Row],[SiglaJur]]=B37,E37+1,1)</f>
        <v>8</v>
      </c>
      <c r="G38" s="41" t="s">
        <v>74</v>
      </c>
      <c r="H38" s="42" t="s">
        <v>104</v>
      </c>
      <c r="I38" s="42">
        <f>VLOOKUP(LEFT(Table4[[#This Row],[Objetivo estratégico]],255),Table2[[#All],[255 caracteres]:[CodObjEst]],2,FALSE)</f>
        <v>1</v>
      </c>
      <c r="J38" s="42" t="str">
        <f>CONCATENATE(VLOOKUP(Table4[[#This Row],[Jurisdicción]],Table5[#All],2,FALSE),".",Table4[[#This Row],[CodObjEst]])</f>
        <v>BCBA.1</v>
      </c>
      <c r="K38" s="42" t="s">
        <v>111</v>
      </c>
      <c r="L38">
        <f>IF(Table4[[#This Row],[SiglaObjEst]]=J37,L37+1,1)</f>
        <v>3</v>
      </c>
    </row>
    <row r="39" spans="1:12" ht="30" x14ac:dyDescent="0.25">
      <c r="A39" t="s">
        <v>79</v>
      </c>
      <c r="B39" t="str">
        <f>VLOOKUP(Table2[[#This Row],[Jurisdicción]],Table5[#All],2,FALSE)</f>
        <v>MDUYTGC</v>
      </c>
      <c r="C39" s="3" t="s">
        <v>243</v>
      </c>
      <c r="D39" s="3" t="str">
        <f>LEFT(Table2[[#This Row],[Objetivo estratégico]],255)</f>
        <v>Desarrollo de la movilidad para mejorar la vida de los vecinos</v>
      </c>
      <c r="E39">
        <f>IF(Table2[[#This Row],[SiglaJur]]=B38,E38+1,1)</f>
        <v>9</v>
      </c>
      <c r="G39" s="41" t="s">
        <v>74</v>
      </c>
      <c r="H39" s="42" t="s">
        <v>104</v>
      </c>
      <c r="I39" s="42">
        <f>VLOOKUP(LEFT(Table4[[#This Row],[Objetivo estratégico]],255),Table2[[#All],[255 caracteres]:[CodObjEst]],2,FALSE)</f>
        <v>1</v>
      </c>
      <c r="J39" s="42" t="str">
        <f>CONCATENATE(VLOOKUP(Table4[[#This Row],[Jurisdicción]],Table5[#All],2,FALSE),".",Table4[[#This Row],[CodObjEst]])</f>
        <v>BCBA.1</v>
      </c>
      <c r="K39" s="42" t="s">
        <v>114</v>
      </c>
      <c r="L39">
        <f>IF(Table4[[#This Row],[SiglaObjEst]]=J38,L38+1,1)</f>
        <v>4</v>
      </c>
    </row>
    <row r="40" spans="1:12" ht="30" x14ac:dyDescent="0.25">
      <c r="A40" t="s">
        <v>79</v>
      </c>
      <c r="B40" t="str">
        <f>VLOOKUP(Table2[[#This Row],[Jurisdicción]],Table5[#All],2,FALSE)</f>
        <v>MDUYTGC</v>
      </c>
      <c r="C40" s="3" t="s">
        <v>245</v>
      </c>
      <c r="D40" s="3" t="str">
        <f>LEFT(Table2[[#This Row],[Objetivo estratégico]],255)</f>
        <v>Fomentar la ejecución de proyectos público-privados</v>
      </c>
      <c r="E40">
        <f>IF(Table2[[#This Row],[SiglaJur]]=B39,E39+1,1)</f>
        <v>10</v>
      </c>
      <c r="G40" s="41" t="s">
        <v>74</v>
      </c>
      <c r="H40" s="42" t="s">
        <v>104</v>
      </c>
      <c r="I40" s="42">
        <f>VLOOKUP(LEFT(Table4[[#This Row],[Objetivo estratégico]],255),Table2[[#All],[255 caracteres]:[CodObjEst]],2,FALSE)</f>
        <v>1</v>
      </c>
      <c r="J40" s="42" t="str">
        <f>CONCATENATE(VLOOKUP(Table4[[#This Row],[Jurisdicción]],Table5[#All],2,FALSE),".",Table4[[#This Row],[CodObjEst]])</f>
        <v>BCBA.1</v>
      </c>
      <c r="K40" s="42" t="s">
        <v>115</v>
      </c>
      <c r="L40">
        <f>IF(Table4[[#This Row],[SiglaObjEst]]=J39,L39+1,1)</f>
        <v>5</v>
      </c>
    </row>
    <row r="41" spans="1:12" ht="30" x14ac:dyDescent="0.25">
      <c r="A41" t="s">
        <v>80</v>
      </c>
      <c r="B41" t="str">
        <f>VLOOKUP(Table2[[#This Row],[Jurisdicción]],Table5[#All],2,FALSE)</f>
        <v>MEGC</v>
      </c>
      <c r="C41" s="3" t="s">
        <v>247</v>
      </c>
      <c r="D41" s="3" t="str">
        <f>LEFT(Table2[[#This Row],[Objetivo estratégico]],255)</f>
        <v>Mejorar la Calidad Educativa</v>
      </c>
      <c r="E41">
        <f>IF(Table2[[#This Row],[SiglaJur]]=B40,E40+1,1)</f>
        <v>1</v>
      </c>
      <c r="G41" s="41" t="s">
        <v>74</v>
      </c>
      <c r="H41" s="42" t="s">
        <v>104</v>
      </c>
      <c r="I41" s="42">
        <f>VLOOKUP(LEFT(Table4[[#This Row],[Objetivo estratégico]],255),Table2[[#All],[255 caracteres]:[CodObjEst]],2,FALSE)</f>
        <v>1</v>
      </c>
      <c r="J41" s="42" t="str">
        <f>CONCATENATE(VLOOKUP(Table4[[#This Row],[Jurisdicción]],Table5[#All],2,FALSE),".",Table4[[#This Row],[CodObjEst]])</f>
        <v>BCBA.1</v>
      </c>
      <c r="K41" s="42" t="s">
        <v>116</v>
      </c>
      <c r="L41">
        <f>IF(Table4[[#This Row],[SiglaObjEst]]=J40,L40+1,1)</f>
        <v>6</v>
      </c>
    </row>
    <row r="42" spans="1:12" ht="45" x14ac:dyDescent="0.25">
      <c r="A42" t="s">
        <v>80</v>
      </c>
      <c r="B42" t="str">
        <f>VLOOKUP(Table2[[#This Row],[Jurisdicción]],Table5[#All],2,FALSE)</f>
        <v>MEGC</v>
      </c>
      <c r="C42" s="3" t="s">
        <v>249</v>
      </c>
      <c r="D42" s="3" t="str">
        <f>LEFT(Table2[[#This Row],[Objetivo estratégico]],255)</f>
        <v>Asegurar la equidad educativa</v>
      </c>
      <c r="E42">
        <f>IF(Table2[[#This Row],[SiglaJur]]=B41,E41+1,1)</f>
        <v>2</v>
      </c>
      <c r="G42" s="41" t="s">
        <v>74</v>
      </c>
      <c r="H42" s="42" t="s">
        <v>106</v>
      </c>
      <c r="I42" s="42">
        <f>VLOOKUP(LEFT(Table4[[#This Row],[Objetivo estratégico]],255),Table2[[#All],[255 caracteres]:[CodObjEst]],2,FALSE)</f>
        <v>2</v>
      </c>
      <c r="J42" s="42" t="str">
        <f>CONCATENATE(VLOOKUP(Table4[[#This Row],[Jurisdicción]],Table5[#All],2,FALSE),".",Table4[[#This Row],[CodObjEst]])</f>
        <v>BCBA.2</v>
      </c>
      <c r="K42" s="42" t="s">
        <v>107</v>
      </c>
      <c r="L42">
        <f>IF(Table4[[#This Row],[SiglaObjEst]]=J41,L41+1,1)</f>
        <v>1</v>
      </c>
    </row>
    <row r="43" spans="1:12" x14ac:dyDescent="0.25">
      <c r="A43" t="s">
        <v>80</v>
      </c>
      <c r="B43" t="str">
        <f>VLOOKUP(Table2[[#This Row],[Jurisdicción]],Table5[#All],2,FALSE)</f>
        <v>MEGC</v>
      </c>
      <c r="C43" s="3" t="s">
        <v>253</v>
      </c>
      <c r="D43" s="3" t="str">
        <f>LEFT(Table2[[#This Row],[Objetivo estratégico]],255)</f>
        <v>Asegurar la sustentabilidad del sistema educativo</v>
      </c>
      <c r="E43">
        <f>IF(Table2[[#This Row],[SiglaJur]]=B42,E42+1,1)</f>
        <v>3</v>
      </c>
      <c r="G43" s="41" t="s">
        <v>74</v>
      </c>
      <c r="H43" s="42" t="s">
        <v>108</v>
      </c>
      <c r="I43" s="42">
        <f>VLOOKUP(LEFT(Table4[[#This Row],[Objetivo estratégico]],255),Table2[[#All],[255 caracteres]:[CodObjEst]],2,FALSE)</f>
        <v>3</v>
      </c>
      <c r="J43" s="42" t="str">
        <f>CONCATENATE(VLOOKUP(Table4[[#This Row],[Jurisdicción]],Table5[#All],2,FALSE),".",Table4[[#This Row],[CodObjEst]])</f>
        <v>BCBA.3</v>
      </c>
      <c r="K43" s="42" t="s">
        <v>109</v>
      </c>
      <c r="L43">
        <f>IF(Table4[[#This Row],[SiglaObjEst]]=J42,L42+1,1)</f>
        <v>1</v>
      </c>
    </row>
    <row r="44" spans="1:12" ht="30" x14ac:dyDescent="0.25">
      <c r="A44" t="s">
        <v>80</v>
      </c>
      <c r="B44" t="str">
        <f>VLOOKUP(Table2[[#This Row],[Jurisdicción]],Table5[#All],2,FALSE)</f>
        <v>MEGC</v>
      </c>
      <c r="C44" s="3" t="s">
        <v>255</v>
      </c>
      <c r="D44" s="3" t="str">
        <f>LEFT(Table2[[#This Row],[Objetivo estratégico]],255)</f>
        <v>Orientar la escuela hacia el futuro</v>
      </c>
      <c r="E44">
        <f>IF(Table2[[#This Row],[SiglaJur]]=B43,E43+1,1)</f>
        <v>4</v>
      </c>
      <c r="G44" s="41" t="s">
        <v>74</v>
      </c>
      <c r="H44" s="42" t="s">
        <v>112</v>
      </c>
      <c r="I44" s="42">
        <f>VLOOKUP(LEFT(Table4[[#This Row],[Objetivo estratégico]],255),Table2[[#All],[255 caracteres]:[CodObjEst]],2,FALSE)</f>
        <v>4</v>
      </c>
      <c r="J44" s="42" t="str">
        <f>CONCATENATE(VLOOKUP(Table4[[#This Row],[Jurisdicción]],Table5[#All],2,FALSE),".",Table4[[#This Row],[CodObjEst]])</f>
        <v>BCBA.4</v>
      </c>
      <c r="K44" s="42" t="s">
        <v>113</v>
      </c>
      <c r="L44">
        <f>IF(Table4[[#This Row],[SiglaObjEst]]=J43,L43+1,1)</f>
        <v>1</v>
      </c>
    </row>
    <row r="45" spans="1:12" ht="30" x14ac:dyDescent="0.25">
      <c r="A45" t="s">
        <v>80</v>
      </c>
      <c r="B45" t="str">
        <f>VLOOKUP(Table2[[#This Row],[Jurisdicción]],Table5[#All],2,FALSE)</f>
        <v>MEGC</v>
      </c>
      <c r="C45" s="3" t="s">
        <v>259</v>
      </c>
      <c r="D45" s="3" t="str">
        <f>LEFT(Table2[[#This Row],[Objetivo estratégico]],255)</f>
        <v>Promover el concepto de Ciudad Educadora</v>
      </c>
      <c r="E45">
        <f>IF(Table2[[#This Row],[SiglaJur]]=B44,E44+1,1)</f>
        <v>5</v>
      </c>
      <c r="G45" s="41" t="s">
        <v>75</v>
      </c>
      <c r="H45" s="42" t="s">
        <v>117</v>
      </c>
      <c r="I45" s="42">
        <f>VLOOKUP(LEFT(Table4[[#This Row],[Objetivo estratégico]],255),Table2[[#All],[255 caracteres]:[CodObjEst]],2,FALSE)</f>
        <v>1</v>
      </c>
      <c r="J45" s="42" t="str">
        <f>CONCATENATE(VLOOKUP(Table4[[#This Row],[Jurisdicción]],Table5[#All],2,FALSE),".",Table4[[#This Row],[CodObjEst]])</f>
        <v>EATC.1</v>
      </c>
      <c r="K45" s="42" t="s">
        <v>118</v>
      </c>
      <c r="L45">
        <f>IF(Table4[[#This Row],[SiglaObjEst]]=J44,L44+1,1)</f>
        <v>1</v>
      </c>
    </row>
    <row r="46" spans="1:12" ht="30" x14ac:dyDescent="0.25">
      <c r="A46" t="s">
        <v>81</v>
      </c>
      <c r="B46" t="str">
        <f>VLOOKUP(Table2[[#This Row],[Jurisdicción]],Table5[#All],2,FALSE)</f>
        <v>MGOBGC</v>
      </c>
      <c r="C46" s="3" t="s">
        <v>265</v>
      </c>
      <c r="D46" s="3" t="str">
        <f>LEFT(Table2[[#This Row],[Objetivo estratégico]],255)</f>
        <v>Creación de una cultura metropolitana que sea ejemplo de convivencia y gestión responsable, abierta e innovadora</v>
      </c>
      <c r="E46">
        <f>IF(Table2[[#This Row],[SiglaJur]]=B45,E45+1,1)</f>
        <v>1</v>
      </c>
      <c r="G46" s="41" t="s">
        <v>75</v>
      </c>
      <c r="H46" s="42" t="s">
        <v>119</v>
      </c>
      <c r="I46" s="42">
        <f>VLOOKUP(LEFT(Table4[[#This Row],[Objetivo estratégico]],255),Table2[[#All],[255 caracteres]:[CodObjEst]],2,FALSE)</f>
        <v>2</v>
      </c>
      <c r="J46" s="42" t="str">
        <f>CONCATENATE(VLOOKUP(Table4[[#This Row],[Jurisdicción]],Table5[#All],2,FALSE),".",Table4[[#This Row],[CodObjEst]])</f>
        <v>EATC.2</v>
      </c>
      <c r="K46" s="42" t="s">
        <v>120</v>
      </c>
      <c r="L46">
        <f>IF(Table4[[#This Row],[SiglaObjEst]]=J45,L45+1,1)</f>
        <v>1</v>
      </c>
    </row>
    <row r="47" spans="1:12" ht="60" x14ac:dyDescent="0.25">
      <c r="A47" t="s">
        <v>81</v>
      </c>
      <c r="B47" t="str">
        <f>VLOOKUP(Table2[[#This Row],[Jurisdicción]],Table5[#All],2,FALSE)</f>
        <v>MGOBGC</v>
      </c>
      <c r="C47" s="3" t="s">
        <v>270</v>
      </c>
      <c r="D47" s="3" t="str">
        <f>LEFT(Table2[[#This Row],[Objetivo estratégico]],255)</f>
        <v>Desarrollar en un sistema equilibrado el tratamiento y la disposición final de residuos sólidos urbanos del Área Metropolitana propendiendo a una mayor generación de Energía Limpia</v>
      </c>
      <c r="E47">
        <f>IF(Table2[[#This Row],[SiglaJur]]=B46,E46+1,1)</f>
        <v>2</v>
      </c>
      <c r="G47" s="41" t="s">
        <v>75</v>
      </c>
      <c r="H47" s="42" t="s">
        <v>121</v>
      </c>
      <c r="I47" s="42">
        <f>VLOOKUP(LEFT(Table4[[#This Row],[Objetivo estratégico]],255),Table2[[#All],[255 caracteres]:[CodObjEst]],2,FALSE)</f>
        <v>3</v>
      </c>
      <c r="J47" s="42" t="str">
        <f>CONCATENATE(VLOOKUP(Table4[[#This Row],[Jurisdicción]],Table5[#All],2,FALSE),".",Table4[[#This Row],[CodObjEst]])</f>
        <v>EATC.3</v>
      </c>
      <c r="K47" s="42" t="s">
        <v>122</v>
      </c>
      <c r="L47">
        <f>IF(Table4[[#This Row],[SiglaObjEst]]=J46,L46+1,1)</f>
        <v>1</v>
      </c>
    </row>
    <row r="48" spans="1:12" ht="30" x14ac:dyDescent="0.25">
      <c r="A48" t="s">
        <v>81</v>
      </c>
      <c r="B48" t="str">
        <f>VLOOKUP(Table2[[#This Row],[Jurisdicción]],Table5[#All],2,FALSE)</f>
        <v>MGOBGC</v>
      </c>
      <c r="C48" s="3" t="s">
        <v>274</v>
      </c>
      <c r="D48" s="3" t="str">
        <f>LEFT(Table2[[#This Row],[Objetivo estratégico]],255)</f>
        <v>Fortalecer el ejercicio pleno de la autonomía</v>
      </c>
      <c r="E48">
        <f>IF(Table2[[#This Row],[SiglaJur]]=B47,E47+1,1)</f>
        <v>3</v>
      </c>
      <c r="G48" s="41" t="s">
        <v>75</v>
      </c>
      <c r="H48" s="42" t="s">
        <v>121</v>
      </c>
      <c r="I48" s="42">
        <f>VLOOKUP(LEFT(Table4[[#This Row],[Objetivo estratégico]],255),Table2[[#All],[255 caracteres]:[CodObjEst]],2,FALSE)</f>
        <v>3</v>
      </c>
      <c r="J48" s="42" t="str">
        <f>CONCATENATE(VLOOKUP(Table4[[#This Row],[Jurisdicción]],Table5[#All],2,FALSE),".",Table4[[#This Row],[CodObjEst]])</f>
        <v>EATC.3</v>
      </c>
      <c r="K48" s="42" t="s">
        <v>123</v>
      </c>
      <c r="L48">
        <f>IF(Table4[[#This Row],[SiglaObjEst]]=J47,L47+1,1)</f>
        <v>2</v>
      </c>
    </row>
    <row r="49" spans="1:12" ht="75" x14ac:dyDescent="0.25">
      <c r="A49" t="s">
        <v>82</v>
      </c>
      <c r="B49" t="str">
        <f>VLOOKUP(Table2[[#This Row],[Jurisdicción]],Table5[#All],2,FALSE)</f>
        <v>MHGC</v>
      </c>
      <c r="C49" s="3" t="s">
        <v>277</v>
      </c>
      <c r="D49" s="3" t="str">
        <f>LEFT(Table2[[#This Row],[Objetivo estratégico]],255)</f>
        <v>Impulsar un plan integral de optimización de gastos e ingresos mediante la detección continua de oportunidades de ahorros y generación de otros ingresos y su correspondiente implementación de acciones que permitan su aplicación en inversiones.</v>
      </c>
      <c r="E49">
        <f>IF(Table2[[#This Row],[SiglaJur]]=B48,E48+1,1)</f>
        <v>1</v>
      </c>
      <c r="G49" s="41" t="s">
        <v>75</v>
      </c>
      <c r="H49" s="42" t="s">
        <v>121</v>
      </c>
      <c r="I49" s="42">
        <f>VLOOKUP(LEFT(Table4[[#This Row],[Objetivo estratégico]],255),Table2[[#All],[255 caracteres]:[CodObjEst]],2,FALSE)</f>
        <v>3</v>
      </c>
      <c r="J49" s="42" t="str">
        <f>CONCATENATE(VLOOKUP(Table4[[#This Row],[Jurisdicción]],Table5[#All],2,FALSE),".",Table4[[#This Row],[CodObjEst]])</f>
        <v>EATC.3</v>
      </c>
      <c r="K49" s="42" t="s">
        <v>124</v>
      </c>
      <c r="L49">
        <f>IF(Table4[[#This Row],[SiglaObjEst]]=J48,L48+1,1)</f>
        <v>3</v>
      </c>
    </row>
    <row r="50" spans="1:12" ht="60" x14ac:dyDescent="0.25">
      <c r="A50" t="s">
        <v>82</v>
      </c>
      <c r="B50" t="str">
        <f>VLOOKUP(Table2[[#This Row],[Jurisdicción]],Table5[#All],2,FALSE)</f>
        <v>MHGC</v>
      </c>
      <c r="C50" s="3" t="s">
        <v>280</v>
      </c>
      <c r="D50" s="3" t="str">
        <f>LEFT(Table2[[#This Row],[Objetivo estratégico]],255)</f>
        <v>Consolidar alternativas de financiamiento de corto y largo plazo destinadas a cubrir necesidades transitorias y proyectos estratégicos garantizando un perfil de deuda sostenible para la Ciudad Autónoma de Buenos Aires.</v>
      </c>
      <c r="E50">
        <f>IF(Table2[[#This Row],[SiglaJur]]=B49,E49+1,1)</f>
        <v>2</v>
      </c>
      <c r="G50" s="41" t="s">
        <v>75</v>
      </c>
      <c r="H50" s="42" t="s">
        <v>121</v>
      </c>
      <c r="I50" s="42">
        <f>VLOOKUP(LEFT(Table4[[#This Row],[Objetivo estratégico]],255),Table2[[#All],[255 caracteres]:[CodObjEst]],2,FALSE)</f>
        <v>3</v>
      </c>
      <c r="J50" s="42" t="str">
        <f>CONCATENATE(VLOOKUP(Table4[[#This Row],[Jurisdicción]],Table5[#All],2,FALSE),".",Table4[[#This Row],[CodObjEst]])</f>
        <v>EATC.3</v>
      </c>
      <c r="K50" s="42" t="s">
        <v>125</v>
      </c>
      <c r="L50">
        <f>IF(Table4[[#This Row],[SiglaObjEst]]=J49,L49+1,1)</f>
        <v>4</v>
      </c>
    </row>
    <row r="51" spans="1:12" ht="75" x14ac:dyDescent="0.25">
      <c r="A51" t="s">
        <v>82</v>
      </c>
      <c r="B51" t="str">
        <f>VLOOKUP(Table2[[#This Row],[Jurisdicción]],Table5[#All],2,FALSE)</f>
        <v>MHGC</v>
      </c>
      <c r="C51" s="3" t="s">
        <v>282</v>
      </c>
      <c r="D51"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E51">
        <f>IF(Table2[[#This Row],[SiglaJur]]=B50,E50+1,1)</f>
        <v>3</v>
      </c>
      <c r="G51" s="41" t="s">
        <v>75</v>
      </c>
      <c r="H51" s="42" t="s">
        <v>126</v>
      </c>
      <c r="I51" s="42">
        <f>VLOOKUP(LEFT(Table4[[#This Row],[Objetivo estratégico]],255),Table2[[#All],[255 caracteres]:[CodObjEst]],2,FALSE)</f>
        <v>4</v>
      </c>
      <c r="J51" s="42" t="str">
        <f>CONCATENATE(VLOOKUP(Table4[[#This Row],[Jurisdicción]],Table5[#All],2,FALSE),".",Table4[[#This Row],[CodObjEst]])</f>
        <v>EATC.4</v>
      </c>
      <c r="K51" s="42" t="s">
        <v>127</v>
      </c>
      <c r="L51">
        <f>IF(Table4[[#This Row],[SiglaObjEst]]=J50,L50+1,1)</f>
        <v>1</v>
      </c>
    </row>
    <row r="52" spans="1:12" ht="60" x14ac:dyDescent="0.25">
      <c r="A52" t="s">
        <v>82</v>
      </c>
      <c r="B52" t="str">
        <f>VLOOKUP(Table2[[#This Row],[Jurisdicción]],Table5[#All],2,FALSE)</f>
        <v>MHGC</v>
      </c>
      <c r="C52" s="3" t="s">
        <v>284</v>
      </c>
      <c r="D52" s="3" t="str">
        <f>LEFT(Table2[[#This Row],[Objetivo estratégico]],255)</f>
        <v>Contribuir al desarrollo de servidores públicos comprometidos y orientados a brindar servicios de calidad a los ciudadanos, mediante estructuras organizativas y dotaciones ajustadas a las necesidades de la gestión.</v>
      </c>
      <c r="E52">
        <f>IF(Table2[[#This Row],[SiglaJur]]=B51,E51+1,1)</f>
        <v>4</v>
      </c>
      <c r="G52" s="41" t="s">
        <v>89</v>
      </c>
      <c r="H52" s="42" t="s">
        <v>469</v>
      </c>
      <c r="I52" s="42">
        <f>VLOOKUP(LEFT(Table4[[#This Row],[Objetivo estratégico]],255),Table2[[#All],[255 caracteres]:[CodObjEst]],2,FALSE)</f>
        <v>1</v>
      </c>
      <c r="J52" s="42" t="str">
        <f>CONCATENATE(VLOOKUP(Table4[[#This Row],[Jurisdicción]],Table5[#All],2,FALSE),".",Table4[[#This Row],[CodObjEst]])</f>
        <v>SSCOMUNIC.1</v>
      </c>
      <c r="K52" s="42" t="s">
        <v>470</v>
      </c>
      <c r="L52">
        <f>IF(Table4[[#This Row],[SiglaObjEst]]=J51,L51+1,1)</f>
        <v>1</v>
      </c>
    </row>
    <row r="53" spans="1:12" ht="60" x14ac:dyDescent="0.25">
      <c r="A53" t="s">
        <v>82</v>
      </c>
      <c r="B53" t="str">
        <f>VLOOKUP(Table2[[#This Row],[Jurisdicción]],Table5[#All],2,FALSE)</f>
        <v>MHGC</v>
      </c>
      <c r="C53" s="3" t="s">
        <v>288</v>
      </c>
      <c r="D53" s="3" t="str">
        <f>LEFT(Table2[[#This Row],[Objetivo estratégico]],255)</f>
        <v>Desarrollar un esquema de programación económica que permita generar mayor calidad de información para la toma de decisiones.</v>
      </c>
      <c r="E53">
        <f>IF(Table2[[#This Row],[SiglaJur]]=B52,E52+1,1)</f>
        <v>5</v>
      </c>
      <c r="G53" s="41" t="s">
        <v>89</v>
      </c>
      <c r="H53" s="42" t="s">
        <v>471</v>
      </c>
      <c r="I53" s="42">
        <f>VLOOKUP(LEFT(Table4[[#This Row],[Objetivo estratégico]],255),Table2[[#All],[255 caracteres]:[CodObjEst]],2,FALSE)</f>
        <v>2</v>
      </c>
      <c r="J53" s="42" t="str">
        <f>CONCATENATE(VLOOKUP(Table4[[#This Row],[Jurisdicción]],Table5[#All],2,FALSE),".",Table4[[#This Row],[CodObjEst]])</f>
        <v>SSCOMUNIC.2</v>
      </c>
      <c r="K53" s="42" t="s">
        <v>472</v>
      </c>
      <c r="L53">
        <f>IF(Table4[[#This Row],[SiglaObjEst]]=J52,L52+1,1)</f>
        <v>1</v>
      </c>
    </row>
    <row r="54" spans="1:12" ht="105" x14ac:dyDescent="0.25">
      <c r="A54" t="s">
        <v>82</v>
      </c>
      <c r="B54" t="str">
        <f>VLOOKUP(Table2[[#This Row],[Jurisdicción]],Table5[#All],2,FALSE)</f>
        <v>MHGC</v>
      </c>
      <c r="C54" s="3" t="s">
        <v>295</v>
      </c>
      <c r="D54" s="3" t="str">
        <f>LEFT(Table2[[#This Row],[Objetivo estratégico]],255)</f>
        <v>Promover el crecimiento sostenido de los ingresos tributarios mediante la implementación de prácticas innovadoras y eficaces de recaudación y el desarrollo de acciones que profundicen el vínculo con el contribuyente simplificando y agilizando sus gestione</v>
      </c>
      <c r="E54">
        <f>IF(Table2[[#This Row],[SiglaJur]]=B53,E53+1,1)</f>
        <v>6</v>
      </c>
      <c r="G54" s="41" t="s">
        <v>89</v>
      </c>
      <c r="H54" s="42" t="s">
        <v>473</v>
      </c>
      <c r="I54" s="42">
        <f>VLOOKUP(LEFT(Table4[[#This Row],[Objetivo estratégico]],255),Table2[[#All],[255 caracteres]:[CodObjEst]],2,FALSE)</f>
        <v>3</v>
      </c>
      <c r="J54" s="42" t="str">
        <f>CONCATENATE(VLOOKUP(Table4[[#This Row],[Jurisdicción]],Table5[#All],2,FALSE),".",Table4[[#This Row],[CodObjEst]])</f>
        <v>SSCOMUNIC.3</v>
      </c>
      <c r="K54" s="42" t="s">
        <v>474</v>
      </c>
      <c r="L54">
        <f>IF(Table4[[#This Row],[SiglaObjEst]]=J53,L53+1,1)</f>
        <v>1</v>
      </c>
    </row>
    <row r="55" spans="1:12" ht="45" x14ac:dyDescent="0.25">
      <c r="A55" t="s">
        <v>83</v>
      </c>
      <c r="B55" t="str">
        <f>VLOOKUP(Table2[[#This Row],[Jurisdicción]],Table5[#All],2,FALSE)</f>
        <v>MMIYTGC</v>
      </c>
      <c r="C55" s="3" t="s">
        <v>300</v>
      </c>
      <c r="D55" s="3" t="str">
        <f>LEFT(Table2[[#This Row],[Objetivo estratégico]],255)</f>
        <v>Promover la sustentabilidad como eje esencial de una Ciudad Inteligente.</v>
      </c>
      <c r="E55">
        <f>IF(Table2[[#This Row],[SiglaJur]]=B54,E54+1,1)</f>
        <v>1</v>
      </c>
      <c r="G55" s="41" t="s">
        <v>89</v>
      </c>
      <c r="H55" s="42" t="s">
        <v>473</v>
      </c>
      <c r="I55" s="42">
        <f>VLOOKUP(LEFT(Table4[[#This Row],[Objetivo estratégico]],255),Table2[[#All],[255 caracteres]:[CodObjEst]],2,FALSE)</f>
        <v>3</v>
      </c>
      <c r="J55" s="42" t="str">
        <f>CONCATENATE(VLOOKUP(Table4[[#This Row],[Jurisdicción]],Table5[#All],2,FALSE),".",Table4[[#This Row],[CodObjEst]])</f>
        <v>SSCOMUNIC.3</v>
      </c>
      <c r="K55" s="42" t="s">
        <v>475</v>
      </c>
      <c r="L55">
        <f>IF(Table4[[#This Row],[SiglaObjEst]]=J54,L54+1,1)</f>
        <v>2</v>
      </c>
    </row>
    <row r="56" spans="1:12" ht="45" x14ac:dyDescent="0.25">
      <c r="A56" t="s">
        <v>83</v>
      </c>
      <c r="B56" t="str">
        <f>VLOOKUP(Table2[[#This Row],[Jurisdicción]],Table5[#All],2,FALSE)</f>
        <v>MMIYTGC</v>
      </c>
      <c r="C56" s="3" t="s">
        <v>303</v>
      </c>
      <c r="D56" s="3" t="str">
        <f>LEFT(Table2[[#This Row],[Objetivo estratégico]],255)</f>
        <v>Duplicar el crecimiento del Turismo en CABA</v>
      </c>
      <c r="E56">
        <f>IF(Table2[[#This Row],[SiglaJur]]=B55,E55+1,1)</f>
        <v>2</v>
      </c>
      <c r="G56" s="41" t="s">
        <v>89</v>
      </c>
      <c r="H56" s="42" t="s">
        <v>473</v>
      </c>
      <c r="I56" s="42">
        <f>VLOOKUP(LEFT(Table4[[#This Row],[Objetivo estratégico]],255),Table2[[#All],[255 caracteres]:[CodObjEst]],2,FALSE)</f>
        <v>3</v>
      </c>
      <c r="J56" s="42" t="str">
        <f>CONCATENATE(VLOOKUP(Table4[[#This Row],[Jurisdicción]],Table5[#All],2,FALSE),".",Table4[[#This Row],[CodObjEst]])</f>
        <v>SSCOMUNIC.3</v>
      </c>
      <c r="K56" s="42" t="s">
        <v>476</v>
      </c>
      <c r="L56">
        <f>IF(Table4[[#This Row],[SiglaObjEst]]=J55,L55+1,1)</f>
        <v>3</v>
      </c>
    </row>
    <row r="57" spans="1:12" ht="60" x14ac:dyDescent="0.25">
      <c r="A57" t="s">
        <v>83</v>
      </c>
      <c r="B57" t="str">
        <f>VLOOKUP(Table2[[#This Row],[Jurisdicción]],Table5[#All],2,FALSE)</f>
        <v>MMIYTGC</v>
      </c>
      <c r="C57" s="3" t="s">
        <v>305</v>
      </c>
      <c r="D57" s="3" t="str">
        <f>LEFT(Table2[[#This Row],[Objetivo estratégico]],255)</f>
        <v>Hacer de la innovación un eje central del Gobierno de la Ciudad de Buenos Aires</v>
      </c>
      <c r="E57">
        <f>IF(Table2[[#This Row],[SiglaJur]]=B56,E56+1,1)</f>
        <v>3</v>
      </c>
      <c r="G57" s="41" t="s">
        <v>89</v>
      </c>
      <c r="H57" s="42" t="s">
        <v>473</v>
      </c>
      <c r="I57" s="42">
        <f>VLOOKUP(LEFT(Table4[[#This Row],[Objetivo estratégico]],255),Table2[[#All],[255 caracteres]:[CodObjEst]],2,FALSE)</f>
        <v>3</v>
      </c>
      <c r="J57" s="42" t="str">
        <f>CONCATENATE(VLOOKUP(Table4[[#This Row],[Jurisdicción]],Table5[#All],2,FALSE),".",Table4[[#This Row],[CodObjEst]])</f>
        <v>SSCOMUNIC.3</v>
      </c>
      <c r="K57" s="42" t="s">
        <v>477</v>
      </c>
      <c r="L57">
        <f>IF(Table4[[#This Row],[SiglaObjEst]]=J56,L56+1,1)</f>
        <v>4</v>
      </c>
    </row>
    <row r="58" spans="1:12" ht="45" x14ac:dyDescent="0.25">
      <c r="A58" t="s">
        <v>83</v>
      </c>
      <c r="B58" t="str">
        <f>VLOOKUP(Table2[[#This Row],[Jurisdicción]],Table5[#All],2,FALSE)</f>
        <v>MMIYTGC</v>
      </c>
      <c r="C58" s="3" t="s">
        <v>310</v>
      </c>
      <c r="D58" s="3" t="str">
        <f>LEFT(Table2[[#This Row],[Objetivo estratégico]],255)</f>
        <v>Impulsar y gestionar la infraestructura humana y urbana que nos permita celebrar con éxito los Juegos Olímpicos de la Juventud</v>
      </c>
      <c r="E58">
        <f>IF(Table2[[#This Row],[SiglaJur]]=B57,E57+1,1)</f>
        <v>4</v>
      </c>
      <c r="G58" s="41" t="s">
        <v>89</v>
      </c>
      <c r="H58" s="42" t="s">
        <v>478</v>
      </c>
      <c r="I58" s="42">
        <f>VLOOKUP(LEFT(Table4[[#This Row],[Objetivo estratégico]],255),Table2[[#All],[255 caracteres]:[CodObjEst]],2,FALSE)</f>
        <v>4</v>
      </c>
      <c r="J58" s="42" t="str">
        <f>CONCATENATE(VLOOKUP(Table4[[#This Row],[Jurisdicción]],Table5[#All],2,FALSE),".",Table4[[#This Row],[CodObjEst]])</f>
        <v>SSCOMUNIC.4</v>
      </c>
      <c r="K58" s="42" t="s">
        <v>479</v>
      </c>
      <c r="L58">
        <f>IF(Table4[[#This Row],[SiglaObjEst]]=J57,L57+1,1)</f>
        <v>1</v>
      </c>
    </row>
    <row r="59" spans="1:12" ht="45" x14ac:dyDescent="0.25">
      <c r="A59" t="s">
        <v>83</v>
      </c>
      <c r="B59" t="str">
        <f>VLOOKUP(Table2[[#This Row],[Jurisdicción]],Table5[#All],2,FALSE)</f>
        <v>MMIYTGC</v>
      </c>
      <c r="C59" s="3" t="s">
        <v>312</v>
      </c>
      <c r="D59" s="3" t="str">
        <f>LEFT(Table2[[#This Row],[Objetivo estratégico]],255)</f>
        <v>Construir un ecosistema local que motorice la innovación y potencie el crecimiento de emprendimientos y Pymes</v>
      </c>
      <c r="E59">
        <f>IF(Table2[[#This Row],[SiglaJur]]=B58,E58+1,1)</f>
        <v>5</v>
      </c>
      <c r="G59" s="41" t="s">
        <v>89</v>
      </c>
      <c r="H59" s="42" t="s">
        <v>478</v>
      </c>
      <c r="I59" s="42">
        <f>VLOOKUP(LEFT(Table4[[#This Row],[Objetivo estratégico]],255),Table2[[#All],[255 caracteres]:[CodObjEst]],2,FALSE)</f>
        <v>4</v>
      </c>
      <c r="J59" s="42" t="str">
        <f>CONCATENATE(VLOOKUP(Table4[[#This Row],[Jurisdicción]],Table5[#All],2,FALSE),".",Table4[[#This Row],[CodObjEst]])</f>
        <v>SSCOMUNIC.4</v>
      </c>
      <c r="K59" s="42" t="s">
        <v>480</v>
      </c>
      <c r="L59">
        <f>IF(Table4[[#This Row],[SiglaObjEst]]=J58,L58+1,1)</f>
        <v>2</v>
      </c>
    </row>
    <row r="60" spans="1:12" ht="45" x14ac:dyDescent="0.25">
      <c r="A60" t="s">
        <v>83</v>
      </c>
      <c r="B60" t="str">
        <f>VLOOKUP(Table2[[#This Row],[Jurisdicción]],Table5[#All],2,FALSE)</f>
        <v>MMIYTGC</v>
      </c>
      <c r="C60" s="3" t="s">
        <v>314</v>
      </c>
      <c r="D60" s="3" t="str">
        <f>LEFT(Table2[[#This Row],[Objetivo estratégico]],255)</f>
        <v>Convertir a CABA en símbolo y referente global de talento humano.</v>
      </c>
      <c r="E60">
        <f>IF(Table2[[#This Row],[SiglaJur]]=B59,E59+1,1)</f>
        <v>6</v>
      </c>
      <c r="G60" s="41" t="s">
        <v>90</v>
      </c>
      <c r="H60" s="42" t="s">
        <v>481</v>
      </c>
      <c r="I60" s="42">
        <f>VLOOKUP(LEFT(Table4[[#This Row],[Objetivo estratégico]],255),Table2[[#All],[255 caracteres]:[CodObjEst]],2,FALSE)</f>
        <v>1</v>
      </c>
      <c r="J60" s="42" t="str">
        <f>CONCATENATE(VLOOKUP(Table4[[#This Row],[Jurisdicción]],Table5[#All],2,FALSE),".",Table4[[#This Row],[CodObjEst]])</f>
        <v>SSCON.1</v>
      </c>
      <c r="K60" s="42" t="s">
        <v>482</v>
      </c>
      <c r="L60">
        <f>IF(Table4[[#This Row],[SiglaObjEst]]=J59,L59+1,1)</f>
        <v>1</v>
      </c>
    </row>
    <row r="61" spans="1:12" ht="75" x14ac:dyDescent="0.25">
      <c r="A61" t="s">
        <v>83</v>
      </c>
      <c r="B61" t="str">
        <f>VLOOKUP(Table2[[#This Row],[Jurisdicción]],Table5[#All],2,FALSE)</f>
        <v>MMIYTGC</v>
      </c>
      <c r="C61" s="3" t="s">
        <v>318</v>
      </c>
      <c r="D61" s="3" t="str">
        <f>LEFT(Table2[[#This Row],[Objetivo estratégico]],255)</f>
        <v>Convertir a Bs As en referente mundial de emprendimiento y desarrollo emprendedor</v>
      </c>
      <c r="E61">
        <f>IF(Table2[[#This Row],[SiglaJur]]=B60,E60+1,1)</f>
        <v>7</v>
      </c>
      <c r="G61" s="41" t="s">
        <v>90</v>
      </c>
      <c r="H61" s="42" t="s">
        <v>481</v>
      </c>
      <c r="I61" s="42">
        <f>VLOOKUP(LEFT(Table4[[#This Row],[Objetivo estratégico]],255),Table2[[#All],[255 caracteres]:[CodObjEst]],2,FALSE)</f>
        <v>1</v>
      </c>
      <c r="J61" s="42" t="str">
        <f>CONCATENATE(VLOOKUP(Table4[[#This Row],[Jurisdicción]],Table5[#All],2,FALSE),".",Table4[[#This Row],[CodObjEst]])</f>
        <v>SSCON.1</v>
      </c>
      <c r="K61" s="42" t="s">
        <v>483</v>
      </c>
      <c r="L61">
        <f>IF(Table4[[#This Row],[SiglaObjEst]]=J60,L60+1,1)</f>
        <v>2</v>
      </c>
    </row>
    <row r="62" spans="1:12" ht="30" x14ac:dyDescent="0.25">
      <c r="A62" t="s">
        <v>83</v>
      </c>
      <c r="B62" t="str">
        <f>VLOOKUP(Table2[[#This Row],[Jurisdicción]],Table5[#All],2,FALSE)</f>
        <v>MMIYTGC</v>
      </c>
      <c r="C62" s="3" t="s">
        <v>322</v>
      </c>
      <c r="D62" s="3" t="str">
        <f>LEFT(Table2[[#This Row],[Objetivo estratégico]],255)</f>
        <v>Fortalecer a las industrias estratégicas de la Ciudad e impulsar su crecimiento</v>
      </c>
      <c r="E62">
        <f>IF(Table2[[#This Row],[SiglaJur]]=B61,E61+1,1)</f>
        <v>8</v>
      </c>
      <c r="G62" s="41" t="s">
        <v>90</v>
      </c>
      <c r="H62" s="42" t="s">
        <v>481</v>
      </c>
      <c r="I62" s="42">
        <f>VLOOKUP(LEFT(Table4[[#This Row],[Objetivo estratégico]],255),Table2[[#All],[255 caracteres]:[CodObjEst]],2,FALSE)</f>
        <v>1</v>
      </c>
      <c r="J62" s="42" t="str">
        <f>CONCATENATE(VLOOKUP(Table4[[#This Row],[Jurisdicción]],Table5[#All],2,FALSE),".",Table4[[#This Row],[CodObjEst]])</f>
        <v>SSCON.1</v>
      </c>
      <c r="K62" s="42" t="s">
        <v>484</v>
      </c>
      <c r="L62">
        <f>IF(Table4[[#This Row],[SiglaObjEst]]=J61,L61+1,1)</f>
        <v>3</v>
      </c>
    </row>
    <row r="63" spans="1:12" ht="45" x14ac:dyDescent="0.25">
      <c r="A63" t="s">
        <v>83</v>
      </c>
      <c r="B63" t="str">
        <f>VLOOKUP(Table2[[#This Row],[Jurisdicción]],Table5[#All],2,FALSE)</f>
        <v>MMIYTGC</v>
      </c>
      <c r="C63" s="3" t="s">
        <v>327</v>
      </c>
      <c r="D63" s="3" t="str">
        <f>LEFT(Table2[[#This Row],[Objetivo estratégico]],255)</f>
        <v>Impulsar reformas en el sistema público que permitan institucionalizar las nuevas formas de generación económica en la ciudad</v>
      </c>
      <c r="E63">
        <f>IF(Table2[[#This Row],[SiglaJur]]=B62,E62+1,1)</f>
        <v>9</v>
      </c>
      <c r="G63" s="41" t="s">
        <v>90</v>
      </c>
      <c r="H63" s="42" t="s">
        <v>481</v>
      </c>
      <c r="I63" s="42">
        <f>VLOOKUP(LEFT(Table4[[#This Row],[Objetivo estratégico]],255),Table2[[#All],[255 caracteres]:[CodObjEst]],2,FALSE)</f>
        <v>1</v>
      </c>
      <c r="J63" s="42" t="str">
        <f>CONCATENATE(VLOOKUP(Table4[[#This Row],[Jurisdicción]],Table5[#All],2,FALSE),".",Table4[[#This Row],[CodObjEst]])</f>
        <v>SSCON.1</v>
      </c>
      <c r="K63" s="42" t="s">
        <v>485</v>
      </c>
      <c r="L63">
        <f>IF(Table4[[#This Row],[SiglaObjEst]]=J62,L62+1,1)</f>
        <v>4</v>
      </c>
    </row>
    <row r="64" spans="1:12" ht="45" x14ac:dyDescent="0.25">
      <c r="A64" t="s">
        <v>83</v>
      </c>
      <c r="B64" t="str">
        <f>VLOOKUP(Table2[[#This Row],[Jurisdicción]],Table5[#All],2,FALSE)</f>
        <v>MMIYTGC</v>
      </c>
      <c r="C64" s="3" t="s">
        <v>330</v>
      </c>
      <c r="D64" s="3" t="str">
        <f>LEFT(Table2[[#This Row],[Objetivo estratégico]],255)</f>
        <v>Generar oportunidades de inclusión y desarrollo humano a partir del emprendimiento y el trabajo productivo, en articulación con los diferentes actores sociales que componen la ciudad.</v>
      </c>
      <c r="E64">
        <f>IF(Table2[[#This Row],[SiglaJur]]=B63,E63+1,1)</f>
        <v>10</v>
      </c>
      <c r="G64" s="41" t="s">
        <v>90</v>
      </c>
      <c r="H64" s="42" t="s">
        <v>481</v>
      </c>
      <c r="I64" s="42">
        <f>VLOOKUP(LEFT(Table4[[#This Row],[Objetivo estratégico]],255),Table2[[#All],[255 caracteres]:[CodObjEst]],2,FALSE)</f>
        <v>1</v>
      </c>
      <c r="J64" s="42" t="str">
        <f>CONCATENATE(VLOOKUP(Table4[[#This Row],[Jurisdicción]],Table5[#All],2,FALSE),".",Table4[[#This Row],[CodObjEst]])</f>
        <v>SSCON.1</v>
      </c>
      <c r="K64" s="42" t="s">
        <v>486</v>
      </c>
      <c r="L64">
        <f>IF(Table4[[#This Row],[SiglaObjEst]]=J63,L63+1,1)</f>
        <v>5</v>
      </c>
    </row>
    <row r="65" spans="1:12" ht="60" x14ac:dyDescent="0.25">
      <c r="A65" t="s">
        <v>83</v>
      </c>
      <c r="B65" t="str">
        <f>VLOOKUP(Table2[[#This Row],[Jurisdicción]],Table5[#All],2,FALSE)</f>
        <v>MMIYTGC</v>
      </c>
      <c r="C65" s="3" t="s">
        <v>335</v>
      </c>
      <c r="D65" s="3" t="str">
        <f>LEFT(Table2[[#This Row],[Objetivo estratégico]],255)</f>
        <v>Empoderar a la ciudadanía joven a través del deporte</v>
      </c>
      <c r="E65">
        <f>IF(Table2[[#This Row],[SiglaJur]]=B64,E64+1,1)</f>
        <v>11</v>
      </c>
      <c r="G65" s="41" t="s">
        <v>90</v>
      </c>
      <c r="H65" s="42" t="s">
        <v>481</v>
      </c>
      <c r="I65" s="42">
        <f>VLOOKUP(LEFT(Table4[[#This Row],[Objetivo estratégico]],255),Table2[[#All],[255 caracteres]:[CodObjEst]],2,FALSE)</f>
        <v>1</v>
      </c>
      <c r="J65" s="42" t="str">
        <f>CONCATENATE(VLOOKUP(Table4[[#This Row],[Jurisdicción]],Table5[#All],2,FALSE),".",Table4[[#This Row],[CodObjEst]])</f>
        <v>SSCON.1</v>
      </c>
      <c r="K65" s="42" t="s">
        <v>487</v>
      </c>
      <c r="L65">
        <f>IF(Table4[[#This Row],[SiglaObjEst]]=J64,L64+1,1)</f>
        <v>6</v>
      </c>
    </row>
    <row r="66" spans="1:12" ht="45" x14ac:dyDescent="0.25">
      <c r="A66" t="s">
        <v>83</v>
      </c>
      <c r="B66" t="str">
        <f>VLOOKUP(Table2[[#This Row],[Jurisdicción]],Table5[#All],2,FALSE)</f>
        <v>MMIYTGC</v>
      </c>
      <c r="C66" s="3" t="s">
        <v>337</v>
      </c>
      <c r="D66" s="3" t="str">
        <f>LEFT(Table2[[#This Row],[Objetivo estratégico]],255)</f>
        <v>Contribuir al desarrollo urbano y tecnológico priorizando el sur de CABA</v>
      </c>
      <c r="E66">
        <f>IF(Table2[[#This Row],[SiglaJur]]=B65,E65+1,1)</f>
        <v>12</v>
      </c>
      <c r="G66" s="41" t="s">
        <v>90</v>
      </c>
      <c r="H66" s="42" t="s">
        <v>481</v>
      </c>
      <c r="I66" s="42">
        <f>VLOOKUP(LEFT(Table4[[#This Row],[Objetivo estratégico]],255),Table2[[#All],[255 caracteres]:[CodObjEst]],2,FALSE)</f>
        <v>1</v>
      </c>
      <c r="J66" s="42" t="str">
        <f>CONCATENATE(VLOOKUP(Table4[[#This Row],[Jurisdicción]],Table5[#All],2,FALSE),".",Table4[[#This Row],[CodObjEst]])</f>
        <v>SSCON.1</v>
      </c>
      <c r="K66" s="42" t="s">
        <v>488</v>
      </c>
      <c r="L66">
        <f>IF(Table4[[#This Row],[SiglaObjEst]]=J65,L65+1,1)</f>
        <v>7</v>
      </c>
    </row>
    <row r="67" spans="1:12" ht="45" x14ac:dyDescent="0.25">
      <c r="A67" t="s">
        <v>83</v>
      </c>
      <c r="B67" t="str">
        <f>VLOOKUP(Table2[[#This Row],[Jurisdicción]],Table5[#All],2,FALSE)</f>
        <v>MMIYTGC</v>
      </c>
      <c r="C67" s="3" t="s">
        <v>340</v>
      </c>
      <c r="D67" s="3" t="str">
        <f>LEFT(Table2[[#This Row],[Objetivo estratégico]],255)</f>
        <v>Potenciar a CABA como la plaza de inversión más atractiva de LATAM</v>
      </c>
      <c r="E67">
        <f>IF(Table2[[#This Row],[SiglaJur]]=B66,E66+1,1)</f>
        <v>13</v>
      </c>
      <c r="G67" s="41" t="s">
        <v>90</v>
      </c>
      <c r="H67" s="42" t="s">
        <v>481</v>
      </c>
      <c r="I67" s="42">
        <f>VLOOKUP(LEFT(Table4[[#This Row],[Objetivo estratégico]],255),Table2[[#All],[255 caracteres]:[CodObjEst]],2,FALSE)</f>
        <v>1</v>
      </c>
      <c r="J67" s="42" t="str">
        <f>CONCATENATE(VLOOKUP(Table4[[#This Row],[Jurisdicción]],Table5[#All],2,FALSE),".",Table4[[#This Row],[CodObjEst]])</f>
        <v>SSCON.1</v>
      </c>
      <c r="K67" s="42" t="s">
        <v>489</v>
      </c>
      <c r="L67">
        <f>IF(Table4[[#This Row],[SiglaObjEst]]=J66,L66+1,1)</f>
        <v>8</v>
      </c>
    </row>
    <row r="68" spans="1:12" ht="30" x14ac:dyDescent="0.25">
      <c r="A68" t="s">
        <v>83</v>
      </c>
      <c r="B68" t="str">
        <f>VLOOKUP(Table2[[#This Row],[Jurisdicción]],Table5[#All],2,FALSE)</f>
        <v>MMIYTGC</v>
      </c>
      <c r="C68" s="3" t="s">
        <v>342</v>
      </c>
      <c r="D68" s="3" t="str">
        <f>LEFT(Table2[[#This Row],[Objetivo estratégico]],255)</f>
        <v>Promover instrumentos de innovación financiera con impacto social</v>
      </c>
      <c r="E68">
        <f>IF(Table2[[#This Row],[SiglaJur]]=B67,E67+1,1)</f>
        <v>14</v>
      </c>
      <c r="G68" s="41" t="s">
        <v>91</v>
      </c>
      <c r="H68" s="42" t="s">
        <v>490</v>
      </c>
      <c r="I68" s="42">
        <f>VLOOKUP(LEFT(Table4[[#This Row],[Objetivo estratégico]],255),Table2[[#All],[255 caracteres]:[CodObjEst]],2,FALSE)</f>
        <v>1</v>
      </c>
      <c r="J68" s="42" t="str">
        <f>CONCATENATE(VLOOKUP(Table4[[#This Row],[Jurisdicción]],Table5[#All],2,FALSE),".",Table4[[#This Row],[CodObjEst]])</f>
        <v>SSCYPE.1</v>
      </c>
      <c r="K68" s="42" t="s">
        <v>491</v>
      </c>
      <c r="L68">
        <f>IF(Table4[[#This Row],[SiglaObjEst]]=J67,L67+1,1)</f>
        <v>1</v>
      </c>
    </row>
    <row r="69" spans="1:12" ht="90" x14ac:dyDescent="0.25">
      <c r="A69" t="s">
        <v>83</v>
      </c>
      <c r="B69" t="str">
        <f>VLOOKUP(Table2[[#This Row],[Jurisdicción]],Table5[#All],2,FALSE)</f>
        <v>MMIYTGC</v>
      </c>
      <c r="C69" s="3" t="s">
        <v>345</v>
      </c>
      <c r="D69" s="3" t="str">
        <f>LEFT(Table2[[#This Row],[Objetivo estratégico]],255)</f>
        <v>Crear un espacio de convivencia saludable para las Relaciones Laborales</v>
      </c>
      <c r="E69">
        <f>IF(Table2[[#This Row],[SiglaJur]]=B68,E68+1,1)</f>
        <v>15</v>
      </c>
      <c r="G69" s="41" t="s">
        <v>91</v>
      </c>
      <c r="H69" s="42" t="s">
        <v>490</v>
      </c>
      <c r="I69" s="42">
        <f>VLOOKUP(LEFT(Table4[[#This Row],[Objetivo estratégico]],255),Table2[[#All],[255 caracteres]:[CodObjEst]],2,FALSE)</f>
        <v>1</v>
      </c>
      <c r="J69" s="42" t="str">
        <f>CONCATENATE(VLOOKUP(Table4[[#This Row],[Jurisdicción]],Table5[#All],2,FALSE),".",Table4[[#This Row],[CodObjEst]])</f>
        <v>SSCYPE.1</v>
      </c>
      <c r="K69" s="42" t="s">
        <v>492</v>
      </c>
      <c r="L69">
        <f>IF(Table4[[#This Row],[SiglaObjEst]]=J68,L68+1,1)</f>
        <v>2</v>
      </c>
    </row>
    <row r="70" spans="1:12" ht="60" x14ac:dyDescent="0.25">
      <c r="A70" t="s">
        <v>83</v>
      </c>
      <c r="B70" t="str">
        <f>VLOOKUP(Table2[[#This Row],[Jurisdicción]],Table5[#All],2,FALSE)</f>
        <v>MMIYTGC</v>
      </c>
      <c r="C70" s="3" t="s">
        <v>347</v>
      </c>
      <c r="D70" s="3" t="str">
        <f>LEFT(Table2[[#This Row],[Objetivo estratégico]],255)</f>
        <v>Hacer que esté bueno trabajar en Buenos Aires</v>
      </c>
      <c r="E70">
        <f>IF(Table2[[#This Row],[SiglaJur]]=B69,E69+1,1)</f>
        <v>16</v>
      </c>
      <c r="G70" s="41" t="s">
        <v>91</v>
      </c>
      <c r="H70" s="42" t="s">
        <v>490</v>
      </c>
      <c r="I70" s="42">
        <f>VLOOKUP(LEFT(Table4[[#This Row],[Objetivo estratégico]],255),Table2[[#All],[255 caracteres]:[CodObjEst]],2,FALSE)</f>
        <v>1</v>
      </c>
      <c r="J70" s="42" t="str">
        <f>CONCATENATE(VLOOKUP(Table4[[#This Row],[Jurisdicción]],Table5[#All],2,FALSE),".",Table4[[#This Row],[CodObjEst]])</f>
        <v>SSCYPE.1</v>
      </c>
      <c r="K70" s="42" t="s">
        <v>493</v>
      </c>
      <c r="L70">
        <f>IF(Table4[[#This Row],[SiglaObjEst]]=J69,L69+1,1)</f>
        <v>3</v>
      </c>
    </row>
    <row r="71" spans="1:12" ht="30" x14ac:dyDescent="0.25">
      <c r="A71" t="s">
        <v>83</v>
      </c>
      <c r="B71" t="str">
        <f>VLOOKUP(Table2[[#This Row],[Jurisdicción]],Table5[#All],2,FALSE)</f>
        <v>MMIYTGC</v>
      </c>
      <c r="C71" s="3" t="s">
        <v>351</v>
      </c>
      <c r="D71" s="3" t="str">
        <f>LEFT(Table2[[#This Row],[Objetivo estratégico]],255)</f>
        <v>Generación de recursos genuinos para proyectos sociales</v>
      </c>
      <c r="E71">
        <f>IF(Table2[[#This Row],[SiglaJur]]=B70,E70+1,1)</f>
        <v>17</v>
      </c>
      <c r="G71" s="41" t="s">
        <v>91</v>
      </c>
      <c r="H71" s="42" t="s">
        <v>490</v>
      </c>
      <c r="I71" s="42">
        <f>VLOOKUP(LEFT(Table4[[#This Row],[Objetivo estratégico]],255),Table2[[#All],[255 caracteres]:[CodObjEst]],2,FALSE)</f>
        <v>1</v>
      </c>
      <c r="J71" s="42" t="str">
        <f>CONCATENATE(VLOOKUP(Table4[[#This Row],[Jurisdicción]],Table5[#All],2,FALSE),".",Table4[[#This Row],[CodObjEst]])</f>
        <v>SSCYPE.1</v>
      </c>
      <c r="K71" s="42" t="s">
        <v>494</v>
      </c>
      <c r="L71">
        <f>IF(Table4[[#This Row],[SiglaObjEst]]=J70,L70+1,1)</f>
        <v>4</v>
      </c>
    </row>
    <row r="72" spans="1:12" ht="60" x14ac:dyDescent="0.25">
      <c r="A72" t="s">
        <v>83</v>
      </c>
      <c r="B72" t="str">
        <f>VLOOKUP(Table2[[#This Row],[Jurisdicción]],Table5[#All],2,FALSE)</f>
        <v>MMIYTGC</v>
      </c>
      <c r="C72" s="3" t="s">
        <v>359</v>
      </c>
      <c r="D72" s="3" t="str">
        <f>LEFT(Table2[[#This Row],[Objetivo estratégico]],255)</f>
        <v>Desarrollar soluciones digitales que potencien la cercanía entre la Ciudad y los ciudadanos.</v>
      </c>
      <c r="E72">
        <f>IF(Table2[[#This Row],[SiglaJur]]=B71,E71+1,1)</f>
        <v>18</v>
      </c>
      <c r="G72" s="41" t="s">
        <v>91</v>
      </c>
      <c r="H72" s="42" t="s">
        <v>490</v>
      </c>
      <c r="I72" s="42">
        <f>VLOOKUP(LEFT(Table4[[#This Row],[Objetivo estratégico]],255),Table2[[#All],[255 caracteres]:[CodObjEst]],2,FALSE)</f>
        <v>1</v>
      </c>
      <c r="J72" s="42" t="str">
        <f>CONCATENATE(VLOOKUP(Table4[[#This Row],[Jurisdicción]],Table5[#All],2,FALSE),".",Table4[[#This Row],[CodObjEst]])</f>
        <v>SSCYPE.1</v>
      </c>
      <c r="K72" s="42" t="s">
        <v>495</v>
      </c>
      <c r="L72">
        <f>IF(Table4[[#This Row],[SiglaObjEst]]=J71,L71+1,1)</f>
        <v>5</v>
      </c>
    </row>
    <row r="73" spans="1:12" ht="30" x14ac:dyDescent="0.25">
      <c r="A73" t="s">
        <v>83</v>
      </c>
      <c r="B73" t="str">
        <f>VLOOKUP(Table2[[#This Row],[Jurisdicción]],Table5[#All],2,FALSE)</f>
        <v>MMIYTGC</v>
      </c>
      <c r="C73" s="3" t="s">
        <v>362</v>
      </c>
      <c r="D73" s="3" t="str">
        <f>LEFT(Table2[[#This Row],[Objetivo estratégico]],255)</f>
        <v>Posicionar a Buenos Aires entre las 10 ciudades mas atractivas del mundo</v>
      </c>
      <c r="E73">
        <f>IF(Table2[[#This Row],[SiglaJur]]=B72,E72+1,1)</f>
        <v>19</v>
      </c>
      <c r="G73" s="41" t="s">
        <v>91</v>
      </c>
      <c r="H73" s="42" t="s">
        <v>490</v>
      </c>
      <c r="I73" s="42">
        <f>VLOOKUP(LEFT(Table4[[#This Row],[Objetivo estratégico]],255),Table2[[#All],[255 caracteres]:[CodObjEst]],2,FALSE)</f>
        <v>1</v>
      </c>
      <c r="J73" s="42" t="str">
        <f>CONCATENATE(VLOOKUP(Table4[[#This Row],[Jurisdicción]],Table5[#All],2,FALSE),".",Table4[[#This Row],[CodObjEst]])</f>
        <v>SSCYPE.1</v>
      </c>
      <c r="K73" s="42" t="s">
        <v>496</v>
      </c>
      <c r="L73">
        <f>IF(Table4[[#This Row],[SiglaObjEst]]=J72,L72+1,1)</f>
        <v>6</v>
      </c>
    </row>
    <row r="74" spans="1:12" ht="60" x14ac:dyDescent="0.25">
      <c r="A74" t="s">
        <v>83</v>
      </c>
      <c r="B74" t="str">
        <f>VLOOKUP(Table2[[#This Row],[Jurisdicción]],Table5[#All],2,FALSE)</f>
        <v>MMIYTGC</v>
      </c>
      <c r="C74" s="3" t="s">
        <v>366</v>
      </c>
      <c r="D74" s="3" t="str">
        <f>LEFT(Table2[[#This Row],[Objetivo estratégico]],255)</f>
        <v>Utilizar la tecnología como herramienta democratizadora.</v>
      </c>
      <c r="E74">
        <f>IF(Table2[[#This Row],[SiglaJur]]=B73,E73+1,1)</f>
        <v>20</v>
      </c>
      <c r="G74" s="41" t="s">
        <v>91</v>
      </c>
      <c r="H74" s="42" t="s">
        <v>490</v>
      </c>
      <c r="I74" s="42">
        <f>VLOOKUP(LEFT(Table4[[#This Row],[Objetivo estratégico]],255),Table2[[#All],[255 caracteres]:[CodObjEst]],2,FALSE)</f>
        <v>1</v>
      </c>
      <c r="J74" s="42" t="str">
        <f>CONCATENATE(VLOOKUP(Table4[[#This Row],[Jurisdicción]],Table5[#All],2,FALSE),".",Table4[[#This Row],[CodObjEst]])</f>
        <v>SSCYPE.1</v>
      </c>
      <c r="K74" s="42" t="s">
        <v>497</v>
      </c>
      <c r="L74">
        <f>IF(Table4[[#This Row],[SiglaObjEst]]=J73,L73+1,1)</f>
        <v>7</v>
      </c>
    </row>
    <row r="75" spans="1:12" ht="90" x14ac:dyDescent="0.25">
      <c r="A75" t="s">
        <v>83</v>
      </c>
      <c r="B75" t="str">
        <f>VLOOKUP(Table2[[#This Row],[Jurisdicción]],Table5[#All],2,FALSE)</f>
        <v>MMIYTGC</v>
      </c>
      <c r="C75" s="3" t="s">
        <v>369</v>
      </c>
      <c r="D75" s="3" t="str">
        <f>LEFT(Table2[[#This Row],[Objetivo estratégico]],255)</f>
        <v>Fortalecer la información estadística y definir los perfiles de turistas</v>
      </c>
      <c r="E75">
        <f>IF(Table2[[#This Row],[SiglaJur]]=B74,E74+1,1)</f>
        <v>21</v>
      </c>
      <c r="G75" s="41" t="s">
        <v>91</v>
      </c>
      <c r="H75" s="42" t="s">
        <v>490</v>
      </c>
      <c r="I75" s="42">
        <f>VLOOKUP(LEFT(Table4[[#This Row],[Objetivo estratégico]],255),Table2[[#All],[255 caracteres]:[CodObjEst]],2,FALSE)</f>
        <v>1</v>
      </c>
      <c r="J75" s="42" t="str">
        <f>CONCATENATE(VLOOKUP(Table4[[#This Row],[Jurisdicción]],Table5[#All],2,FALSE),".",Table4[[#This Row],[CodObjEst]])</f>
        <v>SSCYPE.1</v>
      </c>
      <c r="K75" s="42" t="s">
        <v>498</v>
      </c>
      <c r="L75">
        <f>IF(Table4[[#This Row],[SiglaObjEst]]=J74,L74+1,1)</f>
        <v>8</v>
      </c>
    </row>
    <row r="76" spans="1:12" ht="45" x14ac:dyDescent="0.25">
      <c r="A76" t="s">
        <v>83</v>
      </c>
      <c r="B76" t="str">
        <f>VLOOKUP(Table2[[#This Row],[Jurisdicción]],Table5[#All],2,FALSE)</f>
        <v>MMIYTGC</v>
      </c>
      <c r="C76" s="3" t="s">
        <v>372</v>
      </c>
      <c r="D76" s="3" t="str">
        <f>LEFT(Table2[[#This Row],[Objetivo estratégico]],255)</f>
        <v>Rediseñar las Experiencias Turísticas en la Ciudad</v>
      </c>
      <c r="E76">
        <f>IF(Table2[[#This Row],[SiglaJur]]=B75,E75+1,1)</f>
        <v>22</v>
      </c>
      <c r="G76" s="41" t="s">
        <v>91</v>
      </c>
      <c r="H76" s="42" t="s">
        <v>490</v>
      </c>
      <c r="I76" s="42">
        <f>VLOOKUP(LEFT(Table4[[#This Row],[Objetivo estratégico]],255),Table2[[#All],[255 caracteres]:[CodObjEst]],2,FALSE)</f>
        <v>1</v>
      </c>
      <c r="J76" s="42" t="str">
        <f>CONCATENATE(VLOOKUP(Table4[[#This Row],[Jurisdicción]],Table5[#All],2,FALSE),".",Table4[[#This Row],[CodObjEst]])</f>
        <v>SSCYPE.1</v>
      </c>
      <c r="K76" s="42" t="s">
        <v>499</v>
      </c>
      <c r="L76">
        <f>IF(Table4[[#This Row],[SiglaObjEst]]=J75,L75+1,1)</f>
        <v>9</v>
      </c>
    </row>
    <row r="77" spans="1:12" ht="30" x14ac:dyDescent="0.25">
      <c r="A77" t="s">
        <v>84</v>
      </c>
      <c r="B77" t="str">
        <f>VLOOKUP(Table2[[#This Row],[Jurisdicción]],Table5[#All],2,FALSE)</f>
        <v>MSGC</v>
      </c>
      <c r="C77" s="3" t="s">
        <v>381</v>
      </c>
      <c r="D77" s="3" t="str">
        <f>LEFT(Table2[[#This Row],[Objetivo estratégico]],255)</f>
        <v>Mejorar y ampliar sistema de información y comunicación</v>
      </c>
      <c r="E77">
        <f>IF(Table2[[#This Row],[SiglaJur]]=B76,E76+1,1)</f>
        <v>1</v>
      </c>
      <c r="G77" s="41" t="s">
        <v>77</v>
      </c>
      <c r="H77" s="42" t="s">
        <v>172</v>
      </c>
      <c r="I77" s="42">
        <f>VLOOKUP(LEFT(Table4[[#This Row],[Objetivo estratégico]],255),Table2[[#All],[255 caracteres]:[CodObjEst]],2,FALSE)</f>
        <v>1</v>
      </c>
      <c r="J77" s="42" t="str">
        <f>CONCATENATE(VLOOKUP(Table4[[#This Row],[Jurisdicción]],Table5[#All],2,FALSE),".",Table4[[#This Row],[CodObjEst]])</f>
        <v>MCGC.1</v>
      </c>
      <c r="K77" s="42" t="s">
        <v>173</v>
      </c>
      <c r="L77">
        <f>IF(Table4[[#This Row],[SiglaObjEst]]=J76,L76+1,1)</f>
        <v>1</v>
      </c>
    </row>
    <row r="78" spans="1:12" x14ac:dyDescent="0.25">
      <c r="A78" t="s">
        <v>84</v>
      </c>
      <c r="B78" t="str">
        <f>VLOOKUP(Table2[[#This Row],[Jurisdicción]],Table5[#All],2,FALSE)</f>
        <v>MSGC</v>
      </c>
      <c r="C78" s="3" t="s">
        <v>383</v>
      </c>
      <c r="D78" s="3" t="str">
        <f>LEFT(Table2[[#This Row],[Objetivo estratégico]],255)</f>
        <v>Acuerdos y planificación intersectorial</v>
      </c>
      <c r="E78">
        <f>IF(Table2[[#This Row],[SiglaJur]]=B77,E77+1,1)</f>
        <v>2</v>
      </c>
      <c r="G78" s="41" t="s">
        <v>77</v>
      </c>
      <c r="H78" s="42" t="s">
        <v>174</v>
      </c>
      <c r="I78" s="42">
        <f>VLOOKUP(LEFT(Table4[[#This Row],[Objetivo estratégico]],255),Table2[[#All],[255 caracteres]:[CodObjEst]],2,FALSE)</f>
        <v>2</v>
      </c>
      <c r="J78" s="42" t="str">
        <f>CONCATENATE(VLOOKUP(Table4[[#This Row],[Jurisdicción]],Table5[#All],2,FALSE),".",Table4[[#This Row],[CodObjEst]])</f>
        <v>MCGC.2</v>
      </c>
      <c r="K78" s="42" t="s">
        <v>175</v>
      </c>
      <c r="L78">
        <f>IF(Table4[[#This Row],[SiglaObjEst]]=J77,L77+1,1)</f>
        <v>1</v>
      </c>
    </row>
    <row r="79" spans="1:12" x14ac:dyDescent="0.25">
      <c r="A79" t="s">
        <v>84</v>
      </c>
      <c r="B79" t="str">
        <f>VLOOKUP(Table2[[#This Row],[Jurisdicción]],Table5[#All],2,FALSE)</f>
        <v>MSGC</v>
      </c>
      <c r="C79" s="3" t="s">
        <v>385</v>
      </c>
      <c r="D79" s="3" t="str">
        <f>LEFT(Table2[[#This Row],[Objetivo estratégico]],255)</f>
        <v>Fortalecer la red pública de cuidados integrales</v>
      </c>
      <c r="E79">
        <f>IF(Table2[[#This Row],[SiglaJur]]=B78,E78+1,1)</f>
        <v>3</v>
      </c>
      <c r="G79" s="41" t="s">
        <v>77</v>
      </c>
      <c r="H79" s="42" t="s">
        <v>176</v>
      </c>
      <c r="I79" s="42">
        <f>VLOOKUP(LEFT(Table4[[#This Row],[Objetivo estratégico]],255),Table2[[#All],[255 caracteres]:[CodObjEst]],2,FALSE)</f>
        <v>3</v>
      </c>
      <c r="J79" s="42" t="str">
        <f>CONCATENATE(VLOOKUP(Table4[[#This Row],[Jurisdicción]],Table5[#All],2,FALSE),".",Table4[[#This Row],[CodObjEst]])</f>
        <v>MCGC.3</v>
      </c>
      <c r="K79" s="42" t="s">
        <v>177</v>
      </c>
      <c r="L79">
        <f>IF(Table4[[#This Row],[SiglaObjEst]]=J78,L78+1,1)</f>
        <v>1</v>
      </c>
    </row>
    <row r="80" spans="1:12" x14ac:dyDescent="0.25">
      <c r="A80" t="s">
        <v>84</v>
      </c>
      <c r="B80" t="str">
        <f>VLOOKUP(Table2[[#This Row],[Jurisdicción]],Table5[#All],2,FALSE)</f>
        <v>MSGC</v>
      </c>
      <c r="C80" s="3" t="s">
        <v>392</v>
      </c>
      <c r="D80" s="3" t="str">
        <f>LEFT(Table2[[#This Row],[Objetivo estratégico]],255)</f>
        <v>Fortalecer y perfilar la red de hospitales</v>
      </c>
      <c r="E80">
        <f>IF(Table2[[#This Row],[SiglaJur]]=B79,E79+1,1)</f>
        <v>4</v>
      </c>
      <c r="G80" s="41" t="s">
        <v>77</v>
      </c>
      <c r="H80" s="42" t="s">
        <v>178</v>
      </c>
      <c r="I80" s="42">
        <f>VLOOKUP(LEFT(Table4[[#This Row],[Objetivo estratégico]],255),Table2[[#All],[255 caracteres]:[CodObjEst]],2,FALSE)</f>
        <v>4</v>
      </c>
      <c r="J80" s="42" t="str">
        <f>CONCATENATE(VLOOKUP(Table4[[#This Row],[Jurisdicción]],Table5[#All],2,FALSE),".",Table4[[#This Row],[CodObjEst]])</f>
        <v>MCGC.4</v>
      </c>
      <c r="K80" s="42" t="s">
        <v>179</v>
      </c>
      <c r="L80">
        <f>IF(Table4[[#This Row],[SiglaObjEst]]=J79,L79+1,1)</f>
        <v>1</v>
      </c>
    </row>
    <row r="81" spans="1:12" ht="30" x14ac:dyDescent="0.25">
      <c r="A81" t="s">
        <v>84</v>
      </c>
      <c r="B81" t="str">
        <f>VLOOKUP(Table2[[#This Row],[Jurisdicción]],Table5[#All],2,FALSE)</f>
        <v>MSGC</v>
      </c>
      <c r="C81" s="3" t="s">
        <v>397</v>
      </c>
      <c r="D81" s="3" t="str">
        <f>LEFT(Table2[[#This Row],[Objetivo estratégico]],255)</f>
        <v>Mejorar desempeño económico</v>
      </c>
      <c r="E81">
        <f>IF(Table2[[#This Row],[SiglaJur]]=B80,E80+1,1)</f>
        <v>5</v>
      </c>
      <c r="G81" s="41" t="s">
        <v>77</v>
      </c>
      <c r="H81" s="42" t="s">
        <v>180</v>
      </c>
      <c r="I81" s="42">
        <f>VLOOKUP(LEFT(Table4[[#This Row],[Objetivo estratégico]],255),Table2[[#All],[255 caracteres]:[CodObjEst]],2,FALSE)</f>
        <v>5</v>
      </c>
      <c r="J81" s="42" t="str">
        <f>CONCATENATE(VLOOKUP(Table4[[#This Row],[Jurisdicción]],Table5[#All],2,FALSE),".",Table4[[#This Row],[CodObjEst]])</f>
        <v>MCGC.5</v>
      </c>
      <c r="K81" s="42" t="s">
        <v>181</v>
      </c>
      <c r="L81">
        <f>IF(Table4[[#This Row],[SiglaObjEst]]=J80,L80+1,1)</f>
        <v>1</v>
      </c>
    </row>
    <row r="82" spans="1:12" ht="45" x14ac:dyDescent="0.25">
      <c r="A82" t="s">
        <v>85</v>
      </c>
      <c r="B82" t="str">
        <f>VLOOKUP(Table2[[#This Row],[Jurisdicción]],Table5[#All],2,FALSE)</f>
        <v>SECCCYFP</v>
      </c>
      <c r="C82" s="3" t="s">
        <v>404</v>
      </c>
      <c r="D82" s="3" t="str">
        <f>LEFT(Table2[[#This Row],[Objetivo estratégico]],255)</f>
        <v>Lograr una organización alineada con el valor del servicio, que se vea reflejada en cada “momento de verdad” con el vecino.</v>
      </c>
      <c r="E82">
        <f>IF(Table2[[#This Row],[SiglaJur]]=B81,E81+1,1)</f>
        <v>1</v>
      </c>
      <c r="G82" s="41" t="s">
        <v>85</v>
      </c>
      <c r="H82" s="42" t="s">
        <v>404</v>
      </c>
      <c r="I82" s="42">
        <f>VLOOKUP(LEFT(Table4[[#This Row],[Objetivo estratégico]],255),Table2[[#All],[255 caracteres]:[CodObjEst]],2,FALSE)</f>
        <v>1</v>
      </c>
      <c r="J82" s="42" t="str">
        <f>CONCATENATE(VLOOKUP(Table4[[#This Row],[Jurisdicción]],Table5[#All],2,FALSE),".",Table4[[#This Row],[CodObjEst]])</f>
        <v>SECCCYFP.1</v>
      </c>
      <c r="K82" s="42" t="s">
        <v>405</v>
      </c>
      <c r="L82">
        <f>IF(Table4[[#This Row],[SiglaObjEst]]=J81,L81+1,1)</f>
        <v>1</v>
      </c>
    </row>
    <row r="83" spans="1:12" ht="45" x14ac:dyDescent="0.25">
      <c r="A83" t="s">
        <v>85</v>
      </c>
      <c r="B83" t="str">
        <f>VLOOKUP(Table2[[#This Row],[Jurisdicción]],Table5[#All],2,FALSE)</f>
        <v>SECCCYFP</v>
      </c>
      <c r="C83" s="3" t="s">
        <v>406</v>
      </c>
      <c r="D83" s="3" t="str">
        <f>LEFT(Table2[[#This Row],[Objetivo estratégico]],255)</f>
        <v>Lograr que en Buenos Aires los vecinos seamos protagonistas de una Ciudad que disfruta del encuentro y convivencia en el espacio público.</v>
      </c>
      <c r="E83">
        <f>IF(Table2[[#This Row],[SiglaJur]]=B82,E82+1,1)</f>
        <v>2</v>
      </c>
      <c r="G83" s="41" t="s">
        <v>85</v>
      </c>
      <c r="H83" s="42" t="s">
        <v>404</v>
      </c>
      <c r="I83" s="42">
        <f>VLOOKUP(LEFT(Table4[[#This Row],[Objetivo estratégico]],255),Table2[[#All],[255 caracteres]:[CodObjEst]],2,FALSE)</f>
        <v>1</v>
      </c>
      <c r="J83" s="42" t="str">
        <f>CONCATENATE(VLOOKUP(Table4[[#This Row],[Jurisdicción]],Table5[#All],2,FALSE),".",Table4[[#This Row],[CodObjEst]])</f>
        <v>SECCCYFP.1</v>
      </c>
      <c r="K83" s="42" t="s">
        <v>410</v>
      </c>
      <c r="L83">
        <f>IF(Table4[[#This Row],[SiglaObjEst]]=J82,L82+1,1)</f>
        <v>2</v>
      </c>
    </row>
    <row r="84" spans="1:12" ht="30" x14ac:dyDescent="0.25">
      <c r="A84" t="s">
        <v>86</v>
      </c>
      <c r="B84" t="str">
        <f>VLOOKUP(Table2[[#This Row],[Jurisdicción]],Table5[#All],2,FALSE)</f>
        <v>SECDES</v>
      </c>
      <c r="C84" s="3" t="s">
        <v>411</v>
      </c>
      <c r="D84" s="3" t="str">
        <f>LEFT(Table2[[#This Row],[Objetivo estratégico]],255)</f>
        <v>Asistir a las comunas para que cumplan con sus objetivos.</v>
      </c>
      <c r="E84">
        <f>IF(Table2[[#This Row],[SiglaJur]]=B83,E83+1,1)</f>
        <v>1</v>
      </c>
      <c r="G84" s="41" t="s">
        <v>85</v>
      </c>
      <c r="H84" s="42" t="s">
        <v>406</v>
      </c>
      <c r="I84" s="42">
        <f>VLOOKUP(LEFT(Table4[[#This Row],[Objetivo estratégico]],255),Table2[[#All],[255 caracteres]:[CodObjEst]],2,FALSE)</f>
        <v>2</v>
      </c>
      <c r="J84" s="42" t="str">
        <f>CONCATENATE(VLOOKUP(Table4[[#This Row],[Jurisdicción]],Table5[#All],2,FALSE),".",Table4[[#This Row],[CodObjEst]])</f>
        <v>SECCCYFP.2</v>
      </c>
      <c r="K84" s="42" t="s">
        <v>407</v>
      </c>
      <c r="L84">
        <f>IF(Table4[[#This Row],[SiglaObjEst]]=J83,L83+1,1)</f>
        <v>1</v>
      </c>
    </row>
    <row r="85" spans="1:12" ht="30" x14ac:dyDescent="0.25">
      <c r="A85" t="s">
        <v>86</v>
      </c>
      <c r="B85" t="str">
        <f>VLOOKUP(Table2[[#This Row],[Jurisdicción]],Table5[#All],2,FALSE)</f>
        <v>SECDES</v>
      </c>
      <c r="C85" s="3" t="s">
        <v>413</v>
      </c>
      <c r="D85" s="3" t="str">
        <f>LEFT(Table2[[#This Row],[Objetivo estratégico]],255)</f>
        <v>Acercar la comuna, como primera instancia de gobierno, al vecino.</v>
      </c>
      <c r="E85">
        <f>IF(Table2[[#This Row],[SiglaJur]]=B84,E84+1,1)</f>
        <v>2</v>
      </c>
      <c r="G85" s="41" t="s">
        <v>85</v>
      </c>
      <c r="H85" s="42" t="s">
        <v>406</v>
      </c>
      <c r="I85" s="42">
        <f>VLOOKUP(LEFT(Table4[[#This Row],[Objetivo estratégico]],255),Table2[[#All],[255 caracteres]:[CodObjEst]],2,FALSE)</f>
        <v>2</v>
      </c>
      <c r="J85" s="42" t="str">
        <f>CONCATENATE(VLOOKUP(Table4[[#This Row],[Jurisdicción]],Table5[#All],2,FALSE),".",Table4[[#This Row],[CodObjEst]])</f>
        <v>SECCCYFP.2</v>
      </c>
      <c r="K85" s="42" t="s">
        <v>408</v>
      </c>
      <c r="L85">
        <f>IF(Table4[[#This Row],[SiglaObjEst]]=J84,L84+1,1)</f>
        <v>2</v>
      </c>
    </row>
    <row r="86" spans="1:12" ht="30" x14ac:dyDescent="0.25">
      <c r="A86" t="s">
        <v>86</v>
      </c>
      <c r="B86" t="str">
        <f>VLOOKUP(Table2[[#This Row],[Jurisdicción]],Table5[#All],2,FALSE)</f>
        <v>SECDES</v>
      </c>
      <c r="C86" s="3" t="s">
        <v>418</v>
      </c>
      <c r="D86" s="3" t="str">
        <f>LEFT(Table2[[#This Row],[Objetivo estratégico]],255)</f>
        <v>Empoderar a la Comuna como principal comunicador de las acciones dentro de su territorio.</v>
      </c>
      <c r="E86">
        <f>IF(Table2[[#This Row],[SiglaJur]]=B85,E85+1,1)</f>
        <v>3</v>
      </c>
      <c r="G86" s="41" t="s">
        <v>85</v>
      </c>
      <c r="H86" s="42" t="s">
        <v>406</v>
      </c>
      <c r="I86" s="42">
        <f>VLOOKUP(LEFT(Table4[[#This Row],[Objetivo estratégico]],255),Table2[[#All],[255 caracteres]:[CodObjEst]],2,FALSE)</f>
        <v>2</v>
      </c>
      <c r="J86" s="42" t="str">
        <f>CONCATENATE(VLOOKUP(Table4[[#This Row],[Jurisdicción]],Table5[#All],2,FALSE),".",Table4[[#This Row],[CodObjEst]])</f>
        <v>SECCCYFP.2</v>
      </c>
      <c r="K86" s="42" t="s">
        <v>409</v>
      </c>
      <c r="L86">
        <f>IF(Table4[[#This Row],[SiglaObjEst]]=J85,L85+1,1)</f>
        <v>3</v>
      </c>
    </row>
    <row r="87" spans="1:12" ht="45" x14ac:dyDescent="0.25">
      <c r="A87" t="s">
        <v>86</v>
      </c>
      <c r="B87" t="str">
        <f>VLOOKUP(Table2[[#This Row],[Jurisdicción]],Table5[#All],2,FALSE)</f>
        <v>SECDES</v>
      </c>
      <c r="C87" s="3" t="s">
        <v>423</v>
      </c>
      <c r="D87" s="3" t="str">
        <f>LEFT(Table2[[#This Row],[Objetivo estratégico]],255)</f>
        <v>Alcanzar un nivel óptimo de calidad en la prestación de servicios en las 15 Comunas.</v>
      </c>
      <c r="E87">
        <f>IF(Table2[[#This Row],[SiglaJur]]=B86,E86+1,1)</f>
        <v>4</v>
      </c>
      <c r="G87" s="41" t="s">
        <v>93</v>
      </c>
      <c r="H87" s="42" t="s">
        <v>510</v>
      </c>
      <c r="I87" s="42">
        <f>VLOOKUP(LEFT(Table4[[#This Row],[Objetivo estratégico]],255),Table2[[#All],[255 caracteres]:[CodObjEst]],2,FALSE)</f>
        <v>1</v>
      </c>
      <c r="J87" s="42" t="str">
        <f>CONCATENATE(VLOOKUP(Table4[[#This Row],[Jurisdicción]],Table5[#All],2,FALSE),".",Table4[[#This Row],[CodObjEst]])</f>
        <v>SSDCCYC.1</v>
      </c>
      <c r="K87" s="42" t="s">
        <v>511</v>
      </c>
      <c r="L87">
        <f>IF(Table4[[#This Row],[SiglaObjEst]]=J86,L86+1,1)</f>
        <v>1</v>
      </c>
    </row>
    <row r="88" spans="1:12" ht="60" x14ac:dyDescent="0.25">
      <c r="A88" t="s">
        <v>86</v>
      </c>
      <c r="B88" t="str">
        <f>VLOOKUP(Table2[[#This Row],[Jurisdicción]],Table5[#All],2,FALSE)</f>
        <v>SECDES</v>
      </c>
      <c r="C88" s="3" t="s">
        <v>430</v>
      </c>
      <c r="D88" s="3" t="str">
        <f>LEFT(Table2[[#This Row],[Objetivo estratégico]],255)</f>
        <v>Superar los estándares de eficiencia actuales.</v>
      </c>
      <c r="E88">
        <f>IF(Table2[[#This Row],[SiglaJur]]=B87,E87+1,1)</f>
        <v>5</v>
      </c>
      <c r="G88" s="41" t="s">
        <v>93</v>
      </c>
      <c r="H88" s="42" t="s">
        <v>510</v>
      </c>
      <c r="I88" s="42">
        <f>VLOOKUP(LEFT(Table4[[#This Row],[Objetivo estratégico]],255),Table2[[#All],[255 caracteres]:[CodObjEst]],2,FALSE)</f>
        <v>1</v>
      </c>
      <c r="J88" s="42" t="str">
        <f>CONCATENATE(VLOOKUP(Table4[[#This Row],[Jurisdicción]],Table5[#All],2,FALSE),".",Table4[[#This Row],[CodObjEst]])</f>
        <v>SSDCCYC.1</v>
      </c>
      <c r="K88" s="42" t="s">
        <v>512</v>
      </c>
      <c r="L88">
        <f>IF(Table4[[#This Row],[SiglaObjEst]]=J87,L87+1,1)</f>
        <v>2</v>
      </c>
    </row>
    <row r="89" spans="1:12" ht="45" x14ac:dyDescent="0.25">
      <c r="A89" t="s">
        <v>87</v>
      </c>
      <c r="B89" t="str">
        <f>VLOOKUP(Table2[[#This Row],[Jurisdicción]],Table5[#All],2,FALSE)</f>
        <v>SGYRI</v>
      </c>
      <c r="C89" s="3" t="s">
        <v>440</v>
      </c>
      <c r="D89" s="3" t="str">
        <f>LEFT(Table2[[#This Row],[Objetivo estratégico]],255)</f>
        <v>Proyectar internacionalmente la ciudad, la gestión de gobierno y la figura del jefe de gobierno.</v>
      </c>
      <c r="E89">
        <f>IF(Table2[[#This Row],[SiglaJur]]=B88,E88+1,1)</f>
        <v>1</v>
      </c>
      <c r="G89" s="41" t="s">
        <v>93</v>
      </c>
      <c r="H89" s="42" t="s">
        <v>510</v>
      </c>
      <c r="I89" s="42">
        <f>VLOOKUP(LEFT(Table4[[#This Row],[Objetivo estratégico]],255),Table2[[#All],[255 caracteres]:[CodObjEst]],2,FALSE)</f>
        <v>1</v>
      </c>
      <c r="J89" s="42" t="str">
        <f>CONCATENATE(VLOOKUP(Table4[[#This Row],[Jurisdicción]],Table5[#All],2,FALSE),".",Table4[[#This Row],[CodObjEst]])</f>
        <v>SSDCCYC.1</v>
      </c>
      <c r="K89" s="42" t="s">
        <v>513</v>
      </c>
      <c r="L89">
        <f>IF(Table4[[#This Row],[SiglaObjEst]]=J88,L88+1,1)</f>
        <v>3</v>
      </c>
    </row>
    <row r="90" spans="1:12" ht="45" x14ac:dyDescent="0.25">
      <c r="A90" t="s">
        <v>87</v>
      </c>
      <c r="B90" t="str">
        <f>VLOOKUP(Table2[[#This Row],[Jurisdicción]],Table5[#All],2,FALSE)</f>
        <v>SGYRI</v>
      </c>
      <c r="C90" s="3" t="s">
        <v>442</v>
      </c>
      <c r="D90" s="3" t="str">
        <f>LEFT(Table2[[#This Row],[Objetivo estratégico]],255)</f>
        <v>Impulsar un plan sistemático de relaciones del gobierno con actores políticos, sociales y privados</v>
      </c>
      <c r="E90">
        <f>IF(Table2[[#This Row],[SiglaJur]]=B89,E89+1,1)</f>
        <v>2</v>
      </c>
      <c r="G90" s="41" t="s">
        <v>93</v>
      </c>
      <c r="H90" s="42" t="s">
        <v>510</v>
      </c>
      <c r="I90" s="42">
        <f>VLOOKUP(LEFT(Table4[[#This Row],[Objetivo estratégico]],255),Table2[[#All],[255 caracteres]:[CodObjEst]],2,FALSE)</f>
        <v>1</v>
      </c>
      <c r="J90" s="42" t="str">
        <f>CONCATENATE(VLOOKUP(Table4[[#This Row],[Jurisdicción]],Table5[#All],2,FALSE),".",Table4[[#This Row],[CodObjEst]])</f>
        <v>SSDCCYC.1</v>
      </c>
      <c r="K90" s="42" t="s">
        <v>514</v>
      </c>
      <c r="L90">
        <f>IF(Table4[[#This Row],[SiglaObjEst]]=J89,L89+1,1)</f>
        <v>4</v>
      </c>
    </row>
    <row r="91" spans="1:12" ht="45" x14ac:dyDescent="0.25">
      <c r="A91" t="s">
        <v>87</v>
      </c>
      <c r="B91" t="str">
        <f>VLOOKUP(Table2[[#This Row],[Jurisdicción]],Table5[#All],2,FALSE)</f>
        <v>SGYRI</v>
      </c>
      <c r="C91" s="3" t="s">
        <v>444</v>
      </c>
      <c r="D91" s="3" t="str">
        <f>LEFT(Table2[[#This Row],[Objetivo estratégico]],255)</f>
        <v>Apoyar las prioridades estratégicas de gobierno y agendas transversales e interjurisdiccionales</v>
      </c>
      <c r="E91">
        <f>IF(Table2[[#This Row],[SiglaJur]]=B90,E90+1,1)</f>
        <v>3</v>
      </c>
      <c r="G91" s="41" t="s">
        <v>93</v>
      </c>
      <c r="H91" s="42" t="s">
        <v>510</v>
      </c>
      <c r="I91" s="42">
        <f>VLOOKUP(LEFT(Table4[[#This Row],[Objetivo estratégico]],255),Table2[[#All],[255 caracteres]:[CodObjEst]],2,FALSE)</f>
        <v>1</v>
      </c>
      <c r="J91" s="42" t="str">
        <f>CONCATENATE(VLOOKUP(Table4[[#This Row],[Jurisdicción]],Table5[#All],2,FALSE),".",Table4[[#This Row],[CodObjEst]])</f>
        <v>SSDCCYC.1</v>
      </c>
      <c r="K91" s="42" t="s">
        <v>517</v>
      </c>
      <c r="L91">
        <f>IF(Table4[[#This Row],[SiglaObjEst]]=J90,L90+1,1)</f>
        <v>5</v>
      </c>
    </row>
    <row r="92" spans="1:12" ht="45" x14ac:dyDescent="0.25">
      <c r="A92" t="s">
        <v>88</v>
      </c>
      <c r="B92" t="str">
        <f>VLOOKUP(Table2[[#This Row],[Jurisdicción]],Table5[#All],2,FALSE)</f>
        <v>SGCBA</v>
      </c>
      <c r="C92" s="3" t="s">
        <v>453</v>
      </c>
      <c r="D92" s="3" t="str">
        <f>LEFT(Table2[[#This Row],[Objetivo estratégico]],255)</f>
        <v>Estandarización, Fortalecimiento y Madurez del Control Interno de todas las Áreas del Gobierno de la Ciudad de Buenos Aires</v>
      </c>
      <c r="E92">
        <f>IF(Table2[[#This Row],[SiglaJur]]=B91,E91+1,1)</f>
        <v>1</v>
      </c>
      <c r="G92" s="41" t="s">
        <v>93</v>
      </c>
      <c r="H92" s="42" t="s">
        <v>515</v>
      </c>
      <c r="I92" s="42">
        <f>VLOOKUP(LEFT(Table4[[#This Row],[Objetivo estratégico]],255),Table2[[#All],[255 caracteres]:[CodObjEst]],2,FALSE)</f>
        <v>2</v>
      </c>
      <c r="J92" s="42" t="str">
        <f>CONCATENATE(VLOOKUP(Table4[[#This Row],[Jurisdicción]],Table5[#All],2,FALSE),".",Table4[[#This Row],[CodObjEst]])</f>
        <v>SSDCCYC.2</v>
      </c>
      <c r="K92" s="42" t="s">
        <v>516</v>
      </c>
      <c r="L92">
        <f>IF(Table4[[#This Row],[SiglaObjEst]]=J91,L91+1,1)</f>
        <v>1</v>
      </c>
    </row>
    <row r="93" spans="1:12" ht="90" x14ac:dyDescent="0.25">
      <c r="A93" t="s">
        <v>88</v>
      </c>
      <c r="B93" t="str">
        <f>VLOOKUP(Table2[[#This Row],[Jurisdicción]],Table5[#All],2,FALSE)</f>
        <v>SGCBA</v>
      </c>
      <c r="C93" s="3" t="s">
        <v>460</v>
      </c>
      <c r="D93" s="3" t="str">
        <f>LEFT(Table2[[#This Row],[Objetivo estratégico]],255)</f>
        <v>Fortalecimiento del vínculo de Control Interno con los Ministerios</v>
      </c>
      <c r="E93">
        <f>IF(Table2[[#This Row],[SiglaJur]]=B92,E92+1,1)</f>
        <v>2</v>
      </c>
      <c r="G93" s="41" t="s">
        <v>93</v>
      </c>
      <c r="H93" s="42" t="s">
        <v>518</v>
      </c>
      <c r="I93" s="42">
        <f>VLOOKUP(LEFT(Table4[[#This Row],[Objetivo estratégico]],255),Table2[[#All],[255 caracteres]:[CodObjEst]],2,FALSE)</f>
        <v>3</v>
      </c>
      <c r="J93" s="42" t="str">
        <f>CONCATENATE(VLOOKUP(Table4[[#This Row],[Jurisdicción]],Table5[#All],2,FALSE),".",Table4[[#This Row],[CodObjEst]])</f>
        <v>SSDCCYC.3</v>
      </c>
      <c r="K93" s="42" t="s">
        <v>519</v>
      </c>
      <c r="L93">
        <f>IF(Table4[[#This Row],[SiglaObjEst]]=J92,L92+1,1)</f>
        <v>1</v>
      </c>
    </row>
    <row r="94" spans="1:12" ht="45" x14ac:dyDescent="0.25">
      <c r="A94" t="s">
        <v>88</v>
      </c>
      <c r="B94" t="str">
        <f>VLOOKUP(Table2[[#This Row],[Jurisdicción]],Table5[#All],2,FALSE)</f>
        <v>SGCBA</v>
      </c>
      <c r="C94" s="3" t="s">
        <v>462</v>
      </c>
      <c r="D94" s="3" t="str">
        <f>LEFT(Table2[[#This Row],[Objetivo estratégico]],255)</f>
        <v>Eficiencia y buenas prácticas</v>
      </c>
      <c r="E94">
        <f>IF(Table2[[#This Row],[SiglaJur]]=B93,E93+1,1)</f>
        <v>3</v>
      </c>
      <c r="G94" s="41" t="s">
        <v>93</v>
      </c>
      <c r="H94" s="42" t="s">
        <v>518</v>
      </c>
      <c r="I94" s="42">
        <f>VLOOKUP(LEFT(Table4[[#This Row],[Objetivo estratégico]],255),Table2[[#All],[255 caracteres]:[CodObjEst]],2,FALSE)</f>
        <v>3</v>
      </c>
      <c r="J94" s="42" t="str">
        <f>CONCATENATE(VLOOKUP(Table4[[#This Row],[Jurisdicción]],Table5[#All],2,FALSE),".",Table4[[#This Row],[CodObjEst]])</f>
        <v>SSDCCYC.3</v>
      </c>
      <c r="K94" s="42" t="s">
        <v>520</v>
      </c>
      <c r="L94">
        <f>IF(Table4[[#This Row],[SiglaObjEst]]=J93,L93+1,1)</f>
        <v>2</v>
      </c>
    </row>
    <row r="95" spans="1:12" ht="75" x14ac:dyDescent="0.25">
      <c r="A95" t="s">
        <v>89</v>
      </c>
      <c r="B95" t="str">
        <f>VLOOKUP(Table2[[#This Row],[Jurisdicción]],Table5[#All],2,FALSE)</f>
        <v>SSCOMUNIC</v>
      </c>
      <c r="C95" s="3" t="s">
        <v>469</v>
      </c>
      <c r="D95" s="3" t="str">
        <f>LEFT(Table2[[#This Row],[Objetivo estratégico]],255)</f>
        <v>Presupuesto transversal a todos los proyectos.</v>
      </c>
      <c r="E95">
        <f>IF(Table2[[#This Row],[SiglaJur]]=B94,E94+1,1)</f>
        <v>1</v>
      </c>
      <c r="G95" s="41" t="s">
        <v>93</v>
      </c>
      <c r="H95" s="42" t="s">
        <v>521</v>
      </c>
      <c r="I95" s="42">
        <f>VLOOKUP(LEFT(Table4[[#This Row],[Objetivo estratégico]],255),Table2[[#All],[255 caracteres]:[CodObjEst]],2,FALSE)</f>
        <v>4</v>
      </c>
      <c r="J95" s="42" t="str">
        <f>CONCATENATE(VLOOKUP(Table4[[#This Row],[Jurisdicción]],Table5[#All],2,FALSE),".",Table4[[#This Row],[CodObjEst]])</f>
        <v>SSDCCYC.4</v>
      </c>
      <c r="K95" s="42" t="s">
        <v>522</v>
      </c>
      <c r="L95">
        <f>IF(Table4[[#This Row],[SiglaObjEst]]=J94,L94+1,1)</f>
        <v>1</v>
      </c>
    </row>
    <row r="96" spans="1:12" ht="75" x14ac:dyDescent="0.25">
      <c r="A96" t="s">
        <v>89</v>
      </c>
      <c r="B96" t="str">
        <f>VLOOKUP(Table2[[#This Row],[Jurisdicción]],Table5[#All],2,FALSE)</f>
        <v>SSCOMUNIC</v>
      </c>
      <c r="C96" s="3" t="s">
        <v>471</v>
      </c>
      <c r="D96" s="3" t="str">
        <f>LEFT(Table2[[#This Row],[Objetivo estratégico]],255)</f>
        <v>Monitorear el estado de la opinión pública.</v>
      </c>
      <c r="E96">
        <f>IF(Table2[[#This Row],[SiglaJur]]=B95,E95+1,1)</f>
        <v>2</v>
      </c>
      <c r="G96" s="41" t="s">
        <v>93</v>
      </c>
      <c r="H96" s="42" t="s">
        <v>521</v>
      </c>
      <c r="I96" s="42">
        <f>VLOOKUP(LEFT(Table4[[#This Row],[Objetivo estratégico]],255),Table2[[#All],[255 caracteres]:[CodObjEst]],2,FALSE)</f>
        <v>4</v>
      </c>
      <c r="J96" s="42" t="str">
        <f>CONCATENATE(VLOOKUP(Table4[[#This Row],[Jurisdicción]],Table5[#All],2,FALSE),".",Table4[[#This Row],[CodObjEst]])</f>
        <v>SSDCCYC.4</v>
      </c>
      <c r="K96" s="42" t="s">
        <v>523</v>
      </c>
      <c r="L96">
        <f>IF(Table4[[#This Row],[SiglaObjEst]]=J95,L95+1,1)</f>
        <v>2</v>
      </c>
    </row>
    <row r="97" spans="1:12" ht="75" x14ac:dyDescent="0.25">
      <c r="A97" t="s">
        <v>89</v>
      </c>
      <c r="B97" t="str">
        <f>VLOOKUP(Table2[[#This Row],[Jurisdicción]],Table5[#All],2,FALSE)</f>
        <v>SSCOMUNIC</v>
      </c>
      <c r="C97" s="3" t="s">
        <v>473</v>
      </c>
      <c r="D97" s="3" t="str">
        <f>LEFT(Table2[[#This Row],[Objetivo estratégico]],255)</f>
        <v>Comunicar las acciones del Gobierno y del Jefe de Gobierno utilizando las más modernas herramientas de comunicación directa y digital.</v>
      </c>
      <c r="E97">
        <f>IF(Table2[[#This Row],[SiglaJur]]=B96,E96+1,1)</f>
        <v>3</v>
      </c>
      <c r="G97" s="41" t="s">
        <v>93</v>
      </c>
      <c r="H97" s="42" t="s">
        <v>521</v>
      </c>
      <c r="I97" s="42">
        <f>VLOOKUP(LEFT(Table4[[#This Row],[Objetivo estratégico]],255),Table2[[#All],[255 caracteres]:[CodObjEst]],2,FALSE)</f>
        <v>4</v>
      </c>
      <c r="J97" s="42" t="str">
        <f>CONCATENATE(VLOOKUP(Table4[[#This Row],[Jurisdicción]],Table5[#All],2,FALSE),".",Table4[[#This Row],[CodObjEst]])</f>
        <v>SSDCCYC.4</v>
      </c>
      <c r="K97" s="42" t="s">
        <v>524</v>
      </c>
      <c r="L97">
        <f>IF(Table4[[#This Row],[SiglaObjEst]]=J96,L96+1,1)</f>
        <v>3</v>
      </c>
    </row>
    <row r="98" spans="1:12" ht="60" x14ac:dyDescent="0.25">
      <c r="A98" t="s">
        <v>89</v>
      </c>
      <c r="B98" t="str">
        <f>VLOOKUP(Table2[[#This Row],[Jurisdicción]],Table5[#All],2,FALSE)</f>
        <v>SSCOMUNIC</v>
      </c>
      <c r="C98" s="3" t="s">
        <v>478</v>
      </c>
      <c r="D98" s="3" t="str">
        <f>LEFT(Table2[[#This Row],[Objetivo estratégico]],255)</f>
        <v>Fomentar la participación ciudadana y generar cercanía con el vecino.</v>
      </c>
      <c r="E98">
        <f>IF(Table2[[#This Row],[SiglaJur]]=B97,E97+1,1)</f>
        <v>4</v>
      </c>
      <c r="G98" s="41" t="s">
        <v>93</v>
      </c>
      <c r="H98" s="42" t="s">
        <v>525</v>
      </c>
      <c r="I98" s="42">
        <f>VLOOKUP(LEFT(Table4[[#This Row],[Objetivo estratégico]],255),Table2[[#All],[255 caracteres]:[CodObjEst]],2,FALSE)</f>
        <v>5</v>
      </c>
      <c r="J98" s="42" t="str">
        <f>CONCATENATE(VLOOKUP(Table4[[#This Row],[Jurisdicción]],Table5[#All],2,FALSE),".",Table4[[#This Row],[CodObjEst]])</f>
        <v>SSDCCYC.5</v>
      </c>
      <c r="K98" s="42" t="s">
        <v>526</v>
      </c>
      <c r="L98">
        <f>IF(Table4[[#This Row],[SiglaObjEst]]=J97,L97+1,1)</f>
        <v>1</v>
      </c>
    </row>
    <row r="99" spans="1:12" ht="45" x14ac:dyDescent="0.25">
      <c r="A99" t="s">
        <v>90</v>
      </c>
      <c r="B99" t="str">
        <f>VLOOKUP(Table2[[#This Row],[Jurisdicción]],Table5[#All],2,FALSE)</f>
        <v>SSCON</v>
      </c>
      <c r="C99" s="3" t="s">
        <v>481</v>
      </c>
      <c r="D99" s="3" t="str">
        <f>LEFT(Table2[[#This Row],[Objetivo estratégico]],255)</f>
        <v>Colaborar en el posicionamiento del GCBA y el Jefe de Gobierno mediante la generación de contenidos de comunicación.</v>
      </c>
      <c r="E99">
        <f>IF(Table2[[#This Row],[SiglaJur]]=B98,E98+1,1)</f>
        <v>1</v>
      </c>
      <c r="G99" s="41" t="s">
        <v>93</v>
      </c>
      <c r="H99" s="42" t="s">
        <v>525</v>
      </c>
      <c r="I99" s="42">
        <f>VLOOKUP(LEFT(Table4[[#This Row],[Objetivo estratégico]],255),Table2[[#All],[255 caracteres]:[CodObjEst]],2,FALSE)</f>
        <v>5</v>
      </c>
      <c r="J99" s="42" t="str">
        <f>CONCATENATE(VLOOKUP(Table4[[#This Row],[Jurisdicción]],Table5[#All],2,FALSE),".",Table4[[#This Row],[CodObjEst]])</f>
        <v>SSDCCYC.5</v>
      </c>
      <c r="K99" s="42" t="s">
        <v>527</v>
      </c>
      <c r="L99">
        <f>IF(Table4[[#This Row],[SiglaObjEst]]=J98,L98+1,1)</f>
        <v>2</v>
      </c>
    </row>
    <row r="100" spans="1:12" ht="45" x14ac:dyDescent="0.25">
      <c r="A100" t="s">
        <v>91</v>
      </c>
      <c r="B100" t="str">
        <f>VLOOKUP(Table2[[#This Row],[Jurisdicción]],Table5[#All],2,FALSE)</f>
        <v>SSCYPE</v>
      </c>
      <c r="C100" s="3" t="s">
        <v>490</v>
      </c>
      <c r="D100" s="3" t="str">
        <f>LEFT(Table2[[#This Row],[Objetivo estratégico]],255)</f>
        <v>Canalizar las distintas campañas de concientización y participación de los distintos Ministerios en cada evento.</v>
      </c>
      <c r="E100">
        <f>IF(Table2[[#This Row],[SiglaJur]]=B99,E99+1,1)</f>
        <v>1</v>
      </c>
      <c r="G100" s="41" t="s">
        <v>93</v>
      </c>
      <c r="H100" s="42" t="s">
        <v>525</v>
      </c>
      <c r="I100" s="42">
        <f>VLOOKUP(LEFT(Table4[[#This Row],[Objetivo estratégico]],255),Table2[[#All],[255 caracteres]:[CodObjEst]],2,FALSE)</f>
        <v>5</v>
      </c>
      <c r="J100" s="42" t="str">
        <f>CONCATENATE(VLOOKUP(Table4[[#This Row],[Jurisdicción]],Table5[#All],2,FALSE),".",Table4[[#This Row],[CodObjEst]])</f>
        <v>SSDCCYC.5</v>
      </c>
      <c r="K100" s="42" t="s">
        <v>528</v>
      </c>
      <c r="L100">
        <f>IF(Table4[[#This Row],[SiglaObjEst]]=J99,L99+1,1)</f>
        <v>3</v>
      </c>
    </row>
    <row r="101" spans="1:12" ht="45" x14ac:dyDescent="0.25">
      <c r="A101" t="s">
        <v>92</v>
      </c>
      <c r="B101" t="str">
        <f>VLOOKUP(Table2[[#This Row],[Jurisdicción]],Table5[#All],2,FALSE)</f>
        <v>SSSYP</v>
      </c>
      <c r="C101" s="3" t="s">
        <v>500</v>
      </c>
      <c r="D101" s="3" t="str">
        <f>LEFT(Table2[[#This Row],[Objetivo estratégico]],255)</f>
        <v>Fortalecer los procesos operativos y de gestión, transversales y verticales, para generar eficiencias en la gestión interna y en el servicio al Ciudadano.</v>
      </c>
      <c r="E101">
        <f>IF(Table2[[#This Row],[SiglaJur]]=B100,E100+1,1)</f>
        <v>1</v>
      </c>
      <c r="G101" s="41" t="s">
        <v>86</v>
      </c>
      <c r="H101" s="42" t="s">
        <v>411</v>
      </c>
      <c r="I101" s="42">
        <f>VLOOKUP(LEFT(Table4[[#This Row],[Objetivo estratégico]],255),Table2[[#All],[255 caracteres]:[CodObjEst]],2,FALSE)</f>
        <v>1</v>
      </c>
      <c r="J101" s="42" t="str">
        <f>CONCATENATE(VLOOKUP(Table4[[#This Row],[Jurisdicción]],Table5[#All],2,FALSE),".",Table4[[#This Row],[CodObjEst]])</f>
        <v>SECDES.1</v>
      </c>
      <c r="K101" s="42" t="s">
        <v>412</v>
      </c>
      <c r="L101">
        <f>IF(Table4[[#This Row],[SiglaObjEst]]=J100,L100+1,1)</f>
        <v>1</v>
      </c>
    </row>
    <row r="102" spans="1:12" ht="30" x14ac:dyDescent="0.25">
      <c r="A102" t="s">
        <v>92</v>
      </c>
      <c r="B102" t="str">
        <f>VLOOKUP(Table2[[#This Row],[Jurisdicción]],Table5[#All],2,FALSE)</f>
        <v>SSSYP</v>
      </c>
      <c r="C102" s="3" t="s">
        <v>502</v>
      </c>
      <c r="D102" s="3" t="str">
        <f>LEFT(Table2[[#This Row],[Objetivo estratégico]],255)</f>
        <v>Fortalecer las capacidades de la Infraestructura para satisfacer los niveles de servicio y disponibilidad de los Sistemas.</v>
      </c>
      <c r="E102">
        <f>IF(Table2[[#This Row],[SiglaJur]]=B101,E101+1,1)</f>
        <v>2</v>
      </c>
      <c r="G102" s="41" t="s">
        <v>86</v>
      </c>
      <c r="H102" s="42" t="s">
        <v>411</v>
      </c>
      <c r="I102" s="42">
        <f>VLOOKUP(LEFT(Table4[[#This Row],[Objetivo estratégico]],255),Table2[[#All],[255 caracteres]:[CodObjEst]],2,FALSE)</f>
        <v>1</v>
      </c>
      <c r="J102" s="42" t="str">
        <f>CONCATENATE(VLOOKUP(Table4[[#This Row],[Jurisdicción]],Table5[#All],2,FALSE),".",Table4[[#This Row],[CodObjEst]])</f>
        <v>SECDES.1</v>
      </c>
      <c r="K102" s="42" t="s">
        <v>421</v>
      </c>
      <c r="L102">
        <f>IF(Table4[[#This Row],[SiglaObjEst]]=J101,L101+1,1)</f>
        <v>2</v>
      </c>
    </row>
    <row r="103" spans="1:12" ht="45" x14ac:dyDescent="0.25">
      <c r="A103" t="s">
        <v>92</v>
      </c>
      <c r="B103" t="str">
        <f>VLOOKUP(Table2[[#This Row],[Jurisdicción]],Table5[#All],2,FALSE)</f>
        <v>SSSYP</v>
      </c>
      <c r="C103" s="3" t="s">
        <v>506</v>
      </c>
      <c r="D103" s="3" t="str">
        <f>LEFT(Table2[[#This Row],[Objetivo estratégico]],255)</f>
        <v>Continuar con el fortalecimiento de la seguridad del acceso y custodia de los activos informáticos (Redes y Centro de Datos, Sistemas, Servicios).</v>
      </c>
      <c r="E103">
        <f>IF(Table2[[#This Row],[SiglaJur]]=B102,E102+1,1)</f>
        <v>3</v>
      </c>
      <c r="G103" s="41" t="s">
        <v>86</v>
      </c>
      <c r="H103" s="42" t="s">
        <v>411</v>
      </c>
      <c r="I103" s="42">
        <f>VLOOKUP(LEFT(Table4[[#This Row],[Objetivo estratégico]],255),Table2[[#All],[255 caracteres]:[CodObjEst]],2,FALSE)</f>
        <v>1</v>
      </c>
      <c r="J103" s="42" t="str">
        <f>CONCATENATE(VLOOKUP(Table4[[#This Row],[Jurisdicción]],Table5[#All],2,FALSE),".",Table4[[#This Row],[CodObjEst]])</f>
        <v>SECDES.1</v>
      </c>
      <c r="K103" s="42" t="s">
        <v>432</v>
      </c>
      <c r="L103">
        <f>IF(Table4[[#This Row],[SiglaObjEst]]=J102,L102+1,1)</f>
        <v>3</v>
      </c>
    </row>
    <row r="104" spans="1:12" ht="45" x14ac:dyDescent="0.25">
      <c r="A104" t="s">
        <v>92</v>
      </c>
      <c r="B104" t="str">
        <f>VLOOKUP(Table2[[#This Row],[Jurisdicción]],Table5[#All],2,FALSE)</f>
        <v>SSSYP</v>
      </c>
      <c r="C104" s="3" t="s">
        <v>507</v>
      </c>
      <c r="D104" s="3" t="str">
        <f>LEFT(Table2[[#This Row],[Objetivo estratégico]],255)</f>
        <v>Adoptar un Modelo de Entrega de Servicios que mejore la calidad de entrega de los mismos, acordando y comprometiendo Acuerdos de Niveles de Servicio.</v>
      </c>
      <c r="E104">
        <f>IF(Table2[[#This Row],[SiglaJur]]=B103,E103+1,1)</f>
        <v>4</v>
      </c>
      <c r="G104" s="41" t="s">
        <v>86</v>
      </c>
      <c r="H104" s="42" t="s">
        <v>413</v>
      </c>
      <c r="I104" s="42">
        <f>VLOOKUP(LEFT(Table4[[#This Row],[Objetivo estratégico]],255),Table2[[#All],[255 caracteres]:[CodObjEst]],2,FALSE)</f>
        <v>2</v>
      </c>
      <c r="J104" s="42" t="str">
        <f>CONCATENATE(VLOOKUP(Table4[[#This Row],[Jurisdicción]],Table5[#All],2,FALSE),".",Table4[[#This Row],[CodObjEst]])</f>
        <v>SECDES.2</v>
      </c>
      <c r="K104" s="42" t="s">
        <v>414</v>
      </c>
      <c r="L104">
        <f>IF(Table4[[#This Row],[SiglaObjEst]]=J103,L103+1,1)</f>
        <v>1</v>
      </c>
    </row>
    <row r="105" spans="1:12" ht="45" x14ac:dyDescent="0.25">
      <c r="A105" t="s">
        <v>93</v>
      </c>
      <c r="B105" t="str">
        <f>VLOOKUP(Table2[[#This Row],[Jurisdicción]],Table5[#All],2,FALSE)</f>
        <v>SSDCCYC</v>
      </c>
      <c r="C105" s="3" t="s">
        <v>510</v>
      </c>
      <c r="D105" s="3" t="str">
        <f>LEFT(Table2[[#This Row],[Objetivo estratégico]],255)</f>
        <v>Mejorar la Calidad de Atencion en todas las áreas que brindan servicios, por medio de la optimización de los sistemas de información y la promoción de la autogestión.</v>
      </c>
      <c r="E105">
        <f>IF(Table2[[#This Row],[SiglaJur]]=B104,E104+1,1)</f>
        <v>1</v>
      </c>
      <c r="G105" s="41" t="s">
        <v>86</v>
      </c>
      <c r="H105" s="42" t="s">
        <v>413</v>
      </c>
      <c r="I105" s="42">
        <f>VLOOKUP(LEFT(Table4[[#This Row],[Objetivo estratégico]],255),Table2[[#All],[255 caracteres]:[CodObjEst]],2,FALSE)</f>
        <v>2</v>
      </c>
      <c r="J105" s="42" t="str">
        <f>CONCATENATE(VLOOKUP(Table4[[#This Row],[Jurisdicción]],Table5[#All],2,FALSE),".",Table4[[#This Row],[CodObjEst]])</f>
        <v>SECDES.2</v>
      </c>
      <c r="K105" s="42" t="s">
        <v>415</v>
      </c>
      <c r="L105">
        <f>IF(Table4[[#This Row],[SiglaObjEst]]=J104,L104+1,1)</f>
        <v>2</v>
      </c>
    </row>
    <row r="106" spans="1:12" ht="45" x14ac:dyDescent="0.25">
      <c r="A106" t="s">
        <v>93</v>
      </c>
      <c r="B106" t="str">
        <f>VLOOKUP(Table2[[#This Row],[Jurisdicción]],Table5[#All],2,FALSE)</f>
        <v>SSDCCYC</v>
      </c>
      <c r="C106" s="3" t="s">
        <v>515</v>
      </c>
      <c r="D106" s="3" t="str">
        <f>LEFT(Table2[[#This Row],[Objetivo estratégico]],255)</f>
        <v>Mejorar la Experiencia del Ciudadano en su interacción con el GCBA Eficientizando los tiempos, procesos  e infraestructura de todos los servicios.</v>
      </c>
      <c r="E106">
        <f>IF(Table2[[#This Row],[SiglaJur]]=B105,E105+1,1)</f>
        <v>2</v>
      </c>
      <c r="G106" s="41" t="s">
        <v>86</v>
      </c>
      <c r="H106" s="42" t="s">
        <v>413</v>
      </c>
      <c r="I106" s="42">
        <f>VLOOKUP(LEFT(Table4[[#This Row],[Objetivo estratégico]],255),Table2[[#All],[255 caracteres]:[CodObjEst]],2,FALSE)</f>
        <v>2</v>
      </c>
      <c r="J106" s="42" t="str">
        <f>CONCATENATE(VLOOKUP(Table4[[#This Row],[Jurisdicción]],Table5[#All],2,FALSE),".",Table4[[#This Row],[CodObjEst]])</f>
        <v>SECDES.2</v>
      </c>
      <c r="K106" s="42" t="s">
        <v>416</v>
      </c>
      <c r="L106">
        <f>IF(Table4[[#This Row],[SiglaObjEst]]=J105,L105+1,1)</f>
        <v>3</v>
      </c>
    </row>
    <row r="107" spans="1:12" ht="45" x14ac:dyDescent="0.25">
      <c r="A107" t="s">
        <v>93</v>
      </c>
      <c r="B107" t="str">
        <f>VLOOKUP(Table2[[#This Row],[Jurisdicción]],Table5[#All],2,FALSE)</f>
        <v>SSDCCYC</v>
      </c>
      <c r="C107" s="3" t="s">
        <v>518</v>
      </c>
      <c r="D107" s="3" t="str">
        <f>LEFT(Table2[[#This Row],[Objetivo estratégico]],255)</f>
        <v>Lograr la resolución de los reclamos relacionados al Mantenimiento del Espacio Público, Garantizando el cumplimiento de los SLA establecidos y la satisfacción del Vecino</v>
      </c>
      <c r="E107">
        <f>IF(Table2[[#This Row],[SiglaJur]]=B106,E106+1,1)</f>
        <v>3</v>
      </c>
      <c r="G107" s="41" t="s">
        <v>86</v>
      </c>
      <c r="H107" s="42" t="s">
        <v>413</v>
      </c>
      <c r="I107" s="42">
        <f>VLOOKUP(LEFT(Table4[[#This Row],[Objetivo estratégico]],255),Table2[[#All],[255 caracteres]:[CodObjEst]],2,FALSE)</f>
        <v>2</v>
      </c>
      <c r="J107" s="42" t="str">
        <f>CONCATENATE(VLOOKUP(Table4[[#This Row],[Jurisdicción]],Table5[#All],2,FALSE),".",Table4[[#This Row],[CodObjEst]])</f>
        <v>SECDES.2</v>
      </c>
      <c r="K107" s="42" t="s">
        <v>417</v>
      </c>
      <c r="L107">
        <f>IF(Table4[[#This Row],[SiglaObjEst]]=J106,L106+1,1)</f>
        <v>4</v>
      </c>
    </row>
    <row r="108" spans="1:12" ht="75" x14ac:dyDescent="0.25">
      <c r="A108" t="s">
        <v>93</v>
      </c>
      <c r="B108" t="str">
        <f>VLOOKUP(Table2[[#This Row],[Jurisdicción]],Table5[#All],2,FALSE)</f>
        <v>SSDCCYC</v>
      </c>
      <c r="C108" s="3" t="s">
        <v>521</v>
      </c>
      <c r="D108" s="3" t="str">
        <f>LEFT(Table2[[#This Row],[Objetivo estratégico]],255)</f>
        <v>Medir, evaluar y asegurar la calidad de la respuesta del gobierno a las demandas de la ciudania, y acciones de gobierno, bajo estándares de sustentabilidad (eficiencia, armonia y perdurabilidad) y satisfacción del vecino. Certificar estándares internacion</v>
      </c>
      <c r="E108">
        <f>IF(Table2[[#This Row],[SiglaJur]]=B107,E107+1,1)</f>
        <v>4</v>
      </c>
      <c r="G108" s="41" t="s">
        <v>86</v>
      </c>
      <c r="H108" s="42" t="s">
        <v>413</v>
      </c>
      <c r="I108" s="42">
        <f>VLOOKUP(LEFT(Table4[[#This Row],[Objetivo estratégico]],255),Table2[[#All],[255 caracteres]:[CodObjEst]],2,FALSE)</f>
        <v>2</v>
      </c>
      <c r="J108" s="42" t="str">
        <f>CONCATENATE(VLOOKUP(Table4[[#This Row],[Jurisdicción]],Table5[#All],2,FALSE),".",Table4[[#This Row],[CodObjEst]])</f>
        <v>SECDES.2</v>
      </c>
      <c r="K108" s="42" t="s">
        <v>422</v>
      </c>
      <c r="L108">
        <f>IF(Table4[[#This Row],[SiglaObjEst]]=J107,L107+1,1)</f>
        <v>5</v>
      </c>
    </row>
    <row r="109" spans="1:12" ht="45" x14ac:dyDescent="0.25">
      <c r="A109" t="s">
        <v>93</v>
      </c>
      <c r="B109" t="str">
        <f>VLOOKUP(Table2[[#This Row],[Jurisdicción]],Table5[#All],2,FALSE)</f>
        <v>SSDCCYC</v>
      </c>
      <c r="C109" s="3" t="s">
        <v>525</v>
      </c>
      <c r="D109" s="3" t="str">
        <f>LEFT(Table2[[#This Row],[Objetivo estratégico]],255)</f>
        <v>Proteger y promover los derechos de los consumidores, facilitando la solución de sus controversias con altos estándares de calidad, eficiencia e innovación, acercando los servicios a la población.</v>
      </c>
      <c r="E109">
        <f>IF(Table2[[#This Row],[SiglaJur]]=B108,E108+1,1)</f>
        <v>5</v>
      </c>
      <c r="G109" s="41" t="s">
        <v>86</v>
      </c>
      <c r="H109" s="42" t="s">
        <v>413</v>
      </c>
      <c r="I109" s="42">
        <f>VLOOKUP(LEFT(Table4[[#This Row],[Objetivo estratégico]],255),Table2[[#All],[255 caracteres]:[CodObjEst]],2,FALSE)</f>
        <v>2</v>
      </c>
      <c r="J109" s="42" t="str">
        <f>CONCATENATE(VLOOKUP(Table4[[#This Row],[Jurisdicción]],Table5[#All],2,FALSE),".",Table4[[#This Row],[CodObjEst]])</f>
        <v>SECDES.2</v>
      </c>
      <c r="K109" s="42" t="s">
        <v>427</v>
      </c>
      <c r="L109">
        <f>IF(Table4[[#This Row],[SiglaObjEst]]=J108,L108+1,1)</f>
        <v>6</v>
      </c>
    </row>
    <row r="110" spans="1:12" ht="45" x14ac:dyDescent="0.25">
      <c r="A110" t="s">
        <v>94</v>
      </c>
      <c r="B110" t="str">
        <f>VLOOKUP(Table2[[#This Row],[Jurisdicción]],Table5[#All],2,FALSE)</f>
        <v>AVJG</v>
      </c>
      <c r="C110" s="3" t="s">
        <v>529</v>
      </c>
      <c r="D110" s="3" t="str">
        <f>LEFT(Table2[[#This Row],[Objetivo estratégico]],255)</f>
        <v>Promover las relaciones interjurisdiccionales</v>
      </c>
      <c r="E110">
        <f>IF(Table2[[#This Row],[SiglaJur]]=B109,E109+1,1)</f>
        <v>1</v>
      </c>
      <c r="G110" s="41" t="s">
        <v>86</v>
      </c>
      <c r="H110" s="42" t="s">
        <v>418</v>
      </c>
      <c r="I110" s="42">
        <f>VLOOKUP(LEFT(Table4[[#This Row],[Objetivo estratégico]],255),Table2[[#All],[255 caracteres]:[CodObjEst]],2,FALSE)</f>
        <v>3</v>
      </c>
      <c r="J110" s="42" t="str">
        <f>CONCATENATE(VLOOKUP(Table4[[#This Row],[Jurisdicción]],Table5[#All],2,FALSE),".",Table4[[#This Row],[CodObjEst]])</f>
        <v>SECDES.3</v>
      </c>
      <c r="K110" s="42" t="s">
        <v>419</v>
      </c>
      <c r="L110">
        <f>IF(Table4[[#This Row],[SiglaObjEst]]=J109,L109+1,1)</f>
        <v>1</v>
      </c>
    </row>
    <row r="111" spans="1:12" ht="30" x14ac:dyDescent="0.25">
      <c r="A111" t="s">
        <v>94</v>
      </c>
      <c r="B111" t="str">
        <f>VLOOKUP(Table2[[#This Row],[Jurisdicción]],Table5[#All],2,FALSE)</f>
        <v>AVJG</v>
      </c>
      <c r="C111" s="3" t="s">
        <v>532</v>
      </c>
      <c r="D111" s="3" t="str">
        <f>LEFT(Table2[[#This Row],[Objetivo estratégico]],255)</f>
        <v>Posicionar a Buenos Aires como la ciudad con mejores indicadores en conductas saludables de la juventud en Latinoamérica</v>
      </c>
      <c r="E111">
        <f>IF(Table2[[#This Row],[SiglaJur]]=B110,E110+1,1)</f>
        <v>2</v>
      </c>
      <c r="G111" s="41" t="s">
        <v>86</v>
      </c>
      <c r="H111" s="42" t="s">
        <v>418</v>
      </c>
      <c r="I111" s="42">
        <f>VLOOKUP(LEFT(Table4[[#This Row],[Objetivo estratégico]],255),Table2[[#All],[255 caracteres]:[CodObjEst]],2,FALSE)</f>
        <v>3</v>
      </c>
      <c r="J111" s="42" t="str">
        <f>CONCATENATE(VLOOKUP(Table4[[#This Row],[Jurisdicción]],Table5[#All],2,FALSE),".",Table4[[#This Row],[CodObjEst]])</f>
        <v>SECDES.3</v>
      </c>
      <c r="K111" s="42" t="s">
        <v>420</v>
      </c>
      <c r="L111">
        <f>IF(Table4[[#This Row],[SiglaObjEst]]=J110,L110+1,1)</f>
        <v>2</v>
      </c>
    </row>
    <row r="112" spans="1:12" ht="30" x14ac:dyDescent="0.25">
      <c r="A112" t="s">
        <v>94</v>
      </c>
      <c r="B112" t="str">
        <f>VLOOKUP(Table2[[#This Row],[Jurisdicción]],Table5[#All],2,FALSE)</f>
        <v>AVJG</v>
      </c>
      <c r="C112" s="3" t="s">
        <v>535</v>
      </c>
      <c r="D112" s="3" t="str">
        <f>LEFT(Table2[[#This Row],[Objetivo estratégico]],255)</f>
        <v>Proporcionar una visión integral de las problemáticas de la juventud de la Ciudad</v>
      </c>
      <c r="E112">
        <f>IF(Table2[[#This Row],[SiglaJur]]=B111,E111+1,1)</f>
        <v>3</v>
      </c>
      <c r="G112" s="41" t="s">
        <v>86</v>
      </c>
      <c r="H112" s="42" t="s">
        <v>423</v>
      </c>
      <c r="I112" s="42">
        <f>VLOOKUP(LEFT(Table4[[#This Row],[Objetivo estratégico]],255),Table2[[#All],[255 caracteres]:[CodObjEst]],2,FALSE)</f>
        <v>4</v>
      </c>
      <c r="J112" s="42" t="str">
        <f>CONCATENATE(VLOOKUP(Table4[[#This Row],[Jurisdicción]],Table5[#All],2,FALSE),".",Table4[[#This Row],[CodObjEst]])</f>
        <v>SECDES.4</v>
      </c>
      <c r="K112" s="42" t="s">
        <v>424</v>
      </c>
      <c r="L112">
        <f>IF(Table4[[#This Row],[SiglaObjEst]]=J111,L111+1,1)</f>
        <v>1</v>
      </c>
    </row>
    <row r="113" spans="1:12" ht="30" x14ac:dyDescent="0.25">
      <c r="A113" t="s">
        <v>94</v>
      </c>
      <c r="B113" t="str">
        <f>VLOOKUP(Table2[[#This Row],[Jurisdicción]],Table5[#All],2,FALSE)</f>
        <v>AVJG</v>
      </c>
      <c r="C113" s="3" t="s">
        <v>537</v>
      </c>
      <c r="D113" s="3" t="str">
        <f>LEFT(Table2[[#This Row],[Objetivo estratégico]],255)</f>
        <v>Promover las distintas expresiones de la juventud aumentando su participación y relevancia en la vida de los vecinos de la Ciudad</v>
      </c>
      <c r="E113">
        <f>IF(Table2[[#This Row],[SiglaJur]]=B112,E112+1,1)</f>
        <v>4</v>
      </c>
      <c r="G113" s="41" t="s">
        <v>86</v>
      </c>
      <c r="H113" s="42" t="s">
        <v>423</v>
      </c>
      <c r="I113" s="42">
        <f>VLOOKUP(LEFT(Table4[[#This Row],[Objetivo estratégico]],255),Table2[[#All],[255 caracteres]:[CodObjEst]],2,FALSE)</f>
        <v>4</v>
      </c>
      <c r="J113" s="42" t="str">
        <f>CONCATENATE(VLOOKUP(Table4[[#This Row],[Jurisdicción]],Table5[#All],2,FALSE),".",Table4[[#This Row],[CodObjEst]])</f>
        <v>SECDES.4</v>
      </c>
      <c r="K113" s="42" t="s">
        <v>425</v>
      </c>
      <c r="L113">
        <f>IF(Table4[[#This Row],[SiglaObjEst]]=J112,L112+1,1)</f>
        <v>2</v>
      </c>
    </row>
    <row r="114" spans="1:12" ht="30" x14ac:dyDescent="0.25">
      <c r="A114" t="s">
        <v>94</v>
      </c>
      <c r="B114" t="str">
        <f>VLOOKUP(Table2[[#This Row],[Jurisdicción]],Table5[#All],2,FALSE)</f>
        <v>AVJG</v>
      </c>
      <c r="C114" s="3" t="s">
        <v>542</v>
      </c>
      <c r="D114" s="3" t="str">
        <f>LEFT(Table2[[#This Row],[Objetivo estratégico]],255)</f>
        <v>Estimular la formación vocacional y profesional de los jóvenes de la Ciudad desde un abordaje integrador</v>
      </c>
      <c r="E114">
        <f>IF(Table2[[#This Row],[SiglaJur]]=B113,E113+1,1)</f>
        <v>5</v>
      </c>
      <c r="G114" s="41" t="s">
        <v>86</v>
      </c>
      <c r="H114" s="42" t="s">
        <v>423</v>
      </c>
      <c r="I114" s="42">
        <f>VLOOKUP(LEFT(Table4[[#This Row],[Objetivo estratégico]],255),Table2[[#All],[255 caracteres]:[CodObjEst]],2,FALSE)</f>
        <v>4</v>
      </c>
      <c r="J114" s="42" t="str">
        <f>CONCATENATE(VLOOKUP(Table4[[#This Row],[Jurisdicción]],Table5[#All],2,FALSE),".",Table4[[#This Row],[CodObjEst]])</f>
        <v>SECDES.4</v>
      </c>
      <c r="K114" s="42" t="s">
        <v>426</v>
      </c>
      <c r="L114">
        <f>IF(Table4[[#This Row],[SiglaObjEst]]=J113,L113+1,1)</f>
        <v>3</v>
      </c>
    </row>
    <row r="115" spans="1:12" ht="30" x14ac:dyDescent="0.25">
      <c r="A115" t="s">
        <v>94</v>
      </c>
      <c r="B115" t="str">
        <f>VLOOKUP(Table2[[#This Row],[Jurisdicción]],Table5[#All],2,FALSE)</f>
        <v>AVJG</v>
      </c>
      <c r="C115" s="3" t="s">
        <v>545</v>
      </c>
      <c r="D115" s="3" t="str">
        <f>LEFT(Table2[[#This Row],[Objetivo estratégico]],255)</f>
        <v>Promover la actividad física como derecho y contenido de la calidad de vida de toda la población</v>
      </c>
      <c r="E115">
        <f>IF(Table2[[#This Row],[SiglaJur]]=B114,E114+1,1)</f>
        <v>6</v>
      </c>
      <c r="G115" s="41" t="s">
        <v>86</v>
      </c>
      <c r="H115" s="42" t="s">
        <v>423</v>
      </c>
      <c r="I115" s="42">
        <f>VLOOKUP(LEFT(Table4[[#This Row],[Objetivo estratégico]],255),Table2[[#All],[255 caracteres]:[CodObjEst]],2,FALSE)</f>
        <v>4</v>
      </c>
      <c r="J115" s="42" t="str">
        <f>CONCATENATE(VLOOKUP(Table4[[#This Row],[Jurisdicción]],Table5[#All],2,FALSE),".",Table4[[#This Row],[CodObjEst]])</f>
        <v>SECDES.4</v>
      </c>
      <c r="K115" s="42" t="s">
        <v>428</v>
      </c>
      <c r="L115">
        <f>IF(Table4[[#This Row],[SiglaObjEst]]=J114,L114+1,1)</f>
        <v>4</v>
      </c>
    </row>
    <row r="116" spans="1:12" ht="60" x14ac:dyDescent="0.25">
      <c r="A116" t="s">
        <v>94</v>
      </c>
      <c r="B116" t="str">
        <f>VLOOKUP(Table2[[#This Row],[Jurisdicción]],Table5[#All],2,FALSE)</f>
        <v>AVJG</v>
      </c>
      <c r="C116" s="3" t="s">
        <v>551</v>
      </c>
      <c r="D116" s="3" t="str">
        <f>LEFT(Table2[[#This Row],[Objetivo estratégico]],255)</f>
        <v>Posicionar a la Ciudad de Buenos Aires como referente en la defensa y promoción de los Derechos Humanos; haciendo eje en la convivencia, el diálogo, el encuentro, la inclusión y el pluralismo cultural</v>
      </c>
      <c r="E116">
        <f>IF(Table2[[#This Row],[SiglaJur]]=B115,E115+1,1)</f>
        <v>7</v>
      </c>
      <c r="G116" s="41" t="s">
        <v>86</v>
      </c>
      <c r="H116" s="42" t="s">
        <v>423</v>
      </c>
      <c r="I116" s="42">
        <f>VLOOKUP(LEFT(Table4[[#This Row],[Objetivo estratégico]],255),Table2[[#All],[255 caracteres]:[CodObjEst]],2,FALSE)</f>
        <v>4</v>
      </c>
      <c r="J116" s="42" t="str">
        <f>CONCATENATE(VLOOKUP(Table4[[#This Row],[Jurisdicción]],Table5[#All],2,FALSE),".",Table4[[#This Row],[CodObjEst]])</f>
        <v>SECDES.4</v>
      </c>
      <c r="K116" s="42" t="s">
        <v>429</v>
      </c>
      <c r="L116">
        <f>IF(Table4[[#This Row],[SiglaObjEst]]=J115,L115+1,1)</f>
        <v>5</v>
      </c>
    </row>
    <row r="117" spans="1:12" x14ac:dyDescent="0.25">
      <c r="A117" t="s">
        <v>94</v>
      </c>
      <c r="B117" t="str">
        <f>VLOOKUP(Table2[[#This Row],[Jurisdicción]],Table5[#All],2,FALSE)</f>
        <v>AVJG</v>
      </c>
      <c r="C117" s="3" t="s">
        <v>553</v>
      </c>
      <c r="D117" s="3" t="str">
        <f>LEFT(Table2[[#This Row],[Objetivo estratégico]],255)</f>
        <v>Desarrollo gastronómico de la Ciudad de Buenos Aires</v>
      </c>
      <c r="E117">
        <f>IF(Table2[[#This Row],[SiglaJur]]=B116,E116+1,1)</f>
        <v>8</v>
      </c>
      <c r="G117" s="41" t="s">
        <v>86</v>
      </c>
      <c r="H117" s="42" t="s">
        <v>430</v>
      </c>
      <c r="I117" s="42">
        <f>VLOOKUP(LEFT(Table4[[#This Row],[Objetivo estratégico]],255),Table2[[#All],[255 caracteres]:[CodObjEst]],2,FALSE)</f>
        <v>5</v>
      </c>
      <c r="J117" s="42" t="str">
        <f>CONCATENATE(VLOOKUP(Table4[[#This Row],[Jurisdicción]],Table5[#All],2,FALSE),".",Table4[[#This Row],[CodObjEst]])</f>
        <v>SECDES.5</v>
      </c>
      <c r="K117" s="42" t="s">
        <v>431</v>
      </c>
      <c r="L117">
        <f>IF(Table4[[#This Row],[SiglaObjEst]]=J116,L116+1,1)</f>
        <v>1</v>
      </c>
    </row>
    <row r="118" spans="1:12" ht="30" x14ac:dyDescent="0.25">
      <c r="A118" t="s">
        <v>94</v>
      </c>
      <c r="B118" t="str">
        <f>VLOOKUP(Table2[[#This Row],[Jurisdicción]],Table5[#All],2,FALSE)</f>
        <v>AVJG</v>
      </c>
      <c r="C118" s="3" t="s">
        <v>555</v>
      </c>
      <c r="D118" s="3" t="str">
        <f>LEFT(Table2[[#This Row],[Objetivo estratégico]],255)</f>
        <v>Prevención de obesidad y sobrepeso infantil; promoción de hábitos saludables en la población.</v>
      </c>
      <c r="E118">
        <f>IF(Table2[[#This Row],[SiglaJur]]=B117,E117+1,1)</f>
        <v>9</v>
      </c>
      <c r="G118" s="41" t="s">
        <v>86</v>
      </c>
      <c r="H118" s="42" t="s">
        <v>430</v>
      </c>
      <c r="I118" s="42">
        <f>VLOOKUP(LEFT(Table4[[#This Row],[Objetivo estratégico]],255),Table2[[#All],[255 caracteres]:[CodObjEst]],2,FALSE)</f>
        <v>5</v>
      </c>
      <c r="J118" s="42" t="str">
        <f>CONCATENATE(VLOOKUP(Table4[[#This Row],[Jurisdicción]],Table5[#All],2,FALSE),".",Table4[[#This Row],[CodObjEst]])</f>
        <v>SECDES.5</v>
      </c>
      <c r="K118" s="42" t="s">
        <v>433</v>
      </c>
      <c r="L118">
        <f>IF(Table4[[#This Row],[SiglaObjEst]]=J117,L117+1,1)</f>
        <v>2</v>
      </c>
    </row>
    <row r="119" spans="1:12" x14ac:dyDescent="0.25">
      <c r="A119" t="s">
        <v>94</v>
      </c>
      <c r="B119" t="str">
        <f>VLOOKUP(Table2[[#This Row],[Jurisdicción]],Table5[#All],2,FALSE)</f>
        <v>AVJG</v>
      </c>
      <c r="C119" s="3" t="s">
        <v>568</v>
      </c>
      <c r="D119" s="3" t="str">
        <f>LEFT(Table2[[#This Row],[Objetivo estratégico]],255)</f>
        <v>Promoción de la gastronomía como hito económico y cultural</v>
      </c>
      <c r="E119">
        <f>IF(Table2[[#This Row],[SiglaJur]]=B118,E118+1,1)</f>
        <v>10</v>
      </c>
      <c r="G119" s="41" t="s">
        <v>86</v>
      </c>
      <c r="H119" s="42" t="s">
        <v>430</v>
      </c>
      <c r="I119" s="42">
        <f>VLOOKUP(LEFT(Table4[[#This Row],[Objetivo estratégico]],255),Table2[[#All],[255 caracteres]:[CodObjEst]],2,FALSE)</f>
        <v>5</v>
      </c>
      <c r="J119" s="42" t="str">
        <f>CONCATENATE(VLOOKUP(Table4[[#This Row],[Jurisdicción]],Table5[#All],2,FALSE),".",Table4[[#This Row],[CodObjEst]])</f>
        <v>SECDES.5</v>
      </c>
      <c r="K119" s="42" t="s">
        <v>434</v>
      </c>
      <c r="L119">
        <f>IF(Table4[[#This Row],[SiglaObjEst]]=J118,L118+1,1)</f>
        <v>3</v>
      </c>
    </row>
    <row r="120" spans="1:12" x14ac:dyDescent="0.25">
      <c r="A120" t="s">
        <v>94</v>
      </c>
      <c r="B120" t="str">
        <f>VLOOKUP(Table2[[#This Row],[Jurisdicción]],Table5[#All],2,FALSE)</f>
        <v>AVJG</v>
      </c>
      <c r="C120" s="3" t="s">
        <v>572</v>
      </c>
      <c r="D120" s="3" t="str">
        <f>LEFT(Table2[[#This Row],[Objetivo estratégico]],255)</f>
        <v>Desarrollo familiar de los vecinos de la ciudad</v>
      </c>
      <c r="E120">
        <f>IF(Table2[[#This Row],[SiglaJur]]=B119,E119+1,1)</f>
        <v>11</v>
      </c>
      <c r="G120" s="41" t="s">
        <v>86</v>
      </c>
      <c r="H120" s="42" t="s">
        <v>430</v>
      </c>
      <c r="I120" s="42">
        <f>VLOOKUP(LEFT(Table4[[#This Row],[Objetivo estratégico]],255),Table2[[#All],[255 caracteres]:[CodObjEst]],2,FALSE)</f>
        <v>5</v>
      </c>
      <c r="J120" s="42" t="str">
        <f>CONCATENATE(VLOOKUP(Table4[[#This Row],[Jurisdicción]],Table5[#All],2,FALSE),".",Table4[[#This Row],[CodObjEst]])</f>
        <v>SECDES.5</v>
      </c>
      <c r="K120" s="42" t="s">
        <v>435</v>
      </c>
      <c r="L120">
        <f>IF(Table4[[#This Row],[SiglaObjEst]]=J119,L119+1,1)</f>
        <v>4</v>
      </c>
    </row>
    <row r="121" spans="1:12" x14ac:dyDescent="0.25">
      <c r="A121" t="s">
        <v>94</v>
      </c>
      <c r="B121" t="str">
        <f>VLOOKUP(Table2[[#This Row],[Jurisdicción]],Table5[#All],2,FALSE)</f>
        <v>AVJG</v>
      </c>
      <c r="C121" s="3" t="s">
        <v>575</v>
      </c>
      <c r="D121" s="3" t="str">
        <f>LEFT(Table2[[#This Row],[Objetivo estratégico]],255)</f>
        <v>Instalar a la familia como valor social</v>
      </c>
      <c r="E121">
        <f>IF(Table2[[#This Row],[SiglaJur]]=B120,E120+1,1)</f>
        <v>12</v>
      </c>
      <c r="G121" s="41" t="s">
        <v>86</v>
      </c>
      <c r="H121" s="42" t="s">
        <v>430</v>
      </c>
      <c r="I121" s="42">
        <f>VLOOKUP(LEFT(Table4[[#This Row],[Objetivo estratégico]],255),Table2[[#All],[255 caracteres]:[CodObjEst]],2,FALSE)</f>
        <v>5</v>
      </c>
      <c r="J121" s="42" t="str">
        <f>CONCATENATE(VLOOKUP(Table4[[#This Row],[Jurisdicción]],Table5[#All],2,FALSE),".",Table4[[#This Row],[CodObjEst]])</f>
        <v>SECDES.5</v>
      </c>
      <c r="K121" s="42" t="s">
        <v>436</v>
      </c>
      <c r="L121">
        <f>IF(Table4[[#This Row],[SiglaObjEst]]=J120,L120+1,1)</f>
        <v>5</v>
      </c>
    </row>
    <row r="122" spans="1:12" x14ac:dyDescent="0.25">
      <c r="G122" s="41" t="s">
        <v>86</v>
      </c>
      <c r="H122" s="42" t="s">
        <v>430</v>
      </c>
      <c r="I122" s="42">
        <f>VLOOKUP(LEFT(Table4[[#This Row],[Objetivo estratégico]],255),Table2[[#All],[255 caracteres]:[CodObjEst]],2,FALSE)</f>
        <v>5</v>
      </c>
      <c r="J122" s="42" t="str">
        <f>CONCATENATE(VLOOKUP(Table4[[#This Row],[Jurisdicción]],Table5[#All],2,FALSE),".",Table4[[#This Row],[CodObjEst]])</f>
        <v>SECDES.5</v>
      </c>
      <c r="K122" s="42" t="s">
        <v>437</v>
      </c>
      <c r="L122">
        <f>IF(Table4[[#This Row],[SiglaObjEst]]=J121,L121+1,1)</f>
        <v>6</v>
      </c>
    </row>
    <row r="123" spans="1:12" ht="30" x14ac:dyDescent="0.25">
      <c r="G123" s="41" t="s">
        <v>86</v>
      </c>
      <c r="H123" s="42" t="s">
        <v>430</v>
      </c>
      <c r="I123" s="42">
        <f>VLOOKUP(LEFT(Table4[[#This Row],[Objetivo estratégico]],255),Table2[[#All],[255 caracteres]:[CodObjEst]],2,FALSE)</f>
        <v>5</v>
      </c>
      <c r="J123" s="42" t="str">
        <f>CONCATENATE(VLOOKUP(Table4[[#This Row],[Jurisdicción]],Table5[#All],2,FALSE),".",Table4[[#This Row],[CodObjEst]])</f>
        <v>SECDES.5</v>
      </c>
      <c r="K123" s="42" t="s">
        <v>438</v>
      </c>
      <c r="L123">
        <f>IF(Table4[[#This Row],[SiglaObjEst]]=J122,L122+1,1)</f>
        <v>7</v>
      </c>
    </row>
    <row r="124" spans="1:12" x14ac:dyDescent="0.25">
      <c r="G124" s="41" t="s">
        <v>86</v>
      </c>
      <c r="H124" s="42" t="s">
        <v>430</v>
      </c>
      <c r="I124" s="42">
        <f>VLOOKUP(LEFT(Table4[[#This Row],[Objetivo estratégico]],255),Table2[[#All],[255 caracteres]:[CodObjEst]],2,FALSE)</f>
        <v>5</v>
      </c>
      <c r="J124" s="42" t="str">
        <f>CONCATENATE(VLOOKUP(Table4[[#This Row],[Jurisdicción]],Table5[#All],2,FALSE),".",Table4[[#This Row],[CodObjEst]])</f>
        <v>SECDES.5</v>
      </c>
      <c r="K124" s="42" t="s">
        <v>439</v>
      </c>
      <c r="L124">
        <f>IF(Table4[[#This Row],[SiglaObjEst]]=J123,L123+1,1)</f>
        <v>8</v>
      </c>
    </row>
    <row r="125" spans="1:12" x14ac:dyDescent="0.25">
      <c r="G125" s="41" t="s">
        <v>78</v>
      </c>
      <c r="H125" s="42" t="s">
        <v>182</v>
      </c>
      <c r="I125" s="42">
        <f>VLOOKUP(LEFT(Table4[[#This Row],[Objetivo estratégico]],255),Table2[[#All],[255 caracteres]:[CodObjEst]],2,FALSE)</f>
        <v>1</v>
      </c>
      <c r="J125" s="42" t="str">
        <f>CONCATENATE(VLOOKUP(Table4[[#This Row],[Jurisdicción]],Table5[#All],2,FALSE),".",Table4[[#This Row],[CodObjEst]])</f>
        <v>MHYDHGC.1</v>
      </c>
      <c r="K125" s="42" t="s">
        <v>183</v>
      </c>
      <c r="L125">
        <f>IF(Table4[[#This Row],[SiglaObjEst]]=J124,L124+1,1)</f>
        <v>1</v>
      </c>
    </row>
    <row r="126" spans="1:12" ht="30" x14ac:dyDescent="0.25">
      <c r="G126" s="41" t="s">
        <v>78</v>
      </c>
      <c r="H126" s="42" t="s">
        <v>182</v>
      </c>
      <c r="I126" s="42">
        <f>VLOOKUP(LEFT(Table4[[#This Row],[Objetivo estratégico]],255),Table2[[#All],[255 caracteres]:[CodObjEst]],2,FALSE)</f>
        <v>1</v>
      </c>
      <c r="J126" s="42" t="str">
        <f>CONCATENATE(VLOOKUP(Table4[[#This Row],[Jurisdicción]],Table5[#All],2,FALSE),".",Table4[[#This Row],[CodObjEst]])</f>
        <v>MHYDHGC.1</v>
      </c>
      <c r="K126" s="42" t="s">
        <v>186</v>
      </c>
      <c r="L126">
        <f>IF(Table4[[#This Row],[SiglaObjEst]]=J125,L125+1,1)</f>
        <v>2</v>
      </c>
    </row>
    <row r="127" spans="1:12" ht="45" x14ac:dyDescent="0.25">
      <c r="G127" s="41" t="s">
        <v>78</v>
      </c>
      <c r="H127" s="42" t="s">
        <v>182</v>
      </c>
      <c r="I127" s="42">
        <f>VLOOKUP(LEFT(Table4[[#This Row],[Objetivo estratégico]],255),Table2[[#All],[255 caracteres]:[CodObjEst]],2,FALSE)</f>
        <v>1</v>
      </c>
      <c r="J127" s="42" t="str">
        <f>CONCATENATE(VLOOKUP(Table4[[#This Row],[Jurisdicción]],Table5[#All],2,FALSE),".",Table4[[#This Row],[CodObjEst]])</f>
        <v>MHYDHGC.1</v>
      </c>
      <c r="K127" s="42" t="s">
        <v>193</v>
      </c>
      <c r="L127">
        <f>IF(Table4[[#This Row],[SiglaObjEst]]=J126,L126+1,1)</f>
        <v>3</v>
      </c>
    </row>
    <row r="128" spans="1:12" ht="90" x14ac:dyDescent="0.25">
      <c r="G128" s="41" t="s">
        <v>78</v>
      </c>
      <c r="H128" s="42" t="s">
        <v>182</v>
      </c>
      <c r="I128" s="42">
        <f>VLOOKUP(LEFT(Table4[[#This Row],[Objetivo estratégico]],255),Table2[[#All],[255 caracteres]:[CodObjEst]],2,FALSE)</f>
        <v>1</v>
      </c>
      <c r="J128" s="42" t="str">
        <f>CONCATENATE(VLOOKUP(Table4[[#This Row],[Jurisdicción]],Table5[#All],2,FALSE),".",Table4[[#This Row],[CodObjEst]])</f>
        <v>MHYDHGC.1</v>
      </c>
      <c r="K128" s="42" t="s">
        <v>194</v>
      </c>
      <c r="L128">
        <f>IF(Table4[[#This Row],[SiglaObjEst]]=J127,L127+1,1)</f>
        <v>4</v>
      </c>
    </row>
    <row r="129" spans="7:12" ht="30" x14ac:dyDescent="0.25">
      <c r="G129" s="41" t="s">
        <v>78</v>
      </c>
      <c r="H129" s="42" t="s">
        <v>182</v>
      </c>
      <c r="I129" s="42">
        <f>VLOOKUP(LEFT(Table4[[#This Row],[Objetivo estratégico]],255),Table2[[#All],[255 caracteres]:[CodObjEst]],2,FALSE)</f>
        <v>1</v>
      </c>
      <c r="J129" s="42" t="str">
        <f>CONCATENATE(VLOOKUP(Table4[[#This Row],[Jurisdicción]],Table5[#All],2,FALSE),".",Table4[[#This Row],[CodObjEst]])</f>
        <v>MHYDHGC.1</v>
      </c>
      <c r="K129" s="42" t="s">
        <v>206</v>
      </c>
      <c r="L129">
        <f>IF(Table4[[#This Row],[SiglaObjEst]]=J128,L128+1,1)</f>
        <v>5</v>
      </c>
    </row>
    <row r="130" spans="7:12" x14ac:dyDescent="0.25">
      <c r="G130" s="41" t="s">
        <v>78</v>
      </c>
      <c r="H130" s="42" t="s">
        <v>182</v>
      </c>
      <c r="I130" s="42">
        <f>VLOOKUP(LEFT(Table4[[#This Row],[Objetivo estratégico]],255),Table2[[#All],[255 caracteres]:[CodObjEst]],2,FALSE)</f>
        <v>1</v>
      </c>
      <c r="J130" s="42" t="str">
        <f>CONCATENATE(VLOOKUP(Table4[[#This Row],[Jurisdicción]],Table5[#All],2,FALSE),".",Table4[[#This Row],[CodObjEst]])</f>
        <v>MHYDHGC.1</v>
      </c>
      <c r="K130" s="42" t="s">
        <v>207</v>
      </c>
      <c r="L130">
        <f>IF(Table4[[#This Row],[SiglaObjEst]]=J129,L129+1,1)</f>
        <v>6</v>
      </c>
    </row>
    <row r="131" spans="7:12" ht="30" x14ac:dyDescent="0.25">
      <c r="G131" s="41" t="s">
        <v>78</v>
      </c>
      <c r="H131" s="42" t="s">
        <v>184</v>
      </c>
      <c r="I131" s="42">
        <f>VLOOKUP(LEFT(Table4[[#This Row],[Objetivo estratégico]],255),Table2[[#All],[255 caracteres]:[CodObjEst]],2,FALSE)</f>
        <v>2</v>
      </c>
      <c r="J131" s="42" t="str">
        <f>CONCATENATE(VLOOKUP(Table4[[#This Row],[Jurisdicción]],Table5[#All],2,FALSE),".",Table4[[#This Row],[CodObjEst]])</f>
        <v>MHYDHGC.2</v>
      </c>
      <c r="K131" s="42" t="s">
        <v>185</v>
      </c>
      <c r="L131">
        <f>IF(Table4[[#This Row],[SiglaObjEst]]=J130,L130+1,1)</f>
        <v>1</v>
      </c>
    </row>
    <row r="132" spans="7:12" ht="105" x14ac:dyDescent="0.25">
      <c r="G132" s="41" t="s">
        <v>78</v>
      </c>
      <c r="H132" s="42" t="s">
        <v>187</v>
      </c>
      <c r="I132" s="42">
        <f>VLOOKUP(LEFT(Table4[[#This Row],[Objetivo estratégico]],255),Table2[[#All],[255 caracteres]:[CodObjEst]],2,FALSE)</f>
        <v>3</v>
      </c>
      <c r="J132" s="42" t="str">
        <f>CONCATENATE(VLOOKUP(Table4[[#This Row],[Jurisdicción]],Table5[#All],2,FALSE),".",Table4[[#This Row],[CodObjEst]])</f>
        <v>MHYDHGC.3</v>
      </c>
      <c r="K132" s="42" t="s">
        <v>188</v>
      </c>
      <c r="L132">
        <f>IF(Table4[[#This Row],[SiglaObjEst]]=J131,L131+1,1)</f>
        <v>1</v>
      </c>
    </row>
    <row r="133" spans="7:12" ht="60" x14ac:dyDescent="0.25">
      <c r="G133" s="41" t="s">
        <v>78</v>
      </c>
      <c r="H133" s="42" t="s">
        <v>187</v>
      </c>
      <c r="I133" s="42">
        <f>VLOOKUP(LEFT(Table4[[#This Row],[Objetivo estratégico]],255),Table2[[#All],[255 caracteres]:[CodObjEst]],2,FALSE)</f>
        <v>3</v>
      </c>
      <c r="J133" s="42" t="str">
        <f>CONCATENATE(VLOOKUP(Table4[[#This Row],[Jurisdicción]],Table5[#All],2,FALSE),".",Table4[[#This Row],[CodObjEst]])</f>
        <v>MHYDHGC.3</v>
      </c>
      <c r="K133" s="42" t="s">
        <v>196</v>
      </c>
      <c r="L133">
        <f>IF(Table4[[#This Row],[SiglaObjEst]]=J132,L132+1,1)</f>
        <v>2</v>
      </c>
    </row>
    <row r="134" spans="7:12" ht="45" x14ac:dyDescent="0.25">
      <c r="G134" s="41" t="s">
        <v>78</v>
      </c>
      <c r="H134" s="42" t="s">
        <v>187</v>
      </c>
      <c r="I134" s="42">
        <f>VLOOKUP(LEFT(Table4[[#This Row],[Objetivo estratégico]],255),Table2[[#All],[255 caracteres]:[CodObjEst]],2,FALSE)</f>
        <v>3</v>
      </c>
      <c r="J134" s="42" t="str">
        <f>CONCATENATE(VLOOKUP(Table4[[#This Row],[Jurisdicción]],Table5[#All],2,FALSE),".",Table4[[#This Row],[CodObjEst]])</f>
        <v>MHYDHGC.3</v>
      </c>
      <c r="K134" s="42" t="s">
        <v>197</v>
      </c>
      <c r="L134">
        <f>IF(Table4[[#This Row],[SiglaObjEst]]=J133,L133+1,1)</f>
        <v>3</v>
      </c>
    </row>
    <row r="135" spans="7:12" ht="45" x14ac:dyDescent="0.25">
      <c r="G135" s="41" t="s">
        <v>78</v>
      </c>
      <c r="H135" s="42" t="s">
        <v>187</v>
      </c>
      <c r="I135" s="42">
        <f>VLOOKUP(LEFT(Table4[[#This Row],[Objetivo estratégico]],255),Table2[[#All],[255 caracteres]:[CodObjEst]],2,FALSE)</f>
        <v>3</v>
      </c>
      <c r="J135" s="42" t="str">
        <f>CONCATENATE(VLOOKUP(Table4[[#This Row],[Jurisdicción]],Table5[#All],2,FALSE),".",Table4[[#This Row],[CodObjEst]])</f>
        <v>MHYDHGC.3</v>
      </c>
      <c r="K135" s="42" t="s">
        <v>198</v>
      </c>
      <c r="L135">
        <f>IF(Table4[[#This Row],[SiglaObjEst]]=J134,L134+1,1)</f>
        <v>4</v>
      </c>
    </row>
    <row r="136" spans="7:12" ht="45" x14ac:dyDescent="0.25">
      <c r="G136" s="41" t="s">
        <v>78</v>
      </c>
      <c r="H136" s="42" t="s">
        <v>187</v>
      </c>
      <c r="I136" s="42">
        <f>VLOOKUP(LEFT(Table4[[#This Row],[Objetivo estratégico]],255),Table2[[#All],[255 caracteres]:[CodObjEst]],2,FALSE)</f>
        <v>3</v>
      </c>
      <c r="J136" s="42" t="str">
        <f>CONCATENATE(VLOOKUP(Table4[[#This Row],[Jurisdicción]],Table5[#All],2,FALSE),".",Table4[[#This Row],[CodObjEst]])</f>
        <v>MHYDHGC.3</v>
      </c>
      <c r="K136" s="42" t="s">
        <v>199</v>
      </c>
      <c r="L136">
        <f>IF(Table4[[#This Row],[SiglaObjEst]]=J135,L135+1,1)</f>
        <v>5</v>
      </c>
    </row>
    <row r="137" spans="7:12" ht="45" x14ac:dyDescent="0.25">
      <c r="G137" s="41" t="s">
        <v>78</v>
      </c>
      <c r="H137" s="42" t="s">
        <v>187</v>
      </c>
      <c r="I137" s="42">
        <f>VLOOKUP(LEFT(Table4[[#This Row],[Objetivo estratégico]],255),Table2[[#All],[255 caracteres]:[CodObjEst]],2,FALSE)</f>
        <v>3</v>
      </c>
      <c r="J137" s="42" t="str">
        <f>CONCATENATE(VLOOKUP(Table4[[#This Row],[Jurisdicción]],Table5[#All],2,FALSE),".",Table4[[#This Row],[CodObjEst]])</f>
        <v>MHYDHGC.3</v>
      </c>
      <c r="K137" s="42" t="s">
        <v>200</v>
      </c>
      <c r="L137">
        <f>IF(Table4[[#This Row],[SiglaObjEst]]=J136,L136+1,1)</f>
        <v>6</v>
      </c>
    </row>
    <row r="138" spans="7:12" ht="45" x14ac:dyDescent="0.25">
      <c r="G138" s="41" t="s">
        <v>78</v>
      </c>
      <c r="H138" s="42" t="s">
        <v>187</v>
      </c>
      <c r="I138" s="42">
        <f>VLOOKUP(LEFT(Table4[[#This Row],[Objetivo estratégico]],255),Table2[[#All],[255 caracteres]:[CodObjEst]],2,FALSE)</f>
        <v>3</v>
      </c>
      <c r="J138" s="42" t="str">
        <f>CONCATENATE(VLOOKUP(Table4[[#This Row],[Jurisdicción]],Table5[#All],2,FALSE),".",Table4[[#This Row],[CodObjEst]])</f>
        <v>MHYDHGC.3</v>
      </c>
      <c r="K138" s="42" t="s">
        <v>201</v>
      </c>
      <c r="L138">
        <f>IF(Table4[[#This Row],[SiglaObjEst]]=J137,L137+1,1)</f>
        <v>7</v>
      </c>
    </row>
    <row r="139" spans="7:12" ht="45" x14ac:dyDescent="0.25">
      <c r="G139" s="41" t="s">
        <v>78</v>
      </c>
      <c r="H139" s="42" t="s">
        <v>187</v>
      </c>
      <c r="I139" s="42">
        <f>VLOOKUP(LEFT(Table4[[#This Row],[Objetivo estratégico]],255),Table2[[#All],[255 caracteres]:[CodObjEst]],2,FALSE)</f>
        <v>3</v>
      </c>
      <c r="J139" s="42" t="str">
        <f>CONCATENATE(VLOOKUP(Table4[[#This Row],[Jurisdicción]],Table5[#All],2,FALSE),".",Table4[[#This Row],[CodObjEst]])</f>
        <v>MHYDHGC.3</v>
      </c>
      <c r="K139" s="42" t="s">
        <v>202</v>
      </c>
      <c r="L139">
        <f>IF(Table4[[#This Row],[SiglaObjEst]]=J138,L138+1,1)</f>
        <v>8</v>
      </c>
    </row>
    <row r="140" spans="7:12" ht="75" x14ac:dyDescent="0.25">
      <c r="G140" s="41" t="s">
        <v>78</v>
      </c>
      <c r="H140" s="42" t="s">
        <v>189</v>
      </c>
      <c r="I140" s="42">
        <f>VLOOKUP(LEFT(Table4[[#This Row],[Objetivo estratégico]],255),Table2[[#All],[255 caracteres]:[CodObjEst]],2,FALSE)</f>
        <v>4</v>
      </c>
      <c r="J140" s="42" t="str">
        <f>CONCATENATE(VLOOKUP(Table4[[#This Row],[Jurisdicción]],Table5[#All],2,FALSE),".",Table4[[#This Row],[CodObjEst]])</f>
        <v>MHYDHGC.4</v>
      </c>
      <c r="K140" s="42" t="s">
        <v>190</v>
      </c>
      <c r="L140">
        <f>IF(Table4[[#This Row],[SiglaObjEst]]=J139,L139+1,1)</f>
        <v>1</v>
      </c>
    </row>
    <row r="141" spans="7:12" ht="30" x14ac:dyDescent="0.25">
      <c r="G141" s="41" t="s">
        <v>78</v>
      </c>
      <c r="H141" s="42" t="s">
        <v>189</v>
      </c>
      <c r="I141" s="42">
        <f>VLOOKUP(LEFT(Table4[[#This Row],[Objetivo estratégico]],255),Table2[[#All],[255 caracteres]:[CodObjEst]],2,FALSE)</f>
        <v>4</v>
      </c>
      <c r="J141" s="42" t="str">
        <f>CONCATENATE(VLOOKUP(Table4[[#This Row],[Jurisdicción]],Table5[#All],2,FALSE),".",Table4[[#This Row],[CodObjEst]])</f>
        <v>MHYDHGC.4</v>
      </c>
      <c r="K141" s="42" t="s">
        <v>191</v>
      </c>
      <c r="L141">
        <f>IF(Table4[[#This Row],[SiglaObjEst]]=J140,L140+1,1)</f>
        <v>2</v>
      </c>
    </row>
    <row r="142" spans="7:12" ht="30" x14ac:dyDescent="0.25">
      <c r="G142" s="41" t="s">
        <v>78</v>
      </c>
      <c r="H142" s="42" t="s">
        <v>189</v>
      </c>
      <c r="I142" s="42">
        <f>VLOOKUP(LEFT(Table4[[#This Row],[Objetivo estratégico]],255),Table2[[#All],[255 caracteres]:[CodObjEst]],2,FALSE)</f>
        <v>4</v>
      </c>
      <c r="J142" s="42" t="str">
        <f>CONCATENATE(VLOOKUP(Table4[[#This Row],[Jurisdicción]],Table5[#All],2,FALSE),".",Table4[[#This Row],[CodObjEst]])</f>
        <v>MHYDHGC.4</v>
      </c>
      <c r="K142" s="42" t="s">
        <v>192</v>
      </c>
      <c r="L142">
        <f>IF(Table4[[#This Row],[SiglaObjEst]]=J141,L141+1,1)</f>
        <v>3</v>
      </c>
    </row>
    <row r="143" spans="7:12" ht="60" x14ac:dyDescent="0.25">
      <c r="G143" s="41" t="s">
        <v>78</v>
      </c>
      <c r="H143" s="42" t="s">
        <v>189</v>
      </c>
      <c r="I143" s="42">
        <f>VLOOKUP(LEFT(Table4[[#This Row],[Objetivo estratégico]],255),Table2[[#All],[255 caracteres]:[CodObjEst]],2,FALSE)</f>
        <v>4</v>
      </c>
      <c r="J143" s="42" t="str">
        <f>CONCATENATE(VLOOKUP(Table4[[#This Row],[Jurisdicción]],Table5[#All],2,FALSE),".",Table4[[#This Row],[CodObjEst]])</f>
        <v>MHYDHGC.4</v>
      </c>
      <c r="K143" s="42" t="s">
        <v>195</v>
      </c>
      <c r="L143">
        <f>IF(Table4[[#This Row],[SiglaObjEst]]=J142,L142+1,1)</f>
        <v>4</v>
      </c>
    </row>
    <row r="144" spans="7:12" ht="30" x14ac:dyDescent="0.25">
      <c r="G144" s="41" t="s">
        <v>78</v>
      </c>
      <c r="H144" s="42" t="s">
        <v>189</v>
      </c>
      <c r="I144" s="42">
        <f>VLOOKUP(LEFT(Table4[[#This Row],[Objetivo estratégico]],255),Table2[[#All],[255 caracteres]:[CodObjEst]],2,FALSE)</f>
        <v>4</v>
      </c>
      <c r="J144" s="42" t="str">
        <f>CONCATENATE(VLOOKUP(Table4[[#This Row],[Jurisdicción]],Table5[#All],2,FALSE),".",Table4[[#This Row],[CodObjEst]])</f>
        <v>MHYDHGC.4</v>
      </c>
      <c r="K144" s="42" t="s">
        <v>203</v>
      </c>
      <c r="L144">
        <f>IF(Table4[[#This Row],[SiglaObjEst]]=J143,L143+1,1)</f>
        <v>5</v>
      </c>
    </row>
    <row r="145" spans="7:12" ht="30" x14ac:dyDescent="0.25">
      <c r="G145" s="41" t="s">
        <v>78</v>
      </c>
      <c r="H145" s="42" t="s">
        <v>189</v>
      </c>
      <c r="I145" s="42">
        <f>VLOOKUP(LEFT(Table4[[#This Row],[Objetivo estratégico]],255),Table2[[#All],[255 caracteres]:[CodObjEst]],2,FALSE)</f>
        <v>4</v>
      </c>
      <c r="J145" s="42" t="str">
        <f>CONCATENATE(VLOOKUP(Table4[[#This Row],[Jurisdicción]],Table5[#All],2,FALSE),".",Table4[[#This Row],[CodObjEst]])</f>
        <v>MHYDHGC.4</v>
      </c>
      <c r="K145" s="42" t="s">
        <v>204</v>
      </c>
      <c r="L145">
        <f>IF(Table4[[#This Row],[SiglaObjEst]]=J144,L144+1,1)</f>
        <v>6</v>
      </c>
    </row>
    <row r="146" spans="7:12" ht="30" x14ac:dyDescent="0.25">
      <c r="G146" s="41" t="s">
        <v>78</v>
      </c>
      <c r="H146" s="42" t="s">
        <v>189</v>
      </c>
      <c r="I146" s="42">
        <f>VLOOKUP(LEFT(Table4[[#This Row],[Objetivo estratégico]],255),Table2[[#All],[255 caracteres]:[CodObjEst]],2,FALSE)</f>
        <v>4</v>
      </c>
      <c r="J146" s="42" t="str">
        <f>CONCATENATE(VLOOKUP(Table4[[#This Row],[Jurisdicción]],Table5[#All],2,FALSE),".",Table4[[#This Row],[CodObjEst]])</f>
        <v>MHYDHGC.4</v>
      </c>
      <c r="K146" s="42" t="s">
        <v>205</v>
      </c>
      <c r="L146">
        <f>IF(Table4[[#This Row],[SiglaObjEst]]=J145,L145+1,1)</f>
        <v>7</v>
      </c>
    </row>
    <row r="147" spans="7:12" x14ac:dyDescent="0.25">
      <c r="G147" s="41" t="s">
        <v>79</v>
      </c>
      <c r="H147" s="42" t="s">
        <v>208</v>
      </c>
      <c r="I147" s="42">
        <f>VLOOKUP(LEFT(Table4[[#This Row],[Objetivo estratégico]],255),Table2[[#All],[255 caracteres]:[CodObjEst]],2,FALSE)</f>
        <v>1</v>
      </c>
      <c r="J147" s="42" t="str">
        <f>CONCATENATE(VLOOKUP(Table4[[#This Row],[Jurisdicción]],Table5[#All],2,FALSE),".",Table4[[#This Row],[CodObjEst]])</f>
        <v>MDUYTGC.1</v>
      </c>
      <c r="K147" s="42" t="s">
        <v>209</v>
      </c>
      <c r="L147">
        <f>IF(Table4[[#This Row],[SiglaObjEst]]=J146,L146+1,1)</f>
        <v>1</v>
      </c>
    </row>
    <row r="148" spans="7:12" ht="30" x14ac:dyDescent="0.25">
      <c r="G148" s="41" t="s">
        <v>79</v>
      </c>
      <c r="H148" s="42" t="s">
        <v>245</v>
      </c>
      <c r="I148" s="42">
        <f>VLOOKUP(LEFT(Table4[[#This Row],[Objetivo estratégico]],255),Table2[[#All],[255 caracteres]:[CodObjEst]],2,FALSE)</f>
        <v>10</v>
      </c>
      <c r="J148" s="42" t="str">
        <f>CONCATENATE(VLOOKUP(Table4[[#This Row],[Jurisdicción]],Table5[#All],2,FALSE),".",Table4[[#This Row],[CodObjEst]])</f>
        <v>MDUYTGC.10</v>
      </c>
      <c r="K148" s="42" t="s">
        <v>246</v>
      </c>
      <c r="L148">
        <f>IF(Table4[[#This Row],[SiglaObjEst]]=J147,L147+1,1)</f>
        <v>1</v>
      </c>
    </row>
    <row r="149" spans="7:12" ht="30" x14ac:dyDescent="0.25">
      <c r="G149" s="41" t="s">
        <v>79</v>
      </c>
      <c r="H149" s="42" t="s">
        <v>210</v>
      </c>
      <c r="I149" s="42">
        <f>VLOOKUP(LEFT(Table4[[#This Row],[Objetivo estratégico]],255),Table2[[#All],[255 caracteres]:[CodObjEst]],2,FALSE)</f>
        <v>2</v>
      </c>
      <c r="J149" s="42" t="str">
        <f>CONCATENATE(VLOOKUP(Table4[[#This Row],[Jurisdicción]],Table5[#All],2,FALSE),".",Table4[[#This Row],[CodObjEst]])</f>
        <v>MDUYTGC.2</v>
      </c>
      <c r="K149" s="42" t="s">
        <v>211</v>
      </c>
      <c r="L149">
        <f>IF(Table4[[#This Row],[SiglaObjEst]]=J148,L148+1,1)</f>
        <v>1</v>
      </c>
    </row>
    <row r="150" spans="7:12" ht="30" x14ac:dyDescent="0.25">
      <c r="G150" s="41" t="s">
        <v>79</v>
      </c>
      <c r="H150" s="42" t="s">
        <v>212</v>
      </c>
      <c r="I150" s="42">
        <f>VLOOKUP(LEFT(Table4[[#This Row],[Objetivo estratégico]],255),Table2[[#All],[255 caracteres]:[CodObjEst]],2,FALSE)</f>
        <v>3</v>
      </c>
      <c r="J150" s="42" t="str">
        <f>CONCATENATE(VLOOKUP(Table4[[#This Row],[Jurisdicción]],Table5[#All],2,FALSE),".",Table4[[#This Row],[CodObjEst]])</f>
        <v>MDUYTGC.3</v>
      </c>
      <c r="K150" s="42" t="s">
        <v>213</v>
      </c>
      <c r="L150">
        <f>IF(Table4[[#This Row],[SiglaObjEst]]=J149,L149+1,1)</f>
        <v>1</v>
      </c>
    </row>
    <row r="151" spans="7:12" x14ac:dyDescent="0.25">
      <c r="G151" s="41" t="s">
        <v>79</v>
      </c>
      <c r="H151" s="42" t="s">
        <v>214</v>
      </c>
      <c r="I151" s="42">
        <f>VLOOKUP(LEFT(Table4[[#This Row],[Objetivo estratégico]],255),Table2[[#All],[255 caracteres]:[CodObjEst]],2,FALSE)</f>
        <v>4</v>
      </c>
      <c r="J151" s="42" t="str">
        <f>CONCATENATE(VLOOKUP(Table4[[#This Row],[Jurisdicción]],Table5[#All],2,FALSE),".",Table4[[#This Row],[CodObjEst]])</f>
        <v>MDUYTGC.4</v>
      </c>
      <c r="K151" s="42" t="s">
        <v>214</v>
      </c>
      <c r="L151">
        <f>IF(Table4[[#This Row],[SiglaObjEst]]=J150,L150+1,1)</f>
        <v>1</v>
      </c>
    </row>
    <row r="152" spans="7:12" x14ac:dyDescent="0.25">
      <c r="G152" s="41" t="s">
        <v>79</v>
      </c>
      <c r="H152" s="42" t="s">
        <v>214</v>
      </c>
      <c r="I152" s="42">
        <f>VLOOKUP(LEFT(Table4[[#This Row],[Objetivo estratégico]],255),Table2[[#All],[255 caracteres]:[CodObjEst]],2,FALSE)</f>
        <v>4</v>
      </c>
      <c r="J152" s="42" t="str">
        <f>CONCATENATE(VLOOKUP(Table4[[#This Row],[Jurisdicción]],Table5[#All],2,FALSE),".",Table4[[#This Row],[CodObjEst]])</f>
        <v>MDUYTGC.4</v>
      </c>
      <c r="K152" s="42" t="s">
        <v>217</v>
      </c>
      <c r="L152">
        <f>IF(Table4[[#This Row],[SiglaObjEst]]=J151,L151+1,1)</f>
        <v>2</v>
      </c>
    </row>
    <row r="153" spans="7:12" ht="30" x14ac:dyDescent="0.25">
      <c r="G153" s="41" t="s">
        <v>79</v>
      </c>
      <c r="H153" s="42" t="s">
        <v>214</v>
      </c>
      <c r="I153" s="42">
        <f>VLOOKUP(LEFT(Table4[[#This Row],[Objetivo estratégico]],255),Table2[[#All],[255 caracteres]:[CodObjEst]],2,FALSE)</f>
        <v>4</v>
      </c>
      <c r="J153" s="42" t="str">
        <f>CONCATENATE(VLOOKUP(Table4[[#This Row],[Jurisdicción]],Table5[#All],2,FALSE),".",Table4[[#This Row],[CodObjEst]])</f>
        <v>MDUYTGC.4</v>
      </c>
      <c r="K153" s="42" t="s">
        <v>230</v>
      </c>
      <c r="L153">
        <f>IF(Table4[[#This Row],[SiglaObjEst]]=J152,L152+1,1)</f>
        <v>3</v>
      </c>
    </row>
    <row r="154" spans="7:12" x14ac:dyDescent="0.25">
      <c r="G154" s="41" t="s">
        <v>79</v>
      </c>
      <c r="H154" s="42" t="s">
        <v>214</v>
      </c>
      <c r="I154" s="42">
        <f>VLOOKUP(LEFT(Table4[[#This Row],[Objetivo estratégico]],255),Table2[[#All],[255 caracteres]:[CodObjEst]],2,FALSE)</f>
        <v>4</v>
      </c>
      <c r="J154" s="42" t="str">
        <f>CONCATENATE(VLOOKUP(Table4[[#This Row],[Jurisdicción]],Table5[#All],2,FALSE),".",Table4[[#This Row],[CodObjEst]])</f>
        <v>MDUYTGC.4</v>
      </c>
      <c r="K154" s="42" t="s">
        <v>232</v>
      </c>
      <c r="L154">
        <f>IF(Table4[[#This Row],[SiglaObjEst]]=J153,L153+1,1)</f>
        <v>4</v>
      </c>
    </row>
    <row r="155" spans="7:12" x14ac:dyDescent="0.25">
      <c r="G155" s="41" t="s">
        <v>79</v>
      </c>
      <c r="H155" s="42" t="s">
        <v>214</v>
      </c>
      <c r="I155" s="42">
        <f>VLOOKUP(LEFT(Table4[[#This Row],[Objetivo estratégico]],255),Table2[[#All],[255 caracteres]:[CodObjEst]],2,FALSE)</f>
        <v>4</v>
      </c>
      <c r="J155" s="42" t="str">
        <f>CONCATENATE(VLOOKUP(Table4[[#This Row],[Jurisdicción]],Table5[#All],2,FALSE),".",Table4[[#This Row],[CodObjEst]])</f>
        <v>MDUYTGC.4</v>
      </c>
      <c r="K155" s="42" t="s">
        <v>233</v>
      </c>
      <c r="L155">
        <f>IF(Table4[[#This Row],[SiglaObjEst]]=J154,L154+1,1)</f>
        <v>5</v>
      </c>
    </row>
    <row r="156" spans="7:12" x14ac:dyDescent="0.25">
      <c r="G156" s="41" t="s">
        <v>79</v>
      </c>
      <c r="H156" s="42" t="s">
        <v>214</v>
      </c>
      <c r="I156" s="42">
        <f>VLOOKUP(LEFT(Table4[[#This Row],[Objetivo estratégico]],255),Table2[[#All],[255 caracteres]:[CodObjEst]],2,FALSE)</f>
        <v>4</v>
      </c>
      <c r="J156" s="42" t="str">
        <f>CONCATENATE(VLOOKUP(Table4[[#This Row],[Jurisdicción]],Table5[#All],2,FALSE),".",Table4[[#This Row],[CodObjEst]])</f>
        <v>MDUYTGC.4</v>
      </c>
      <c r="K156" s="42" t="s">
        <v>234</v>
      </c>
      <c r="L156">
        <f>IF(Table4[[#This Row],[SiglaObjEst]]=J155,L155+1,1)</f>
        <v>6</v>
      </c>
    </row>
    <row r="157" spans="7:12" ht="45" x14ac:dyDescent="0.25">
      <c r="G157" s="41" t="s">
        <v>79</v>
      </c>
      <c r="H157" s="42" t="s">
        <v>214</v>
      </c>
      <c r="I157" s="42">
        <f>VLOOKUP(LEFT(Table4[[#This Row],[Objetivo estratégico]],255),Table2[[#All],[255 caracteres]:[CodObjEst]],2,FALSE)</f>
        <v>4</v>
      </c>
      <c r="J157" s="42" t="str">
        <f>CONCATENATE(VLOOKUP(Table4[[#This Row],[Jurisdicción]],Table5[#All],2,FALSE),".",Table4[[#This Row],[CodObjEst]])</f>
        <v>MDUYTGC.4</v>
      </c>
      <c r="K157" s="42" t="s">
        <v>235</v>
      </c>
      <c r="L157">
        <f>IF(Table4[[#This Row],[SiglaObjEst]]=J156,L156+1,1)</f>
        <v>7</v>
      </c>
    </row>
    <row r="158" spans="7:12" x14ac:dyDescent="0.25">
      <c r="G158" s="41" t="s">
        <v>79</v>
      </c>
      <c r="H158" s="42" t="s">
        <v>214</v>
      </c>
      <c r="I158" s="42">
        <f>VLOOKUP(LEFT(Table4[[#This Row],[Objetivo estratégico]],255),Table2[[#All],[255 caracteres]:[CodObjEst]],2,FALSE)</f>
        <v>4</v>
      </c>
      <c r="J158" s="42" t="str">
        <f>CONCATENATE(VLOOKUP(Table4[[#This Row],[Jurisdicción]],Table5[#All],2,FALSE),".",Table4[[#This Row],[CodObjEst]])</f>
        <v>MDUYTGC.4</v>
      </c>
      <c r="K158" s="42" t="s">
        <v>236</v>
      </c>
      <c r="L158">
        <f>IF(Table4[[#This Row],[SiglaObjEst]]=J157,L157+1,1)</f>
        <v>8</v>
      </c>
    </row>
    <row r="159" spans="7:12" x14ac:dyDescent="0.25">
      <c r="G159" s="41" t="s">
        <v>79</v>
      </c>
      <c r="H159" s="42" t="s">
        <v>214</v>
      </c>
      <c r="I159" s="42">
        <f>VLOOKUP(LEFT(Table4[[#This Row],[Objetivo estratégico]],255),Table2[[#All],[255 caracteres]:[CodObjEst]],2,FALSE)</f>
        <v>4</v>
      </c>
      <c r="J159" s="42" t="str">
        <f>CONCATENATE(VLOOKUP(Table4[[#This Row],[Jurisdicción]],Table5[#All],2,FALSE),".",Table4[[#This Row],[CodObjEst]])</f>
        <v>MDUYTGC.4</v>
      </c>
      <c r="K159" s="42" t="s">
        <v>237</v>
      </c>
      <c r="L159">
        <f>IF(Table4[[#This Row],[SiglaObjEst]]=J158,L158+1,1)</f>
        <v>9</v>
      </c>
    </row>
    <row r="160" spans="7:12" x14ac:dyDescent="0.25">
      <c r="G160" s="41" t="s">
        <v>79</v>
      </c>
      <c r="H160" s="42" t="s">
        <v>214</v>
      </c>
      <c r="I160" s="42">
        <f>VLOOKUP(LEFT(Table4[[#This Row],[Objetivo estratégico]],255),Table2[[#All],[255 caracteres]:[CodObjEst]],2,FALSE)</f>
        <v>4</v>
      </c>
      <c r="J160" s="42" t="str">
        <f>CONCATENATE(VLOOKUP(Table4[[#This Row],[Jurisdicción]],Table5[#All],2,FALSE),".",Table4[[#This Row],[CodObjEst]])</f>
        <v>MDUYTGC.4</v>
      </c>
      <c r="K160" s="42" t="s">
        <v>238</v>
      </c>
      <c r="L160">
        <f>IF(Table4[[#This Row],[SiglaObjEst]]=J159,L159+1,1)</f>
        <v>10</v>
      </c>
    </row>
    <row r="161" spans="7:12" ht="30" x14ac:dyDescent="0.25">
      <c r="G161" s="41" t="s">
        <v>79</v>
      </c>
      <c r="H161" s="42" t="s">
        <v>214</v>
      </c>
      <c r="I161" s="42">
        <f>VLOOKUP(LEFT(Table4[[#This Row],[Objetivo estratégico]],255),Table2[[#All],[255 caracteres]:[CodObjEst]],2,FALSE)</f>
        <v>4</v>
      </c>
      <c r="J161" s="42" t="str">
        <f>CONCATENATE(VLOOKUP(Table4[[#This Row],[Jurisdicción]],Table5[#All],2,FALSE),".",Table4[[#This Row],[CodObjEst]])</f>
        <v>MDUYTGC.4</v>
      </c>
      <c r="K161" s="42" t="s">
        <v>239</v>
      </c>
      <c r="L161">
        <f>IF(Table4[[#This Row],[SiglaObjEst]]=J160,L160+1,1)</f>
        <v>11</v>
      </c>
    </row>
    <row r="162" spans="7:12" x14ac:dyDescent="0.25">
      <c r="G162" s="41" t="s">
        <v>79</v>
      </c>
      <c r="H162" s="42" t="s">
        <v>214</v>
      </c>
      <c r="I162" s="42">
        <f>VLOOKUP(LEFT(Table4[[#This Row],[Objetivo estratégico]],255),Table2[[#All],[255 caracteres]:[CodObjEst]],2,FALSE)</f>
        <v>4</v>
      </c>
      <c r="J162" s="42" t="str">
        <f>CONCATENATE(VLOOKUP(Table4[[#This Row],[Jurisdicción]],Table5[#All],2,FALSE),".",Table4[[#This Row],[CodObjEst]])</f>
        <v>MDUYTGC.4</v>
      </c>
      <c r="K162" s="42" t="s">
        <v>244</v>
      </c>
      <c r="L162">
        <f>IF(Table4[[#This Row],[SiglaObjEst]]=J161,L161+1,1)</f>
        <v>12</v>
      </c>
    </row>
    <row r="163" spans="7:12" x14ac:dyDescent="0.25">
      <c r="G163" s="41" t="s">
        <v>79</v>
      </c>
      <c r="H163" s="42" t="s">
        <v>215</v>
      </c>
      <c r="I163" s="42">
        <f>VLOOKUP(LEFT(Table4[[#This Row],[Objetivo estratégico]],255),Table2[[#All],[255 caracteres]:[CodObjEst]],2,FALSE)</f>
        <v>5</v>
      </c>
      <c r="J163" s="42" t="str">
        <f>CONCATENATE(VLOOKUP(Table4[[#This Row],[Jurisdicción]],Table5[#All],2,FALSE),".",Table4[[#This Row],[CodObjEst]])</f>
        <v>MDUYTGC.5</v>
      </c>
      <c r="K163" s="42" t="s">
        <v>216</v>
      </c>
      <c r="L163">
        <f>IF(Table4[[#This Row],[SiglaObjEst]]=J162,L162+1,1)</f>
        <v>1</v>
      </c>
    </row>
    <row r="164" spans="7:12" ht="30" x14ac:dyDescent="0.25">
      <c r="G164" s="41" t="s">
        <v>79</v>
      </c>
      <c r="H164" s="42" t="s">
        <v>215</v>
      </c>
      <c r="I164" s="42">
        <f>VLOOKUP(LEFT(Table4[[#This Row],[Objetivo estratégico]],255),Table2[[#All],[255 caracteres]:[CodObjEst]],2,FALSE)</f>
        <v>5</v>
      </c>
      <c r="J164" s="42" t="str">
        <f>CONCATENATE(VLOOKUP(Table4[[#This Row],[Jurisdicción]],Table5[#All],2,FALSE),".",Table4[[#This Row],[CodObjEst]])</f>
        <v>MDUYTGC.5</v>
      </c>
      <c r="K164" s="42" t="s">
        <v>211</v>
      </c>
      <c r="L164">
        <f>IF(Table4[[#This Row],[SiglaObjEst]]=J163,L163+1,1)</f>
        <v>2</v>
      </c>
    </row>
    <row r="165" spans="7:12" ht="30" x14ac:dyDescent="0.25">
      <c r="G165" s="41" t="s">
        <v>79</v>
      </c>
      <c r="H165" s="42" t="s">
        <v>215</v>
      </c>
      <c r="I165" s="42">
        <f>VLOOKUP(LEFT(Table4[[#This Row],[Objetivo estratégico]],255),Table2[[#All],[255 caracteres]:[CodObjEst]],2,FALSE)</f>
        <v>5</v>
      </c>
      <c r="J165" s="42" t="str">
        <f>CONCATENATE(VLOOKUP(Table4[[#This Row],[Jurisdicción]],Table5[#All],2,FALSE),".",Table4[[#This Row],[CodObjEst]])</f>
        <v>MDUYTGC.5</v>
      </c>
      <c r="K165" s="42" t="s">
        <v>211</v>
      </c>
      <c r="L165">
        <f>IF(Table4[[#This Row],[SiglaObjEst]]=J164,L164+1,1)</f>
        <v>3</v>
      </c>
    </row>
    <row r="166" spans="7:12" ht="30" x14ac:dyDescent="0.25">
      <c r="G166" s="41" t="s">
        <v>79</v>
      </c>
      <c r="H166" s="42" t="s">
        <v>215</v>
      </c>
      <c r="I166" s="42">
        <f>VLOOKUP(LEFT(Table4[[#This Row],[Objetivo estratégico]],255),Table2[[#All],[255 caracteres]:[CodObjEst]],2,FALSE)</f>
        <v>5</v>
      </c>
      <c r="J166" s="42" t="str">
        <f>CONCATENATE(VLOOKUP(Table4[[#This Row],[Jurisdicción]],Table5[#All],2,FALSE),".",Table4[[#This Row],[CodObjEst]])</f>
        <v>MDUYTGC.5</v>
      </c>
      <c r="K166" s="42" t="s">
        <v>218</v>
      </c>
      <c r="L166">
        <f>IF(Table4[[#This Row],[SiglaObjEst]]=J165,L165+1,1)</f>
        <v>4</v>
      </c>
    </row>
    <row r="167" spans="7:12" ht="30" x14ac:dyDescent="0.25">
      <c r="G167" s="41" t="s">
        <v>79</v>
      </c>
      <c r="H167" s="42" t="s">
        <v>219</v>
      </c>
      <c r="I167" s="42">
        <f>VLOOKUP(LEFT(Table4[[#This Row],[Objetivo estratégico]],255),Table2[[#All],[255 caracteres]:[CodObjEst]],2,FALSE)</f>
        <v>6</v>
      </c>
      <c r="J167" s="42" t="str">
        <f>CONCATENATE(VLOOKUP(Table4[[#This Row],[Jurisdicción]],Table5[#All],2,FALSE),".",Table4[[#This Row],[CodObjEst]])</f>
        <v>MDUYTGC.6</v>
      </c>
      <c r="K167" s="42" t="s">
        <v>220</v>
      </c>
      <c r="L167">
        <f>IF(Table4[[#This Row],[SiglaObjEst]]=J166,L166+1,1)</f>
        <v>1</v>
      </c>
    </row>
    <row r="168" spans="7:12" ht="30" x14ac:dyDescent="0.25">
      <c r="G168" s="41" t="s">
        <v>79</v>
      </c>
      <c r="H168" s="42" t="s">
        <v>219</v>
      </c>
      <c r="I168" s="42">
        <f>VLOOKUP(LEFT(Table4[[#This Row],[Objetivo estratégico]],255),Table2[[#All],[255 caracteres]:[CodObjEst]],2,FALSE)</f>
        <v>6</v>
      </c>
      <c r="J168" s="42" t="str">
        <f>CONCATENATE(VLOOKUP(Table4[[#This Row],[Jurisdicción]],Table5[#All],2,FALSE),".",Table4[[#This Row],[CodObjEst]])</f>
        <v>MDUYTGC.6</v>
      </c>
      <c r="K168" s="42" t="s">
        <v>221</v>
      </c>
      <c r="L168">
        <f>IF(Table4[[#This Row],[SiglaObjEst]]=J167,L167+1,1)</f>
        <v>2</v>
      </c>
    </row>
    <row r="169" spans="7:12" ht="30" x14ac:dyDescent="0.25">
      <c r="G169" s="41" t="s">
        <v>79</v>
      </c>
      <c r="H169" s="42" t="s">
        <v>219</v>
      </c>
      <c r="I169" s="42">
        <f>VLOOKUP(LEFT(Table4[[#This Row],[Objetivo estratégico]],255),Table2[[#All],[255 caracteres]:[CodObjEst]],2,FALSE)</f>
        <v>6</v>
      </c>
      <c r="J169" s="42" t="str">
        <f>CONCATENATE(VLOOKUP(Table4[[#This Row],[Jurisdicción]],Table5[#All],2,FALSE),".",Table4[[#This Row],[CodObjEst]])</f>
        <v>MDUYTGC.6</v>
      </c>
      <c r="K169" s="42" t="s">
        <v>222</v>
      </c>
      <c r="L169">
        <f>IF(Table4[[#This Row],[SiglaObjEst]]=J168,L168+1,1)</f>
        <v>3</v>
      </c>
    </row>
    <row r="170" spans="7:12" ht="30" x14ac:dyDescent="0.25">
      <c r="G170" s="41" t="s">
        <v>79</v>
      </c>
      <c r="H170" s="42" t="s">
        <v>219</v>
      </c>
      <c r="I170" s="42">
        <f>VLOOKUP(LEFT(Table4[[#This Row],[Objetivo estratégico]],255),Table2[[#All],[255 caracteres]:[CodObjEst]],2,FALSE)</f>
        <v>6</v>
      </c>
      <c r="J170" s="42" t="str">
        <f>CONCATENATE(VLOOKUP(Table4[[#This Row],[Jurisdicción]],Table5[#All],2,FALSE),".",Table4[[#This Row],[CodObjEst]])</f>
        <v>MDUYTGC.6</v>
      </c>
      <c r="K170" s="42" t="s">
        <v>223</v>
      </c>
      <c r="L170">
        <f>IF(Table4[[#This Row],[SiglaObjEst]]=J169,L169+1,1)</f>
        <v>4</v>
      </c>
    </row>
    <row r="171" spans="7:12" ht="30" x14ac:dyDescent="0.25">
      <c r="G171" s="41" t="s">
        <v>79</v>
      </c>
      <c r="H171" s="42" t="s">
        <v>219</v>
      </c>
      <c r="I171" s="42">
        <f>VLOOKUP(LEFT(Table4[[#This Row],[Objetivo estratégico]],255),Table2[[#All],[255 caracteres]:[CodObjEst]],2,FALSE)</f>
        <v>6</v>
      </c>
      <c r="J171" s="42" t="str">
        <f>CONCATENATE(VLOOKUP(Table4[[#This Row],[Jurisdicción]],Table5[#All],2,FALSE),".",Table4[[#This Row],[CodObjEst]])</f>
        <v>MDUYTGC.6</v>
      </c>
      <c r="K171" s="42" t="s">
        <v>224</v>
      </c>
      <c r="L171">
        <f>IF(Table4[[#This Row],[SiglaObjEst]]=J170,L170+1,1)</f>
        <v>5</v>
      </c>
    </row>
    <row r="172" spans="7:12" ht="30" x14ac:dyDescent="0.25">
      <c r="G172" s="41" t="s">
        <v>79</v>
      </c>
      <c r="H172" s="42" t="s">
        <v>219</v>
      </c>
      <c r="I172" s="42">
        <f>VLOOKUP(LEFT(Table4[[#This Row],[Objetivo estratégico]],255),Table2[[#All],[255 caracteres]:[CodObjEst]],2,FALSE)</f>
        <v>6</v>
      </c>
      <c r="J172" s="42" t="str">
        <f>CONCATENATE(VLOOKUP(Table4[[#This Row],[Jurisdicción]],Table5[#All],2,FALSE),".",Table4[[#This Row],[CodObjEst]])</f>
        <v>MDUYTGC.6</v>
      </c>
      <c r="K172" s="42" t="s">
        <v>225</v>
      </c>
      <c r="L172">
        <f>IF(Table4[[#This Row],[SiglaObjEst]]=J171,L171+1,1)</f>
        <v>6</v>
      </c>
    </row>
    <row r="173" spans="7:12" ht="30" x14ac:dyDescent="0.25">
      <c r="G173" s="41" t="s">
        <v>79</v>
      </c>
      <c r="H173" s="42" t="s">
        <v>219</v>
      </c>
      <c r="I173" s="42">
        <f>VLOOKUP(LEFT(Table4[[#This Row],[Objetivo estratégico]],255),Table2[[#All],[255 caracteres]:[CodObjEst]],2,FALSE)</f>
        <v>6</v>
      </c>
      <c r="J173" s="42" t="str">
        <f>CONCATENATE(VLOOKUP(Table4[[#This Row],[Jurisdicción]],Table5[#All],2,FALSE),".",Table4[[#This Row],[CodObjEst]])</f>
        <v>MDUYTGC.6</v>
      </c>
      <c r="K173" s="42" t="s">
        <v>226</v>
      </c>
      <c r="L173">
        <f>IF(Table4[[#This Row],[SiglaObjEst]]=J172,L172+1,1)</f>
        <v>7</v>
      </c>
    </row>
    <row r="174" spans="7:12" ht="30" x14ac:dyDescent="0.25">
      <c r="G174" s="41" t="s">
        <v>79</v>
      </c>
      <c r="H174" s="42" t="s">
        <v>219</v>
      </c>
      <c r="I174" s="42">
        <f>VLOOKUP(LEFT(Table4[[#This Row],[Objetivo estratégico]],255),Table2[[#All],[255 caracteres]:[CodObjEst]],2,FALSE)</f>
        <v>6</v>
      </c>
      <c r="J174" s="42" t="str">
        <f>CONCATENATE(VLOOKUP(Table4[[#This Row],[Jurisdicción]],Table5[#All],2,FALSE),".",Table4[[#This Row],[CodObjEst]])</f>
        <v>MDUYTGC.6</v>
      </c>
      <c r="K174" s="42" t="s">
        <v>227</v>
      </c>
      <c r="L174">
        <f>IF(Table4[[#This Row],[SiglaObjEst]]=J173,L173+1,1)</f>
        <v>8</v>
      </c>
    </row>
    <row r="175" spans="7:12" x14ac:dyDescent="0.25">
      <c r="G175" s="41" t="s">
        <v>79</v>
      </c>
      <c r="H175" s="42" t="s">
        <v>228</v>
      </c>
      <c r="I175" s="42">
        <f>VLOOKUP(LEFT(Table4[[#This Row],[Objetivo estratégico]],255),Table2[[#All],[255 caracteres]:[CodObjEst]],2,FALSE)</f>
        <v>7</v>
      </c>
      <c r="J175" s="42" t="str">
        <f>CONCATENATE(VLOOKUP(Table4[[#This Row],[Jurisdicción]],Table5[#All],2,FALSE),".",Table4[[#This Row],[CodObjEst]])</f>
        <v>MDUYTGC.7</v>
      </c>
      <c r="K175" s="42" t="s">
        <v>229</v>
      </c>
      <c r="L175">
        <f>IF(Table4[[#This Row],[SiglaObjEst]]=J174,L174+1,1)</f>
        <v>1</v>
      </c>
    </row>
    <row r="176" spans="7:12" x14ac:dyDescent="0.25">
      <c r="G176" s="41" t="s">
        <v>79</v>
      </c>
      <c r="H176" s="42" t="s">
        <v>228</v>
      </c>
      <c r="I176" s="42">
        <f>VLOOKUP(LEFT(Table4[[#This Row],[Objetivo estratégico]],255),Table2[[#All],[255 caracteres]:[CodObjEst]],2,FALSE)</f>
        <v>7</v>
      </c>
      <c r="J176" s="42" t="str">
        <f>CONCATENATE(VLOOKUP(Table4[[#This Row],[Jurisdicción]],Table5[#All],2,FALSE),".",Table4[[#This Row],[CodObjEst]])</f>
        <v>MDUYTGC.7</v>
      </c>
      <c r="K176" s="42" t="s">
        <v>231</v>
      </c>
      <c r="L176">
        <f>IF(Table4[[#This Row],[SiglaObjEst]]=J175,L175+1,1)</f>
        <v>2</v>
      </c>
    </row>
    <row r="177" spans="7:12" x14ac:dyDescent="0.25">
      <c r="G177" s="41" t="s">
        <v>79</v>
      </c>
      <c r="H177" s="42" t="s">
        <v>240</v>
      </c>
      <c r="I177" s="42">
        <f>VLOOKUP(LEFT(Table4[[#This Row],[Objetivo estratégico]],255),Table2[[#All],[255 caracteres]:[CodObjEst]],2,FALSE)</f>
        <v>8</v>
      </c>
      <c r="J177" s="42" t="str">
        <f>CONCATENATE(VLOOKUP(Table4[[#This Row],[Jurisdicción]],Table5[#All],2,FALSE),".",Table4[[#This Row],[CodObjEst]])</f>
        <v>MDUYTGC.8</v>
      </c>
      <c r="K177" s="42" t="s">
        <v>241</v>
      </c>
      <c r="L177">
        <f>IF(Table4[[#This Row],[SiglaObjEst]]=J176,L176+1,1)</f>
        <v>1</v>
      </c>
    </row>
    <row r="178" spans="7:12" x14ac:dyDescent="0.25">
      <c r="G178" s="41" t="s">
        <v>79</v>
      </c>
      <c r="H178" s="42" t="s">
        <v>240</v>
      </c>
      <c r="I178" s="42">
        <f>VLOOKUP(LEFT(Table4[[#This Row],[Objetivo estratégico]],255),Table2[[#All],[255 caracteres]:[CodObjEst]],2,FALSE)</f>
        <v>8</v>
      </c>
      <c r="J178" s="42" t="str">
        <f>CONCATENATE(VLOOKUP(Table4[[#This Row],[Jurisdicción]],Table5[#All],2,FALSE),".",Table4[[#This Row],[CodObjEst]])</f>
        <v>MDUYTGC.8</v>
      </c>
      <c r="K178" s="42" t="s">
        <v>242</v>
      </c>
      <c r="L178">
        <f>IF(Table4[[#This Row],[SiglaObjEst]]=J177,L177+1,1)</f>
        <v>2</v>
      </c>
    </row>
    <row r="179" spans="7:12" x14ac:dyDescent="0.25">
      <c r="G179" s="41" t="s">
        <v>79</v>
      </c>
      <c r="H179" s="42" t="s">
        <v>243</v>
      </c>
      <c r="I179" s="42">
        <f>VLOOKUP(LEFT(Table4[[#This Row],[Objetivo estratégico]],255),Table2[[#All],[255 caracteres]:[CodObjEst]],2,FALSE)</f>
        <v>9</v>
      </c>
      <c r="J179" s="42" t="str">
        <f>CONCATENATE(VLOOKUP(Table4[[#This Row],[Jurisdicción]],Table5[#All],2,FALSE),".",Table4[[#This Row],[CodObjEst]])</f>
        <v>MDUYTGC.9</v>
      </c>
      <c r="K179" s="42" t="s">
        <v>214</v>
      </c>
      <c r="L179">
        <f>IF(Table4[[#This Row],[SiglaObjEst]]=J178,L178+1,1)</f>
        <v>1</v>
      </c>
    </row>
    <row r="180" spans="7:12" x14ac:dyDescent="0.25">
      <c r="G180" s="41" t="s">
        <v>79</v>
      </c>
      <c r="H180" s="42" t="s">
        <v>243</v>
      </c>
      <c r="I180" s="42">
        <f>VLOOKUP(LEFT(Table4[[#This Row],[Objetivo estratégico]],255),Table2[[#All],[255 caracteres]:[CodObjEst]],2,FALSE)</f>
        <v>9</v>
      </c>
      <c r="J180" s="42" t="str">
        <f>CONCATENATE(VLOOKUP(Table4[[#This Row],[Jurisdicción]],Table5[#All],2,FALSE),".",Table4[[#This Row],[CodObjEst]])</f>
        <v>MDUYTGC.9</v>
      </c>
      <c r="K180" s="42" t="s">
        <v>244</v>
      </c>
      <c r="L180">
        <f>IF(Table4[[#This Row],[SiglaObjEst]]=J179,L179+1,1)</f>
        <v>2</v>
      </c>
    </row>
    <row r="181" spans="7:12" ht="30" x14ac:dyDescent="0.25">
      <c r="G181" s="41" t="s">
        <v>80</v>
      </c>
      <c r="H181" s="42" t="s">
        <v>247</v>
      </c>
      <c r="I181" s="42">
        <f>VLOOKUP(LEFT(Table4[[#This Row],[Objetivo estratégico]],255),Table2[[#All],[255 caracteres]:[CodObjEst]],2,FALSE)</f>
        <v>1</v>
      </c>
      <c r="J181" s="42" t="str">
        <f>CONCATENATE(VLOOKUP(Table4[[#This Row],[Jurisdicción]],Table5[#All],2,FALSE),".",Table4[[#This Row],[CodObjEst]])</f>
        <v>MEGC.1</v>
      </c>
      <c r="K181" s="42" t="s">
        <v>248</v>
      </c>
      <c r="L181">
        <f>IF(Table4[[#This Row],[SiglaObjEst]]=J180,L180+1,1)</f>
        <v>1</v>
      </c>
    </row>
    <row r="182" spans="7:12" x14ac:dyDescent="0.25">
      <c r="G182" s="41" t="s">
        <v>80</v>
      </c>
      <c r="H182" s="42" t="s">
        <v>249</v>
      </c>
      <c r="I182" s="42">
        <f>VLOOKUP(LEFT(Table4[[#This Row],[Objetivo estratégico]],255),Table2[[#All],[255 caracteres]:[CodObjEst]],2,FALSE)</f>
        <v>2</v>
      </c>
      <c r="J182" s="42" t="str">
        <f>CONCATENATE(VLOOKUP(Table4[[#This Row],[Jurisdicción]],Table5[#All],2,FALSE),".",Table4[[#This Row],[CodObjEst]])</f>
        <v>MEGC.2</v>
      </c>
      <c r="K182" s="42" t="s">
        <v>250</v>
      </c>
      <c r="L182">
        <f>IF(Table4[[#This Row],[SiglaObjEst]]=J181,L181+1,1)</f>
        <v>1</v>
      </c>
    </row>
    <row r="183" spans="7:12" x14ac:dyDescent="0.25">
      <c r="G183" s="41" t="s">
        <v>80</v>
      </c>
      <c r="H183" s="42" t="s">
        <v>249</v>
      </c>
      <c r="I183" s="42">
        <f>VLOOKUP(LEFT(Table4[[#This Row],[Objetivo estratégico]],255),Table2[[#All],[255 caracteres]:[CodObjEst]],2,FALSE)</f>
        <v>2</v>
      </c>
      <c r="J183" s="42" t="str">
        <f>CONCATENATE(VLOOKUP(Table4[[#This Row],[Jurisdicción]],Table5[#All],2,FALSE),".",Table4[[#This Row],[CodObjEst]])</f>
        <v>MEGC.2</v>
      </c>
      <c r="K183" s="42" t="s">
        <v>251</v>
      </c>
      <c r="L183">
        <f>IF(Table4[[#This Row],[SiglaObjEst]]=J182,L182+1,1)</f>
        <v>2</v>
      </c>
    </row>
    <row r="184" spans="7:12" ht="60" x14ac:dyDescent="0.25">
      <c r="G184" s="41" t="s">
        <v>80</v>
      </c>
      <c r="H184" s="42" t="s">
        <v>249</v>
      </c>
      <c r="I184" s="42">
        <f>VLOOKUP(LEFT(Table4[[#This Row],[Objetivo estratégico]],255),Table2[[#All],[255 caracteres]:[CodObjEst]],2,FALSE)</f>
        <v>2</v>
      </c>
      <c r="J184" s="42" t="str">
        <f>CONCATENATE(VLOOKUP(Table4[[#This Row],[Jurisdicción]],Table5[#All],2,FALSE),".",Table4[[#This Row],[CodObjEst]])</f>
        <v>MEGC.2</v>
      </c>
      <c r="K184" s="42" t="s">
        <v>252</v>
      </c>
      <c r="L184">
        <f>IF(Table4[[#This Row],[SiglaObjEst]]=J183,L183+1,1)</f>
        <v>3</v>
      </c>
    </row>
    <row r="185" spans="7:12" ht="30" x14ac:dyDescent="0.25">
      <c r="G185" s="41" t="s">
        <v>80</v>
      </c>
      <c r="H185" s="42" t="s">
        <v>253</v>
      </c>
      <c r="I185" s="42">
        <f>VLOOKUP(LEFT(Table4[[#This Row],[Objetivo estratégico]],255),Table2[[#All],[255 caracteres]:[CodObjEst]],2,FALSE)</f>
        <v>3</v>
      </c>
      <c r="J185" s="42" t="str">
        <f>CONCATENATE(VLOOKUP(Table4[[#This Row],[Jurisdicción]],Table5[#All],2,FALSE),".",Table4[[#This Row],[CodObjEst]])</f>
        <v>MEGC.3</v>
      </c>
      <c r="K185" s="42" t="s">
        <v>254</v>
      </c>
      <c r="L185">
        <f>IF(Table4[[#This Row],[SiglaObjEst]]=J184,L184+1,1)</f>
        <v>1</v>
      </c>
    </row>
    <row r="186" spans="7:12" ht="30" x14ac:dyDescent="0.25">
      <c r="G186" s="41" t="s">
        <v>80</v>
      </c>
      <c r="H186" s="42" t="s">
        <v>253</v>
      </c>
      <c r="I186" s="42">
        <f>VLOOKUP(LEFT(Table4[[#This Row],[Objetivo estratégico]],255),Table2[[#All],[255 caracteres]:[CodObjEst]],2,FALSE)</f>
        <v>3</v>
      </c>
      <c r="J186" s="42" t="str">
        <f>CONCATENATE(VLOOKUP(Table4[[#This Row],[Jurisdicción]],Table5[#All],2,FALSE),".",Table4[[#This Row],[CodObjEst]])</f>
        <v>MEGC.3</v>
      </c>
      <c r="K186" s="42" t="s">
        <v>261</v>
      </c>
      <c r="L186">
        <f>IF(Table4[[#This Row],[SiglaObjEst]]=J185,L185+1,1)</f>
        <v>2</v>
      </c>
    </row>
    <row r="187" spans="7:12" x14ac:dyDescent="0.25">
      <c r="G187" s="41" t="s">
        <v>80</v>
      </c>
      <c r="H187" s="42" t="s">
        <v>253</v>
      </c>
      <c r="I187" s="42">
        <f>VLOOKUP(LEFT(Table4[[#This Row],[Objetivo estratégico]],255),Table2[[#All],[255 caracteres]:[CodObjEst]],2,FALSE)</f>
        <v>3</v>
      </c>
      <c r="J187" s="42" t="str">
        <f>CONCATENATE(VLOOKUP(Table4[[#This Row],[Jurisdicción]],Table5[#All],2,FALSE),".",Table4[[#This Row],[CodObjEst]])</f>
        <v>MEGC.3</v>
      </c>
      <c r="K187" s="42" t="s">
        <v>263</v>
      </c>
      <c r="L187">
        <f>IF(Table4[[#This Row],[SiglaObjEst]]=J186,L186+1,1)</f>
        <v>3</v>
      </c>
    </row>
    <row r="188" spans="7:12" ht="30" x14ac:dyDescent="0.25">
      <c r="G188" s="41" t="s">
        <v>80</v>
      </c>
      <c r="H188" s="42" t="s">
        <v>253</v>
      </c>
      <c r="I188" s="42">
        <f>VLOOKUP(LEFT(Table4[[#This Row],[Objetivo estratégico]],255),Table2[[#All],[255 caracteres]:[CodObjEst]],2,FALSE)</f>
        <v>3</v>
      </c>
      <c r="J188" s="42" t="str">
        <f>CONCATENATE(VLOOKUP(Table4[[#This Row],[Jurisdicción]],Table5[#All],2,FALSE),".",Table4[[#This Row],[CodObjEst]])</f>
        <v>MEGC.3</v>
      </c>
      <c r="K188" s="42" t="s">
        <v>264</v>
      </c>
      <c r="L188">
        <f>IF(Table4[[#This Row],[SiglaObjEst]]=J187,L187+1,1)</f>
        <v>4</v>
      </c>
    </row>
    <row r="189" spans="7:12" x14ac:dyDescent="0.25">
      <c r="G189" s="41" t="s">
        <v>80</v>
      </c>
      <c r="H189" s="42" t="s">
        <v>255</v>
      </c>
      <c r="I189" s="42">
        <f>VLOOKUP(LEFT(Table4[[#This Row],[Objetivo estratégico]],255),Table2[[#All],[255 caracteres]:[CodObjEst]],2,FALSE)</f>
        <v>4</v>
      </c>
      <c r="J189" s="42" t="str">
        <f>CONCATENATE(VLOOKUP(Table4[[#This Row],[Jurisdicción]],Table5[#All],2,FALSE),".",Table4[[#This Row],[CodObjEst]])</f>
        <v>MEGC.4</v>
      </c>
      <c r="K189" s="42" t="s">
        <v>256</v>
      </c>
      <c r="L189">
        <f>IF(Table4[[#This Row],[SiglaObjEst]]=J188,L188+1,1)</f>
        <v>1</v>
      </c>
    </row>
    <row r="190" spans="7:12" x14ac:dyDescent="0.25">
      <c r="G190" s="41" t="s">
        <v>80</v>
      </c>
      <c r="H190" s="42" t="s">
        <v>255</v>
      </c>
      <c r="I190" s="42">
        <f>VLOOKUP(LEFT(Table4[[#This Row],[Objetivo estratégico]],255),Table2[[#All],[255 caracteres]:[CodObjEst]],2,FALSE)</f>
        <v>4</v>
      </c>
      <c r="J190" s="42" t="str">
        <f>CONCATENATE(VLOOKUP(Table4[[#This Row],[Jurisdicción]],Table5[#All],2,FALSE),".",Table4[[#This Row],[CodObjEst]])</f>
        <v>MEGC.4</v>
      </c>
      <c r="K190" s="42" t="s">
        <v>257</v>
      </c>
      <c r="L190">
        <f>IF(Table4[[#This Row],[SiglaObjEst]]=J189,L189+1,1)</f>
        <v>2</v>
      </c>
    </row>
    <row r="191" spans="7:12" ht="30" x14ac:dyDescent="0.25">
      <c r="G191" s="41" t="s">
        <v>80</v>
      </c>
      <c r="H191" s="42" t="s">
        <v>255</v>
      </c>
      <c r="I191" s="42">
        <f>VLOOKUP(LEFT(Table4[[#This Row],[Objetivo estratégico]],255),Table2[[#All],[255 caracteres]:[CodObjEst]],2,FALSE)</f>
        <v>4</v>
      </c>
      <c r="J191" s="42" t="str">
        <f>CONCATENATE(VLOOKUP(Table4[[#This Row],[Jurisdicción]],Table5[#All],2,FALSE),".",Table4[[#This Row],[CodObjEst]])</f>
        <v>MEGC.4</v>
      </c>
      <c r="K191" s="42" t="s">
        <v>258</v>
      </c>
      <c r="L191">
        <f>IF(Table4[[#This Row],[SiglaObjEst]]=J190,L190+1,1)</f>
        <v>3</v>
      </c>
    </row>
    <row r="192" spans="7:12" ht="30" x14ac:dyDescent="0.25">
      <c r="G192" s="41" t="s">
        <v>80</v>
      </c>
      <c r="H192" s="42" t="s">
        <v>255</v>
      </c>
      <c r="I192" s="42">
        <f>VLOOKUP(LEFT(Table4[[#This Row],[Objetivo estratégico]],255),Table2[[#All],[255 caracteres]:[CodObjEst]],2,FALSE)</f>
        <v>4</v>
      </c>
      <c r="J192" s="42" t="str">
        <f>CONCATENATE(VLOOKUP(Table4[[#This Row],[Jurisdicción]],Table5[#All],2,FALSE),".",Table4[[#This Row],[CodObjEst]])</f>
        <v>MEGC.4</v>
      </c>
      <c r="K192" s="42" t="s">
        <v>262</v>
      </c>
      <c r="L192">
        <f>IF(Table4[[#This Row],[SiglaObjEst]]=J191,L191+1,1)</f>
        <v>4</v>
      </c>
    </row>
    <row r="193" spans="7:12" ht="45" x14ac:dyDescent="0.25">
      <c r="G193" s="41" t="s">
        <v>80</v>
      </c>
      <c r="H193" s="42" t="s">
        <v>259</v>
      </c>
      <c r="I193" s="42">
        <f>VLOOKUP(LEFT(Table4[[#This Row],[Objetivo estratégico]],255),Table2[[#All],[255 caracteres]:[CodObjEst]],2,FALSE)</f>
        <v>5</v>
      </c>
      <c r="J193" s="42" t="str">
        <f>CONCATENATE(VLOOKUP(Table4[[#This Row],[Jurisdicción]],Table5[#All],2,FALSE),".",Table4[[#This Row],[CodObjEst]])</f>
        <v>MEGC.5</v>
      </c>
      <c r="K193" s="42" t="s">
        <v>260</v>
      </c>
      <c r="L193">
        <f>IF(Table4[[#This Row],[SiglaObjEst]]=J192,L192+1,1)</f>
        <v>1</v>
      </c>
    </row>
    <row r="194" spans="7:12" ht="30" x14ac:dyDescent="0.25">
      <c r="G194" s="41" t="s">
        <v>81</v>
      </c>
      <c r="H194" s="42" t="s">
        <v>265</v>
      </c>
      <c r="I194" s="42">
        <f>VLOOKUP(LEFT(Table4[[#This Row],[Objetivo estratégico]],255),Table2[[#All],[255 caracteres]:[CodObjEst]],2,FALSE)</f>
        <v>1</v>
      </c>
      <c r="J194" s="42" t="str">
        <f>CONCATENATE(VLOOKUP(Table4[[#This Row],[Jurisdicción]],Table5[#All],2,FALSE),".",Table4[[#This Row],[CodObjEst]])</f>
        <v>MGOBGC.1</v>
      </c>
      <c r="K194" s="42" t="s">
        <v>266</v>
      </c>
      <c r="L194">
        <f>IF(Table4[[#This Row],[SiglaObjEst]]=J193,L193+1,1)</f>
        <v>1</v>
      </c>
    </row>
    <row r="195" spans="7:12" ht="30" x14ac:dyDescent="0.25">
      <c r="G195" s="41" t="s">
        <v>81</v>
      </c>
      <c r="H195" s="42" t="s">
        <v>265</v>
      </c>
      <c r="I195" s="42">
        <f>VLOOKUP(LEFT(Table4[[#This Row],[Objetivo estratégico]],255),Table2[[#All],[255 caracteres]:[CodObjEst]],2,FALSE)</f>
        <v>1</v>
      </c>
      <c r="J195" s="42" t="str">
        <f>CONCATENATE(VLOOKUP(Table4[[#This Row],[Jurisdicción]],Table5[#All],2,FALSE),".",Table4[[#This Row],[CodObjEst]])</f>
        <v>MGOBGC.1</v>
      </c>
      <c r="K195" s="42" t="s">
        <v>267</v>
      </c>
      <c r="L195">
        <f>IF(Table4[[#This Row],[SiglaObjEst]]=J194,L194+1,1)</f>
        <v>2</v>
      </c>
    </row>
    <row r="196" spans="7:12" ht="30" x14ac:dyDescent="0.25">
      <c r="G196" s="41" t="s">
        <v>81</v>
      </c>
      <c r="H196" s="42" t="s">
        <v>265</v>
      </c>
      <c r="I196" s="42">
        <f>VLOOKUP(LEFT(Table4[[#This Row],[Objetivo estratégico]],255),Table2[[#All],[255 caracteres]:[CodObjEst]],2,FALSE)</f>
        <v>1</v>
      </c>
      <c r="J196" s="42" t="str">
        <f>CONCATENATE(VLOOKUP(Table4[[#This Row],[Jurisdicción]],Table5[#All],2,FALSE),".",Table4[[#This Row],[CodObjEst]])</f>
        <v>MGOBGC.1</v>
      </c>
      <c r="K196" s="42" t="s">
        <v>268</v>
      </c>
      <c r="L196">
        <f>IF(Table4[[#This Row],[SiglaObjEst]]=J195,L195+1,1)</f>
        <v>3</v>
      </c>
    </row>
    <row r="197" spans="7:12" ht="30" x14ac:dyDescent="0.25">
      <c r="G197" s="41" t="s">
        <v>81</v>
      </c>
      <c r="H197" s="42" t="s">
        <v>265</v>
      </c>
      <c r="I197" s="42">
        <f>VLOOKUP(LEFT(Table4[[#This Row],[Objetivo estratégico]],255),Table2[[#All],[255 caracteres]:[CodObjEst]],2,FALSE)</f>
        <v>1</v>
      </c>
      <c r="J197" s="42" t="str">
        <f>CONCATENATE(VLOOKUP(Table4[[#This Row],[Jurisdicción]],Table5[#All],2,FALSE),".",Table4[[#This Row],[CodObjEst]])</f>
        <v>MGOBGC.1</v>
      </c>
      <c r="K197" s="42" t="s">
        <v>269</v>
      </c>
      <c r="L197">
        <f>IF(Table4[[#This Row],[SiglaObjEst]]=J196,L196+1,1)</f>
        <v>4</v>
      </c>
    </row>
    <row r="198" spans="7:12" ht="45" x14ac:dyDescent="0.25">
      <c r="G198" s="41" t="s">
        <v>81</v>
      </c>
      <c r="H198" s="42" t="s">
        <v>270</v>
      </c>
      <c r="I198" s="42">
        <f>VLOOKUP(LEFT(Table4[[#This Row],[Objetivo estratégico]],255),Table2[[#All],[255 caracteres]:[CodObjEst]],2,FALSE)</f>
        <v>2</v>
      </c>
      <c r="J198" s="42" t="str">
        <f>CONCATENATE(VLOOKUP(Table4[[#This Row],[Jurisdicción]],Table5[#All],2,FALSE),".",Table4[[#This Row],[CodObjEst]])</f>
        <v>MGOBGC.2</v>
      </c>
      <c r="K198" s="42" t="s">
        <v>271</v>
      </c>
      <c r="L198">
        <f>IF(Table4[[#This Row],[SiglaObjEst]]=J197,L197+1,1)</f>
        <v>1</v>
      </c>
    </row>
    <row r="199" spans="7:12" ht="45" x14ac:dyDescent="0.25">
      <c r="G199" s="41" t="s">
        <v>81</v>
      </c>
      <c r="H199" s="42" t="s">
        <v>270</v>
      </c>
      <c r="I199" s="42">
        <f>VLOOKUP(LEFT(Table4[[#This Row],[Objetivo estratégico]],255),Table2[[#All],[255 caracteres]:[CodObjEst]],2,FALSE)</f>
        <v>2</v>
      </c>
      <c r="J199" s="42" t="str">
        <f>CONCATENATE(VLOOKUP(Table4[[#This Row],[Jurisdicción]],Table5[#All],2,FALSE),".",Table4[[#This Row],[CodObjEst]])</f>
        <v>MGOBGC.2</v>
      </c>
      <c r="K199" s="42" t="s">
        <v>272</v>
      </c>
      <c r="L199">
        <f>IF(Table4[[#This Row],[SiglaObjEst]]=J198,L198+1,1)</f>
        <v>2</v>
      </c>
    </row>
    <row r="200" spans="7:12" ht="45" x14ac:dyDescent="0.25">
      <c r="G200" s="41" t="s">
        <v>81</v>
      </c>
      <c r="H200" s="42" t="s">
        <v>270</v>
      </c>
      <c r="I200" s="42">
        <f>VLOOKUP(LEFT(Table4[[#This Row],[Objetivo estratégico]],255),Table2[[#All],[255 caracteres]:[CodObjEst]],2,FALSE)</f>
        <v>2</v>
      </c>
      <c r="J200" s="42" t="str">
        <f>CONCATENATE(VLOOKUP(Table4[[#This Row],[Jurisdicción]],Table5[#All],2,FALSE),".",Table4[[#This Row],[CodObjEst]])</f>
        <v>MGOBGC.2</v>
      </c>
      <c r="K200" s="42" t="s">
        <v>273</v>
      </c>
      <c r="L200">
        <f>IF(Table4[[#This Row],[SiglaObjEst]]=J199,L199+1,1)</f>
        <v>3</v>
      </c>
    </row>
    <row r="201" spans="7:12" ht="30" x14ac:dyDescent="0.25">
      <c r="G201" s="41" t="s">
        <v>81</v>
      </c>
      <c r="H201" s="42" t="s">
        <v>274</v>
      </c>
      <c r="I201" s="42">
        <f>VLOOKUP(LEFT(Table4[[#This Row],[Objetivo estratégico]],255),Table2[[#All],[255 caracteres]:[CodObjEst]],2,FALSE)</f>
        <v>3</v>
      </c>
      <c r="J201" s="42" t="str">
        <f>CONCATENATE(VLOOKUP(Table4[[#This Row],[Jurisdicción]],Table5[#All],2,FALSE),".",Table4[[#This Row],[CodObjEst]])</f>
        <v>MGOBGC.3</v>
      </c>
      <c r="K201" s="42" t="s">
        <v>275</v>
      </c>
      <c r="L201">
        <f>IF(Table4[[#This Row],[SiglaObjEst]]=J200,L200+1,1)</f>
        <v>1</v>
      </c>
    </row>
    <row r="202" spans="7:12" ht="30" x14ac:dyDescent="0.25">
      <c r="G202" s="41" t="s">
        <v>81</v>
      </c>
      <c r="H202" s="42" t="s">
        <v>274</v>
      </c>
      <c r="I202" s="42">
        <f>VLOOKUP(LEFT(Table4[[#This Row],[Objetivo estratégico]],255),Table2[[#All],[255 caracteres]:[CodObjEst]],2,FALSE)</f>
        <v>3</v>
      </c>
      <c r="J202" s="42" t="str">
        <f>CONCATENATE(VLOOKUP(Table4[[#This Row],[Jurisdicción]],Table5[#All],2,FALSE),".",Table4[[#This Row],[CodObjEst]])</f>
        <v>MGOBGC.3</v>
      </c>
      <c r="K202" s="42" t="s">
        <v>276</v>
      </c>
      <c r="L202">
        <f>IF(Table4[[#This Row],[SiglaObjEst]]=J201,L201+1,1)</f>
        <v>2</v>
      </c>
    </row>
    <row r="203" spans="7:12" ht="60" x14ac:dyDescent="0.25">
      <c r="G203" s="41" t="s">
        <v>82</v>
      </c>
      <c r="H203" s="42" t="s">
        <v>277</v>
      </c>
      <c r="I203" s="42">
        <f>VLOOKUP(LEFT(Table4[[#This Row],[Objetivo estratégico]],255),Table2[[#All],[255 caracteres]:[CodObjEst]],2,FALSE)</f>
        <v>1</v>
      </c>
      <c r="J203" s="42" t="str">
        <f>CONCATENATE(VLOOKUP(Table4[[#This Row],[Jurisdicción]],Table5[#All],2,FALSE),".",Table4[[#This Row],[CodObjEst]])</f>
        <v>MHGC.1</v>
      </c>
      <c r="K203" s="42" t="s">
        <v>278</v>
      </c>
      <c r="L203">
        <f>IF(Table4[[#This Row],[SiglaObjEst]]=J202,L202+1,1)</f>
        <v>1</v>
      </c>
    </row>
    <row r="204" spans="7:12" ht="60" x14ac:dyDescent="0.25">
      <c r="G204" s="41" t="s">
        <v>82</v>
      </c>
      <c r="H204" s="42" t="s">
        <v>277</v>
      </c>
      <c r="I204" s="42">
        <f>VLOOKUP(LEFT(Table4[[#This Row],[Objetivo estratégico]],255),Table2[[#All],[255 caracteres]:[CodObjEst]],2,FALSE)</f>
        <v>1</v>
      </c>
      <c r="J204" s="42" t="str">
        <f>CONCATENATE(VLOOKUP(Table4[[#This Row],[Jurisdicción]],Table5[#All],2,FALSE),".",Table4[[#This Row],[CodObjEst]])</f>
        <v>MHGC.1</v>
      </c>
      <c r="K204" s="42" t="s">
        <v>279</v>
      </c>
      <c r="L204">
        <f>IF(Table4[[#This Row],[SiglaObjEst]]=J203,L203+1,1)</f>
        <v>2</v>
      </c>
    </row>
    <row r="205" spans="7:12" ht="90" x14ac:dyDescent="0.25">
      <c r="G205" s="41" t="s">
        <v>82</v>
      </c>
      <c r="H205" s="42" t="s">
        <v>280</v>
      </c>
      <c r="I205" s="42">
        <f>VLOOKUP(LEFT(Table4[[#This Row],[Objetivo estratégico]],255),Table2[[#All],[255 caracteres]:[CodObjEst]],2,FALSE)</f>
        <v>2</v>
      </c>
      <c r="J205" s="42" t="str">
        <f>CONCATENATE(VLOOKUP(Table4[[#This Row],[Jurisdicción]],Table5[#All],2,FALSE),".",Table4[[#This Row],[CodObjEst]])</f>
        <v>MHGC.2</v>
      </c>
      <c r="K205" s="42" t="s">
        <v>281</v>
      </c>
      <c r="L205">
        <f>IF(Table4[[#This Row],[SiglaObjEst]]=J204,L204+1,1)</f>
        <v>1</v>
      </c>
    </row>
    <row r="206" spans="7:12" ht="60" x14ac:dyDescent="0.25">
      <c r="G206" s="41" t="s">
        <v>82</v>
      </c>
      <c r="H206" s="42" t="s">
        <v>280</v>
      </c>
      <c r="I206" s="42">
        <f>VLOOKUP(LEFT(Table4[[#This Row],[Objetivo estratégico]],255),Table2[[#All],[255 caracteres]:[CodObjEst]],2,FALSE)</f>
        <v>2</v>
      </c>
      <c r="J206" s="42" t="str">
        <f>CONCATENATE(VLOOKUP(Table4[[#This Row],[Jurisdicción]],Table5[#All],2,FALSE),".",Table4[[#This Row],[CodObjEst]])</f>
        <v>MHGC.2</v>
      </c>
      <c r="K206" s="42" t="s">
        <v>294</v>
      </c>
      <c r="L206">
        <f>IF(Table4[[#This Row],[SiglaObjEst]]=J205,L205+1,1)</f>
        <v>2</v>
      </c>
    </row>
    <row r="207" spans="7:12" ht="75" x14ac:dyDescent="0.25">
      <c r="G207" s="41" t="s">
        <v>82</v>
      </c>
      <c r="H207" s="42" t="s">
        <v>282</v>
      </c>
      <c r="I207" s="42">
        <f>VLOOKUP(LEFT(Table4[[#This Row],[Objetivo estratégico]],255),Table2[[#All],[255 caracteres]:[CodObjEst]],2,FALSE)</f>
        <v>3</v>
      </c>
      <c r="J207" s="42" t="str">
        <f>CONCATENATE(VLOOKUP(Table4[[#This Row],[Jurisdicción]],Table5[#All],2,FALSE),".",Table4[[#This Row],[CodObjEst]])</f>
        <v>MHGC.3</v>
      </c>
      <c r="K207" s="42" t="s">
        <v>283</v>
      </c>
      <c r="L207">
        <f>IF(Table4[[#This Row],[SiglaObjEst]]=J206,L206+1,1)</f>
        <v>1</v>
      </c>
    </row>
    <row r="208" spans="7:12" ht="75" x14ac:dyDescent="0.25">
      <c r="G208" s="41" t="s">
        <v>82</v>
      </c>
      <c r="H208" s="42" t="s">
        <v>282</v>
      </c>
      <c r="I208" s="42">
        <f>VLOOKUP(LEFT(Table4[[#This Row],[Objetivo estratégico]],255),Table2[[#All],[255 caracteres]:[CodObjEst]],2,FALSE)</f>
        <v>3</v>
      </c>
      <c r="J208" s="42" t="str">
        <f>CONCATENATE(VLOOKUP(Table4[[#This Row],[Jurisdicción]],Table5[#All],2,FALSE),".",Table4[[#This Row],[CodObjEst]])</f>
        <v>MHGC.3</v>
      </c>
      <c r="K208" s="42" t="s">
        <v>286</v>
      </c>
      <c r="L208">
        <f>IF(Table4[[#This Row],[SiglaObjEst]]=J207,L207+1,1)</f>
        <v>2</v>
      </c>
    </row>
    <row r="209" spans="7:12" ht="75" x14ac:dyDescent="0.25">
      <c r="G209" s="41" t="s">
        <v>82</v>
      </c>
      <c r="H209" s="42" t="s">
        <v>282</v>
      </c>
      <c r="I209" s="42">
        <f>VLOOKUP(LEFT(Table4[[#This Row],[Objetivo estratégico]],255),Table2[[#All],[255 caracteres]:[CodObjEst]],2,FALSE)</f>
        <v>3</v>
      </c>
      <c r="J209" s="42" t="str">
        <f>CONCATENATE(VLOOKUP(Table4[[#This Row],[Jurisdicción]],Table5[#All],2,FALSE),".",Table4[[#This Row],[CodObjEst]])</f>
        <v>MHGC.3</v>
      </c>
      <c r="K209" s="42" t="s">
        <v>287</v>
      </c>
      <c r="L209">
        <f>IF(Table4[[#This Row],[SiglaObjEst]]=J208,L208+1,1)</f>
        <v>3</v>
      </c>
    </row>
    <row r="210" spans="7:12" ht="60" x14ac:dyDescent="0.25">
      <c r="G210" s="41" t="s">
        <v>82</v>
      </c>
      <c r="H210" s="42" t="s">
        <v>284</v>
      </c>
      <c r="I210" s="42">
        <f>VLOOKUP(LEFT(Table4[[#This Row],[Objetivo estratégico]],255),Table2[[#All],[255 caracteres]:[CodObjEst]],2,FALSE)</f>
        <v>4</v>
      </c>
      <c r="J210" s="42" t="str">
        <f>CONCATENATE(VLOOKUP(Table4[[#This Row],[Jurisdicción]],Table5[#All],2,FALSE),".",Table4[[#This Row],[CodObjEst]])</f>
        <v>MHGC.4</v>
      </c>
      <c r="K210" s="42" t="s">
        <v>285</v>
      </c>
      <c r="L210">
        <f>IF(Table4[[#This Row],[SiglaObjEst]]=J209,L209+1,1)</f>
        <v>1</v>
      </c>
    </row>
    <row r="211" spans="7:12" ht="60" x14ac:dyDescent="0.25">
      <c r="G211" s="41" t="s">
        <v>82</v>
      </c>
      <c r="H211" s="42" t="s">
        <v>284</v>
      </c>
      <c r="I211" s="42">
        <f>VLOOKUP(LEFT(Table4[[#This Row],[Objetivo estratégico]],255),Table2[[#All],[255 caracteres]:[CodObjEst]],2,FALSE)</f>
        <v>4</v>
      </c>
      <c r="J211" s="42" t="str">
        <f>CONCATENATE(VLOOKUP(Table4[[#This Row],[Jurisdicción]],Table5[#All],2,FALSE),".",Table4[[#This Row],[CodObjEst]])</f>
        <v>MHGC.4</v>
      </c>
      <c r="K211" s="42" t="s">
        <v>292</v>
      </c>
      <c r="L211">
        <f>IF(Table4[[#This Row],[SiglaObjEst]]=J210,L210+1,1)</f>
        <v>2</v>
      </c>
    </row>
    <row r="212" spans="7:12" ht="60" x14ac:dyDescent="0.25">
      <c r="G212" s="41" t="s">
        <v>82</v>
      </c>
      <c r="H212" s="42" t="s">
        <v>284</v>
      </c>
      <c r="I212" s="42">
        <f>VLOOKUP(LEFT(Table4[[#This Row],[Objetivo estratégico]],255),Table2[[#All],[255 caracteres]:[CodObjEst]],2,FALSE)</f>
        <v>4</v>
      </c>
      <c r="J212" s="42" t="str">
        <f>CONCATENATE(VLOOKUP(Table4[[#This Row],[Jurisdicción]],Table5[#All],2,FALSE),".",Table4[[#This Row],[CodObjEst]])</f>
        <v>MHGC.4</v>
      </c>
      <c r="K212" s="42" t="s">
        <v>293</v>
      </c>
      <c r="L212">
        <f>IF(Table4[[#This Row],[SiglaObjEst]]=J211,L211+1,1)</f>
        <v>3</v>
      </c>
    </row>
    <row r="213" spans="7:12" ht="45" x14ac:dyDescent="0.25">
      <c r="G213" s="41" t="s">
        <v>82</v>
      </c>
      <c r="H213" s="42" t="s">
        <v>288</v>
      </c>
      <c r="I213" s="42">
        <f>VLOOKUP(LEFT(Table4[[#This Row],[Objetivo estratégico]],255),Table2[[#All],[255 caracteres]:[CodObjEst]],2,FALSE)</f>
        <v>5</v>
      </c>
      <c r="J213" s="42" t="str">
        <f>CONCATENATE(VLOOKUP(Table4[[#This Row],[Jurisdicción]],Table5[#All],2,FALSE),".",Table4[[#This Row],[CodObjEst]])</f>
        <v>MHGC.5</v>
      </c>
      <c r="K213" s="42" t="s">
        <v>289</v>
      </c>
      <c r="L213">
        <f>IF(Table4[[#This Row],[SiglaObjEst]]=J212,L212+1,1)</f>
        <v>1</v>
      </c>
    </row>
    <row r="214" spans="7:12" ht="45" x14ac:dyDescent="0.25">
      <c r="G214" s="41" t="s">
        <v>82</v>
      </c>
      <c r="H214" s="42" t="s">
        <v>288</v>
      </c>
      <c r="I214" s="42">
        <f>VLOOKUP(LEFT(Table4[[#This Row],[Objetivo estratégico]],255),Table2[[#All],[255 caracteres]:[CodObjEst]],2,FALSE)</f>
        <v>5</v>
      </c>
      <c r="J214" s="42" t="str">
        <f>CONCATENATE(VLOOKUP(Table4[[#This Row],[Jurisdicción]],Table5[#All],2,FALSE),".",Table4[[#This Row],[CodObjEst]])</f>
        <v>MHGC.5</v>
      </c>
      <c r="K214" s="42" t="s">
        <v>290</v>
      </c>
      <c r="L214">
        <f>IF(Table4[[#This Row],[SiglaObjEst]]=J213,L213+1,1)</f>
        <v>2</v>
      </c>
    </row>
    <row r="215" spans="7:12" ht="45" x14ac:dyDescent="0.25">
      <c r="G215" s="41" t="s">
        <v>82</v>
      </c>
      <c r="H215" s="42" t="s">
        <v>288</v>
      </c>
      <c r="I215" s="42">
        <f>VLOOKUP(LEFT(Table4[[#This Row],[Objetivo estratégico]],255),Table2[[#All],[255 caracteres]:[CodObjEst]],2,FALSE)</f>
        <v>5</v>
      </c>
      <c r="J215" s="42" t="str">
        <f>CONCATENATE(VLOOKUP(Table4[[#This Row],[Jurisdicción]],Table5[#All],2,FALSE),".",Table4[[#This Row],[CodObjEst]])</f>
        <v>MHGC.5</v>
      </c>
      <c r="K215" s="42" t="s">
        <v>291</v>
      </c>
      <c r="L215">
        <f>IF(Table4[[#This Row],[SiglaObjEst]]=J214,L214+1,1)</f>
        <v>3</v>
      </c>
    </row>
    <row r="216" spans="7:12" ht="60" x14ac:dyDescent="0.25">
      <c r="G216" s="41" t="s">
        <v>82</v>
      </c>
      <c r="H216" s="42" t="s">
        <v>295</v>
      </c>
      <c r="I216" s="42">
        <f>VLOOKUP(LEFT(Table4[[#This Row],[Objetivo estratégico]],255),Table2[[#All],[255 caracteres]:[CodObjEst]],2,FALSE)</f>
        <v>6</v>
      </c>
      <c r="J216" s="42" t="str">
        <f>CONCATENATE(VLOOKUP(Table4[[#This Row],[Jurisdicción]],Table5[#All],2,FALSE),".",Table4[[#This Row],[CodObjEst]])</f>
        <v>MHGC.6</v>
      </c>
      <c r="K216" s="42" t="s">
        <v>296</v>
      </c>
      <c r="L216">
        <f>IF(Table4[[#This Row],[SiglaObjEst]]=J215,L215+1,1)</f>
        <v>1</v>
      </c>
    </row>
    <row r="217" spans="7:12" ht="60" x14ac:dyDescent="0.25">
      <c r="G217" s="41" t="s">
        <v>82</v>
      </c>
      <c r="H217" s="42" t="s">
        <v>295</v>
      </c>
      <c r="I217" s="42">
        <f>VLOOKUP(LEFT(Table4[[#This Row],[Objetivo estratégico]],255),Table2[[#All],[255 caracteres]:[CodObjEst]],2,FALSE)</f>
        <v>6</v>
      </c>
      <c r="J217" s="42" t="str">
        <f>CONCATENATE(VLOOKUP(Table4[[#This Row],[Jurisdicción]],Table5[#All],2,FALSE),".",Table4[[#This Row],[CodObjEst]])</f>
        <v>MHGC.6</v>
      </c>
      <c r="K217" s="42" t="s">
        <v>297</v>
      </c>
      <c r="L217">
        <f>IF(Table4[[#This Row],[SiglaObjEst]]=J216,L216+1,1)</f>
        <v>2</v>
      </c>
    </row>
    <row r="218" spans="7:12" ht="60" x14ac:dyDescent="0.25">
      <c r="G218" s="41" t="s">
        <v>82</v>
      </c>
      <c r="H218" s="42" t="s">
        <v>295</v>
      </c>
      <c r="I218" s="42">
        <f>VLOOKUP(LEFT(Table4[[#This Row],[Objetivo estratégico]],255),Table2[[#All],[255 caracteres]:[CodObjEst]],2,FALSE)</f>
        <v>6</v>
      </c>
      <c r="J218" s="42" t="str">
        <f>CONCATENATE(VLOOKUP(Table4[[#This Row],[Jurisdicción]],Table5[#All],2,FALSE),".",Table4[[#This Row],[CodObjEst]])</f>
        <v>MHGC.6</v>
      </c>
      <c r="K218" s="42" t="s">
        <v>298</v>
      </c>
      <c r="L218">
        <f>IF(Table4[[#This Row],[SiglaObjEst]]=J217,L217+1,1)</f>
        <v>3</v>
      </c>
    </row>
    <row r="219" spans="7:12" ht="60" x14ac:dyDescent="0.25">
      <c r="G219" s="41" t="s">
        <v>82</v>
      </c>
      <c r="H219" s="42" t="s">
        <v>295</v>
      </c>
      <c r="I219" s="42">
        <f>VLOOKUP(LEFT(Table4[[#This Row],[Objetivo estratégico]],255),Table2[[#All],[255 caracteres]:[CodObjEst]],2,FALSE)</f>
        <v>6</v>
      </c>
      <c r="J219" s="42" t="str">
        <f>CONCATENATE(VLOOKUP(Table4[[#This Row],[Jurisdicción]],Table5[#All],2,FALSE),".",Table4[[#This Row],[CodObjEst]])</f>
        <v>MHGC.6</v>
      </c>
      <c r="K219" s="42" t="s">
        <v>299</v>
      </c>
      <c r="L219">
        <f>IF(Table4[[#This Row],[SiglaObjEst]]=J218,L218+1,1)</f>
        <v>4</v>
      </c>
    </row>
    <row r="220" spans="7:12" ht="30" x14ac:dyDescent="0.25">
      <c r="G220" s="12" t="s">
        <v>95</v>
      </c>
      <c r="H220" s="42" t="s">
        <v>128</v>
      </c>
      <c r="I220" s="42">
        <f>VLOOKUP(LEFT(Table4[[#This Row],[Objetivo estratégico]],255),Table2[[#All],[255 caracteres]:[CodObjEst]],2,FALSE)</f>
        <v>1</v>
      </c>
      <c r="J220" s="42" t="str">
        <f>CONCATENATE(VLOOKUP(Table4[[#This Row],[Jurisdicción]],Table5[#All],2,FALSE),".",Table4[[#This Row],[CodObjEst]])</f>
        <v>SECISYU.1</v>
      </c>
      <c r="K220" s="42" t="s">
        <v>129</v>
      </c>
      <c r="L220">
        <f>IF(Table4[[#This Row],[SiglaObjEst]]=J219,L219+1,1)</f>
        <v>1</v>
      </c>
    </row>
    <row r="221" spans="7:12" ht="30" x14ac:dyDescent="0.25">
      <c r="G221" s="12" t="s">
        <v>95</v>
      </c>
      <c r="H221" s="42" t="s">
        <v>128</v>
      </c>
      <c r="I221" s="42">
        <f>VLOOKUP(LEFT(Table4[[#This Row],[Objetivo estratégico]],255),Table2[[#All],[255 caracteres]:[CodObjEst]],2,FALSE)</f>
        <v>1</v>
      </c>
      <c r="J221" s="42" t="str">
        <f>CONCATENATE(VLOOKUP(Table4[[#This Row],[Jurisdicción]],Table5[#All],2,FALSE),".",Table4[[#This Row],[CodObjEst]])</f>
        <v>SECISYU.1</v>
      </c>
      <c r="K221" s="42" t="s">
        <v>132</v>
      </c>
      <c r="L221">
        <f>IF(Table4[[#This Row],[SiglaObjEst]]=J220,L220+1,1)</f>
        <v>2</v>
      </c>
    </row>
    <row r="222" spans="7:12" ht="45" x14ac:dyDescent="0.25">
      <c r="G222" s="12" t="s">
        <v>95</v>
      </c>
      <c r="H222" s="42" t="s">
        <v>130</v>
      </c>
      <c r="I222" s="42">
        <f>VLOOKUP(LEFT(Table4[[#This Row],[Objetivo estratégico]],255),Table2[[#All],[255 caracteres]:[CodObjEst]],2,FALSE)</f>
        <v>2</v>
      </c>
      <c r="J222" s="42" t="str">
        <f>CONCATENATE(VLOOKUP(Table4[[#This Row],[Jurisdicción]],Table5[#All],2,FALSE),".",Table4[[#This Row],[CodObjEst]])</f>
        <v>SECISYU.2</v>
      </c>
      <c r="K222" s="42" t="s">
        <v>131</v>
      </c>
      <c r="L222">
        <f>IF(Table4[[#This Row],[SiglaObjEst]]=J221,L221+1,1)</f>
        <v>1</v>
      </c>
    </row>
    <row r="223" spans="7:12" ht="45" x14ac:dyDescent="0.25">
      <c r="G223" s="12" t="s">
        <v>95</v>
      </c>
      <c r="H223" s="42" t="s">
        <v>133</v>
      </c>
      <c r="I223" s="42">
        <f>VLOOKUP(LEFT(Table4[[#This Row],[Objetivo estratégico]],255),Table2[[#All],[255 caracteres]:[CodObjEst]],2,FALSE)</f>
        <v>3</v>
      </c>
      <c r="J223" s="42" t="str">
        <f>CONCATENATE(VLOOKUP(Table4[[#This Row],[Jurisdicción]],Table5[#All],2,FALSE),".",Table4[[#This Row],[CodObjEst]])</f>
        <v>SECISYU.3</v>
      </c>
      <c r="K223" s="42" t="s">
        <v>134</v>
      </c>
      <c r="L223">
        <f>IF(Table4[[#This Row],[SiglaObjEst]]=J222,L222+1,1)</f>
        <v>1</v>
      </c>
    </row>
    <row r="224" spans="7:12" ht="60" x14ac:dyDescent="0.25">
      <c r="G224" s="12" t="s">
        <v>95</v>
      </c>
      <c r="H224" s="42" t="s">
        <v>133</v>
      </c>
      <c r="I224" s="42">
        <f>VLOOKUP(LEFT(Table4[[#This Row],[Objetivo estratégico]],255),Table2[[#All],[255 caracteres]:[CodObjEst]],2,FALSE)</f>
        <v>3</v>
      </c>
      <c r="J224" s="42" t="str">
        <f>CONCATENATE(VLOOKUP(Table4[[#This Row],[Jurisdicción]],Table5[#All],2,FALSE),".",Table4[[#This Row],[CodObjEst]])</f>
        <v>SECISYU.3</v>
      </c>
      <c r="K224" s="42" t="s">
        <v>135</v>
      </c>
      <c r="L224">
        <f>IF(Table4[[#This Row],[SiglaObjEst]]=J223,L223+1,1)</f>
        <v>2</v>
      </c>
    </row>
    <row r="225" spans="7:12" ht="30" x14ac:dyDescent="0.25">
      <c r="G225" s="12" t="s">
        <v>95</v>
      </c>
      <c r="H225" s="42" t="s">
        <v>136</v>
      </c>
      <c r="I225" s="42">
        <f>VLOOKUP(LEFT(Table4[[#This Row],[Objetivo estratégico]],255),Table2[[#All],[255 caracteres]:[CodObjEst]],2,FALSE)</f>
        <v>4</v>
      </c>
      <c r="J225" s="42" t="str">
        <f>CONCATENATE(VLOOKUP(Table4[[#This Row],[Jurisdicción]],Table5[#All],2,FALSE),".",Table4[[#This Row],[CodObjEst]])</f>
        <v>SECISYU.4</v>
      </c>
      <c r="K225" s="42" t="s">
        <v>137</v>
      </c>
      <c r="L225">
        <f>IF(Table4[[#This Row],[SiglaObjEst]]=J224,L224+1,1)</f>
        <v>1</v>
      </c>
    </row>
    <row r="226" spans="7:12" ht="30" x14ac:dyDescent="0.25">
      <c r="G226" s="41" t="s">
        <v>83</v>
      </c>
      <c r="H226" s="42" t="s">
        <v>300</v>
      </c>
      <c r="I226" s="42">
        <f>VLOOKUP(LEFT(Table4[[#This Row],[Objetivo estratégico]],255),Table2[[#All],[255 caracteres]:[CodObjEst]],2,FALSE)</f>
        <v>1</v>
      </c>
      <c r="J226" s="42" t="str">
        <f>CONCATENATE(VLOOKUP(Table4[[#This Row],[Jurisdicción]],Table5[#All],2,FALSE),".",Table4[[#This Row],[CodObjEst]])</f>
        <v>MMIYTGC.1</v>
      </c>
      <c r="K226" s="42" t="s">
        <v>301</v>
      </c>
      <c r="L226">
        <f>IF(Table4[[#This Row],[SiglaObjEst]]=J225,L225+1,1)</f>
        <v>1</v>
      </c>
    </row>
    <row r="227" spans="7:12" ht="45" x14ac:dyDescent="0.25">
      <c r="G227" s="41" t="s">
        <v>83</v>
      </c>
      <c r="H227" s="42" t="s">
        <v>300</v>
      </c>
      <c r="I227" s="42">
        <f>VLOOKUP(LEFT(Table4[[#This Row],[Objetivo estratégico]],255),Table2[[#All],[255 caracteres]:[CodObjEst]],2,FALSE)</f>
        <v>1</v>
      </c>
      <c r="J227" s="42" t="str">
        <f>CONCATENATE(VLOOKUP(Table4[[#This Row],[Jurisdicción]],Table5[#All],2,FALSE),".",Table4[[#This Row],[CodObjEst]])</f>
        <v>MMIYTGC.1</v>
      </c>
      <c r="K227" s="42" t="s">
        <v>302</v>
      </c>
      <c r="L227">
        <f>IF(Table4[[#This Row],[SiglaObjEst]]=J226,L226+1,1)</f>
        <v>2</v>
      </c>
    </row>
    <row r="228" spans="7:12" ht="30" x14ac:dyDescent="0.25">
      <c r="G228" s="41" t="s">
        <v>83</v>
      </c>
      <c r="H228" s="42" t="s">
        <v>300</v>
      </c>
      <c r="I228" s="42">
        <f>VLOOKUP(LEFT(Table4[[#This Row],[Objetivo estratégico]],255),Table2[[#All],[255 caracteres]:[CodObjEst]],2,FALSE)</f>
        <v>1</v>
      </c>
      <c r="J228" s="42" t="str">
        <f>CONCATENATE(VLOOKUP(Table4[[#This Row],[Jurisdicción]],Table5[#All],2,FALSE),".",Table4[[#This Row],[CodObjEst]])</f>
        <v>MMIYTGC.1</v>
      </c>
      <c r="K228" s="42" t="s">
        <v>368</v>
      </c>
      <c r="L228">
        <f>IF(Table4[[#This Row],[SiglaObjEst]]=J227,L227+1,1)</f>
        <v>3</v>
      </c>
    </row>
    <row r="229" spans="7:12" ht="45" x14ac:dyDescent="0.25">
      <c r="G229" s="41" t="s">
        <v>83</v>
      </c>
      <c r="H229" s="42" t="s">
        <v>330</v>
      </c>
      <c r="I229" s="42">
        <f>VLOOKUP(LEFT(Table4[[#This Row],[Objetivo estratégico]],255),Table2[[#All],[255 caracteres]:[CodObjEst]],2,FALSE)</f>
        <v>10</v>
      </c>
      <c r="J229" s="42" t="str">
        <f>CONCATENATE(VLOOKUP(Table4[[#This Row],[Jurisdicción]],Table5[#All],2,FALSE),".",Table4[[#This Row],[CodObjEst]])</f>
        <v>MMIYTGC.10</v>
      </c>
      <c r="K229" s="42" t="s">
        <v>331</v>
      </c>
      <c r="L229">
        <f>IF(Table4[[#This Row],[SiglaObjEst]]=J228,L228+1,1)</f>
        <v>1</v>
      </c>
    </row>
    <row r="230" spans="7:12" ht="45" x14ac:dyDescent="0.25">
      <c r="G230" s="41" t="s">
        <v>83</v>
      </c>
      <c r="H230" s="42" t="s">
        <v>330</v>
      </c>
      <c r="I230" s="42">
        <f>VLOOKUP(LEFT(Table4[[#This Row],[Objetivo estratégico]],255),Table2[[#All],[255 caracteres]:[CodObjEst]],2,FALSE)</f>
        <v>10</v>
      </c>
      <c r="J230" s="42" t="str">
        <f>CONCATENATE(VLOOKUP(Table4[[#This Row],[Jurisdicción]],Table5[#All],2,FALSE),".",Table4[[#This Row],[CodObjEst]])</f>
        <v>MMIYTGC.10</v>
      </c>
      <c r="K230" s="42" t="s">
        <v>332</v>
      </c>
      <c r="L230">
        <f>IF(Table4[[#This Row],[SiglaObjEst]]=J229,L229+1,1)</f>
        <v>2</v>
      </c>
    </row>
    <row r="231" spans="7:12" ht="60" x14ac:dyDescent="0.25">
      <c r="G231" s="41" t="s">
        <v>83</v>
      </c>
      <c r="H231" s="42" t="s">
        <v>330</v>
      </c>
      <c r="I231" s="42">
        <f>VLOOKUP(LEFT(Table4[[#This Row],[Objetivo estratégico]],255),Table2[[#All],[255 caracteres]:[CodObjEst]],2,FALSE)</f>
        <v>10</v>
      </c>
      <c r="J231" s="42" t="str">
        <f>CONCATENATE(VLOOKUP(Table4[[#This Row],[Jurisdicción]],Table5[#All],2,FALSE),".",Table4[[#This Row],[CodObjEst]])</f>
        <v>MMIYTGC.10</v>
      </c>
      <c r="K231" s="42" t="s">
        <v>333</v>
      </c>
      <c r="L231">
        <f>IF(Table4[[#This Row],[SiglaObjEst]]=J230,L230+1,1)</f>
        <v>3</v>
      </c>
    </row>
    <row r="232" spans="7:12" ht="45" x14ac:dyDescent="0.25">
      <c r="G232" s="41" t="s">
        <v>83</v>
      </c>
      <c r="H232" s="42" t="s">
        <v>330</v>
      </c>
      <c r="I232" s="42">
        <f>VLOOKUP(LEFT(Table4[[#This Row],[Objetivo estratégico]],255),Table2[[#All],[255 caracteres]:[CodObjEst]],2,FALSE)</f>
        <v>10</v>
      </c>
      <c r="J232" s="42" t="str">
        <f>CONCATENATE(VLOOKUP(Table4[[#This Row],[Jurisdicción]],Table5[#All],2,FALSE),".",Table4[[#This Row],[CodObjEst]])</f>
        <v>MMIYTGC.10</v>
      </c>
      <c r="K232" s="42" t="s">
        <v>334</v>
      </c>
      <c r="L232">
        <f>IF(Table4[[#This Row],[SiglaObjEst]]=J231,L231+1,1)</f>
        <v>4</v>
      </c>
    </row>
    <row r="233" spans="7:12" ht="30" x14ac:dyDescent="0.25">
      <c r="G233" s="41" t="s">
        <v>83</v>
      </c>
      <c r="H233" s="42" t="s">
        <v>335</v>
      </c>
      <c r="I233" s="42">
        <f>VLOOKUP(LEFT(Table4[[#This Row],[Objetivo estratégico]],255),Table2[[#All],[255 caracteres]:[CodObjEst]],2,FALSE)</f>
        <v>11</v>
      </c>
      <c r="J233" s="42" t="str">
        <f>CONCATENATE(VLOOKUP(Table4[[#This Row],[Jurisdicción]],Table5[#All],2,FALSE),".",Table4[[#This Row],[CodObjEst]])</f>
        <v>MMIYTGC.11</v>
      </c>
      <c r="K233" s="42" t="s">
        <v>336</v>
      </c>
      <c r="L233">
        <f>IF(Table4[[#This Row],[SiglaObjEst]]=J232,L232+1,1)</f>
        <v>1</v>
      </c>
    </row>
    <row r="234" spans="7:12" x14ac:dyDescent="0.25">
      <c r="G234" s="41" t="s">
        <v>83</v>
      </c>
      <c r="H234" s="42" t="s">
        <v>335</v>
      </c>
      <c r="I234" s="42">
        <f>VLOOKUP(LEFT(Table4[[#This Row],[Objetivo estratégico]],255),Table2[[#All],[255 caracteres]:[CodObjEst]],2,FALSE)</f>
        <v>11</v>
      </c>
      <c r="J234" s="42" t="str">
        <f>CONCATENATE(VLOOKUP(Table4[[#This Row],[Jurisdicción]],Table5[#All],2,FALSE),".",Table4[[#This Row],[CodObjEst]])</f>
        <v>MMIYTGC.11</v>
      </c>
      <c r="K234" s="42" t="s">
        <v>376</v>
      </c>
      <c r="L234">
        <f>IF(Table4[[#This Row],[SiglaObjEst]]=J233,L233+1,1)</f>
        <v>2</v>
      </c>
    </row>
    <row r="235" spans="7:12" x14ac:dyDescent="0.25">
      <c r="G235" s="41" t="s">
        <v>83</v>
      </c>
      <c r="H235" s="42" t="s">
        <v>335</v>
      </c>
      <c r="I235" s="42">
        <f>VLOOKUP(LEFT(Table4[[#This Row],[Objetivo estratégico]],255),Table2[[#All],[255 caracteres]:[CodObjEst]],2,FALSE)</f>
        <v>11</v>
      </c>
      <c r="J235" s="42" t="str">
        <f>CONCATENATE(VLOOKUP(Table4[[#This Row],[Jurisdicción]],Table5[#All],2,FALSE),".",Table4[[#This Row],[CodObjEst]])</f>
        <v>MMIYTGC.11</v>
      </c>
      <c r="K235" s="42" t="s">
        <v>380</v>
      </c>
      <c r="L235">
        <f>IF(Table4[[#This Row],[SiglaObjEst]]=J234,L234+1,1)</f>
        <v>3</v>
      </c>
    </row>
    <row r="236" spans="7:12" x14ac:dyDescent="0.25">
      <c r="G236" s="41" t="s">
        <v>83</v>
      </c>
      <c r="H236" s="42" t="s">
        <v>337</v>
      </c>
      <c r="I236" s="42">
        <f>VLOOKUP(LEFT(Table4[[#This Row],[Objetivo estratégico]],255),Table2[[#All],[255 caracteres]:[CodObjEst]],2,FALSE)</f>
        <v>12</v>
      </c>
      <c r="J236" s="42" t="str">
        <f>CONCATENATE(VLOOKUP(Table4[[#This Row],[Jurisdicción]],Table5[#All],2,FALSE),".",Table4[[#This Row],[CodObjEst]])</f>
        <v>MMIYTGC.12</v>
      </c>
      <c r="K236" s="42" t="s">
        <v>338</v>
      </c>
      <c r="L236">
        <f>IF(Table4[[#This Row],[SiglaObjEst]]=J235,L235+1,1)</f>
        <v>1</v>
      </c>
    </row>
    <row r="237" spans="7:12" ht="30" x14ac:dyDescent="0.25">
      <c r="G237" s="41" t="s">
        <v>83</v>
      </c>
      <c r="H237" s="42" t="s">
        <v>337</v>
      </c>
      <c r="I237" s="42">
        <f>VLOOKUP(LEFT(Table4[[#This Row],[Objetivo estratégico]],255),Table2[[#All],[255 caracteres]:[CodObjEst]],2,FALSE)</f>
        <v>12</v>
      </c>
      <c r="J237" s="42" t="str">
        <f>CONCATENATE(VLOOKUP(Table4[[#This Row],[Jurisdicción]],Table5[#All],2,FALSE),".",Table4[[#This Row],[CodObjEst]])</f>
        <v>MMIYTGC.12</v>
      </c>
      <c r="K237" s="42" t="s">
        <v>339</v>
      </c>
      <c r="L237">
        <f>IF(Table4[[#This Row],[SiglaObjEst]]=J236,L236+1,1)</f>
        <v>2</v>
      </c>
    </row>
    <row r="238" spans="7:12" x14ac:dyDescent="0.25">
      <c r="G238" s="41" t="s">
        <v>83</v>
      </c>
      <c r="H238" s="42" t="s">
        <v>337</v>
      </c>
      <c r="I238" s="42">
        <f>VLOOKUP(LEFT(Table4[[#This Row],[Objetivo estratégico]],255),Table2[[#All],[255 caracteres]:[CodObjEst]],2,FALSE)</f>
        <v>12</v>
      </c>
      <c r="J238" s="42" t="str">
        <f>CONCATENATE(VLOOKUP(Table4[[#This Row],[Jurisdicción]],Table5[#All],2,FALSE),".",Table4[[#This Row],[CodObjEst]])</f>
        <v>MMIYTGC.12</v>
      </c>
      <c r="K238" s="42" t="s">
        <v>350</v>
      </c>
      <c r="L238">
        <f>IF(Table4[[#This Row],[SiglaObjEst]]=J237,L237+1,1)</f>
        <v>3</v>
      </c>
    </row>
    <row r="239" spans="7:12" ht="30" x14ac:dyDescent="0.25">
      <c r="G239" s="41" t="s">
        <v>83</v>
      </c>
      <c r="H239" s="42" t="s">
        <v>340</v>
      </c>
      <c r="I239" s="42">
        <f>VLOOKUP(LEFT(Table4[[#This Row],[Objetivo estratégico]],255),Table2[[#All],[255 caracteres]:[CodObjEst]],2,FALSE)</f>
        <v>13</v>
      </c>
      <c r="J239" s="42" t="str">
        <f>CONCATENATE(VLOOKUP(Table4[[#This Row],[Jurisdicción]],Table5[#All],2,FALSE),".",Table4[[#This Row],[CodObjEst]])</f>
        <v>MMIYTGC.13</v>
      </c>
      <c r="K239" s="42" t="s">
        <v>341</v>
      </c>
      <c r="L239">
        <f>IF(Table4[[#This Row],[SiglaObjEst]]=J238,L238+1,1)</f>
        <v>1</v>
      </c>
    </row>
    <row r="240" spans="7:12" ht="30" x14ac:dyDescent="0.25">
      <c r="G240" s="41" t="s">
        <v>83</v>
      </c>
      <c r="H240" s="42" t="s">
        <v>340</v>
      </c>
      <c r="I240" s="42">
        <f>VLOOKUP(LEFT(Table4[[#This Row],[Objetivo estratégico]],255),Table2[[#All],[255 caracteres]:[CodObjEst]],2,FALSE)</f>
        <v>13</v>
      </c>
      <c r="J240" s="42" t="str">
        <f>CONCATENATE(VLOOKUP(Table4[[#This Row],[Jurisdicción]],Table5[#All],2,FALSE),".",Table4[[#This Row],[CodObjEst]])</f>
        <v>MMIYTGC.13</v>
      </c>
      <c r="K240" s="42" t="s">
        <v>353</v>
      </c>
      <c r="L240">
        <f>IF(Table4[[#This Row],[SiglaObjEst]]=J239,L239+1,1)</f>
        <v>2</v>
      </c>
    </row>
    <row r="241" spans="7:12" ht="45" x14ac:dyDescent="0.25">
      <c r="G241" s="41" t="s">
        <v>83</v>
      </c>
      <c r="H241" s="42" t="s">
        <v>340</v>
      </c>
      <c r="I241" s="42">
        <f>VLOOKUP(LEFT(Table4[[#This Row],[Objetivo estratégico]],255),Table2[[#All],[255 caracteres]:[CodObjEst]],2,FALSE)</f>
        <v>13</v>
      </c>
      <c r="J241" s="42" t="str">
        <f>CONCATENATE(VLOOKUP(Table4[[#This Row],[Jurisdicción]],Table5[#All],2,FALSE),".",Table4[[#This Row],[CodObjEst]])</f>
        <v>MMIYTGC.13</v>
      </c>
      <c r="K241" s="42" t="s">
        <v>357</v>
      </c>
      <c r="L241">
        <f>IF(Table4[[#This Row],[SiglaObjEst]]=J240,L240+1,1)</f>
        <v>3</v>
      </c>
    </row>
    <row r="242" spans="7:12" ht="30" x14ac:dyDescent="0.25">
      <c r="G242" s="41" t="s">
        <v>83</v>
      </c>
      <c r="H242" s="42" t="s">
        <v>340</v>
      </c>
      <c r="I242" s="42">
        <f>VLOOKUP(LEFT(Table4[[#This Row],[Objetivo estratégico]],255),Table2[[#All],[255 caracteres]:[CodObjEst]],2,FALSE)</f>
        <v>13</v>
      </c>
      <c r="J242" s="42" t="str">
        <f>CONCATENATE(VLOOKUP(Table4[[#This Row],[Jurisdicción]],Table5[#All],2,FALSE),".",Table4[[#This Row],[CodObjEst]])</f>
        <v>MMIYTGC.13</v>
      </c>
      <c r="K242" s="42" t="s">
        <v>358</v>
      </c>
      <c r="L242">
        <f>IF(Table4[[#This Row],[SiglaObjEst]]=J241,L241+1,1)</f>
        <v>4</v>
      </c>
    </row>
    <row r="243" spans="7:12" ht="30" x14ac:dyDescent="0.25">
      <c r="G243" s="41" t="s">
        <v>83</v>
      </c>
      <c r="H243" s="42" t="s">
        <v>342</v>
      </c>
      <c r="I243" s="42">
        <f>VLOOKUP(LEFT(Table4[[#This Row],[Objetivo estratégico]],255),Table2[[#All],[255 caracteres]:[CodObjEst]],2,FALSE)</f>
        <v>14</v>
      </c>
      <c r="J243" s="42" t="str">
        <f>CONCATENATE(VLOOKUP(Table4[[#This Row],[Jurisdicción]],Table5[#All],2,FALSE),".",Table4[[#This Row],[CodObjEst]])</f>
        <v>MMIYTGC.14</v>
      </c>
      <c r="K243" s="42" t="s">
        <v>343</v>
      </c>
      <c r="L243">
        <f>IF(Table4[[#This Row],[SiglaObjEst]]=J242,L242+1,1)</f>
        <v>1</v>
      </c>
    </row>
    <row r="244" spans="7:12" ht="30" x14ac:dyDescent="0.25">
      <c r="G244" s="41" t="s">
        <v>83</v>
      </c>
      <c r="H244" s="42" t="s">
        <v>342</v>
      </c>
      <c r="I244" s="42">
        <f>VLOOKUP(LEFT(Table4[[#This Row],[Objetivo estratégico]],255),Table2[[#All],[255 caracteres]:[CodObjEst]],2,FALSE)</f>
        <v>14</v>
      </c>
      <c r="J244" s="42" t="str">
        <f>CONCATENATE(VLOOKUP(Table4[[#This Row],[Jurisdicción]],Table5[#All],2,FALSE),".",Table4[[#This Row],[CodObjEst]])</f>
        <v>MMIYTGC.14</v>
      </c>
      <c r="K244" s="42" t="s">
        <v>354</v>
      </c>
      <c r="L244">
        <f>IF(Table4[[#This Row],[SiglaObjEst]]=J243,L243+1,1)</f>
        <v>2</v>
      </c>
    </row>
    <row r="245" spans="7:12" ht="30" x14ac:dyDescent="0.25">
      <c r="G245" s="41" t="s">
        <v>83</v>
      </c>
      <c r="H245" s="42" t="s">
        <v>342</v>
      </c>
      <c r="I245" s="42">
        <f>VLOOKUP(LEFT(Table4[[#This Row],[Objetivo estratégico]],255),Table2[[#All],[255 caracteres]:[CodObjEst]],2,FALSE)</f>
        <v>14</v>
      </c>
      <c r="J245" s="42" t="str">
        <f>CONCATENATE(VLOOKUP(Table4[[#This Row],[Jurisdicción]],Table5[#All],2,FALSE),".",Table4[[#This Row],[CodObjEst]])</f>
        <v>MMIYTGC.14</v>
      </c>
      <c r="K245" s="42" t="s">
        <v>355</v>
      </c>
      <c r="L245">
        <f>IF(Table4[[#This Row],[SiglaObjEst]]=J244,L244+1,1)</f>
        <v>3</v>
      </c>
    </row>
    <row r="246" spans="7:12" ht="30" x14ac:dyDescent="0.25">
      <c r="G246" s="41" t="s">
        <v>83</v>
      </c>
      <c r="H246" s="42" t="s">
        <v>345</v>
      </c>
      <c r="I246" s="42">
        <f>VLOOKUP(LEFT(Table4[[#This Row],[Objetivo estratégico]],255),Table2[[#All],[255 caracteres]:[CodObjEst]],2,FALSE)</f>
        <v>15</v>
      </c>
      <c r="J246" s="42" t="str">
        <f>CONCATENATE(VLOOKUP(Table4[[#This Row],[Jurisdicción]],Table5[#All],2,FALSE),".",Table4[[#This Row],[CodObjEst]])</f>
        <v>MMIYTGC.15</v>
      </c>
      <c r="K246" s="42" t="s">
        <v>346</v>
      </c>
      <c r="L246">
        <f>IF(Table4[[#This Row],[SiglaObjEst]]=J245,L245+1,1)</f>
        <v>1</v>
      </c>
    </row>
    <row r="247" spans="7:12" x14ac:dyDescent="0.25">
      <c r="G247" s="41" t="s">
        <v>83</v>
      </c>
      <c r="H247" s="42" t="s">
        <v>347</v>
      </c>
      <c r="I247" s="42">
        <f>VLOOKUP(LEFT(Table4[[#This Row],[Objetivo estratégico]],255),Table2[[#All],[255 caracteres]:[CodObjEst]],2,FALSE)</f>
        <v>16</v>
      </c>
      <c r="J247" s="42" t="str">
        <f>CONCATENATE(VLOOKUP(Table4[[#This Row],[Jurisdicción]],Table5[#All],2,FALSE),".",Table4[[#This Row],[CodObjEst]])</f>
        <v>MMIYTGC.16</v>
      </c>
      <c r="K247" s="42" t="s">
        <v>348</v>
      </c>
      <c r="L247">
        <f>IF(Table4[[#This Row],[SiglaObjEst]]=J246,L246+1,1)</f>
        <v>1</v>
      </c>
    </row>
    <row r="248" spans="7:12" x14ac:dyDescent="0.25">
      <c r="G248" s="41" t="s">
        <v>83</v>
      </c>
      <c r="H248" s="42" t="s">
        <v>347</v>
      </c>
      <c r="I248" s="42">
        <f>VLOOKUP(LEFT(Table4[[#This Row],[Objetivo estratégico]],255),Table2[[#All],[255 caracteres]:[CodObjEst]],2,FALSE)</f>
        <v>16</v>
      </c>
      <c r="J248" s="42" t="str">
        <f>CONCATENATE(VLOOKUP(Table4[[#This Row],[Jurisdicción]],Table5[#All],2,FALSE),".",Table4[[#This Row],[CodObjEst]])</f>
        <v>MMIYTGC.16</v>
      </c>
      <c r="K248" s="42" t="s">
        <v>349</v>
      </c>
      <c r="L248">
        <f>IF(Table4[[#This Row],[SiglaObjEst]]=J247,L247+1,1)</f>
        <v>2</v>
      </c>
    </row>
    <row r="249" spans="7:12" ht="30" x14ac:dyDescent="0.25">
      <c r="G249" s="41" t="s">
        <v>83</v>
      </c>
      <c r="H249" s="42" t="s">
        <v>351</v>
      </c>
      <c r="I249" s="42">
        <f>VLOOKUP(LEFT(Table4[[#This Row],[Objetivo estratégico]],255),Table2[[#All],[255 caracteres]:[CodObjEst]],2,FALSE)</f>
        <v>17</v>
      </c>
      <c r="J249" s="42" t="str">
        <f>CONCATENATE(VLOOKUP(Table4[[#This Row],[Jurisdicción]],Table5[#All],2,FALSE),".",Table4[[#This Row],[CodObjEst]])</f>
        <v>MMIYTGC.17</v>
      </c>
      <c r="K249" s="42" t="s">
        <v>352</v>
      </c>
      <c r="L249">
        <f>IF(Table4[[#This Row],[SiglaObjEst]]=J248,L248+1,1)</f>
        <v>1</v>
      </c>
    </row>
    <row r="250" spans="7:12" ht="30" x14ac:dyDescent="0.25">
      <c r="G250" s="41" t="s">
        <v>83</v>
      </c>
      <c r="H250" s="42" t="s">
        <v>359</v>
      </c>
      <c r="I250" s="42">
        <f>VLOOKUP(LEFT(Table4[[#This Row],[Objetivo estratégico]],255),Table2[[#All],[255 caracteres]:[CodObjEst]],2,FALSE)</f>
        <v>18</v>
      </c>
      <c r="J250" s="42" t="str">
        <f>CONCATENATE(VLOOKUP(Table4[[#This Row],[Jurisdicción]],Table5[#All],2,FALSE),".",Table4[[#This Row],[CodObjEst]])</f>
        <v>MMIYTGC.18</v>
      </c>
      <c r="K250" s="42" t="s">
        <v>360</v>
      </c>
      <c r="L250">
        <f>IF(Table4[[#This Row],[SiglaObjEst]]=J249,L249+1,1)</f>
        <v>1</v>
      </c>
    </row>
    <row r="251" spans="7:12" ht="30" x14ac:dyDescent="0.25">
      <c r="G251" s="41" t="s">
        <v>83</v>
      </c>
      <c r="H251" s="42" t="s">
        <v>359</v>
      </c>
      <c r="I251" s="42">
        <f>VLOOKUP(LEFT(Table4[[#This Row],[Objetivo estratégico]],255),Table2[[#All],[255 caracteres]:[CodObjEst]],2,FALSE)</f>
        <v>18</v>
      </c>
      <c r="J251" s="42" t="str">
        <f>CONCATENATE(VLOOKUP(Table4[[#This Row],[Jurisdicción]],Table5[#All],2,FALSE),".",Table4[[#This Row],[CodObjEst]])</f>
        <v>MMIYTGC.18</v>
      </c>
      <c r="K251" s="42" t="s">
        <v>361</v>
      </c>
      <c r="L251">
        <f>IF(Table4[[#This Row],[SiglaObjEst]]=J250,L250+1,1)</f>
        <v>2</v>
      </c>
    </row>
    <row r="252" spans="7:12" ht="30" x14ac:dyDescent="0.25">
      <c r="G252" s="41" t="s">
        <v>83</v>
      </c>
      <c r="H252" s="42" t="s">
        <v>359</v>
      </c>
      <c r="I252" s="42">
        <f>VLOOKUP(LEFT(Table4[[#This Row],[Objetivo estratégico]],255),Table2[[#All],[255 caracteres]:[CodObjEst]],2,FALSE)</f>
        <v>18</v>
      </c>
      <c r="J252" s="42" t="str">
        <f>CONCATENATE(VLOOKUP(Table4[[#This Row],[Jurisdicción]],Table5[#All],2,FALSE),".",Table4[[#This Row],[CodObjEst]])</f>
        <v>MMIYTGC.18</v>
      </c>
      <c r="K252" s="42" t="s">
        <v>365</v>
      </c>
      <c r="L252">
        <f>IF(Table4[[#This Row],[SiglaObjEst]]=J251,L251+1,1)</f>
        <v>3</v>
      </c>
    </row>
    <row r="253" spans="7:12" ht="30" x14ac:dyDescent="0.25">
      <c r="G253" s="41" t="s">
        <v>83</v>
      </c>
      <c r="H253" s="42" t="s">
        <v>362</v>
      </c>
      <c r="I253" s="42">
        <f>VLOOKUP(LEFT(Table4[[#This Row],[Objetivo estratégico]],255),Table2[[#All],[255 caracteres]:[CodObjEst]],2,FALSE)</f>
        <v>19</v>
      </c>
      <c r="J253" s="42" t="str">
        <f>CONCATENATE(VLOOKUP(Table4[[#This Row],[Jurisdicción]],Table5[#All],2,FALSE),".",Table4[[#This Row],[CodObjEst]])</f>
        <v>MMIYTGC.19</v>
      </c>
      <c r="K253" s="42" t="s">
        <v>363</v>
      </c>
      <c r="L253">
        <f>IF(Table4[[#This Row],[SiglaObjEst]]=J252,L252+1,1)</f>
        <v>1</v>
      </c>
    </row>
    <row r="254" spans="7:12" ht="30" x14ac:dyDescent="0.25">
      <c r="G254" s="41" t="s">
        <v>83</v>
      </c>
      <c r="H254" s="42" t="s">
        <v>362</v>
      </c>
      <c r="I254" s="42">
        <f>VLOOKUP(LEFT(Table4[[#This Row],[Objetivo estratégico]],255),Table2[[#All],[255 caracteres]:[CodObjEst]],2,FALSE)</f>
        <v>19</v>
      </c>
      <c r="J254" s="42" t="str">
        <f>CONCATENATE(VLOOKUP(Table4[[#This Row],[Jurisdicción]],Table5[#All],2,FALSE),".",Table4[[#This Row],[CodObjEst]])</f>
        <v>MMIYTGC.19</v>
      </c>
      <c r="K254" s="42" t="s">
        <v>364</v>
      </c>
      <c r="L254">
        <f>IF(Table4[[#This Row],[SiglaObjEst]]=J253,L253+1,1)</f>
        <v>2</v>
      </c>
    </row>
    <row r="255" spans="7:12" ht="30" x14ac:dyDescent="0.25">
      <c r="G255" s="41" t="s">
        <v>83</v>
      </c>
      <c r="H255" s="42" t="s">
        <v>303</v>
      </c>
      <c r="I255" s="42">
        <f>VLOOKUP(LEFT(Table4[[#This Row],[Objetivo estratégico]],255),Table2[[#All],[255 caracteres]:[CodObjEst]],2,FALSE)</f>
        <v>2</v>
      </c>
      <c r="J255" s="42" t="str">
        <f>CONCATENATE(VLOOKUP(Table4[[#This Row],[Jurisdicción]],Table5[#All],2,FALSE),".",Table4[[#This Row],[CodObjEst]])</f>
        <v>MMIYTGC.2</v>
      </c>
      <c r="K255" s="42" t="s">
        <v>304</v>
      </c>
      <c r="L255">
        <f>IF(Table4[[#This Row],[SiglaObjEst]]=J254,L254+1,1)</f>
        <v>1</v>
      </c>
    </row>
    <row r="256" spans="7:12" ht="30" x14ac:dyDescent="0.25">
      <c r="G256" s="41" t="s">
        <v>83</v>
      </c>
      <c r="H256" s="42" t="s">
        <v>303</v>
      </c>
      <c r="I256" s="42">
        <f>VLOOKUP(LEFT(Table4[[#This Row],[Objetivo estratégico]],255),Table2[[#All],[255 caracteres]:[CodObjEst]],2,FALSE)</f>
        <v>2</v>
      </c>
      <c r="J256" s="42" t="str">
        <f>CONCATENATE(VLOOKUP(Table4[[#This Row],[Jurisdicción]],Table5[#All],2,FALSE),".",Table4[[#This Row],[CodObjEst]])</f>
        <v>MMIYTGC.2</v>
      </c>
      <c r="K256" s="42" t="s">
        <v>307</v>
      </c>
      <c r="L256">
        <f>IF(Table4[[#This Row],[SiglaObjEst]]=J255,L255+1,1)</f>
        <v>2</v>
      </c>
    </row>
    <row r="257" spans="7:12" ht="30" x14ac:dyDescent="0.25">
      <c r="G257" s="41" t="s">
        <v>83</v>
      </c>
      <c r="H257" s="42" t="s">
        <v>303</v>
      </c>
      <c r="I257" s="42">
        <f>VLOOKUP(LEFT(Table4[[#This Row],[Objetivo estratégico]],255),Table2[[#All],[255 caracteres]:[CodObjEst]],2,FALSE)</f>
        <v>2</v>
      </c>
      <c r="J257" s="42" t="str">
        <f>CONCATENATE(VLOOKUP(Table4[[#This Row],[Jurisdicción]],Table5[#All],2,FALSE),".",Table4[[#This Row],[CodObjEst]])</f>
        <v>MMIYTGC.2</v>
      </c>
      <c r="K257" s="42" t="s">
        <v>375</v>
      </c>
      <c r="L257">
        <f>IF(Table4[[#This Row],[SiglaObjEst]]=J256,L256+1,1)</f>
        <v>3</v>
      </c>
    </row>
    <row r="258" spans="7:12" x14ac:dyDescent="0.25">
      <c r="G258" s="41" t="s">
        <v>83</v>
      </c>
      <c r="H258" s="42" t="s">
        <v>366</v>
      </c>
      <c r="I258" s="42">
        <f>VLOOKUP(LEFT(Table4[[#This Row],[Objetivo estratégico]],255),Table2[[#All],[255 caracteres]:[CodObjEst]],2,FALSE)</f>
        <v>20</v>
      </c>
      <c r="J258" s="42" t="str">
        <f>CONCATENATE(VLOOKUP(Table4[[#This Row],[Jurisdicción]],Table5[#All],2,FALSE),".",Table4[[#This Row],[CodObjEst]])</f>
        <v>MMIYTGC.20</v>
      </c>
      <c r="K258" s="42" t="s">
        <v>367</v>
      </c>
      <c r="L258">
        <f>IF(Table4[[#This Row],[SiglaObjEst]]=J257,L257+1,1)</f>
        <v>1</v>
      </c>
    </row>
    <row r="259" spans="7:12" x14ac:dyDescent="0.25">
      <c r="G259" s="41" t="s">
        <v>83</v>
      </c>
      <c r="H259" s="42" t="s">
        <v>366</v>
      </c>
      <c r="I259" s="42">
        <f>VLOOKUP(LEFT(Table4[[#This Row],[Objetivo estratégico]],255),Table2[[#All],[255 caracteres]:[CodObjEst]],2,FALSE)</f>
        <v>20</v>
      </c>
      <c r="J259" s="42" t="str">
        <f>CONCATENATE(VLOOKUP(Table4[[#This Row],[Jurisdicción]],Table5[#All],2,FALSE),".",Table4[[#This Row],[CodObjEst]])</f>
        <v>MMIYTGC.20</v>
      </c>
      <c r="K259" s="42" t="s">
        <v>371</v>
      </c>
      <c r="L259">
        <f>IF(Table4[[#This Row],[SiglaObjEst]]=J258,L258+1,1)</f>
        <v>2</v>
      </c>
    </row>
    <row r="260" spans="7:12" ht="45" x14ac:dyDescent="0.25">
      <c r="G260" s="41" t="s">
        <v>83</v>
      </c>
      <c r="H260" s="42" t="s">
        <v>369</v>
      </c>
      <c r="I260" s="42">
        <f>VLOOKUP(LEFT(Table4[[#This Row],[Objetivo estratégico]],255),Table2[[#All],[255 caracteres]:[CodObjEst]],2,FALSE)</f>
        <v>21</v>
      </c>
      <c r="J260" s="42" t="str">
        <f>CONCATENATE(VLOOKUP(Table4[[#This Row],[Jurisdicción]],Table5[#All],2,FALSE),".",Table4[[#This Row],[CodObjEst]])</f>
        <v>MMIYTGC.21</v>
      </c>
      <c r="K260" s="42" t="s">
        <v>370</v>
      </c>
      <c r="L260">
        <f>IF(Table4[[#This Row],[SiglaObjEst]]=J259,L259+1,1)</f>
        <v>1</v>
      </c>
    </row>
    <row r="261" spans="7:12" x14ac:dyDescent="0.25">
      <c r="G261" s="41" t="s">
        <v>83</v>
      </c>
      <c r="H261" s="42" t="s">
        <v>372</v>
      </c>
      <c r="I261" s="42">
        <f>VLOOKUP(LEFT(Table4[[#This Row],[Objetivo estratégico]],255),Table2[[#All],[255 caracteres]:[CodObjEst]],2,FALSE)</f>
        <v>22</v>
      </c>
      <c r="J261" s="42" t="str">
        <f>CONCATENATE(VLOOKUP(Table4[[#This Row],[Jurisdicción]],Table5[#All],2,FALSE),".",Table4[[#This Row],[CodObjEst]])</f>
        <v>MMIYTGC.22</v>
      </c>
      <c r="K261" s="42" t="s">
        <v>373</v>
      </c>
      <c r="L261">
        <f>IF(Table4[[#This Row],[SiglaObjEst]]=J260,L260+1,1)</f>
        <v>1</v>
      </c>
    </row>
    <row r="262" spans="7:12" ht="30" x14ac:dyDescent="0.25">
      <c r="G262" s="41" t="s">
        <v>83</v>
      </c>
      <c r="H262" s="42" t="s">
        <v>372</v>
      </c>
      <c r="I262" s="42">
        <f>VLOOKUP(LEFT(Table4[[#This Row],[Objetivo estratégico]],255),Table2[[#All],[255 caracteres]:[CodObjEst]],2,FALSE)</f>
        <v>22</v>
      </c>
      <c r="J262" s="42" t="str">
        <f>CONCATENATE(VLOOKUP(Table4[[#This Row],[Jurisdicción]],Table5[#All],2,FALSE),".",Table4[[#This Row],[CodObjEst]])</f>
        <v>MMIYTGC.22</v>
      </c>
      <c r="K262" s="42" t="s">
        <v>374</v>
      </c>
      <c r="L262">
        <f>IF(Table4[[#This Row],[SiglaObjEst]]=J261,L261+1,1)</f>
        <v>2</v>
      </c>
    </row>
    <row r="263" spans="7:12" ht="30" x14ac:dyDescent="0.25">
      <c r="G263" s="41" t="s">
        <v>83</v>
      </c>
      <c r="H263" s="42" t="s">
        <v>305</v>
      </c>
      <c r="I263" s="42">
        <f>VLOOKUP(LEFT(Table4[[#This Row],[Objetivo estratégico]],255),Table2[[#All],[255 caracteres]:[CodObjEst]],2,FALSE)</f>
        <v>3</v>
      </c>
      <c r="J263" s="42" t="str">
        <f>CONCATENATE(VLOOKUP(Table4[[#This Row],[Jurisdicción]],Table5[#All],2,FALSE),".",Table4[[#This Row],[CodObjEst]])</f>
        <v>MMIYTGC.3</v>
      </c>
      <c r="K263" s="42" t="s">
        <v>306</v>
      </c>
      <c r="L263">
        <f>IF(Table4[[#This Row],[SiglaObjEst]]=J262,L262+1,1)</f>
        <v>1</v>
      </c>
    </row>
    <row r="264" spans="7:12" ht="30" x14ac:dyDescent="0.25">
      <c r="G264" s="41" t="s">
        <v>83</v>
      </c>
      <c r="H264" s="42" t="s">
        <v>305</v>
      </c>
      <c r="I264" s="42">
        <f>VLOOKUP(LEFT(Table4[[#This Row],[Objetivo estratégico]],255),Table2[[#All],[255 caracteres]:[CodObjEst]],2,FALSE)</f>
        <v>3</v>
      </c>
      <c r="J264" s="42" t="str">
        <f>CONCATENATE(VLOOKUP(Table4[[#This Row],[Jurisdicción]],Table5[#All],2,FALSE),".",Table4[[#This Row],[CodObjEst]])</f>
        <v>MMIYTGC.3</v>
      </c>
      <c r="K264" s="42" t="s">
        <v>308</v>
      </c>
      <c r="L264">
        <f>IF(Table4[[#This Row],[SiglaObjEst]]=J263,L263+1,1)</f>
        <v>2</v>
      </c>
    </row>
    <row r="265" spans="7:12" ht="30" x14ac:dyDescent="0.25">
      <c r="G265" s="41" t="s">
        <v>83</v>
      </c>
      <c r="H265" s="42" t="s">
        <v>305</v>
      </c>
      <c r="I265" s="42">
        <f>VLOOKUP(LEFT(Table4[[#This Row],[Objetivo estratégico]],255),Table2[[#All],[255 caracteres]:[CodObjEst]],2,FALSE)</f>
        <v>3</v>
      </c>
      <c r="J265" s="42" t="str">
        <f>CONCATENATE(VLOOKUP(Table4[[#This Row],[Jurisdicción]],Table5[#All],2,FALSE),".",Table4[[#This Row],[CodObjEst]])</f>
        <v>MMIYTGC.3</v>
      </c>
      <c r="K265" s="42" t="s">
        <v>309</v>
      </c>
      <c r="L265">
        <f>IF(Table4[[#This Row],[SiglaObjEst]]=J264,L264+1,1)</f>
        <v>3</v>
      </c>
    </row>
    <row r="266" spans="7:12" ht="30" x14ac:dyDescent="0.25">
      <c r="G266" s="41" t="s">
        <v>83</v>
      </c>
      <c r="H266" s="42" t="s">
        <v>310</v>
      </c>
      <c r="I266" s="42">
        <f>VLOOKUP(LEFT(Table4[[#This Row],[Objetivo estratégico]],255),Table2[[#All],[255 caracteres]:[CodObjEst]],2,FALSE)</f>
        <v>4</v>
      </c>
      <c r="J266" s="42" t="str">
        <f>CONCATENATE(VLOOKUP(Table4[[#This Row],[Jurisdicción]],Table5[#All],2,FALSE),".",Table4[[#This Row],[CodObjEst]])</f>
        <v>MMIYTGC.4</v>
      </c>
      <c r="K266" s="42" t="s">
        <v>311</v>
      </c>
      <c r="L266">
        <f>IF(Table4[[#This Row],[SiglaObjEst]]=J265,L265+1,1)</f>
        <v>1</v>
      </c>
    </row>
    <row r="267" spans="7:12" ht="30" x14ac:dyDescent="0.25">
      <c r="G267" s="41" t="s">
        <v>83</v>
      </c>
      <c r="H267" s="42" t="s">
        <v>310</v>
      </c>
      <c r="I267" s="42">
        <f>VLOOKUP(LEFT(Table4[[#This Row],[Objetivo estratégico]],255),Table2[[#All],[255 caracteres]:[CodObjEst]],2,FALSE)</f>
        <v>4</v>
      </c>
      <c r="J267" s="42" t="str">
        <f>CONCATENATE(VLOOKUP(Table4[[#This Row],[Jurisdicción]],Table5[#All],2,FALSE),".",Table4[[#This Row],[CodObjEst]])</f>
        <v>MMIYTGC.4</v>
      </c>
      <c r="K267" s="42" t="s">
        <v>344</v>
      </c>
      <c r="L267">
        <f>IF(Table4[[#This Row],[SiglaObjEst]]=J266,L266+1,1)</f>
        <v>2</v>
      </c>
    </row>
    <row r="268" spans="7:12" ht="30" x14ac:dyDescent="0.25">
      <c r="G268" s="41" t="s">
        <v>83</v>
      </c>
      <c r="H268" s="42" t="s">
        <v>310</v>
      </c>
      <c r="I268" s="42">
        <f>VLOOKUP(LEFT(Table4[[#This Row],[Objetivo estratégico]],255),Table2[[#All],[255 caracteres]:[CodObjEst]],2,FALSE)</f>
        <v>4</v>
      </c>
      <c r="J268" s="42" t="str">
        <f>CONCATENATE(VLOOKUP(Table4[[#This Row],[Jurisdicción]],Table5[#All],2,FALSE),".",Table4[[#This Row],[CodObjEst]])</f>
        <v>MMIYTGC.4</v>
      </c>
      <c r="K268" s="42" t="s">
        <v>356</v>
      </c>
      <c r="L268">
        <f>IF(Table4[[#This Row],[SiglaObjEst]]=J267,L267+1,1)</f>
        <v>3</v>
      </c>
    </row>
    <row r="269" spans="7:12" ht="30" x14ac:dyDescent="0.25">
      <c r="G269" s="41" t="s">
        <v>83</v>
      </c>
      <c r="H269" s="42" t="s">
        <v>310</v>
      </c>
      <c r="I269" s="42">
        <f>VLOOKUP(LEFT(Table4[[#This Row],[Objetivo estratégico]],255),Table2[[#All],[255 caracteres]:[CodObjEst]],2,FALSE)</f>
        <v>4</v>
      </c>
      <c r="J269" s="42" t="str">
        <f>CONCATENATE(VLOOKUP(Table4[[#This Row],[Jurisdicción]],Table5[#All],2,FALSE),".",Table4[[#This Row],[CodObjEst]])</f>
        <v>MMIYTGC.4</v>
      </c>
      <c r="K269" s="42" t="s">
        <v>379</v>
      </c>
      <c r="L269">
        <f>IF(Table4[[#This Row],[SiglaObjEst]]=J268,L268+1,1)</f>
        <v>4</v>
      </c>
    </row>
    <row r="270" spans="7:12" ht="45" x14ac:dyDescent="0.25">
      <c r="G270" s="41" t="s">
        <v>83</v>
      </c>
      <c r="H270" s="42" t="s">
        <v>312</v>
      </c>
      <c r="I270" s="42">
        <f>VLOOKUP(LEFT(Table4[[#This Row],[Objetivo estratégico]],255),Table2[[#All],[255 caracteres]:[CodObjEst]],2,FALSE)</f>
        <v>5</v>
      </c>
      <c r="J270" s="42" t="str">
        <f>CONCATENATE(VLOOKUP(Table4[[#This Row],[Jurisdicción]],Table5[#All],2,FALSE),".",Table4[[#This Row],[CodObjEst]])</f>
        <v>MMIYTGC.5</v>
      </c>
      <c r="K270" s="42" t="s">
        <v>313</v>
      </c>
      <c r="L270">
        <f>IF(Table4[[#This Row],[SiglaObjEst]]=J269,L269+1,1)</f>
        <v>1</v>
      </c>
    </row>
    <row r="271" spans="7:12" ht="30" x14ac:dyDescent="0.25">
      <c r="G271" s="41" t="s">
        <v>83</v>
      </c>
      <c r="H271" s="42" t="s">
        <v>312</v>
      </c>
      <c r="I271" s="42">
        <f>VLOOKUP(LEFT(Table4[[#This Row],[Objetivo estratégico]],255),Table2[[#All],[255 caracteres]:[CodObjEst]],2,FALSE)</f>
        <v>5</v>
      </c>
      <c r="J271" s="42" t="str">
        <f>CONCATENATE(VLOOKUP(Table4[[#This Row],[Jurisdicción]],Table5[#All],2,FALSE),".",Table4[[#This Row],[CodObjEst]])</f>
        <v>MMIYTGC.5</v>
      </c>
      <c r="K271" s="42" t="s">
        <v>317</v>
      </c>
      <c r="L271">
        <f>IF(Table4[[#This Row],[SiglaObjEst]]=J270,L270+1,1)</f>
        <v>2</v>
      </c>
    </row>
    <row r="272" spans="7:12" ht="45" x14ac:dyDescent="0.25">
      <c r="G272" s="41" t="s">
        <v>83</v>
      </c>
      <c r="H272" s="42" t="s">
        <v>312</v>
      </c>
      <c r="I272" s="42">
        <f>VLOOKUP(LEFT(Table4[[#This Row],[Objetivo estratégico]],255),Table2[[#All],[255 caracteres]:[CodObjEst]],2,FALSE)</f>
        <v>5</v>
      </c>
      <c r="J272" s="42" t="str">
        <f>CONCATENATE(VLOOKUP(Table4[[#This Row],[Jurisdicción]],Table5[#All],2,FALSE),".",Table4[[#This Row],[CodObjEst]])</f>
        <v>MMIYTGC.5</v>
      </c>
      <c r="K272" s="42" t="s">
        <v>377</v>
      </c>
      <c r="L272">
        <f>IF(Table4[[#This Row],[SiglaObjEst]]=J271,L271+1,1)</f>
        <v>3</v>
      </c>
    </row>
    <row r="273" spans="7:12" ht="30" x14ac:dyDescent="0.25">
      <c r="G273" s="41" t="s">
        <v>83</v>
      </c>
      <c r="H273" s="42" t="s">
        <v>312</v>
      </c>
      <c r="I273" s="42">
        <f>VLOOKUP(LEFT(Table4[[#This Row],[Objetivo estratégico]],255),Table2[[#All],[255 caracteres]:[CodObjEst]],2,FALSE)</f>
        <v>5</v>
      </c>
      <c r="J273" s="42" t="str">
        <f>CONCATENATE(VLOOKUP(Table4[[#This Row],[Jurisdicción]],Table5[#All],2,FALSE),".",Table4[[#This Row],[CodObjEst]])</f>
        <v>MMIYTGC.5</v>
      </c>
      <c r="K273" s="42" t="s">
        <v>378</v>
      </c>
      <c r="L273">
        <f>IF(Table4[[#This Row],[SiglaObjEst]]=J272,L272+1,1)</f>
        <v>4</v>
      </c>
    </row>
    <row r="274" spans="7:12" ht="30" x14ac:dyDescent="0.25">
      <c r="G274" s="41" t="s">
        <v>83</v>
      </c>
      <c r="H274" s="42" t="s">
        <v>314</v>
      </c>
      <c r="I274" s="42">
        <f>VLOOKUP(LEFT(Table4[[#This Row],[Objetivo estratégico]],255),Table2[[#All],[255 caracteres]:[CodObjEst]],2,FALSE)</f>
        <v>6</v>
      </c>
      <c r="J274" s="42" t="str">
        <f>CONCATENATE(VLOOKUP(Table4[[#This Row],[Jurisdicción]],Table5[#All],2,FALSE),".",Table4[[#This Row],[CodObjEst]])</f>
        <v>MMIYTGC.6</v>
      </c>
      <c r="K274" s="42" t="s">
        <v>315</v>
      </c>
      <c r="L274">
        <f>IF(Table4[[#This Row],[SiglaObjEst]]=J273,L273+1,1)</f>
        <v>1</v>
      </c>
    </row>
    <row r="275" spans="7:12" ht="30" x14ac:dyDescent="0.25">
      <c r="G275" s="41" t="s">
        <v>83</v>
      </c>
      <c r="H275" s="42" t="s">
        <v>314</v>
      </c>
      <c r="I275" s="42">
        <f>VLOOKUP(LEFT(Table4[[#This Row],[Objetivo estratégico]],255),Table2[[#All],[255 caracteres]:[CodObjEst]],2,FALSE)</f>
        <v>6</v>
      </c>
      <c r="J275" s="42" t="str">
        <f>CONCATENATE(VLOOKUP(Table4[[#This Row],[Jurisdicción]],Table5[#All],2,FALSE),".",Table4[[#This Row],[CodObjEst]])</f>
        <v>MMIYTGC.6</v>
      </c>
      <c r="K275" s="42" t="s">
        <v>316</v>
      </c>
      <c r="L275">
        <f>IF(Table4[[#This Row],[SiglaObjEst]]=J274,L274+1,1)</f>
        <v>2</v>
      </c>
    </row>
    <row r="276" spans="7:12" ht="45" x14ac:dyDescent="0.25">
      <c r="G276" s="41" t="s">
        <v>83</v>
      </c>
      <c r="H276" s="42" t="s">
        <v>318</v>
      </c>
      <c r="I276" s="42">
        <f>VLOOKUP(LEFT(Table4[[#This Row],[Objetivo estratégico]],255),Table2[[#All],[255 caracteres]:[CodObjEst]],2,FALSE)</f>
        <v>7</v>
      </c>
      <c r="J276" s="42" t="str">
        <f>CONCATENATE(VLOOKUP(Table4[[#This Row],[Jurisdicción]],Table5[#All],2,FALSE),".",Table4[[#This Row],[CodObjEst]])</f>
        <v>MMIYTGC.7</v>
      </c>
      <c r="K276" s="42" t="s">
        <v>319</v>
      </c>
      <c r="L276">
        <f>IF(Table4[[#This Row],[SiglaObjEst]]=J275,L275+1,1)</f>
        <v>1</v>
      </c>
    </row>
    <row r="277" spans="7:12" ht="30" x14ac:dyDescent="0.25">
      <c r="G277" s="41" t="s">
        <v>83</v>
      </c>
      <c r="H277" s="42" t="s">
        <v>318</v>
      </c>
      <c r="I277" s="42">
        <f>VLOOKUP(LEFT(Table4[[#This Row],[Objetivo estratégico]],255),Table2[[#All],[255 caracteres]:[CodObjEst]],2,FALSE)</f>
        <v>7</v>
      </c>
      <c r="J277" s="42" t="str">
        <f>CONCATENATE(VLOOKUP(Table4[[#This Row],[Jurisdicción]],Table5[#All],2,FALSE),".",Table4[[#This Row],[CodObjEst]])</f>
        <v>MMIYTGC.7</v>
      </c>
      <c r="K277" s="42" t="s">
        <v>320</v>
      </c>
      <c r="L277">
        <f>IF(Table4[[#This Row],[SiglaObjEst]]=J276,L276+1,1)</f>
        <v>2</v>
      </c>
    </row>
    <row r="278" spans="7:12" ht="30" x14ac:dyDescent="0.25">
      <c r="G278" s="41" t="s">
        <v>83</v>
      </c>
      <c r="H278" s="42" t="s">
        <v>318</v>
      </c>
      <c r="I278" s="42">
        <f>VLOOKUP(LEFT(Table4[[#This Row],[Objetivo estratégico]],255),Table2[[#All],[255 caracteres]:[CodObjEst]],2,FALSE)</f>
        <v>7</v>
      </c>
      <c r="J278" s="42" t="str">
        <f>CONCATENATE(VLOOKUP(Table4[[#This Row],[Jurisdicción]],Table5[#All],2,FALSE),".",Table4[[#This Row],[CodObjEst]])</f>
        <v>MMIYTGC.7</v>
      </c>
      <c r="K278" s="42" t="s">
        <v>321</v>
      </c>
      <c r="L278">
        <f>IF(Table4[[#This Row],[SiglaObjEst]]=J277,L277+1,1)</f>
        <v>3</v>
      </c>
    </row>
    <row r="279" spans="7:12" ht="30" x14ac:dyDescent="0.25">
      <c r="G279" s="41" t="s">
        <v>83</v>
      </c>
      <c r="H279" s="42" t="s">
        <v>322</v>
      </c>
      <c r="I279" s="42">
        <f>VLOOKUP(LEFT(Table4[[#This Row],[Objetivo estratégico]],255),Table2[[#All],[255 caracteres]:[CodObjEst]],2,FALSE)</f>
        <v>8</v>
      </c>
      <c r="J279" s="42" t="str">
        <f>CONCATENATE(VLOOKUP(Table4[[#This Row],[Jurisdicción]],Table5[#All],2,FALSE),".",Table4[[#This Row],[CodObjEst]])</f>
        <v>MMIYTGC.8</v>
      </c>
      <c r="K279" s="42" t="s">
        <v>323</v>
      </c>
      <c r="L279">
        <f>IF(Table4[[#This Row],[SiglaObjEst]]=J278,L278+1,1)</f>
        <v>1</v>
      </c>
    </row>
    <row r="280" spans="7:12" ht="45" x14ac:dyDescent="0.25">
      <c r="G280" s="41" t="s">
        <v>83</v>
      </c>
      <c r="H280" s="42" t="s">
        <v>322</v>
      </c>
      <c r="I280" s="42">
        <f>VLOOKUP(LEFT(Table4[[#This Row],[Objetivo estratégico]],255),Table2[[#All],[255 caracteres]:[CodObjEst]],2,FALSE)</f>
        <v>8</v>
      </c>
      <c r="J280" s="42" t="str">
        <f>CONCATENATE(VLOOKUP(Table4[[#This Row],[Jurisdicción]],Table5[#All],2,FALSE),".",Table4[[#This Row],[CodObjEst]])</f>
        <v>MMIYTGC.8</v>
      </c>
      <c r="K280" s="42" t="s">
        <v>324</v>
      </c>
      <c r="L280">
        <f>IF(Table4[[#This Row],[SiglaObjEst]]=J279,L279+1,1)</f>
        <v>2</v>
      </c>
    </row>
    <row r="281" spans="7:12" ht="30" x14ac:dyDescent="0.25">
      <c r="G281" s="41" t="s">
        <v>83</v>
      </c>
      <c r="H281" s="42" t="s">
        <v>322</v>
      </c>
      <c r="I281" s="42">
        <f>VLOOKUP(LEFT(Table4[[#This Row],[Objetivo estratégico]],255),Table2[[#All],[255 caracteres]:[CodObjEst]],2,FALSE)</f>
        <v>8</v>
      </c>
      <c r="J281" s="42" t="str">
        <f>CONCATENATE(VLOOKUP(Table4[[#This Row],[Jurisdicción]],Table5[#All],2,FALSE),".",Table4[[#This Row],[CodObjEst]])</f>
        <v>MMIYTGC.8</v>
      </c>
      <c r="K281" s="42" t="s">
        <v>325</v>
      </c>
      <c r="L281">
        <f>IF(Table4[[#This Row],[SiglaObjEst]]=J280,L280+1,1)</f>
        <v>3</v>
      </c>
    </row>
    <row r="282" spans="7:12" ht="30" x14ac:dyDescent="0.25">
      <c r="G282" s="41" t="s">
        <v>83</v>
      </c>
      <c r="H282" s="42" t="s">
        <v>322</v>
      </c>
      <c r="I282" s="42">
        <f>VLOOKUP(LEFT(Table4[[#This Row],[Objetivo estratégico]],255),Table2[[#All],[255 caracteres]:[CodObjEst]],2,FALSE)</f>
        <v>8</v>
      </c>
      <c r="J282" s="42" t="str">
        <f>CONCATENATE(VLOOKUP(Table4[[#This Row],[Jurisdicción]],Table5[#All],2,FALSE),".",Table4[[#This Row],[CodObjEst]])</f>
        <v>MMIYTGC.8</v>
      </c>
      <c r="K282" s="42" t="s">
        <v>326</v>
      </c>
      <c r="L282">
        <f>IF(Table4[[#This Row],[SiglaObjEst]]=J281,L281+1,1)</f>
        <v>4</v>
      </c>
    </row>
    <row r="283" spans="7:12" ht="45" x14ac:dyDescent="0.25">
      <c r="G283" s="41" t="s">
        <v>83</v>
      </c>
      <c r="H283" s="42" t="s">
        <v>327</v>
      </c>
      <c r="I283" s="42">
        <f>VLOOKUP(LEFT(Table4[[#This Row],[Objetivo estratégico]],255),Table2[[#All],[255 caracteres]:[CodObjEst]],2,FALSE)</f>
        <v>9</v>
      </c>
      <c r="J283" s="42" t="str">
        <f>CONCATENATE(VLOOKUP(Table4[[#This Row],[Jurisdicción]],Table5[#All],2,FALSE),".",Table4[[#This Row],[CodObjEst]])</f>
        <v>MMIYTGC.9</v>
      </c>
      <c r="K283" s="42" t="s">
        <v>328</v>
      </c>
      <c r="L283">
        <f>IF(Table4[[#This Row],[SiglaObjEst]]=J282,L282+1,1)</f>
        <v>1</v>
      </c>
    </row>
    <row r="284" spans="7:12" ht="30" x14ac:dyDescent="0.25">
      <c r="G284" s="41" t="s">
        <v>83</v>
      </c>
      <c r="H284" s="42" t="s">
        <v>327</v>
      </c>
      <c r="I284" s="42">
        <f>VLOOKUP(LEFT(Table4[[#This Row],[Objetivo estratégico]],255),Table2[[#All],[255 caracteres]:[CodObjEst]],2,FALSE)</f>
        <v>9</v>
      </c>
      <c r="J284" s="42" t="str">
        <f>CONCATENATE(VLOOKUP(Table4[[#This Row],[Jurisdicción]],Table5[#All],2,FALSE),".",Table4[[#This Row],[CodObjEst]])</f>
        <v>MMIYTGC.9</v>
      </c>
      <c r="K284" s="42" t="s">
        <v>329</v>
      </c>
      <c r="L284">
        <f>IF(Table4[[#This Row],[SiglaObjEst]]=J283,L283+1,1)</f>
        <v>2</v>
      </c>
    </row>
    <row r="285" spans="7:12" ht="120" x14ac:dyDescent="0.25">
      <c r="G285" s="41" t="s">
        <v>92</v>
      </c>
      <c r="H285" s="42" t="s">
        <v>500</v>
      </c>
      <c r="I285" s="42">
        <f>VLOOKUP(LEFT(Table4[[#This Row],[Objetivo estratégico]],255),Table2[[#All],[255 caracteres]:[CodObjEst]],2,FALSE)</f>
        <v>1</v>
      </c>
      <c r="J285" s="42" t="str">
        <f>CONCATENATE(VLOOKUP(Table4[[#This Row],[Jurisdicción]],Table5[#All],2,FALSE),".",Table4[[#This Row],[CodObjEst]])</f>
        <v>SSSYP.1</v>
      </c>
      <c r="K285" s="42" t="s">
        <v>501</v>
      </c>
      <c r="L285">
        <f>IF(Table4[[#This Row],[SiglaObjEst]]=J284,L284+1,1)</f>
        <v>1</v>
      </c>
    </row>
    <row r="286" spans="7:12" ht="45" x14ac:dyDescent="0.25">
      <c r="G286" s="41" t="s">
        <v>92</v>
      </c>
      <c r="H286" s="42" t="s">
        <v>500</v>
      </c>
      <c r="I286" s="42">
        <f>VLOOKUP(LEFT(Table4[[#This Row],[Objetivo estratégico]],255),Table2[[#All],[255 caracteres]:[CodObjEst]],2,FALSE)</f>
        <v>1</v>
      </c>
      <c r="J286" s="42" t="str">
        <f>CONCATENATE(VLOOKUP(Table4[[#This Row],[Jurisdicción]],Table5[#All],2,FALSE),".",Table4[[#This Row],[CodObjEst]])</f>
        <v>SSSYP.1</v>
      </c>
      <c r="K286" s="42" t="s">
        <v>509</v>
      </c>
      <c r="L286">
        <f>IF(Table4[[#This Row],[SiglaObjEst]]=J285,L285+1,1)</f>
        <v>2</v>
      </c>
    </row>
    <row r="287" spans="7:12" ht="30" x14ac:dyDescent="0.25">
      <c r="G287" s="41" t="s">
        <v>92</v>
      </c>
      <c r="H287" s="42" t="s">
        <v>502</v>
      </c>
      <c r="I287" s="42">
        <f>VLOOKUP(LEFT(Table4[[#This Row],[Objetivo estratégico]],255),Table2[[#All],[255 caracteres]:[CodObjEst]],2,FALSE)</f>
        <v>2</v>
      </c>
      <c r="J287" s="42" t="str">
        <f>CONCATENATE(VLOOKUP(Table4[[#This Row],[Jurisdicción]],Table5[#All],2,FALSE),".",Table4[[#This Row],[CodObjEst]])</f>
        <v>SSSYP.2</v>
      </c>
      <c r="K287" s="42" t="s">
        <v>503</v>
      </c>
      <c r="L287">
        <f>IF(Table4[[#This Row],[SiglaObjEst]]=J286,L286+1,1)</f>
        <v>1</v>
      </c>
    </row>
    <row r="288" spans="7:12" ht="30" x14ac:dyDescent="0.25">
      <c r="G288" s="41" t="s">
        <v>92</v>
      </c>
      <c r="H288" s="42" t="s">
        <v>502</v>
      </c>
      <c r="I288" s="42">
        <f>VLOOKUP(LEFT(Table4[[#This Row],[Objetivo estratégico]],255),Table2[[#All],[255 caracteres]:[CodObjEst]],2,FALSE)</f>
        <v>2</v>
      </c>
      <c r="J288" s="42" t="str">
        <f>CONCATENATE(VLOOKUP(Table4[[#This Row],[Jurisdicción]],Table5[#All],2,FALSE),".",Table4[[#This Row],[CodObjEst]])</f>
        <v>SSSYP.2</v>
      </c>
      <c r="K288" s="42" t="s">
        <v>504</v>
      </c>
      <c r="L288">
        <f>IF(Table4[[#This Row],[SiglaObjEst]]=J287,L287+1,1)</f>
        <v>2</v>
      </c>
    </row>
    <row r="289" spans="7:12" ht="30" x14ac:dyDescent="0.25">
      <c r="G289" s="41" t="s">
        <v>92</v>
      </c>
      <c r="H289" s="42" t="s">
        <v>502</v>
      </c>
      <c r="I289" s="42">
        <f>VLOOKUP(LEFT(Table4[[#This Row],[Objetivo estratégico]],255),Table2[[#All],[255 caracteres]:[CodObjEst]],2,FALSE)</f>
        <v>2</v>
      </c>
      <c r="J289" s="42" t="str">
        <f>CONCATENATE(VLOOKUP(Table4[[#This Row],[Jurisdicción]],Table5[#All],2,FALSE),".",Table4[[#This Row],[CodObjEst]])</f>
        <v>SSSYP.2</v>
      </c>
      <c r="K289" s="42" t="s">
        <v>505</v>
      </c>
      <c r="L289">
        <f>IF(Table4[[#This Row],[SiglaObjEst]]=J288,L288+1,1)</f>
        <v>3</v>
      </c>
    </row>
    <row r="290" spans="7:12" ht="45" x14ac:dyDescent="0.25">
      <c r="G290" s="41" t="s">
        <v>92</v>
      </c>
      <c r="H290" s="42" t="s">
        <v>506</v>
      </c>
      <c r="I290" s="42">
        <f>VLOOKUP(LEFT(Table4[[#This Row],[Objetivo estratégico]],255),Table2[[#All],[255 caracteres]:[CodObjEst]],2,FALSE)</f>
        <v>3</v>
      </c>
      <c r="J290" s="42" t="str">
        <f>CONCATENATE(VLOOKUP(Table4[[#This Row],[Jurisdicción]],Table5[#All],2,FALSE),".",Table4[[#This Row],[CodObjEst]])</f>
        <v>SSSYP.3</v>
      </c>
      <c r="K290" s="42" t="s">
        <v>505</v>
      </c>
      <c r="L290">
        <f>IF(Table4[[#This Row],[SiglaObjEst]]=J289,L289+1,1)</f>
        <v>1</v>
      </c>
    </row>
    <row r="291" spans="7:12" ht="45" x14ac:dyDescent="0.25">
      <c r="G291" s="41" t="s">
        <v>92</v>
      </c>
      <c r="H291" s="42" t="s">
        <v>507</v>
      </c>
      <c r="I291" s="42">
        <f>VLOOKUP(LEFT(Table4[[#This Row],[Objetivo estratégico]],255),Table2[[#All],[255 caracteres]:[CodObjEst]],2,FALSE)</f>
        <v>4</v>
      </c>
      <c r="J291" s="42" t="str">
        <f>CONCATENATE(VLOOKUP(Table4[[#This Row],[Jurisdicción]],Table5[#All],2,FALSE),".",Table4[[#This Row],[CodObjEst]])</f>
        <v>SSSYP.4</v>
      </c>
      <c r="K291" s="42" t="s">
        <v>508</v>
      </c>
      <c r="L291">
        <f>IF(Table4[[#This Row],[SiglaObjEst]]=J290,L290+1,1)</f>
        <v>1</v>
      </c>
    </row>
    <row r="292" spans="7:12" x14ac:dyDescent="0.25">
      <c r="G292" s="41" t="s">
        <v>84</v>
      </c>
      <c r="H292" s="42" t="s">
        <v>381</v>
      </c>
      <c r="I292" s="42">
        <f>VLOOKUP(LEFT(Table4[[#This Row],[Objetivo estratégico]],255),Table2[[#All],[255 caracteres]:[CodObjEst]],2,FALSE)</f>
        <v>1</v>
      </c>
      <c r="J292" s="42" t="str">
        <f>CONCATENATE(VLOOKUP(Table4[[#This Row],[Jurisdicción]],Table5[#All],2,FALSE),".",Table4[[#This Row],[CodObjEst]])</f>
        <v>MSGC.1</v>
      </c>
      <c r="K292" s="42" t="s">
        <v>382</v>
      </c>
      <c r="L292">
        <f>IF(Table4[[#This Row],[SiglaObjEst]]=J291,L291+1,1)</f>
        <v>1</v>
      </c>
    </row>
    <row r="293" spans="7:12" x14ac:dyDescent="0.25">
      <c r="G293" s="41" t="s">
        <v>84</v>
      </c>
      <c r="H293" s="42" t="s">
        <v>381</v>
      </c>
      <c r="I293" s="42">
        <f>VLOOKUP(LEFT(Table4[[#This Row],[Objetivo estratégico]],255),Table2[[#All],[255 caracteres]:[CodObjEst]],2,FALSE)</f>
        <v>1</v>
      </c>
      <c r="J293" s="42" t="str">
        <f>CONCATENATE(VLOOKUP(Table4[[#This Row],[Jurisdicción]],Table5[#All],2,FALSE),".",Table4[[#This Row],[CodObjEst]])</f>
        <v>MSGC.1</v>
      </c>
      <c r="K293" s="42" t="s">
        <v>388</v>
      </c>
      <c r="L293">
        <f>IF(Table4[[#This Row],[SiglaObjEst]]=J292,L292+1,1)</f>
        <v>2</v>
      </c>
    </row>
    <row r="294" spans="7:12" ht="30" x14ac:dyDescent="0.25">
      <c r="G294" s="41" t="s">
        <v>84</v>
      </c>
      <c r="H294" s="42" t="s">
        <v>381</v>
      </c>
      <c r="I294" s="42">
        <f>VLOOKUP(LEFT(Table4[[#This Row],[Objetivo estratégico]],255),Table2[[#All],[255 caracteres]:[CodObjEst]],2,FALSE)</f>
        <v>1</v>
      </c>
      <c r="J294" s="42" t="str">
        <f>CONCATENATE(VLOOKUP(Table4[[#This Row],[Jurisdicción]],Table5[#All],2,FALSE),".",Table4[[#This Row],[CodObjEst]])</f>
        <v>MSGC.1</v>
      </c>
      <c r="K294" s="42" t="s">
        <v>389</v>
      </c>
      <c r="L294">
        <f>IF(Table4[[#This Row],[SiglaObjEst]]=J293,L293+1,1)</f>
        <v>3</v>
      </c>
    </row>
    <row r="295" spans="7:12" x14ac:dyDescent="0.25">
      <c r="G295" s="41" t="s">
        <v>84</v>
      </c>
      <c r="H295" s="42" t="s">
        <v>381</v>
      </c>
      <c r="I295" s="42">
        <f>VLOOKUP(LEFT(Table4[[#This Row],[Objetivo estratégico]],255),Table2[[#All],[255 caracteres]:[CodObjEst]],2,FALSE)</f>
        <v>1</v>
      </c>
      <c r="J295" s="42" t="str">
        <f>CONCATENATE(VLOOKUP(Table4[[#This Row],[Jurisdicción]],Table5[#All],2,FALSE),".",Table4[[#This Row],[CodObjEst]])</f>
        <v>MSGC.1</v>
      </c>
      <c r="K295" s="42" t="s">
        <v>390</v>
      </c>
      <c r="L295">
        <f>IF(Table4[[#This Row],[SiglaObjEst]]=J294,L294+1,1)</f>
        <v>4</v>
      </c>
    </row>
    <row r="296" spans="7:12" x14ac:dyDescent="0.25">
      <c r="G296" s="41" t="s">
        <v>84</v>
      </c>
      <c r="H296" s="42" t="s">
        <v>383</v>
      </c>
      <c r="I296" s="42">
        <f>VLOOKUP(LEFT(Table4[[#This Row],[Objetivo estratégico]],255),Table2[[#All],[255 caracteres]:[CodObjEst]],2,FALSE)</f>
        <v>2</v>
      </c>
      <c r="J296" s="42" t="str">
        <f>CONCATENATE(VLOOKUP(Table4[[#This Row],[Jurisdicción]],Table5[#All],2,FALSE),".",Table4[[#This Row],[CodObjEst]])</f>
        <v>MSGC.2</v>
      </c>
      <c r="K296" s="42" t="s">
        <v>384</v>
      </c>
      <c r="L296">
        <f>IF(Table4[[#This Row],[SiglaObjEst]]=J295,L295+1,1)</f>
        <v>1</v>
      </c>
    </row>
    <row r="297" spans="7:12" x14ac:dyDescent="0.25">
      <c r="G297" s="41" t="s">
        <v>84</v>
      </c>
      <c r="H297" s="42" t="s">
        <v>383</v>
      </c>
      <c r="I297" s="42">
        <f>VLOOKUP(LEFT(Table4[[#This Row],[Objetivo estratégico]],255),Table2[[#All],[255 caracteres]:[CodObjEst]],2,FALSE)</f>
        <v>2</v>
      </c>
      <c r="J297" s="42" t="str">
        <f>CONCATENATE(VLOOKUP(Table4[[#This Row],[Jurisdicción]],Table5[#All],2,FALSE),".",Table4[[#This Row],[CodObjEst]])</f>
        <v>MSGC.2</v>
      </c>
      <c r="K297" s="42" t="s">
        <v>400</v>
      </c>
      <c r="L297">
        <f>IF(Table4[[#This Row],[SiglaObjEst]]=J296,L296+1,1)</f>
        <v>2</v>
      </c>
    </row>
    <row r="298" spans="7:12" x14ac:dyDescent="0.25">
      <c r="G298" s="41" t="s">
        <v>84</v>
      </c>
      <c r="H298" s="42" t="s">
        <v>383</v>
      </c>
      <c r="I298" s="42">
        <f>VLOOKUP(LEFT(Table4[[#This Row],[Objetivo estratégico]],255),Table2[[#All],[255 caracteres]:[CodObjEst]],2,FALSE)</f>
        <v>2</v>
      </c>
      <c r="J298" s="42" t="str">
        <f>CONCATENATE(VLOOKUP(Table4[[#This Row],[Jurisdicción]],Table5[#All],2,FALSE),".",Table4[[#This Row],[CodObjEst]])</f>
        <v>MSGC.2</v>
      </c>
      <c r="K298" s="42" t="s">
        <v>401</v>
      </c>
      <c r="L298">
        <f>IF(Table4[[#This Row],[SiglaObjEst]]=J297,L297+1,1)</f>
        <v>3</v>
      </c>
    </row>
    <row r="299" spans="7:12" ht="30" x14ac:dyDescent="0.25">
      <c r="G299" s="41" t="s">
        <v>84</v>
      </c>
      <c r="H299" s="42" t="s">
        <v>383</v>
      </c>
      <c r="I299" s="42">
        <f>VLOOKUP(LEFT(Table4[[#This Row],[Objetivo estratégico]],255),Table2[[#All],[255 caracteres]:[CodObjEst]],2,FALSE)</f>
        <v>2</v>
      </c>
      <c r="J299" s="42" t="str">
        <f>CONCATENATE(VLOOKUP(Table4[[#This Row],[Jurisdicción]],Table5[#All],2,FALSE),".",Table4[[#This Row],[CodObjEst]])</f>
        <v>MSGC.2</v>
      </c>
      <c r="K299" s="42" t="s">
        <v>402</v>
      </c>
      <c r="L299">
        <f>IF(Table4[[#This Row],[SiglaObjEst]]=J298,L298+1,1)</f>
        <v>4</v>
      </c>
    </row>
    <row r="300" spans="7:12" x14ac:dyDescent="0.25">
      <c r="G300" s="41" t="s">
        <v>84</v>
      </c>
      <c r="H300" s="42" t="s">
        <v>383</v>
      </c>
      <c r="I300" s="42">
        <f>VLOOKUP(LEFT(Table4[[#This Row],[Objetivo estratégico]],255),Table2[[#All],[255 caracteres]:[CodObjEst]],2,FALSE)</f>
        <v>2</v>
      </c>
      <c r="J300" s="42" t="str">
        <f>CONCATENATE(VLOOKUP(Table4[[#This Row],[Jurisdicción]],Table5[#All],2,FALSE),".",Table4[[#This Row],[CodObjEst]])</f>
        <v>MSGC.2</v>
      </c>
      <c r="K300" s="42" t="s">
        <v>403</v>
      </c>
      <c r="L300">
        <f>IF(Table4[[#This Row],[SiglaObjEst]]=J299,L299+1,1)</f>
        <v>5</v>
      </c>
    </row>
    <row r="301" spans="7:12" x14ac:dyDescent="0.25">
      <c r="G301" s="41" t="s">
        <v>84</v>
      </c>
      <c r="H301" s="42" t="s">
        <v>385</v>
      </c>
      <c r="I301" s="42">
        <f>VLOOKUP(LEFT(Table4[[#This Row],[Objetivo estratégico]],255),Table2[[#All],[255 caracteres]:[CodObjEst]],2,FALSE)</f>
        <v>3</v>
      </c>
      <c r="J301" s="42" t="str">
        <f>CONCATENATE(VLOOKUP(Table4[[#This Row],[Jurisdicción]],Table5[#All],2,FALSE),".",Table4[[#This Row],[CodObjEst]])</f>
        <v>MSGC.3</v>
      </c>
      <c r="K301" s="42" t="s">
        <v>386</v>
      </c>
      <c r="L301">
        <f>IF(Table4[[#This Row],[SiglaObjEst]]=J300,L300+1,1)</f>
        <v>1</v>
      </c>
    </row>
    <row r="302" spans="7:12" x14ac:dyDescent="0.25">
      <c r="G302" s="41" t="s">
        <v>84</v>
      </c>
      <c r="H302" s="42" t="s">
        <v>385</v>
      </c>
      <c r="I302" s="42">
        <f>VLOOKUP(LEFT(Table4[[#This Row],[Objetivo estratégico]],255),Table2[[#All],[255 caracteres]:[CodObjEst]],2,FALSE)</f>
        <v>3</v>
      </c>
      <c r="J302" s="42" t="str">
        <f>CONCATENATE(VLOOKUP(Table4[[#This Row],[Jurisdicción]],Table5[#All],2,FALSE),".",Table4[[#This Row],[CodObjEst]])</f>
        <v>MSGC.3</v>
      </c>
      <c r="K302" s="42" t="s">
        <v>387</v>
      </c>
      <c r="L302">
        <f>IF(Table4[[#This Row],[SiglaObjEst]]=J301,L301+1,1)</f>
        <v>2</v>
      </c>
    </row>
    <row r="303" spans="7:12" x14ac:dyDescent="0.25">
      <c r="G303" s="41" t="s">
        <v>84</v>
      </c>
      <c r="H303" s="42" t="s">
        <v>385</v>
      </c>
      <c r="I303" s="42">
        <f>VLOOKUP(LEFT(Table4[[#This Row],[Objetivo estratégico]],255),Table2[[#All],[255 caracteres]:[CodObjEst]],2,FALSE)</f>
        <v>3</v>
      </c>
      <c r="J303" s="42" t="str">
        <f>CONCATENATE(VLOOKUP(Table4[[#This Row],[Jurisdicción]],Table5[#All],2,FALSE),".",Table4[[#This Row],[CodObjEst]])</f>
        <v>MSGC.3</v>
      </c>
      <c r="K303" s="42" t="s">
        <v>391</v>
      </c>
      <c r="L303">
        <f>IF(Table4[[#This Row],[SiglaObjEst]]=J302,L302+1,1)</f>
        <v>3</v>
      </c>
    </row>
    <row r="304" spans="7:12" x14ac:dyDescent="0.25">
      <c r="G304" s="41" t="s">
        <v>84</v>
      </c>
      <c r="H304" s="42" t="s">
        <v>392</v>
      </c>
      <c r="I304" s="42">
        <f>VLOOKUP(LEFT(Table4[[#This Row],[Objetivo estratégico]],255),Table2[[#All],[255 caracteres]:[CodObjEst]],2,FALSE)</f>
        <v>4</v>
      </c>
      <c r="J304" s="42" t="str">
        <f>CONCATENATE(VLOOKUP(Table4[[#This Row],[Jurisdicción]],Table5[#All],2,FALSE),".",Table4[[#This Row],[CodObjEst]])</f>
        <v>MSGC.4</v>
      </c>
      <c r="K304" s="42" t="s">
        <v>393</v>
      </c>
      <c r="L304">
        <f>IF(Table4[[#This Row],[SiglaObjEst]]=J303,L303+1,1)</f>
        <v>1</v>
      </c>
    </row>
    <row r="305" spans="7:12" x14ac:dyDescent="0.25">
      <c r="G305" s="41" t="s">
        <v>84</v>
      </c>
      <c r="H305" s="42" t="s">
        <v>392</v>
      </c>
      <c r="I305" s="42">
        <f>VLOOKUP(LEFT(Table4[[#This Row],[Objetivo estratégico]],255),Table2[[#All],[255 caracteres]:[CodObjEst]],2,FALSE)</f>
        <v>4</v>
      </c>
      <c r="J305" s="42" t="str">
        <f>CONCATENATE(VLOOKUP(Table4[[#This Row],[Jurisdicción]],Table5[#All],2,FALSE),".",Table4[[#This Row],[CodObjEst]])</f>
        <v>MSGC.4</v>
      </c>
      <c r="K305" s="42" t="s">
        <v>394</v>
      </c>
      <c r="L305">
        <f>IF(Table4[[#This Row],[SiglaObjEst]]=J304,L304+1,1)</f>
        <v>2</v>
      </c>
    </row>
    <row r="306" spans="7:12" x14ac:dyDescent="0.25">
      <c r="G306" s="41" t="s">
        <v>84</v>
      </c>
      <c r="H306" s="42" t="s">
        <v>392</v>
      </c>
      <c r="I306" s="42">
        <f>VLOOKUP(LEFT(Table4[[#This Row],[Objetivo estratégico]],255),Table2[[#All],[255 caracteres]:[CodObjEst]],2,FALSE)</f>
        <v>4</v>
      </c>
      <c r="J306" s="42" t="str">
        <f>CONCATENATE(VLOOKUP(Table4[[#This Row],[Jurisdicción]],Table5[#All],2,FALSE),".",Table4[[#This Row],[CodObjEst]])</f>
        <v>MSGC.4</v>
      </c>
      <c r="K306" s="42" t="s">
        <v>395</v>
      </c>
      <c r="L306">
        <f>IF(Table4[[#This Row],[SiglaObjEst]]=J305,L305+1,1)</f>
        <v>3</v>
      </c>
    </row>
    <row r="307" spans="7:12" x14ac:dyDescent="0.25">
      <c r="G307" s="41" t="s">
        <v>84</v>
      </c>
      <c r="H307" s="42" t="s">
        <v>392</v>
      </c>
      <c r="I307" s="42">
        <f>VLOOKUP(LEFT(Table4[[#This Row],[Objetivo estratégico]],255),Table2[[#All],[255 caracteres]:[CodObjEst]],2,FALSE)</f>
        <v>4</v>
      </c>
      <c r="J307" s="42" t="str">
        <f>CONCATENATE(VLOOKUP(Table4[[#This Row],[Jurisdicción]],Table5[#All],2,FALSE),".",Table4[[#This Row],[CodObjEst]])</f>
        <v>MSGC.4</v>
      </c>
      <c r="K307" s="42" t="s">
        <v>396</v>
      </c>
      <c r="L307">
        <f>IF(Table4[[#This Row],[SiglaObjEst]]=J306,L306+1,1)</f>
        <v>4</v>
      </c>
    </row>
    <row r="308" spans="7:12" x14ac:dyDescent="0.25">
      <c r="G308" s="41" t="s">
        <v>84</v>
      </c>
      <c r="H308" s="42" t="s">
        <v>397</v>
      </c>
      <c r="I308" s="42">
        <f>VLOOKUP(LEFT(Table4[[#This Row],[Objetivo estratégico]],255),Table2[[#All],[255 caracteres]:[CodObjEst]],2,FALSE)</f>
        <v>5</v>
      </c>
      <c r="J308" s="42" t="str">
        <f>CONCATENATE(VLOOKUP(Table4[[#This Row],[Jurisdicción]],Table5[#All],2,FALSE),".",Table4[[#This Row],[CodObjEst]])</f>
        <v>MSGC.5</v>
      </c>
      <c r="K308" s="42" t="s">
        <v>398</v>
      </c>
      <c r="L308">
        <f>IF(Table4[[#This Row],[SiglaObjEst]]=J307,L307+1,1)</f>
        <v>1</v>
      </c>
    </row>
    <row r="309" spans="7:12" x14ac:dyDescent="0.25">
      <c r="G309" s="41" t="s">
        <v>84</v>
      </c>
      <c r="H309" s="42" t="s">
        <v>397</v>
      </c>
      <c r="I309" s="42">
        <f>VLOOKUP(LEFT(Table4[[#This Row],[Objetivo estratégico]],255),Table2[[#All],[255 caracteres]:[CodObjEst]],2,FALSE)</f>
        <v>5</v>
      </c>
      <c r="J309" s="42" t="str">
        <f>CONCATENATE(VLOOKUP(Table4[[#This Row],[Jurisdicción]],Table5[#All],2,FALSE),".",Table4[[#This Row],[CodObjEst]])</f>
        <v>MSGC.5</v>
      </c>
      <c r="K309" s="42" t="s">
        <v>399</v>
      </c>
      <c r="L309">
        <f>IF(Table4[[#This Row],[SiglaObjEst]]=J308,L308+1,1)</f>
        <v>2</v>
      </c>
    </row>
    <row r="310" spans="7:12" ht="30" x14ac:dyDescent="0.25">
      <c r="G310" s="41" t="s">
        <v>87</v>
      </c>
      <c r="H310" s="42" t="s">
        <v>440</v>
      </c>
      <c r="I310" s="42">
        <f>VLOOKUP(LEFT(Table4[[#This Row],[Objetivo estratégico]],255),Table2[[#All],[255 caracteres]:[CodObjEst]],2,FALSE)</f>
        <v>1</v>
      </c>
      <c r="J310" s="42" t="str">
        <f>CONCATENATE(VLOOKUP(Table4[[#This Row],[Jurisdicción]],Table5[#All],2,FALSE),".",Table4[[#This Row],[CodObjEst]])</f>
        <v>SGYRI.1</v>
      </c>
      <c r="K310" s="42" t="s">
        <v>441</v>
      </c>
      <c r="L310">
        <f>IF(Table4[[#This Row],[SiglaObjEst]]=J309,L309+1,1)</f>
        <v>1</v>
      </c>
    </row>
    <row r="311" spans="7:12" ht="30" x14ac:dyDescent="0.25">
      <c r="G311" s="41" t="s">
        <v>87</v>
      </c>
      <c r="H311" s="42" t="s">
        <v>440</v>
      </c>
      <c r="I311" s="42">
        <f>VLOOKUP(LEFT(Table4[[#This Row],[Objetivo estratégico]],255),Table2[[#All],[255 caracteres]:[CodObjEst]],2,FALSE)</f>
        <v>1</v>
      </c>
      <c r="J311" s="42" t="str">
        <f>CONCATENATE(VLOOKUP(Table4[[#This Row],[Jurisdicción]],Table5[#All],2,FALSE),".",Table4[[#This Row],[CodObjEst]])</f>
        <v>SGYRI.1</v>
      </c>
      <c r="K311" s="42" t="s">
        <v>446</v>
      </c>
      <c r="L311">
        <f>IF(Table4[[#This Row],[SiglaObjEst]]=J310,L310+1,1)</f>
        <v>2</v>
      </c>
    </row>
    <row r="312" spans="7:12" ht="60" x14ac:dyDescent="0.25">
      <c r="G312" s="41" t="s">
        <v>87</v>
      </c>
      <c r="H312" s="42" t="s">
        <v>440</v>
      </c>
      <c r="I312" s="42">
        <f>VLOOKUP(LEFT(Table4[[#This Row],[Objetivo estratégico]],255),Table2[[#All],[255 caracteres]:[CodObjEst]],2,FALSE)</f>
        <v>1</v>
      </c>
      <c r="J312" s="42" t="str">
        <f>CONCATENATE(VLOOKUP(Table4[[#This Row],[Jurisdicción]],Table5[#All],2,FALSE),".",Table4[[#This Row],[CodObjEst]])</f>
        <v>SGYRI.1</v>
      </c>
      <c r="K312" s="42" t="s">
        <v>449</v>
      </c>
      <c r="L312">
        <f>IF(Table4[[#This Row],[SiglaObjEst]]=J311,L311+1,1)</f>
        <v>3</v>
      </c>
    </row>
    <row r="313" spans="7:12" ht="30" x14ac:dyDescent="0.25">
      <c r="G313" s="41" t="s">
        <v>87</v>
      </c>
      <c r="H313" s="42" t="s">
        <v>442</v>
      </c>
      <c r="I313" s="42">
        <f>VLOOKUP(LEFT(Table4[[#This Row],[Objetivo estratégico]],255),Table2[[#All],[255 caracteres]:[CodObjEst]],2,FALSE)</f>
        <v>2</v>
      </c>
      <c r="J313" s="42" t="str">
        <f>CONCATENATE(VLOOKUP(Table4[[#This Row],[Jurisdicción]],Table5[#All],2,FALSE),".",Table4[[#This Row],[CodObjEst]])</f>
        <v>SGYRI.2</v>
      </c>
      <c r="K313" s="42" t="s">
        <v>443</v>
      </c>
      <c r="L313">
        <f>IF(Table4[[#This Row],[SiglaObjEst]]=J312,L312+1,1)</f>
        <v>1</v>
      </c>
    </row>
    <row r="314" spans="7:12" ht="45" x14ac:dyDescent="0.25">
      <c r="G314" s="41" t="s">
        <v>87</v>
      </c>
      <c r="H314" s="42" t="s">
        <v>442</v>
      </c>
      <c r="I314" s="42">
        <f>VLOOKUP(LEFT(Table4[[#This Row],[Objetivo estratégico]],255),Table2[[#All],[255 caracteres]:[CodObjEst]],2,FALSE)</f>
        <v>2</v>
      </c>
      <c r="J314" s="42" t="str">
        <f>CONCATENATE(VLOOKUP(Table4[[#This Row],[Jurisdicción]],Table5[#All],2,FALSE),".",Table4[[#This Row],[CodObjEst]])</f>
        <v>SGYRI.2</v>
      </c>
      <c r="K314" s="42" t="s">
        <v>448</v>
      </c>
      <c r="L314">
        <f>IF(Table4[[#This Row],[SiglaObjEst]]=J313,L313+1,1)</f>
        <v>2</v>
      </c>
    </row>
    <row r="315" spans="7:12" ht="30" x14ac:dyDescent="0.25">
      <c r="G315" s="41" t="s">
        <v>87</v>
      </c>
      <c r="H315" s="42" t="s">
        <v>442</v>
      </c>
      <c r="I315" s="42">
        <f>VLOOKUP(LEFT(Table4[[#This Row],[Objetivo estratégico]],255),Table2[[#All],[255 caracteres]:[CodObjEst]],2,FALSE)</f>
        <v>2</v>
      </c>
      <c r="J315" s="42" t="str">
        <f>CONCATENATE(VLOOKUP(Table4[[#This Row],[Jurisdicción]],Table5[#All],2,FALSE),".",Table4[[#This Row],[CodObjEst]])</f>
        <v>SGYRI.2</v>
      </c>
      <c r="K315" s="42" t="s">
        <v>450</v>
      </c>
      <c r="L315">
        <f>IF(Table4[[#This Row],[SiglaObjEst]]=J314,L314+1,1)</f>
        <v>3</v>
      </c>
    </row>
    <row r="316" spans="7:12" ht="45" x14ac:dyDescent="0.25">
      <c r="G316" s="41" t="s">
        <v>87</v>
      </c>
      <c r="H316" s="42" t="s">
        <v>442</v>
      </c>
      <c r="I316" s="42">
        <f>VLOOKUP(LEFT(Table4[[#This Row],[Objetivo estratégico]],255),Table2[[#All],[255 caracteres]:[CodObjEst]],2,FALSE)</f>
        <v>2</v>
      </c>
      <c r="J316" s="42" t="str">
        <f>CONCATENATE(VLOOKUP(Table4[[#This Row],[Jurisdicción]],Table5[#All],2,FALSE),".",Table4[[#This Row],[CodObjEst]])</f>
        <v>SGYRI.2</v>
      </c>
      <c r="K316" s="42" t="s">
        <v>452</v>
      </c>
      <c r="L316">
        <f>IF(Table4[[#This Row],[SiglaObjEst]]=J315,L315+1,1)</f>
        <v>4</v>
      </c>
    </row>
    <row r="317" spans="7:12" ht="30" x14ac:dyDescent="0.25">
      <c r="G317" s="41" t="s">
        <v>87</v>
      </c>
      <c r="H317" s="42" t="s">
        <v>444</v>
      </c>
      <c r="I317" s="42">
        <f>VLOOKUP(LEFT(Table4[[#This Row],[Objetivo estratégico]],255),Table2[[#All],[255 caracteres]:[CodObjEst]],2,FALSE)</f>
        <v>3</v>
      </c>
      <c r="J317" s="42" t="str">
        <f>CONCATENATE(VLOOKUP(Table4[[#This Row],[Jurisdicción]],Table5[#All],2,FALSE),".",Table4[[#This Row],[CodObjEst]])</f>
        <v>SGYRI.3</v>
      </c>
      <c r="K317" s="42" t="s">
        <v>445</v>
      </c>
      <c r="L317">
        <f>IF(Table4[[#This Row],[SiglaObjEst]]=J316,L316+1,1)</f>
        <v>1</v>
      </c>
    </row>
    <row r="318" spans="7:12" ht="30" x14ac:dyDescent="0.25">
      <c r="G318" s="41" t="s">
        <v>87</v>
      </c>
      <c r="H318" s="42" t="s">
        <v>444</v>
      </c>
      <c r="I318" s="42">
        <f>VLOOKUP(LEFT(Table4[[#This Row],[Objetivo estratégico]],255),Table2[[#All],[255 caracteres]:[CodObjEst]],2,FALSE)</f>
        <v>3</v>
      </c>
      <c r="J318" s="42" t="str">
        <f>CONCATENATE(VLOOKUP(Table4[[#This Row],[Jurisdicción]],Table5[#All],2,FALSE),".",Table4[[#This Row],[CodObjEst]])</f>
        <v>SGYRI.3</v>
      </c>
      <c r="K318" s="42" t="s">
        <v>447</v>
      </c>
      <c r="L318">
        <f>IF(Table4[[#This Row],[SiglaObjEst]]=J317,L317+1,1)</f>
        <v>2</v>
      </c>
    </row>
    <row r="319" spans="7:12" ht="30" x14ac:dyDescent="0.25">
      <c r="G319" s="41" t="s">
        <v>87</v>
      </c>
      <c r="H319" s="42" t="s">
        <v>444</v>
      </c>
      <c r="I319" s="42">
        <f>VLOOKUP(LEFT(Table4[[#This Row],[Objetivo estratégico]],255),Table2[[#All],[255 caracteres]:[CodObjEst]],2,FALSE)</f>
        <v>3</v>
      </c>
      <c r="J319" s="42" t="str">
        <f>CONCATENATE(VLOOKUP(Table4[[#This Row],[Jurisdicción]],Table5[#All],2,FALSE),".",Table4[[#This Row],[CodObjEst]])</f>
        <v>SGYRI.3</v>
      </c>
      <c r="K319" s="42" t="s">
        <v>451</v>
      </c>
      <c r="L319">
        <f>IF(Table4[[#This Row],[SiglaObjEst]]=J318,L318+1,1)</f>
        <v>3</v>
      </c>
    </row>
    <row r="320" spans="7:12" ht="60" x14ac:dyDescent="0.25">
      <c r="G320" s="41" t="s">
        <v>88</v>
      </c>
      <c r="H320" s="42" t="s">
        <v>453</v>
      </c>
      <c r="I320" s="42">
        <f>VLOOKUP(LEFT(Table4[[#This Row],[Objetivo estratégico]],255),Table2[[#All],[255 caracteres]:[CodObjEst]],2,FALSE)</f>
        <v>1</v>
      </c>
      <c r="J320" s="42" t="str">
        <f>CONCATENATE(VLOOKUP(Table4[[#This Row],[Jurisdicción]],Table5[#All],2,FALSE),".",Table4[[#This Row],[CodObjEst]])</f>
        <v>SGCBA.1</v>
      </c>
      <c r="K320" s="42" t="s">
        <v>454</v>
      </c>
      <c r="L320">
        <f>IF(Table4[[#This Row],[SiglaObjEst]]=J319,L319+1,1)</f>
        <v>1</v>
      </c>
    </row>
    <row r="321" spans="7:12" ht="30" x14ac:dyDescent="0.25">
      <c r="G321" s="41" t="s">
        <v>88</v>
      </c>
      <c r="H321" s="42" t="s">
        <v>453</v>
      </c>
      <c r="I321" s="42">
        <f>VLOOKUP(LEFT(Table4[[#This Row],[Objetivo estratégico]],255),Table2[[#All],[255 caracteres]:[CodObjEst]],2,FALSE)</f>
        <v>1</v>
      </c>
      <c r="J321" s="42" t="str">
        <f>CONCATENATE(VLOOKUP(Table4[[#This Row],[Jurisdicción]],Table5[#All],2,FALSE),".",Table4[[#This Row],[CodObjEst]])</f>
        <v>SGCBA.1</v>
      </c>
      <c r="K321" s="42" t="s">
        <v>455</v>
      </c>
      <c r="L321">
        <f>IF(Table4[[#This Row],[SiglaObjEst]]=J320,L320+1,1)</f>
        <v>2</v>
      </c>
    </row>
    <row r="322" spans="7:12" ht="45" x14ac:dyDescent="0.25">
      <c r="G322" s="41" t="s">
        <v>88</v>
      </c>
      <c r="H322" s="42" t="s">
        <v>453</v>
      </c>
      <c r="I322" s="42">
        <f>VLOOKUP(LEFT(Table4[[#This Row],[Objetivo estratégico]],255),Table2[[#All],[255 caracteres]:[CodObjEst]],2,FALSE)</f>
        <v>1</v>
      </c>
      <c r="J322" s="42" t="str">
        <f>CONCATENATE(VLOOKUP(Table4[[#This Row],[Jurisdicción]],Table5[#All],2,FALSE),".",Table4[[#This Row],[CodObjEst]])</f>
        <v>SGCBA.1</v>
      </c>
      <c r="K322" s="42" t="s">
        <v>456</v>
      </c>
      <c r="L322">
        <f>IF(Table4[[#This Row],[SiglaObjEst]]=J321,L321+1,1)</f>
        <v>3</v>
      </c>
    </row>
    <row r="323" spans="7:12" ht="45" x14ac:dyDescent="0.25">
      <c r="G323" s="41" t="s">
        <v>88</v>
      </c>
      <c r="H323" s="42" t="s">
        <v>453</v>
      </c>
      <c r="I323" s="42">
        <f>VLOOKUP(LEFT(Table4[[#This Row],[Objetivo estratégico]],255),Table2[[#All],[255 caracteres]:[CodObjEst]],2,FALSE)</f>
        <v>1</v>
      </c>
      <c r="J323" s="42" t="str">
        <f>CONCATENATE(VLOOKUP(Table4[[#This Row],[Jurisdicción]],Table5[#All],2,FALSE),".",Table4[[#This Row],[CodObjEst]])</f>
        <v>SGCBA.1</v>
      </c>
      <c r="K323" s="42" t="s">
        <v>457</v>
      </c>
      <c r="L323">
        <f>IF(Table4[[#This Row],[SiglaObjEst]]=J322,L322+1,1)</f>
        <v>4</v>
      </c>
    </row>
    <row r="324" spans="7:12" ht="60" x14ac:dyDescent="0.25">
      <c r="G324" s="41" t="s">
        <v>88</v>
      </c>
      <c r="H324" s="42" t="s">
        <v>453</v>
      </c>
      <c r="I324" s="42">
        <f>VLOOKUP(LEFT(Table4[[#This Row],[Objetivo estratégico]],255),Table2[[#All],[255 caracteres]:[CodObjEst]],2,FALSE)</f>
        <v>1</v>
      </c>
      <c r="J324" s="42" t="str">
        <f>CONCATENATE(VLOOKUP(Table4[[#This Row],[Jurisdicción]],Table5[#All],2,FALSE),".",Table4[[#This Row],[CodObjEst]])</f>
        <v>SGCBA.1</v>
      </c>
      <c r="K324" s="42" t="s">
        <v>458</v>
      </c>
      <c r="L324">
        <f>IF(Table4[[#This Row],[SiglaObjEst]]=J323,L323+1,1)</f>
        <v>5</v>
      </c>
    </row>
    <row r="325" spans="7:12" ht="45" x14ac:dyDescent="0.25">
      <c r="G325" s="41" t="s">
        <v>88</v>
      </c>
      <c r="H325" s="42" t="s">
        <v>453</v>
      </c>
      <c r="I325" s="42">
        <f>VLOOKUP(LEFT(Table4[[#This Row],[Objetivo estratégico]],255),Table2[[#All],[255 caracteres]:[CodObjEst]],2,FALSE)</f>
        <v>1</v>
      </c>
      <c r="J325" s="42" t="str">
        <f>CONCATENATE(VLOOKUP(Table4[[#This Row],[Jurisdicción]],Table5[#All],2,FALSE),".",Table4[[#This Row],[CodObjEst]])</f>
        <v>SGCBA.1</v>
      </c>
      <c r="K325" s="42" t="s">
        <v>459</v>
      </c>
      <c r="L325">
        <f>IF(Table4[[#This Row],[SiglaObjEst]]=J324,L324+1,1)</f>
        <v>6</v>
      </c>
    </row>
    <row r="326" spans="7:12" ht="45" x14ac:dyDescent="0.25">
      <c r="G326" s="41" t="s">
        <v>88</v>
      </c>
      <c r="H326" s="42" t="s">
        <v>460</v>
      </c>
      <c r="I326" s="42">
        <f>VLOOKUP(LEFT(Table4[[#This Row],[Objetivo estratégico]],255),Table2[[#All],[255 caracteres]:[CodObjEst]],2,FALSE)</f>
        <v>2</v>
      </c>
      <c r="J326" s="42" t="str">
        <f>CONCATENATE(VLOOKUP(Table4[[#This Row],[Jurisdicción]],Table5[#All],2,FALSE),".",Table4[[#This Row],[CodObjEst]])</f>
        <v>SGCBA.2</v>
      </c>
      <c r="K326" s="42" t="s">
        <v>461</v>
      </c>
      <c r="L326">
        <f>IF(Table4[[#This Row],[SiglaObjEst]]=J325,L325+1,1)</f>
        <v>1</v>
      </c>
    </row>
    <row r="327" spans="7:12" ht="30" x14ac:dyDescent="0.25">
      <c r="G327" s="41" t="s">
        <v>88</v>
      </c>
      <c r="H327" s="42" t="s">
        <v>460</v>
      </c>
      <c r="I327" s="42">
        <f>VLOOKUP(LEFT(Table4[[#This Row],[Objetivo estratégico]],255),Table2[[#All],[255 caracteres]:[CodObjEst]],2,FALSE)</f>
        <v>2</v>
      </c>
      <c r="J327" s="42" t="str">
        <f>CONCATENATE(VLOOKUP(Table4[[#This Row],[Jurisdicción]],Table5[#All],2,FALSE),".",Table4[[#This Row],[CodObjEst]])</f>
        <v>SGCBA.2</v>
      </c>
      <c r="K327" s="42" t="s">
        <v>468</v>
      </c>
      <c r="L327">
        <f>IF(Table4[[#This Row],[SiglaObjEst]]=J326,L326+1,1)</f>
        <v>2</v>
      </c>
    </row>
    <row r="328" spans="7:12" ht="45" x14ac:dyDescent="0.25">
      <c r="G328" s="41" t="s">
        <v>88</v>
      </c>
      <c r="H328" s="42" t="s">
        <v>462</v>
      </c>
      <c r="I328" s="42">
        <f>VLOOKUP(LEFT(Table4[[#This Row],[Objetivo estratégico]],255),Table2[[#All],[255 caracteres]:[CodObjEst]],2,FALSE)</f>
        <v>3</v>
      </c>
      <c r="J328" s="42" t="str">
        <f>CONCATENATE(VLOOKUP(Table4[[#This Row],[Jurisdicción]],Table5[#All],2,FALSE),".",Table4[[#This Row],[CodObjEst]])</f>
        <v>SGCBA.3</v>
      </c>
      <c r="K328" s="42" t="s">
        <v>463</v>
      </c>
      <c r="L328">
        <f>IF(Table4[[#This Row],[SiglaObjEst]]=J327,L327+1,1)</f>
        <v>1</v>
      </c>
    </row>
    <row r="329" spans="7:12" ht="45" x14ac:dyDescent="0.25">
      <c r="G329" s="41" t="s">
        <v>88</v>
      </c>
      <c r="H329" s="42" t="s">
        <v>462</v>
      </c>
      <c r="I329" s="42">
        <f>VLOOKUP(LEFT(Table4[[#This Row],[Objetivo estratégico]],255),Table2[[#All],[255 caracteres]:[CodObjEst]],2,FALSE)</f>
        <v>3</v>
      </c>
      <c r="J329" s="42" t="str">
        <f>CONCATENATE(VLOOKUP(Table4[[#This Row],[Jurisdicción]],Table5[#All],2,FALSE),".",Table4[[#This Row],[CodObjEst]])</f>
        <v>SGCBA.3</v>
      </c>
      <c r="K329" s="42" t="s">
        <v>464</v>
      </c>
      <c r="L329">
        <f>IF(Table4[[#This Row],[SiglaObjEst]]=J328,L328+1,1)</f>
        <v>2</v>
      </c>
    </row>
    <row r="330" spans="7:12" ht="45" x14ac:dyDescent="0.25">
      <c r="G330" s="41" t="s">
        <v>88</v>
      </c>
      <c r="H330" s="42" t="s">
        <v>462</v>
      </c>
      <c r="I330" s="42">
        <f>VLOOKUP(LEFT(Table4[[#This Row],[Objetivo estratégico]],255),Table2[[#All],[255 caracteres]:[CodObjEst]],2,FALSE)</f>
        <v>3</v>
      </c>
      <c r="J330" s="42" t="str">
        <f>CONCATENATE(VLOOKUP(Table4[[#This Row],[Jurisdicción]],Table5[#All],2,FALSE),".",Table4[[#This Row],[CodObjEst]])</f>
        <v>SGCBA.3</v>
      </c>
      <c r="K330" s="42" t="s">
        <v>465</v>
      </c>
      <c r="L330">
        <f>IF(Table4[[#This Row],[SiglaObjEst]]=J329,L329+1,1)</f>
        <v>3</v>
      </c>
    </row>
    <row r="331" spans="7:12" ht="45" x14ac:dyDescent="0.25">
      <c r="G331" s="41" t="s">
        <v>88</v>
      </c>
      <c r="H331" s="42" t="s">
        <v>462</v>
      </c>
      <c r="I331" s="42">
        <f>VLOOKUP(LEFT(Table4[[#This Row],[Objetivo estratégico]],255),Table2[[#All],[255 caracteres]:[CodObjEst]],2,FALSE)</f>
        <v>3</v>
      </c>
      <c r="J331" s="42" t="str">
        <f>CONCATENATE(VLOOKUP(Table4[[#This Row],[Jurisdicción]],Table5[#All],2,FALSE),".",Table4[[#This Row],[CodObjEst]])</f>
        <v>SGCBA.3</v>
      </c>
      <c r="K331" s="42" t="s">
        <v>466</v>
      </c>
      <c r="L331">
        <f>IF(Table4[[#This Row],[SiglaObjEst]]=J330,L330+1,1)</f>
        <v>4</v>
      </c>
    </row>
    <row r="332" spans="7:12" x14ac:dyDescent="0.25">
      <c r="G332" s="41" t="s">
        <v>88</v>
      </c>
      <c r="H332" s="42" t="s">
        <v>462</v>
      </c>
      <c r="I332" s="42">
        <f>VLOOKUP(LEFT(Table4[[#This Row],[Objetivo estratégico]],255),Table2[[#All],[255 caracteres]:[CodObjEst]],2,FALSE)</f>
        <v>3</v>
      </c>
      <c r="J332" s="42" t="str">
        <f>CONCATENATE(VLOOKUP(Table4[[#This Row],[Jurisdicción]],Table5[#All],2,FALSE),".",Table4[[#This Row],[CodObjEst]])</f>
        <v>SGCBA.3</v>
      </c>
      <c r="K332" s="42" t="s">
        <v>467</v>
      </c>
      <c r="L332">
        <f>IF(Table4[[#This Row],[SiglaObjEst]]=J331,L331+1,1)</f>
        <v>5</v>
      </c>
    </row>
    <row r="333" spans="7:12" x14ac:dyDescent="0.25">
      <c r="G333" s="41" t="s">
        <v>94</v>
      </c>
      <c r="H333" s="42" t="s">
        <v>529</v>
      </c>
      <c r="I333" s="42">
        <f>VLOOKUP(LEFT(Table4[[#This Row],[Objetivo estratégico]],255),Table2[[#All],[255 caracteres]:[CodObjEst]],2,FALSE)</f>
        <v>1</v>
      </c>
      <c r="J333" s="42" t="str">
        <f>CONCATENATE(VLOOKUP(Table4[[#This Row],[Jurisdicción]],Table5[#All],2,FALSE),".",Table4[[#This Row],[CodObjEst]])</f>
        <v>AVJG.1</v>
      </c>
      <c r="K333" s="42" t="s">
        <v>530</v>
      </c>
      <c r="L333">
        <f>IF(Table4[[#This Row],[SiglaObjEst]]=J332,L332+1,1)</f>
        <v>1</v>
      </c>
    </row>
    <row r="334" spans="7:12" ht="30" x14ac:dyDescent="0.25">
      <c r="G334" s="41" t="s">
        <v>94</v>
      </c>
      <c r="H334" s="42" t="s">
        <v>529</v>
      </c>
      <c r="I334" s="42">
        <f>VLOOKUP(LEFT(Table4[[#This Row],[Objetivo estratégico]],255),Table2[[#All],[255 caracteres]:[CodObjEst]],2,FALSE)</f>
        <v>1</v>
      </c>
      <c r="J334" s="42" t="str">
        <f>CONCATENATE(VLOOKUP(Table4[[#This Row],[Jurisdicción]],Table5[#All],2,FALSE),".",Table4[[#This Row],[CodObjEst]])</f>
        <v>AVJG.1</v>
      </c>
      <c r="K334" s="42" t="s">
        <v>531</v>
      </c>
      <c r="L334">
        <f>IF(Table4[[#This Row],[SiglaObjEst]]=J333,L333+1,1)</f>
        <v>2</v>
      </c>
    </row>
    <row r="335" spans="7:12" x14ac:dyDescent="0.25">
      <c r="G335" s="41" t="s">
        <v>94</v>
      </c>
      <c r="H335" s="42" t="s">
        <v>568</v>
      </c>
      <c r="I335" s="42">
        <f>VLOOKUP(LEFT(Table4[[#This Row],[Objetivo estratégico]],255),Table2[[#All],[255 caracteres]:[CodObjEst]],2,FALSE)</f>
        <v>10</v>
      </c>
      <c r="J335" s="42" t="str">
        <f>CONCATENATE(VLOOKUP(Table4[[#This Row],[Jurisdicción]],Table5[#All],2,FALSE),".",Table4[[#This Row],[CodObjEst]])</f>
        <v>AVJG.10</v>
      </c>
      <c r="K335" s="42" t="s">
        <v>569</v>
      </c>
      <c r="L335">
        <f>IF(Table4[[#This Row],[SiglaObjEst]]=J334,L334+1,1)</f>
        <v>1</v>
      </c>
    </row>
    <row r="336" spans="7:12" x14ac:dyDescent="0.25">
      <c r="G336" s="41" t="s">
        <v>94</v>
      </c>
      <c r="H336" s="42" t="s">
        <v>568</v>
      </c>
      <c r="I336" s="42">
        <f>VLOOKUP(LEFT(Table4[[#This Row],[Objetivo estratégico]],255),Table2[[#All],[255 caracteres]:[CodObjEst]],2,FALSE)</f>
        <v>10</v>
      </c>
      <c r="J336" s="42" t="str">
        <f>CONCATENATE(VLOOKUP(Table4[[#This Row],[Jurisdicción]],Table5[#All],2,FALSE),".",Table4[[#This Row],[CodObjEst]])</f>
        <v>AVJG.10</v>
      </c>
      <c r="K336" s="42" t="s">
        <v>570</v>
      </c>
      <c r="L336">
        <f>IF(Table4[[#This Row],[SiglaObjEst]]=J335,L335+1,1)</f>
        <v>2</v>
      </c>
    </row>
    <row r="337" spans="7:12" ht="30" x14ac:dyDescent="0.25">
      <c r="G337" s="41" t="s">
        <v>94</v>
      </c>
      <c r="H337" s="42" t="s">
        <v>568</v>
      </c>
      <c r="I337" s="42">
        <f>VLOOKUP(LEFT(Table4[[#This Row],[Objetivo estratégico]],255),Table2[[#All],[255 caracteres]:[CodObjEst]],2,FALSE)</f>
        <v>10</v>
      </c>
      <c r="J337" s="42" t="str">
        <f>CONCATENATE(VLOOKUP(Table4[[#This Row],[Jurisdicción]],Table5[#All],2,FALSE),".",Table4[[#This Row],[CodObjEst]])</f>
        <v>AVJG.10</v>
      </c>
      <c r="K337" s="42" t="s">
        <v>578</v>
      </c>
      <c r="L337">
        <f>IF(Table4[[#This Row],[SiglaObjEst]]=J336,L336+1,1)</f>
        <v>3</v>
      </c>
    </row>
    <row r="338" spans="7:12" x14ac:dyDescent="0.25">
      <c r="G338" s="41" t="s">
        <v>94</v>
      </c>
      <c r="H338" s="42" t="s">
        <v>572</v>
      </c>
      <c r="I338" s="42">
        <f>VLOOKUP(LEFT(Table4[[#This Row],[Objetivo estratégico]],255),Table2[[#All],[255 caracteres]:[CodObjEst]],2,FALSE)</f>
        <v>11</v>
      </c>
      <c r="J338" s="42" t="str">
        <f>CONCATENATE(VLOOKUP(Table4[[#This Row],[Jurisdicción]],Table5[#All],2,FALSE),".",Table4[[#This Row],[CodObjEst]])</f>
        <v>AVJG.11</v>
      </c>
      <c r="K338" s="42" t="s">
        <v>573</v>
      </c>
      <c r="L338">
        <f>IF(Table4[[#This Row],[SiglaObjEst]]=J337,L337+1,1)</f>
        <v>1</v>
      </c>
    </row>
    <row r="339" spans="7:12" x14ac:dyDescent="0.25">
      <c r="G339" s="41" t="s">
        <v>94</v>
      </c>
      <c r="H339" s="42" t="s">
        <v>572</v>
      </c>
      <c r="I339" s="42">
        <f>VLOOKUP(LEFT(Table4[[#This Row],[Objetivo estratégico]],255),Table2[[#All],[255 caracteres]:[CodObjEst]],2,FALSE)</f>
        <v>11</v>
      </c>
      <c r="J339" s="42" t="str">
        <f>CONCATENATE(VLOOKUP(Table4[[#This Row],[Jurisdicción]],Table5[#All],2,FALSE),".",Table4[[#This Row],[CodObjEst]])</f>
        <v>AVJG.11</v>
      </c>
      <c r="K339" s="42" t="s">
        <v>574</v>
      </c>
      <c r="L339">
        <f>IF(Table4[[#This Row],[SiglaObjEst]]=J338,L338+1,1)</f>
        <v>2</v>
      </c>
    </row>
    <row r="340" spans="7:12" x14ac:dyDescent="0.25">
      <c r="G340" s="41" t="s">
        <v>94</v>
      </c>
      <c r="H340" s="42" t="s">
        <v>575</v>
      </c>
      <c r="I340" s="42">
        <f>VLOOKUP(LEFT(Table4[[#This Row],[Objetivo estratégico]],255),Table2[[#All],[255 caracteres]:[CodObjEst]],2,FALSE)</f>
        <v>12</v>
      </c>
      <c r="J340" s="42" t="str">
        <f>CONCATENATE(VLOOKUP(Table4[[#This Row],[Jurisdicción]],Table5[#All],2,FALSE),".",Table4[[#This Row],[CodObjEst]])</f>
        <v>AVJG.12</v>
      </c>
      <c r="K340" s="42" t="s">
        <v>576</v>
      </c>
      <c r="L340">
        <f>IF(Table4[[#This Row],[SiglaObjEst]]=J339,L339+1,1)</f>
        <v>1</v>
      </c>
    </row>
    <row r="341" spans="7:12" x14ac:dyDescent="0.25">
      <c r="G341" s="41" t="s">
        <v>94</v>
      </c>
      <c r="H341" s="42" t="s">
        <v>575</v>
      </c>
      <c r="I341" s="42">
        <f>VLOOKUP(LEFT(Table4[[#This Row],[Objetivo estratégico]],255),Table2[[#All],[255 caracteres]:[CodObjEst]],2,FALSE)</f>
        <v>12</v>
      </c>
      <c r="J341" s="42" t="str">
        <f>CONCATENATE(VLOOKUP(Table4[[#This Row],[Jurisdicción]],Table5[#All],2,FALSE),".",Table4[[#This Row],[CodObjEst]])</f>
        <v>AVJG.12</v>
      </c>
      <c r="K341" s="42" t="s">
        <v>577</v>
      </c>
      <c r="L341">
        <f>IF(Table4[[#This Row],[SiglaObjEst]]=J340,L340+1,1)</f>
        <v>2</v>
      </c>
    </row>
    <row r="342" spans="7:12" ht="30" x14ac:dyDescent="0.25">
      <c r="G342" s="41" t="s">
        <v>94</v>
      </c>
      <c r="H342" s="42" t="s">
        <v>532</v>
      </c>
      <c r="I342" s="42">
        <f>VLOOKUP(LEFT(Table4[[#This Row],[Objetivo estratégico]],255),Table2[[#All],[255 caracteres]:[CodObjEst]],2,FALSE)</f>
        <v>2</v>
      </c>
      <c r="J342" s="42" t="str">
        <f>CONCATENATE(VLOOKUP(Table4[[#This Row],[Jurisdicción]],Table5[#All],2,FALSE),".",Table4[[#This Row],[CodObjEst]])</f>
        <v>AVJG.2</v>
      </c>
      <c r="K342" s="42" t="s">
        <v>533</v>
      </c>
      <c r="L342">
        <f>IF(Table4[[#This Row],[SiglaObjEst]]=J341,L341+1,1)</f>
        <v>1</v>
      </c>
    </row>
    <row r="343" spans="7:12" ht="30" x14ac:dyDescent="0.25">
      <c r="G343" s="41" t="s">
        <v>94</v>
      </c>
      <c r="H343" s="42" t="s">
        <v>532</v>
      </c>
      <c r="I343" s="42">
        <f>VLOOKUP(LEFT(Table4[[#This Row],[Objetivo estratégico]],255),Table2[[#All],[255 caracteres]:[CodObjEst]],2,FALSE)</f>
        <v>2</v>
      </c>
      <c r="J343" s="42" t="str">
        <f>CONCATENATE(VLOOKUP(Table4[[#This Row],[Jurisdicción]],Table5[#All],2,FALSE),".",Table4[[#This Row],[CodObjEst]])</f>
        <v>AVJG.2</v>
      </c>
      <c r="K343" s="42" t="s">
        <v>534</v>
      </c>
      <c r="L343">
        <f>IF(Table4[[#This Row],[SiglaObjEst]]=J342,L342+1,1)</f>
        <v>2</v>
      </c>
    </row>
    <row r="344" spans="7:12" ht="60" x14ac:dyDescent="0.25">
      <c r="G344" s="41" t="s">
        <v>94</v>
      </c>
      <c r="H344" s="42" t="s">
        <v>535</v>
      </c>
      <c r="I344" s="42">
        <f>VLOOKUP(LEFT(Table4[[#This Row],[Objetivo estratégico]],255),Table2[[#All],[255 caracteres]:[CodObjEst]],2,FALSE)</f>
        <v>3</v>
      </c>
      <c r="J344" s="42" t="str">
        <f>CONCATENATE(VLOOKUP(Table4[[#This Row],[Jurisdicción]],Table5[#All],2,FALSE),".",Table4[[#This Row],[CodObjEst]])</f>
        <v>AVJG.3</v>
      </c>
      <c r="K344" s="42" t="s">
        <v>536</v>
      </c>
      <c r="L344">
        <f>IF(Table4[[#This Row],[SiglaObjEst]]=J343,L343+1,1)</f>
        <v>1</v>
      </c>
    </row>
    <row r="345" spans="7:12" ht="30" x14ac:dyDescent="0.25">
      <c r="G345" s="41" t="s">
        <v>94</v>
      </c>
      <c r="H345" s="42" t="s">
        <v>537</v>
      </c>
      <c r="I345" s="42">
        <f>VLOOKUP(LEFT(Table4[[#This Row],[Objetivo estratégico]],255),Table2[[#All],[255 caracteres]:[CodObjEst]],2,FALSE)</f>
        <v>4</v>
      </c>
      <c r="J345" s="42" t="str">
        <f>CONCATENATE(VLOOKUP(Table4[[#This Row],[Jurisdicción]],Table5[#All],2,FALSE),".",Table4[[#This Row],[CodObjEst]])</f>
        <v>AVJG.4</v>
      </c>
      <c r="K345" s="42" t="s">
        <v>538</v>
      </c>
      <c r="L345">
        <f>IF(Table4[[#This Row],[SiglaObjEst]]=J344,L344+1,1)</f>
        <v>1</v>
      </c>
    </row>
    <row r="346" spans="7:12" ht="30" x14ac:dyDescent="0.25">
      <c r="G346" s="41" t="s">
        <v>94</v>
      </c>
      <c r="H346" s="42" t="s">
        <v>537</v>
      </c>
      <c r="I346" s="42">
        <f>VLOOKUP(LEFT(Table4[[#This Row],[Objetivo estratégico]],255),Table2[[#All],[255 caracteres]:[CodObjEst]],2,FALSE)</f>
        <v>4</v>
      </c>
      <c r="J346" s="42" t="str">
        <f>CONCATENATE(VLOOKUP(Table4[[#This Row],[Jurisdicción]],Table5[#All],2,FALSE),".",Table4[[#This Row],[CodObjEst]])</f>
        <v>AVJG.4</v>
      </c>
      <c r="K346" s="42" t="s">
        <v>539</v>
      </c>
      <c r="L346">
        <f>IF(Table4[[#This Row],[SiglaObjEst]]=J345,L345+1,1)</f>
        <v>2</v>
      </c>
    </row>
    <row r="347" spans="7:12" ht="30" x14ac:dyDescent="0.25">
      <c r="G347" s="41" t="s">
        <v>94</v>
      </c>
      <c r="H347" s="42" t="s">
        <v>537</v>
      </c>
      <c r="I347" s="42">
        <f>VLOOKUP(LEFT(Table4[[#This Row],[Objetivo estratégico]],255),Table2[[#All],[255 caracteres]:[CodObjEst]],2,FALSE)</f>
        <v>4</v>
      </c>
      <c r="J347" s="42" t="str">
        <f>CONCATENATE(VLOOKUP(Table4[[#This Row],[Jurisdicción]],Table5[#All],2,FALSE),".",Table4[[#This Row],[CodObjEst]])</f>
        <v>AVJG.4</v>
      </c>
      <c r="K347" s="42" t="s">
        <v>540</v>
      </c>
      <c r="L347">
        <f>IF(Table4[[#This Row],[SiglaObjEst]]=J346,L346+1,1)</f>
        <v>3</v>
      </c>
    </row>
    <row r="348" spans="7:12" ht="30" x14ac:dyDescent="0.25">
      <c r="G348" s="41" t="s">
        <v>94</v>
      </c>
      <c r="H348" s="42" t="s">
        <v>537</v>
      </c>
      <c r="I348" s="42">
        <f>VLOOKUP(LEFT(Table4[[#This Row],[Objetivo estratégico]],255),Table2[[#All],[255 caracteres]:[CodObjEst]],2,FALSE)</f>
        <v>4</v>
      </c>
      <c r="J348" s="42" t="str">
        <f>CONCATENATE(VLOOKUP(Table4[[#This Row],[Jurisdicción]],Table5[#All],2,FALSE),".",Table4[[#This Row],[CodObjEst]])</f>
        <v>AVJG.4</v>
      </c>
      <c r="K348" s="42" t="s">
        <v>541</v>
      </c>
      <c r="L348">
        <f>IF(Table4[[#This Row],[SiglaObjEst]]=J347,L347+1,1)</f>
        <v>4</v>
      </c>
    </row>
    <row r="349" spans="7:12" ht="30" x14ac:dyDescent="0.25">
      <c r="G349" s="41" t="s">
        <v>94</v>
      </c>
      <c r="H349" s="42" t="s">
        <v>542</v>
      </c>
      <c r="I349" s="42">
        <f>VLOOKUP(LEFT(Table4[[#This Row],[Objetivo estratégico]],255),Table2[[#All],[255 caracteres]:[CodObjEst]],2,FALSE)</f>
        <v>5</v>
      </c>
      <c r="J349" s="42" t="str">
        <f>CONCATENATE(VLOOKUP(Table4[[#This Row],[Jurisdicción]],Table5[#All],2,FALSE),".",Table4[[#This Row],[CodObjEst]])</f>
        <v>AVJG.5</v>
      </c>
      <c r="K349" s="42" t="s">
        <v>543</v>
      </c>
      <c r="L349">
        <f>IF(Table4[[#This Row],[SiglaObjEst]]=J348,L348+1,1)</f>
        <v>1</v>
      </c>
    </row>
    <row r="350" spans="7:12" ht="30" x14ac:dyDescent="0.25">
      <c r="G350" s="41" t="s">
        <v>94</v>
      </c>
      <c r="H350" s="42" t="s">
        <v>542</v>
      </c>
      <c r="I350" s="42">
        <f>VLOOKUP(LEFT(Table4[[#This Row],[Objetivo estratégico]],255),Table2[[#All],[255 caracteres]:[CodObjEst]],2,FALSE)</f>
        <v>5</v>
      </c>
      <c r="J350" s="42" t="str">
        <f>CONCATENATE(VLOOKUP(Table4[[#This Row],[Jurisdicción]],Table5[#All],2,FALSE),".",Table4[[#This Row],[CodObjEst]])</f>
        <v>AVJG.5</v>
      </c>
      <c r="K350" s="42" t="s">
        <v>544</v>
      </c>
      <c r="L350">
        <f>IF(Table4[[#This Row],[SiglaObjEst]]=J349,L349+1,1)</f>
        <v>2</v>
      </c>
    </row>
    <row r="351" spans="7:12" ht="30" x14ac:dyDescent="0.25">
      <c r="G351" s="41" t="s">
        <v>94</v>
      </c>
      <c r="H351" s="42" t="s">
        <v>545</v>
      </c>
      <c r="I351" s="42">
        <f>VLOOKUP(LEFT(Table4[[#This Row],[Objetivo estratégico]],255),Table2[[#All],[255 caracteres]:[CodObjEst]],2,FALSE)</f>
        <v>6</v>
      </c>
      <c r="J351" s="42" t="str">
        <f>CONCATENATE(VLOOKUP(Table4[[#This Row],[Jurisdicción]],Table5[#All],2,FALSE),".",Table4[[#This Row],[CodObjEst]])</f>
        <v>AVJG.6</v>
      </c>
      <c r="K351" s="42" t="s">
        <v>546</v>
      </c>
      <c r="L351">
        <f>IF(Table4[[#This Row],[SiglaObjEst]]=J350,L350+1,1)</f>
        <v>1</v>
      </c>
    </row>
    <row r="352" spans="7:12" ht="30" x14ac:dyDescent="0.25">
      <c r="G352" s="41" t="s">
        <v>94</v>
      </c>
      <c r="H352" s="42" t="s">
        <v>545</v>
      </c>
      <c r="I352" s="42">
        <f>VLOOKUP(LEFT(Table4[[#This Row],[Objetivo estratégico]],255),Table2[[#All],[255 caracteres]:[CodObjEst]],2,FALSE)</f>
        <v>6</v>
      </c>
      <c r="J352" s="42" t="str">
        <f>CONCATENATE(VLOOKUP(Table4[[#This Row],[Jurisdicción]],Table5[#All],2,FALSE),".",Table4[[#This Row],[CodObjEst]])</f>
        <v>AVJG.6</v>
      </c>
      <c r="K352" s="42" t="s">
        <v>547</v>
      </c>
      <c r="L352">
        <f>IF(Table4[[#This Row],[SiglaObjEst]]=J351,L351+1,1)</f>
        <v>2</v>
      </c>
    </row>
    <row r="353" spans="7:12" ht="30" x14ac:dyDescent="0.25">
      <c r="G353" s="41" t="s">
        <v>94</v>
      </c>
      <c r="H353" s="42" t="s">
        <v>545</v>
      </c>
      <c r="I353" s="42">
        <f>VLOOKUP(LEFT(Table4[[#This Row],[Objetivo estratégico]],255),Table2[[#All],[255 caracteres]:[CodObjEst]],2,FALSE)</f>
        <v>6</v>
      </c>
      <c r="J353" s="42" t="str">
        <f>CONCATENATE(VLOOKUP(Table4[[#This Row],[Jurisdicción]],Table5[#All],2,FALSE),".",Table4[[#This Row],[CodObjEst]])</f>
        <v>AVJG.6</v>
      </c>
      <c r="K353" s="42" t="s">
        <v>548</v>
      </c>
      <c r="L353">
        <f>IF(Table4[[#This Row],[SiglaObjEst]]=J352,L352+1,1)</f>
        <v>3</v>
      </c>
    </row>
    <row r="354" spans="7:12" ht="45" x14ac:dyDescent="0.25">
      <c r="G354" s="41" t="s">
        <v>94</v>
      </c>
      <c r="H354" s="42" t="s">
        <v>545</v>
      </c>
      <c r="I354" s="42">
        <f>VLOOKUP(LEFT(Table4[[#This Row],[Objetivo estratégico]],255),Table2[[#All],[255 caracteres]:[CodObjEst]],2,FALSE)</f>
        <v>6</v>
      </c>
      <c r="J354" s="42" t="str">
        <f>CONCATENATE(VLOOKUP(Table4[[#This Row],[Jurisdicción]],Table5[#All],2,FALSE),".",Table4[[#This Row],[CodObjEst]])</f>
        <v>AVJG.6</v>
      </c>
      <c r="K354" s="42" t="s">
        <v>549</v>
      </c>
      <c r="L354">
        <f>IF(Table4[[#This Row],[SiglaObjEst]]=J353,L353+1,1)</f>
        <v>4</v>
      </c>
    </row>
    <row r="355" spans="7:12" ht="30" x14ac:dyDescent="0.25">
      <c r="G355" s="41" t="s">
        <v>94</v>
      </c>
      <c r="H355" s="42" t="s">
        <v>545</v>
      </c>
      <c r="I355" s="42">
        <f>VLOOKUP(LEFT(Table4[[#This Row],[Objetivo estratégico]],255),Table2[[#All],[255 caracteres]:[CodObjEst]],2,FALSE)</f>
        <v>6</v>
      </c>
      <c r="J355" s="42" t="str">
        <f>CONCATENATE(VLOOKUP(Table4[[#This Row],[Jurisdicción]],Table5[#All],2,FALSE),".",Table4[[#This Row],[CodObjEst]])</f>
        <v>AVJG.6</v>
      </c>
      <c r="K355" s="42" t="s">
        <v>550</v>
      </c>
      <c r="L355">
        <f>IF(Table4[[#This Row],[SiglaObjEst]]=J354,L354+1,1)</f>
        <v>5</v>
      </c>
    </row>
    <row r="356" spans="7:12" ht="45" x14ac:dyDescent="0.25">
      <c r="G356" s="41" t="s">
        <v>94</v>
      </c>
      <c r="H356" s="42" t="s">
        <v>545</v>
      </c>
      <c r="I356" s="42">
        <f>VLOOKUP(LEFT(Table4[[#This Row],[Objetivo estratégico]],255),Table2[[#All],[255 caracteres]:[CodObjEst]],2,FALSE)</f>
        <v>6</v>
      </c>
      <c r="J356" s="42" t="str">
        <f>CONCATENATE(VLOOKUP(Table4[[#This Row],[Jurisdicción]],Table5[#All],2,FALSE),".",Table4[[#This Row],[CodObjEst]])</f>
        <v>AVJG.6</v>
      </c>
      <c r="K356" s="42" t="s">
        <v>571</v>
      </c>
      <c r="L356">
        <f>IF(Table4[[#This Row],[SiglaObjEst]]=J355,L355+1,1)</f>
        <v>6</v>
      </c>
    </row>
    <row r="357" spans="7:12" ht="45" x14ac:dyDescent="0.25">
      <c r="G357" s="41" t="s">
        <v>94</v>
      </c>
      <c r="H357" s="42" t="s">
        <v>551</v>
      </c>
      <c r="I357" s="42">
        <f>VLOOKUP(LEFT(Table4[[#This Row],[Objetivo estratégico]],255),Table2[[#All],[255 caracteres]:[CodObjEst]],2,FALSE)</f>
        <v>7</v>
      </c>
      <c r="J357" s="42" t="str">
        <f>CONCATENATE(VLOOKUP(Table4[[#This Row],[Jurisdicción]],Table5[#All],2,FALSE),".",Table4[[#This Row],[CodObjEst]])</f>
        <v>AVJG.7</v>
      </c>
      <c r="K357" s="42" t="s">
        <v>552</v>
      </c>
      <c r="L357">
        <f>IF(Table4[[#This Row],[SiglaObjEst]]=J356,L356+1,1)</f>
        <v>1</v>
      </c>
    </row>
    <row r="358" spans="7:12" ht="60" x14ac:dyDescent="0.25">
      <c r="G358" s="41" t="s">
        <v>94</v>
      </c>
      <c r="H358" s="42" t="s">
        <v>551</v>
      </c>
      <c r="I358" s="42">
        <f>VLOOKUP(LEFT(Table4[[#This Row],[Objetivo estratégico]],255),Table2[[#All],[255 caracteres]:[CodObjEst]],2,FALSE)</f>
        <v>7</v>
      </c>
      <c r="J358" s="42" t="str">
        <f>CONCATENATE(VLOOKUP(Table4[[#This Row],[Jurisdicción]],Table5[#All],2,FALSE),".",Table4[[#This Row],[CodObjEst]])</f>
        <v>AVJG.7</v>
      </c>
      <c r="K358" s="42" t="s">
        <v>560</v>
      </c>
      <c r="L358">
        <f>IF(Table4[[#This Row],[SiglaObjEst]]=J357,L357+1,1)</f>
        <v>2</v>
      </c>
    </row>
    <row r="359" spans="7:12" ht="45" x14ac:dyDescent="0.25">
      <c r="G359" s="41" t="s">
        <v>94</v>
      </c>
      <c r="H359" s="42" t="s">
        <v>551</v>
      </c>
      <c r="I359" s="42">
        <f>VLOOKUP(LEFT(Table4[[#This Row],[Objetivo estratégico]],255),Table2[[#All],[255 caracteres]:[CodObjEst]],2,FALSE)</f>
        <v>7</v>
      </c>
      <c r="J359" s="42" t="str">
        <f>CONCATENATE(VLOOKUP(Table4[[#This Row],[Jurisdicción]],Table5[#All],2,FALSE),".",Table4[[#This Row],[CodObjEst]])</f>
        <v>AVJG.7</v>
      </c>
      <c r="K359" s="42" t="s">
        <v>562</v>
      </c>
      <c r="L359">
        <f>IF(Table4[[#This Row],[SiglaObjEst]]=J358,L358+1,1)</f>
        <v>3</v>
      </c>
    </row>
    <row r="360" spans="7:12" ht="45" x14ac:dyDescent="0.25">
      <c r="G360" s="41" t="s">
        <v>94</v>
      </c>
      <c r="H360" s="42" t="s">
        <v>551</v>
      </c>
      <c r="I360" s="42">
        <f>VLOOKUP(LEFT(Table4[[#This Row],[Objetivo estratégico]],255),Table2[[#All],[255 caracteres]:[CodObjEst]],2,FALSE)</f>
        <v>7</v>
      </c>
      <c r="J360" s="42" t="str">
        <f>CONCATENATE(VLOOKUP(Table4[[#This Row],[Jurisdicción]],Table5[#All],2,FALSE),".",Table4[[#This Row],[CodObjEst]])</f>
        <v>AVJG.7</v>
      </c>
      <c r="K360" s="42" t="s">
        <v>565</v>
      </c>
      <c r="L360">
        <f>IF(Table4[[#This Row],[SiglaObjEst]]=J359,L359+1,1)</f>
        <v>4</v>
      </c>
    </row>
    <row r="361" spans="7:12" ht="45" x14ac:dyDescent="0.25">
      <c r="G361" s="41" t="s">
        <v>94</v>
      </c>
      <c r="H361" s="42" t="s">
        <v>551</v>
      </c>
      <c r="I361" s="42">
        <f>VLOOKUP(LEFT(Table4[[#This Row],[Objetivo estratégico]],255),Table2[[#All],[255 caracteres]:[CodObjEst]],2,FALSE)</f>
        <v>7</v>
      </c>
      <c r="J361" s="42" t="str">
        <f>CONCATENATE(VLOOKUP(Table4[[#This Row],[Jurisdicción]],Table5[#All],2,FALSE),".",Table4[[#This Row],[CodObjEst]])</f>
        <v>AVJG.7</v>
      </c>
      <c r="K361" s="42" t="s">
        <v>566</v>
      </c>
      <c r="L361">
        <f>IF(Table4[[#This Row],[SiglaObjEst]]=J360,L360+1,1)</f>
        <v>5</v>
      </c>
    </row>
    <row r="362" spans="7:12" ht="60" x14ac:dyDescent="0.25">
      <c r="G362" s="41" t="s">
        <v>94</v>
      </c>
      <c r="H362" s="42" t="s">
        <v>551</v>
      </c>
      <c r="I362" s="42">
        <f>VLOOKUP(LEFT(Table4[[#This Row],[Objetivo estratégico]],255),Table2[[#All],[255 caracteres]:[CodObjEst]],2,FALSE)</f>
        <v>7</v>
      </c>
      <c r="J362" s="42" t="str">
        <f>CONCATENATE(VLOOKUP(Table4[[#This Row],[Jurisdicción]],Table5[#All],2,FALSE),".",Table4[[#This Row],[CodObjEst]])</f>
        <v>AVJG.7</v>
      </c>
      <c r="K362" s="42" t="s">
        <v>567</v>
      </c>
      <c r="L362">
        <f>IF(Table4[[#This Row],[SiglaObjEst]]=J361,L361+1,1)</f>
        <v>6</v>
      </c>
    </row>
    <row r="363" spans="7:12" ht="30" x14ac:dyDescent="0.25">
      <c r="G363" s="41" t="s">
        <v>94</v>
      </c>
      <c r="H363" s="42" t="s">
        <v>553</v>
      </c>
      <c r="I363" s="42">
        <f>VLOOKUP(LEFT(Table4[[#This Row],[Objetivo estratégico]],255),Table2[[#All],[255 caracteres]:[CodObjEst]],2,FALSE)</f>
        <v>8</v>
      </c>
      <c r="J363" s="42" t="str">
        <f>CONCATENATE(VLOOKUP(Table4[[#This Row],[Jurisdicción]],Table5[#All],2,FALSE),".",Table4[[#This Row],[CodObjEst]])</f>
        <v>AVJG.8</v>
      </c>
      <c r="K363" s="42" t="s">
        <v>554</v>
      </c>
      <c r="L363">
        <f>IF(Table4[[#This Row],[SiglaObjEst]]=J362,L362+1,1)</f>
        <v>1</v>
      </c>
    </row>
    <row r="364" spans="7:12" ht="30" x14ac:dyDescent="0.25">
      <c r="G364" s="41" t="s">
        <v>94</v>
      </c>
      <c r="H364" s="42" t="s">
        <v>553</v>
      </c>
      <c r="I364" s="42">
        <f>VLOOKUP(LEFT(Table4[[#This Row],[Objetivo estratégico]],255),Table2[[#All],[255 caracteres]:[CodObjEst]],2,FALSE)</f>
        <v>8</v>
      </c>
      <c r="J364" s="42" t="str">
        <f>CONCATENATE(VLOOKUP(Table4[[#This Row],[Jurisdicción]],Table5[#All],2,FALSE),".",Table4[[#This Row],[CodObjEst]])</f>
        <v>AVJG.8</v>
      </c>
      <c r="K364" s="42" t="s">
        <v>564</v>
      </c>
      <c r="L364">
        <f>IF(Table4[[#This Row],[SiglaObjEst]]=J363,L363+1,1)</f>
        <v>2</v>
      </c>
    </row>
    <row r="365" spans="7:12" ht="30" x14ac:dyDescent="0.25">
      <c r="G365" s="41" t="s">
        <v>94</v>
      </c>
      <c r="H365" s="42" t="s">
        <v>555</v>
      </c>
      <c r="I365" s="42">
        <f>VLOOKUP(LEFT(Table4[[#This Row],[Objetivo estratégico]],255),Table2[[#All],[255 caracteres]:[CodObjEst]],2,FALSE)</f>
        <v>9</v>
      </c>
      <c r="J365" s="42" t="str">
        <f>CONCATENATE(VLOOKUP(Table4[[#This Row],[Jurisdicción]],Table5[#All],2,FALSE),".",Table4[[#This Row],[CodObjEst]])</f>
        <v>AVJG.9</v>
      </c>
      <c r="K365" s="42" t="s">
        <v>556</v>
      </c>
      <c r="L365">
        <f>IF(Table4[[#This Row],[SiglaObjEst]]=J364,L364+1,1)</f>
        <v>1</v>
      </c>
    </row>
    <row r="366" spans="7:12" ht="30" x14ac:dyDescent="0.25">
      <c r="G366" s="41" t="s">
        <v>94</v>
      </c>
      <c r="H366" s="42" t="s">
        <v>555</v>
      </c>
      <c r="I366" s="42">
        <f>VLOOKUP(LEFT(Table4[[#This Row],[Objetivo estratégico]],255),Table2[[#All],[255 caracteres]:[CodObjEst]],2,FALSE)</f>
        <v>9</v>
      </c>
      <c r="J366" s="42" t="str">
        <f>CONCATENATE(VLOOKUP(Table4[[#This Row],[Jurisdicción]],Table5[#All],2,FALSE),".",Table4[[#This Row],[CodObjEst]])</f>
        <v>AVJG.9</v>
      </c>
      <c r="K366" s="42" t="s">
        <v>557</v>
      </c>
      <c r="L366">
        <f>IF(Table4[[#This Row],[SiglaObjEst]]=J365,L365+1,1)</f>
        <v>2</v>
      </c>
    </row>
    <row r="367" spans="7:12" ht="30" x14ac:dyDescent="0.25">
      <c r="G367" s="41" t="s">
        <v>94</v>
      </c>
      <c r="H367" s="42" t="s">
        <v>555</v>
      </c>
      <c r="I367" s="42">
        <f>VLOOKUP(LEFT(Table4[[#This Row],[Objetivo estratégico]],255),Table2[[#All],[255 caracteres]:[CodObjEst]],2,FALSE)</f>
        <v>9</v>
      </c>
      <c r="J367" s="42" t="str">
        <f>CONCATENATE(VLOOKUP(Table4[[#This Row],[Jurisdicción]],Table5[#All],2,FALSE),".",Table4[[#This Row],[CodObjEst]])</f>
        <v>AVJG.9</v>
      </c>
      <c r="K367" s="42" t="s">
        <v>558</v>
      </c>
      <c r="L367">
        <f>IF(Table4[[#This Row],[SiglaObjEst]]=J366,L366+1,1)</f>
        <v>3</v>
      </c>
    </row>
    <row r="368" spans="7:12" ht="30" x14ac:dyDescent="0.25">
      <c r="G368" s="41" t="s">
        <v>94</v>
      </c>
      <c r="H368" s="42" t="s">
        <v>555</v>
      </c>
      <c r="I368" s="42">
        <f>VLOOKUP(LEFT(Table4[[#This Row],[Objetivo estratégico]],255),Table2[[#All],[255 caracteres]:[CodObjEst]],2,FALSE)</f>
        <v>9</v>
      </c>
      <c r="J368" s="42" t="str">
        <f>CONCATENATE(VLOOKUP(Table4[[#This Row],[Jurisdicción]],Table5[#All],2,FALSE),".",Table4[[#This Row],[CodObjEst]])</f>
        <v>AVJG.9</v>
      </c>
      <c r="K368" s="42" t="s">
        <v>559</v>
      </c>
      <c r="L368">
        <f>IF(Table4[[#This Row],[SiglaObjEst]]=J367,L367+1,1)</f>
        <v>4</v>
      </c>
    </row>
    <row r="369" spans="7:12" ht="30" x14ac:dyDescent="0.25">
      <c r="G369" s="41" t="s">
        <v>94</v>
      </c>
      <c r="H369" s="42" t="s">
        <v>555</v>
      </c>
      <c r="I369" s="42">
        <f>VLOOKUP(LEFT(Table4[[#This Row],[Objetivo estratégico]],255),Table2[[#All],[255 caracteres]:[CodObjEst]],2,FALSE)</f>
        <v>9</v>
      </c>
      <c r="J369" s="42" t="str">
        <f>CONCATENATE(VLOOKUP(Table4[[#This Row],[Jurisdicción]],Table5[#All],2,FALSE),".",Table4[[#This Row],[CodObjEst]])</f>
        <v>AVJG.9</v>
      </c>
      <c r="K369" s="42" t="s">
        <v>561</v>
      </c>
      <c r="L369">
        <f>IF(Table4[[#This Row],[SiglaObjEst]]=J368,L368+1,1)</f>
        <v>5</v>
      </c>
    </row>
    <row r="370" spans="7:12" ht="30" x14ac:dyDescent="0.25">
      <c r="G370" s="41" t="s">
        <v>94</v>
      </c>
      <c r="H370" s="42" t="s">
        <v>555</v>
      </c>
      <c r="I370" s="42">
        <f>VLOOKUP(LEFT(Table4[[#This Row],[Objetivo estratégico]],255),Table2[[#All],[255 caracteres]:[CodObjEst]],2,FALSE)</f>
        <v>9</v>
      </c>
      <c r="J370" s="42" t="str">
        <f>CONCATENATE(VLOOKUP(Table4[[#This Row],[Jurisdicción]],Table5[#All],2,FALSE),".",Table4[[#This Row],[CodObjEst]])</f>
        <v>AVJG.9</v>
      </c>
      <c r="K370" s="42" t="s">
        <v>563</v>
      </c>
      <c r="L370">
        <f>IF(Table4[[#This Row],[SiglaObjEst]]=J369,L369+1,1)</f>
        <v>6</v>
      </c>
    </row>
  </sheetData>
  <sheetProtection formatCells="0" formatColumns="0" formatRows="0" insertColumns="0" insertRows="0" insertHyperlinks="0" deleteColumns="0" deleteRows="0"/>
  <pageMargins left="0.7" right="0.7" top="0.75" bottom="0.75" header="0.3" footer="0.3"/>
  <pageSetup orientation="portrait" horizontalDpi="4294967295" verticalDpi="4294967295"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24"/>
  <sheetViews>
    <sheetView zoomScaleNormal="100" workbookViewId="0">
      <selection activeCell="A16" sqref="A16"/>
    </sheetView>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s>
  <sheetData>
    <row r="1" spans="1:16" x14ac:dyDescent="0.25">
      <c r="A1" s="1" t="s">
        <v>2</v>
      </c>
      <c r="B1" s="1"/>
      <c r="C1" s="1" t="s">
        <v>60</v>
      </c>
      <c r="D1" s="1"/>
      <c r="E1" s="1" t="s">
        <v>25</v>
      </c>
      <c r="F1" s="2"/>
      <c r="G1" s="2" t="s">
        <v>586</v>
      </c>
      <c r="H1" s="2"/>
      <c r="I1" s="2" t="s">
        <v>587</v>
      </c>
      <c r="J1" s="2"/>
      <c r="K1" s="2" t="s">
        <v>32</v>
      </c>
      <c r="L1" s="2"/>
      <c r="M1" s="2" t="s">
        <v>8</v>
      </c>
      <c r="O1" s="2" t="s">
        <v>72</v>
      </c>
      <c r="P1" s="2" t="s">
        <v>579</v>
      </c>
    </row>
    <row r="2" spans="1:16" x14ac:dyDescent="0.25">
      <c r="A2" t="s">
        <v>634</v>
      </c>
      <c r="C2" t="s">
        <v>8</v>
      </c>
      <c r="E2" t="s">
        <v>26</v>
      </c>
      <c r="G2" t="s">
        <v>28</v>
      </c>
      <c r="I2" t="s">
        <v>61</v>
      </c>
      <c r="K2" t="s">
        <v>33</v>
      </c>
      <c r="M2" t="s">
        <v>45</v>
      </c>
      <c r="O2" t="s">
        <v>73</v>
      </c>
      <c r="P2" t="s">
        <v>580</v>
      </c>
    </row>
    <row r="3" spans="1:16" x14ac:dyDescent="0.25">
      <c r="A3" t="s">
        <v>39</v>
      </c>
      <c r="C3" t="s">
        <v>9</v>
      </c>
      <c r="E3" t="s">
        <v>27</v>
      </c>
      <c r="G3" t="s">
        <v>29</v>
      </c>
      <c r="I3" t="s">
        <v>62</v>
      </c>
      <c r="K3" t="s">
        <v>34</v>
      </c>
      <c r="M3" t="s">
        <v>46</v>
      </c>
      <c r="O3" t="s">
        <v>94</v>
      </c>
      <c r="P3" t="s">
        <v>625</v>
      </c>
    </row>
    <row r="4" spans="1:16" x14ac:dyDescent="0.25">
      <c r="A4" t="s">
        <v>40</v>
      </c>
      <c r="C4" t="s">
        <v>10</v>
      </c>
      <c r="G4" t="s">
        <v>628</v>
      </c>
      <c r="K4" t="s">
        <v>35</v>
      </c>
      <c r="M4" t="s">
        <v>47</v>
      </c>
      <c r="O4" t="s">
        <v>74</v>
      </c>
      <c r="P4" t="s">
        <v>606</v>
      </c>
    </row>
    <row r="5" spans="1:16" x14ac:dyDescent="0.25">
      <c r="A5" t="s">
        <v>41</v>
      </c>
      <c r="C5" t="s">
        <v>11</v>
      </c>
      <c r="G5" t="s">
        <v>30</v>
      </c>
      <c r="M5" t="s">
        <v>48</v>
      </c>
      <c r="O5" t="s">
        <v>75</v>
      </c>
      <c r="P5" t="s">
        <v>607</v>
      </c>
    </row>
    <row r="6" spans="1:16" x14ac:dyDescent="0.25">
      <c r="A6" t="s">
        <v>3</v>
      </c>
      <c r="G6" t="s">
        <v>591</v>
      </c>
      <c r="M6" t="s">
        <v>49</v>
      </c>
      <c r="O6" t="s">
        <v>76</v>
      </c>
      <c r="P6" t="s">
        <v>613</v>
      </c>
    </row>
    <row r="7" spans="1:16" x14ac:dyDescent="0.25">
      <c r="A7" t="s">
        <v>4</v>
      </c>
      <c r="M7" t="s">
        <v>50</v>
      </c>
      <c r="O7" t="s">
        <v>77</v>
      </c>
      <c r="P7" t="s">
        <v>612</v>
      </c>
    </row>
    <row r="8" spans="1:16" x14ac:dyDescent="0.25">
      <c r="A8" t="s">
        <v>38</v>
      </c>
      <c r="M8" t="s">
        <v>51</v>
      </c>
      <c r="O8" t="s">
        <v>79</v>
      </c>
      <c r="P8" t="s">
        <v>615</v>
      </c>
    </row>
    <row r="9" spans="1:16" x14ac:dyDescent="0.25">
      <c r="A9" t="s">
        <v>37</v>
      </c>
      <c r="M9" t="s">
        <v>52</v>
      </c>
      <c r="O9" t="s">
        <v>80</v>
      </c>
      <c r="P9" t="s">
        <v>609</v>
      </c>
    </row>
    <row r="10" spans="1:16" x14ac:dyDescent="0.25">
      <c r="A10" t="s">
        <v>635</v>
      </c>
      <c r="M10" t="s">
        <v>53</v>
      </c>
      <c r="O10" t="s">
        <v>81</v>
      </c>
      <c r="P10" t="s">
        <v>610</v>
      </c>
    </row>
    <row r="11" spans="1:16" x14ac:dyDescent="0.25">
      <c r="A11" t="s">
        <v>44</v>
      </c>
      <c r="M11" t="s">
        <v>54</v>
      </c>
      <c r="O11" t="s">
        <v>82</v>
      </c>
      <c r="P11" t="s">
        <v>611</v>
      </c>
    </row>
    <row r="12" spans="1:16" x14ac:dyDescent="0.25">
      <c r="A12" t="s">
        <v>636</v>
      </c>
      <c r="M12" t="s">
        <v>55</v>
      </c>
      <c r="O12" t="s">
        <v>78</v>
      </c>
      <c r="P12" t="s">
        <v>614</v>
      </c>
    </row>
    <row r="13" spans="1:16" x14ac:dyDescent="0.25">
      <c r="A13" t="s">
        <v>36</v>
      </c>
      <c r="M13" t="s">
        <v>56</v>
      </c>
      <c r="O13" t="s">
        <v>83</v>
      </c>
      <c r="P13" t="s">
        <v>616</v>
      </c>
    </row>
    <row r="14" spans="1:16" x14ac:dyDescent="0.25">
      <c r="A14" t="s">
        <v>43</v>
      </c>
      <c r="M14" t="s">
        <v>57</v>
      </c>
      <c r="O14" t="s">
        <v>84</v>
      </c>
      <c r="P14" t="s">
        <v>608</v>
      </c>
    </row>
    <row r="15" spans="1:16" x14ac:dyDescent="0.25">
      <c r="A15" t="s">
        <v>42</v>
      </c>
      <c r="M15" t="s">
        <v>58</v>
      </c>
      <c r="O15" t="s">
        <v>85</v>
      </c>
      <c r="P15" t="s">
        <v>618</v>
      </c>
    </row>
    <row r="16" spans="1:16" x14ac:dyDescent="0.25">
      <c r="M16" t="s">
        <v>59</v>
      </c>
      <c r="O16" t="s">
        <v>86</v>
      </c>
      <c r="P16" t="s">
        <v>617</v>
      </c>
    </row>
    <row r="17" spans="15:16" x14ac:dyDescent="0.25">
      <c r="O17" t="s">
        <v>95</v>
      </c>
      <c r="P17" t="s">
        <v>619</v>
      </c>
    </row>
    <row r="18" spans="15:16" x14ac:dyDescent="0.25">
      <c r="O18" t="s">
        <v>88</v>
      </c>
      <c r="P18" t="s">
        <v>626</v>
      </c>
    </row>
    <row r="19" spans="15:16" x14ac:dyDescent="0.25">
      <c r="O19" t="s">
        <v>87</v>
      </c>
      <c r="P19" t="s">
        <v>627</v>
      </c>
    </row>
    <row r="20" spans="15:16" x14ac:dyDescent="0.25">
      <c r="O20" t="s">
        <v>89</v>
      </c>
      <c r="P20" t="s">
        <v>620</v>
      </c>
    </row>
    <row r="21" spans="15:16" x14ac:dyDescent="0.25">
      <c r="O21" t="s">
        <v>90</v>
      </c>
      <c r="P21" t="s">
        <v>621</v>
      </c>
    </row>
    <row r="22" spans="15:16" x14ac:dyDescent="0.25">
      <c r="O22" t="s">
        <v>91</v>
      </c>
      <c r="P22" t="s">
        <v>622</v>
      </c>
    </row>
    <row r="23" spans="15:16" x14ac:dyDescent="0.25">
      <c r="O23" t="s">
        <v>93</v>
      </c>
      <c r="P23" t="s">
        <v>624</v>
      </c>
    </row>
    <row r="24" spans="15:16" x14ac:dyDescent="0.25">
      <c r="O24" t="s">
        <v>92</v>
      </c>
      <c r="P24" t="s">
        <v>623</v>
      </c>
    </row>
  </sheetData>
  <sheetProtection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19C854B-DA5E-4F2F-AEC6-59C1A61E30FB}">
  <ds:schemaRefs>
    <ds:schemaRef ds:uri="http://schemas.microsoft.com/sharepoint/v3/contenttype/forms"/>
  </ds:schemaRefs>
</ds:datastoreItem>
</file>

<file path=customXml/itemProps3.xml><?xml version="1.0" encoding="utf-8"?>
<ds:datastoreItem xmlns:ds="http://schemas.openxmlformats.org/officeDocument/2006/customXml" ds:itemID="{743D4997-851C-4501-BA80-3E703D9355C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43</vt:i4>
      </vt:variant>
    </vt:vector>
  </HeadingPairs>
  <TitlesOfParts>
    <vt:vector size="47" baseType="lpstr">
      <vt:lpstr>Proyectos</vt:lpstr>
      <vt:lpstr>Ejes de Gobierno</vt:lpstr>
      <vt:lpstr>Objetivos</vt:lpstr>
      <vt:lpstr>Referencias</vt:lpstr>
      <vt:lpstr>AGC</vt:lpstr>
      <vt:lpstr>AGC.1</vt:lpstr>
      <vt:lpstr>AGC.2</vt:lpstr>
      <vt:lpstr>AGC.3</vt:lpstr>
      <vt:lpstr>AVJG</vt:lpstr>
      <vt:lpstr>BCBA</vt:lpstr>
      <vt:lpstr>BCBA.1</vt:lpstr>
      <vt:lpstr>BCBA.2</vt:lpstr>
      <vt:lpstr>BCBA.3</vt:lpstr>
      <vt:lpstr>BCBA.4</vt:lpstr>
      <vt:lpstr>EATC</vt:lpstr>
      <vt:lpstr>EATC.1</vt:lpstr>
      <vt:lpstr>EATC.2</vt:lpstr>
      <vt:lpstr>EATC.3</vt:lpstr>
      <vt:lpstr>EATC.4</vt:lpstr>
      <vt:lpstr>MAYEPGC</vt:lpstr>
      <vt:lpstr>MAYEPGC.1</vt:lpstr>
      <vt:lpstr>MAYEPGC.2</vt:lpstr>
      <vt:lpstr>MAYEPGC.3</vt:lpstr>
      <vt:lpstr>MAYEPGC.4</vt:lpstr>
      <vt:lpstr>MAYEPGC.5</vt:lpstr>
      <vt:lpstr>MCGC</vt:lpstr>
      <vt:lpstr>MDUYTGC</vt:lpstr>
      <vt:lpstr>MEGC</vt:lpstr>
      <vt:lpstr>MGOBGC</vt:lpstr>
      <vt:lpstr>MHGC</vt:lpstr>
      <vt:lpstr>MMIYTGC</vt:lpstr>
      <vt:lpstr>MSGC</vt:lpstr>
      <vt:lpstr>SECCCYFP</vt:lpstr>
      <vt:lpstr>SECDES</vt:lpstr>
      <vt:lpstr>SECISYU</vt:lpstr>
      <vt:lpstr>SGCBA</vt:lpstr>
      <vt:lpstr>SGYRI</vt:lpstr>
      <vt:lpstr>SSCOMUNIC</vt:lpstr>
      <vt:lpstr>SSCOMUNIC.1</vt:lpstr>
      <vt:lpstr>SSCOMUNIC.2</vt:lpstr>
      <vt:lpstr>SSCOMUNIC.3</vt:lpstr>
      <vt:lpstr>SSCOMUNIC.4</vt:lpstr>
      <vt:lpstr>SSCON</vt:lpstr>
      <vt:lpstr>SSCON.1</vt:lpstr>
      <vt:lpstr>SSCYPE</vt:lpstr>
      <vt:lpstr>SSDCCYC</vt:lpstr>
      <vt:lpstr>SSSYP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Mauro Gonzalez</cp:lastModifiedBy>
  <dcterms:created xsi:type="dcterms:W3CDTF">2016-07-15T13:46:30Z</dcterms:created>
  <dcterms:modified xsi:type="dcterms:W3CDTF">2016-08-09T13:26:02Z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