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lexSharples\Projects\meihawai\data\"/>
    </mc:Choice>
  </mc:AlternateContent>
  <xr:revisionPtr revIDLastSave="0" documentId="13_ncr:1_{8A0B9167-CC8B-4D00-BCDB-0E73A128258A}" xr6:coauthVersionLast="47" xr6:coauthVersionMax="47" xr10:uidLastSave="{00000000-0000-0000-0000-000000000000}"/>
  <bookViews>
    <workbookView xWindow="19090" yWindow="-110" windowWidth="38620" windowHeight="21100" activeTab="2" xr2:uid="{D6F8230E-8423-4B85-B552-FD231E74B92D}"/>
  </bookViews>
  <sheets>
    <sheet name="land_use_parameters" sheetId="2" r:id="rId1"/>
    <sheet name="dairy_typology_old" sheetId="10" state="hidden" r:id="rId2"/>
    <sheet name="dairy_typology" sheetId="11" r:id="rId3"/>
    <sheet name="carbon_sequestration" sheetId="9" r:id="rId4"/>
    <sheet name="transferability_matrix" sheetId="8" r:id="rId5"/>
    <sheet name="incentives" sheetId="5" state="hidden" r:id="rId6"/>
    <sheet name="regulations" sheetId="6" state="hidden" r:id="rId7"/>
    <sheet name="extension" sheetId="7" r:id="rId8"/>
    <sheet name="switching_cost_matrix" sheetId="4" r:id="rId9"/>
    <sheet name="utility_barrier_matrix" sheetId="12" r:id="rId10"/>
    <sheet name="capability_initialisation" sheetId="14" r:id="rId11"/>
    <sheet name="utility_barrier_decomp" sheetId="13" state="hidden" r:id="rId12"/>
    <sheet name="npv_help" sheetId="3" state="hidden" r:id="rId13"/>
  </sheets>
  <definedNames>
    <definedName name="_xlnm._FilterDatabase" localSheetId="2" hidden="1">dairy_typology!$A$1:$Q$461</definedName>
    <definedName name="prod_cap_scalar">5</definedName>
    <definedName name="solver_adj" localSheetId="7" hidden="1">extension!$C$2:$C$5</definedName>
    <definedName name="solver_cvg" localSheetId="7" hidden="1">0.0001</definedName>
    <definedName name="solver_drv" localSheetId="7" hidden="1">1</definedName>
    <definedName name="solver_eng" localSheetId="7" hidden="1">1</definedName>
    <definedName name="solver_est" localSheetId="7" hidden="1">1</definedName>
    <definedName name="solver_itr" localSheetId="7" hidden="1">2147483647</definedName>
    <definedName name="solver_lhs1" localSheetId="7" hidden="1">extension!$C$6</definedName>
    <definedName name="solver_mip" localSheetId="7" hidden="1">2147483647</definedName>
    <definedName name="solver_mni" localSheetId="7" hidden="1">30</definedName>
    <definedName name="solver_mrt" localSheetId="7" hidden="1">0.075</definedName>
    <definedName name="solver_msl" localSheetId="7" hidden="1">2</definedName>
    <definedName name="solver_neg" localSheetId="7" hidden="1">1</definedName>
    <definedName name="solver_nod" localSheetId="7" hidden="1">2147483647</definedName>
    <definedName name="solver_num" localSheetId="7" hidden="1">1</definedName>
    <definedName name="solver_nwt" localSheetId="7" hidden="1">1</definedName>
    <definedName name="solver_opt" localSheetId="7" hidden="1">extension!#REF!</definedName>
    <definedName name="solver_pre" localSheetId="7" hidden="1">0.000001</definedName>
    <definedName name="solver_rbv" localSheetId="7" hidden="1">1</definedName>
    <definedName name="solver_rel1" localSheetId="7" hidden="1">2</definedName>
    <definedName name="solver_rhs1" localSheetId="7" hidden="1">100</definedName>
    <definedName name="solver_rlx" localSheetId="7" hidden="1">2</definedName>
    <definedName name="solver_rsd" localSheetId="7" hidden="1">0</definedName>
    <definedName name="solver_scl" localSheetId="7" hidden="1">1</definedName>
    <definedName name="solver_sho" localSheetId="7" hidden="1">2</definedName>
    <definedName name="solver_ssz" localSheetId="7" hidden="1">100</definedName>
    <definedName name="solver_tim" localSheetId="7" hidden="1">2147483647</definedName>
    <definedName name="solver_tol" localSheetId="7" hidden="1">0.01</definedName>
    <definedName name="solver_typ" localSheetId="7" hidden="1">2</definedName>
    <definedName name="solver_val" localSheetId="7" hidden="1">0</definedName>
    <definedName name="solver_ver" localSheetId="7"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95" i="11" l="1"/>
  <c r="P95" i="11" s="1"/>
  <c r="P96" i="11"/>
  <c r="Q96" i="11"/>
  <c r="Q97" i="11"/>
  <c r="P97" i="11" s="1"/>
  <c r="Q98" i="11"/>
  <c r="P98" i="11" s="1"/>
  <c r="Q99" i="11"/>
  <c r="P99" i="11" s="1"/>
  <c r="Q100" i="11"/>
  <c r="P100" i="11" s="1"/>
  <c r="Q101" i="11"/>
  <c r="P101" i="11" s="1"/>
  <c r="Q102" i="11"/>
  <c r="P102" i="11" s="1"/>
  <c r="Q103" i="11"/>
  <c r="P103" i="11" s="1"/>
  <c r="Q104" i="11"/>
  <c r="P104" i="11" s="1"/>
  <c r="Q105" i="11"/>
  <c r="P105" i="11" s="1"/>
  <c r="Q106" i="11"/>
  <c r="P106" i="11" s="1"/>
  <c r="Q107" i="11"/>
  <c r="P107" i="11" s="1"/>
  <c r="Q108" i="11"/>
  <c r="P108" i="11" s="1"/>
  <c r="Q109" i="11"/>
  <c r="P109" i="11" s="1"/>
  <c r="Q110" i="11"/>
  <c r="P110" i="11" s="1"/>
  <c r="Q111" i="11"/>
  <c r="P111" i="11" s="1"/>
  <c r="Q112" i="11"/>
  <c r="P112" i="11" s="1"/>
  <c r="Q113" i="11"/>
  <c r="P113" i="11" s="1"/>
  <c r="Q114" i="11"/>
  <c r="P114" i="11" s="1"/>
  <c r="Q115" i="11"/>
  <c r="P115" i="11" s="1"/>
  <c r="P116" i="11"/>
  <c r="Q116" i="11"/>
  <c r="Q117" i="11"/>
  <c r="P117" i="11" s="1"/>
  <c r="Q119" i="11"/>
  <c r="P119" i="11" s="1"/>
  <c r="Q120" i="11"/>
  <c r="P120" i="11" s="1"/>
  <c r="Q121" i="11"/>
  <c r="P121" i="11" s="1"/>
  <c r="Q122" i="11"/>
  <c r="P122" i="11" s="1"/>
  <c r="Q123" i="11"/>
  <c r="P123" i="11" s="1"/>
  <c r="Q125" i="11"/>
  <c r="P125" i="11" s="1"/>
  <c r="Q126" i="11"/>
  <c r="P126" i="11" s="1"/>
  <c r="Q127" i="11"/>
  <c r="P127" i="11" s="1"/>
  <c r="Q128" i="11"/>
  <c r="P128" i="11" s="1"/>
  <c r="Q135" i="11"/>
  <c r="P135" i="11" s="1"/>
  <c r="Q136" i="11"/>
  <c r="P136" i="11" s="1"/>
  <c r="Q137" i="11"/>
  <c r="P137" i="11" s="1"/>
  <c r="Q138" i="11"/>
  <c r="P138" i="11" s="1"/>
  <c r="Q139" i="11"/>
  <c r="P139" i="11" s="1"/>
  <c r="Q94" i="11"/>
  <c r="P94" i="11" s="1"/>
  <c r="M16" i="2"/>
  <c r="D2" i="4"/>
  <c r="E2" i="4"/>
  <c r="F2" i="4"/>
  <c r="G2" i="4"/>
  <c r="H2" i="4"/>
  <c r="I2" i="4"/>
  <c r="J2" i="4"/>
  <c r="K2" i="4"/>
  <c r="L2" i="4"/>
  <c r="M2" i="4"/>
  <c r="N2" i="4"/>
  <c r="O2" i="4"/>
  <c r="P2" i="4"/>
  <c r="Q2" i="4"/>
  <c r="R2" i="4"/>
  <c r="S2" i="4"/>
  <c r="T2" i="4"/>
  <c r="U2" i="4"/>
  <c r="V2" i="4"/>
  <c r="W2" i="4"/>
  <c r="C2" i="4"/>
  <c r="C3" i="4"/>
  <c r="B2" i="4"/>
  <c r="B4" i="4"/>
  <c r="B5" i="4"/>
  <c r="B6" i="4"/>
  <c r="B7" i="4"/>
  <c r="B8" i="4"/>
  <c r="B9" i="4"/>
  <c r="B10" i="4"/>
  <c r="B11" i="4"/>
  <c r="B12" i="4"/>
  <c r="B13" i="4"/>
  <c r="B14" i="4"/>
  <c r="B15" i="4"/>
  <c r="B16" i="4"/>
  <c r="B17" i="4"/>
  <c r="B18" i="4"/>
  <c r="B19" i="4"/>
  <c r="B20" i="4"/>
  <c r="B21" i="4"/>
  <c r="B22" i="4"/>
  <c r="B23" i="4"/>
  <c r="B3" i="4"/>
  <c r="U2" i="2" l="1"/>
  <c r="J18" i="2"/>
  <c r="J16" i="2"/>
  <c r="K16" i="2"/>
  <c r="L16" i="2"/>
  <c r="C17" i="4" l="1"/>
  <c r="Q3" i="4"/>
  <c r="Q4" i="4"/>
  <c r="Q5" i="4"/>
  <c r="Q6" i="4"/>
  <c r="Q7" i="4"/>
  <c r="Q8" i="4"/>
  <c r="Q9" i="4"/>
  <c r="Q10" i="4"/>
  <c r="Q11" i="4"/>
  <c r="Q12" i="4"/>
  <c r="Q13" i="4"/>
  <c r="Q14" i="4"/>
  <c r="Q15" i="4"/>
  <c r="Q18" i="4"/>
  <c r="Q21" i="4"/>
  <c r="Q22" i="4"/>
  <c r="Q23" i="4"/>
  <c r="W17" i="4"/>
  <c r="V17" i="4"/>
  <c r="U17" i="4"/>
  <c r="T17" i="4"/>
  <c r="R17" i="4"/>
  <c r="O17" i="4"/>
  <c r="N17" i="4"/>
  <c r="M17" i="4"/>
  <c r="L17" i="4"/>
  <c r="K17" i="4"/>
  <c r="J17" i="4"/>
  <c r="I17" i="4"/>
  <c r="H17" i="4"/>
  <c r="G17" i="4"/>
  <c r="F17" i="4"/>
  <c r="E17" i="4"/>
  <c r="D17" i="4"/>
  <c r="U16" i="2"/>
  <c r="B3" i="12" l="1"/>
  <c r="G5" i="12"/>
  <c r="G4" i="12"/>
  <c r="G3" i="12"/>
  <c r="G2" i="12"/>
  <c r="F5" i="12"/>
  <c r="F4" i="12"/>
  <c r="F3" i="12"/>
  <c r="F2" i="12"/>
  <c r="E52" i="13"/>
  <c r="D52" i="13"/>
  <c r="E51" i="13"/>
  <c r="D42" i="13"/>
  <c r="D51" i="13" s="1"/>
  <c r="D56" i="13" s="1"/>
  <c r="E2" i="12" s="1"/>
  <c r="B56" i="13"/>
  <c r="E4" i="12" s="1"/>
  <c r="B27" i="13"/>
  <c r="B4" i="12" s="1"/>
  <c r="C14" i="13"/>
  <c r="C18" i="13" s="1"/>
  <c r="D14" i="13"/>
  <c r="D18" i="13" s="1"/>
  <c r="E14" i="13"/>
  <c r="E18" i="13" s="1"/>
  <c r="B14" i="13"/>
  <c r="C13" i="13"/>
  <c r="D13" i="13"/>
  <c r="E13" i="13"/>
  <c r="B13" i="13"/>
  <c r="B18" i="13"/>
  <c r="C9" i="13"/>
  <c r="D9" i="13"/>
  <c r="E9" i="13"/>
  <c r="B9" i="13"/>
  <c r="M5" i="7"/>
  <c r="M4" i="7"/>
  <c r="O3" i="7"/>
  <c r="P2" i="7"/>
  <c r="M3" i="7"/>
  <c r="N3" i="7"/>
  <c r="L3" i="7"/>
  <c r="L4" i="7"/>
  <c r="L5" i="7"/>
  <c r="L2" i="7"/>
  <c r="E56" i="13" l="1"/>
  <c r="E3" i="12" s="1"/>
  <c r="C46" i="13"/>
  <c r="D5" i="12" s="1"/>
  <c r="D23" i="13"/>
  <c r="D32" i="13" s="1"/>
  <c r="E23" i="13"/>
  <c r="B31" i="13"/>
  <c r="B36" i="13" s="1"/>
  <c r="C4" i="12" s="1"/>
  <c r="C31" i="13"/>
  <c r="D31" i="13"/>
  <c r="P3" i="7"/>
  <c r="M2" i="7"/>
  <c r="M6" i="7" s="1"/>
  <c r="O2" i="7"/>
  <c r="N2" i="7"/>
  <c r="P5" i="7"/>
  <c r="O5" i="7"/>
  <c r="N5" i="7"/>
  <c r="P4" i="7"/>
  <c r="O4" i="7"/>
  <c r="N4" i="7"/>
  <c r="C36" i="13" l="1"/>
  <c r="C5" i="12" s="1"/>
  <c r="E46" i="13"/>
  <c r="D3" i="12" s="1"/>
  <c r="D36" i="13"/>
  <c r="D41" i="13"/>
  <c r="D46" i="13" s="1"/>
  <c r="D2" i="12" s="1"/>
  <c r="E27" i="13"/>
  <c r="D27" i="13"/>
  <c r="C27" i="13"/>
  <c r="B5" i="12" s="1"/>
  <c r="P6" i="7"/>
  <c r="N6" i="7"/>
  <c r="O6" i="7"/>
  <c r="C2" i="12" l="1"/>
  <c r="N7" i="7"/>
  <c r="M7" i="7"/>
  <c r="P7" i="7"/>
  <c r="O7" i="7"/>
  <c r="L3" i="10" l="1"/>
  <c r="M3" i="10" s="1"/>
  <c r="L4" i="10"/>
  <c r="M4" i="10" s="1"/>
  <c r="L5" i="10"/>
  <c r="M5" i="10" s="1"/>
  <c r="L6" i="10"/>
  <c r="M6" i="10" s="1"/>
  <c r="L7" i="10"/>
  <c r="M7" i="10" s="1"/>
  <c r="L8" i="10"/>
  <c r="M8" i="10" s="1"/>
  <c r="L9" i="10"/>
  <c r="M9" i="10" s="1"/>
  <c r="L10" i="10"/>
  <c r="M10" i="10" s="1"/>
  <c r="L11" i="10"/>
  <c r="M11" i="10" s="1"/>
  <c r="L12" i="10"/>
  <c r="M12" i="10" s="1"/>
  <c r="L13" i="10"/>
  <c r="M13" i="10" s="1"/>
  <c r="L14" i="10"/>
  <c r="M14" i="10" s="1"/>
  <c r="L15" i="10"/>
  <c r="M15" i="10" s="1"/>
  <c r="L16" i="10"/>
  <c r="M16" i="10" s="1"/>
  <c r="L17" i="10"/>
  <c r="M17" i="10" s="1"/>
  <c r="L18" i="10"/>
  <c r="M18" i="10" s="1"/>
  <c r="L19" i="10"/>
  <c r="M19" i="10" s="1"/>
  <c r="L20" i="10"/>
  <c r="M20" i="10" s="1"/>
  <c r="L22" i="10"/>
  <c r="M22" i="10" s="1"/>
  <c r="L23" i="10"/>
  <c r="M23" i="10" s="1"/>
  <c r="L24" i="10"/>
  <c r="M24" i="10" s="1"/>
  <c r="L25" i="10"/>
  <c r="M25" i="10" s="1"/>
  <c r="L2" i="10"/>
  <c r="M2" i="10" s="1"/>
  <c r="I3" i="10"/>
  <c r="J3" i="10" s="1"/>
  <c r="I4" i="10"/>
  <c r="J4" i="10" s="1"/>
  <c r="I5" i="10"/>
  <c r="J5" i="10" s="1"/>
  <c r="I6" i="10"/>
  <c r="J6" i="10" s="1"/>
  <c r="I7" i="10"/>
  <c r="J7" i="10" s="1"/>
  <c r="I8" i="10"/>
  <c r="J8" i="10" s="1"/>
  <c r="I9" i="10"/>
  <c r="J9" i="10" s="1"/>
  <c r="I10" i="10"/>
  <c r="J10" i="10" s="1"/>
  <c r="I11" i="10"/>
  <c r="J11" i="10" s="1"/>
  <c r="I12" i="10"/>
  <c r="J12" i="10" s="1"/>
  <c r="I13" i="10"/>
  <c r="J13" i="10" s="1"/>
  <c r="I14" i="10"/>
  <c r="J14" i="10" s="1"/>
  <c r="I15" i="10"/>
  <c r="J15" i="10" s="1"/>
  <c r="I16" i="10"/>
  <c r="J16" i="10" s="1"/>
  <c r="I17" i="10"/>
  <c r="J17" i="10" s="1"/>
  <c r="I18" i="10"/>
  <c r="J18" i="10" s="1"/>
  <c r="I19" i="10"/>
  <c r="J19" i="10" s="1"/>
  <c r="I20" i="10"/>
  <c r="J20" i="10" s="1"/>
  <c r="I22" i="10"/>
  <c r="J22" i="10" s="1"/>
  <c r="I23" i="10"/>
  <c r="J23" i="10" s="1"/>
  <c r="I24" i="10"/>
  <c r="J24" i="10" s="1"/>
  <c r="I25" i="10"/>
  <c r="J25" i="10" s="1"/>
  <c r="I2" i="10"/>
  <c r="J2" i="10" s="1"/>
  <c r="F3" i="10"/>
  <c r="G3" i="10" s="1"/>
  <c r="F4" i="10"/>
  <c r="G4" i="10" s="1"/>
  <c r="F5" i="10"/>
  <c r="G5" i="10" s="1"/>
  <c r="F6" i="10"/>
  <c r="G6" i="10" s="1"/>
  <c r="F7" i="10"/>
  <c r="G7" i="10" s="1"/>
  <c r="F8" i="10"/>
  <c r="G8" i="10" s="1"/>
  <c r="F9" i="10"/>
  <c r="G9" i="10" s="1"/>
  <c r="F10" i="10"/>
  <c r="G10" i="10" s="1"/>
  <c r="F11" i="10"/>
  <c r="G11" i="10" s="1"/>
  <c r="F12" i="10"/>
  <c r="G12" i="10" s="1"/>
  <c r="F13" i="10"/>
  <c r="G13" i="10" s="1"/>
  <c r="F14" i="10"/>
  <c r="G14" i="10" s="1"/>
  <c r="F15" i="10"/>
  <c r="G15" i="10" s="1"/>
  <c r="F16" i="10"/>
  <c r="G16" i="10" s="1"/>
  <c r="F17" i="10"/>
  <c r="G17" i="10" s="1"/>
  <c r="F18" i="10"/>
  <c r="G18" i="10" s="1"/>
  <c r="F19" i="10"/>
  <c r="G19" i="10" s="1"/>
  <c r="F20" i="10"/>
  <c r="G20" i="10" s="1"/>
  <c r="F22" i="10"/>
  <c r="G22" i="10" s="1"/>
  <c r="F23" i="10"/>
  <c r="G23" i="10" s="1"/>
  <c r="F24" i="10"/>
  <c r="G24" i="10" s="1"/>
  <c r="F25" i="10"/>
  <c r="G25" i="10" s="1"/>
  <c r="F2" i="10"/>
  <c r="G2" i="10" s="1"/>
  <c r="H18" i="2"/>
  <c r="U3" i="4" l="1"/>
  <c r="V3" i="4"/>
  <c r="W3" i="4"/>
  <c r="U4" i="4"/>
  <c r="V4" i="4"/>
  <c r="W4" i="4"/>
  <c r="U5" i="4"/>
  <c r="V5" i="4"/>
  <c r="W5" i="4"/>
  <c r="U6" i="4"/>
  <c r="V6" i="4"/>
  <c r="W6" i="4"/>
  <c r="U7" i="4"/>
  <c r="V7" i="4"/>
  <c r="W7" i="4"/>
  <c r="U8" i="4"/>
  <c r="V8" i="4"/>
  <c r="W8" i="4"/>
  <c r="U9" i="4"/>
  <c r="V9" i="4"/>
  <c r="W9" i="4"/>
  <c r="U10" i="4"/>
  <c r="V10" i="4"/>
  <c r="W10" i="4"/>
  <c r="U11" i="4"/>
  <c r="V11" i="4"/>
  <c r="W11" i="4"/>
  <c r="U12" i="4"/>
  <c r="V12" i="4"/>
  <c r="W12" i="4"/>
  <c r="U13" i="4"/>
  <c r="V13" i="4"/>
  <c r="W13" i="4"/>
  <c r="U14" i="4"/>
  <c r="V14" i="4"/>
  <c r="W14" i="4"/>
  <c r="U15" i="4"/>
  <c r="V15" i="4"/>
  <c r="W15" i="4"/>
  <c r="U16" i="4"/>
  <c r="V16" i="4"/>
  <c r="W16" i="4"/>
  <c r="U18" i="4"/>
  <c r="V18" i="4"/>
  <c r="W18" i="4"/>
  <c r="U21" i="4"/>
  <c r="V21" i="4"/>
  <c r="W21" i="4"/>
  <c r="U22" i="4"/>
  <c r="V22" i="4"/>
  <c r="W22" i="4"/>
  <c r="U23" i="4"/>
  <c r="V23" i="4"/>
  <c r="W23" i="4"/>
  <c r="C21" i="4"/>
  <c r="D21" i="4"/>
  <c r="E21" i="4"/>
  <c r="F21" i="4"/>
  <c r="G21" i="4"/>
  <c r="H21" i="4"/>
  <c r="I21" i="4"/>
  <c r="J21" i="4"/>
  <c r="K21" i="4"/>
  <c r="L21" i="4"/>
  <c r="M21" i="4"/>
  <c r="N21" i="4"/>
  <c r="O21" i="4"/>
  <c r="P21" i="4"/>
  <c r="R21" i="4"/>
  <c r="S21" i="4"/>
  <c r="T21" i="4"/>
  <c r="C22" i="4"/>
  <c r="D22" i="4"/>
  <c r="E22" i="4"/>
  <c r="F22" i="4"/>
  <c r="G22" i="4"/>
  <c r="H22" i="4"/>
  <c r="I22" i="4"/>
  <c r="J22" i="4"/>
  <c r="K22" i="4"/>
  <c r="L22" i="4"/>
  <c r="M22" i="4"/>
  <c r="N22" i="4"/>
  <c r="O22" i="4"/>
  <c r="P22" i="4"/>
  <c r="R22" i="4"/>
  <c r="S22" i="4"/>
  <c r="T22" i="4"/>
  <c r="C23" i="4"/>
  <c r="D23" i="4"/>
  <c r="E23" i="4"/>
  <c r="F23" i="4"/>
  <c r="G23" i="4"/>
  <c r="H23" i="4"/>
  <c r="I23" i="4"/>
  <c r="J23" i="4"/>
  <c r="K23" i="4"/>
  <c r="L23" i="4"/>
  <c r="M23" i="4"/>
  <c r="N23" i="4"/>
  <c r="O23" i="4"/>
  <c r="P23" i="4"/>
  <c r="R23" i="4"/>
  <c r="S23" i="4"/>
  <c r="T23" i="4"/>
  <c r="AH20" i="2"/>
  <c r="U20" i="2"/>
  <c r="U21" i="2"/>
  <c r="U22" i="2"/>
  <c r="U5" i="2"/>
  <c r="M19" i="2"/>
  <c r="M18" i="2"/>
  <c r="K18" i="2"/>
  <c r="K19" i="2"/>
  <c r="H19" i="2"/>
  <c r="D3" i="4"/>
  <c r="E3" i="4"/>
  <c r="F3" i="4"/>
  <c r="G3" i="4"/>
  <c r="H3" i="4"/>
  <c r="I3" i="4"/>
  <c r="J3" i="4"/>
  <c r="K3" i="4"/>
  <c r="L3" i="4"/>
  <c r="M3" i="4"/>
  <c r="N3" i="4"/>
  <c r="O3" i="4"/>
  <c r="P3" i="4"/>
  <c r="R3" i="4"/>
  <c r="S3" i="4"/>
  <c r="T3" i="4"/>
  <c r="D4" i="4"/>
  <c r="E4" i="4"/>
  <c r="F4" i="4"/>
  <c r="G4" i="4"/>
  <c r="H4" i="4"/>
  <c r="I4" i="4"/>
  <c r="J4" i="4"/>
  <c r="K4" i="4"/>
  <c r="L4" i="4"/>
  <c r="M4" i="4"/>
  <c r="N4" i="4"/>
  <c r="O4" i="4"/>
  <c r="P4" i="4"/>
  <c r="R4" i="4"/>
  <c r="S4" i="4"/>
  <c r="T4" i="4"/>
  <c r="D5" i="4"/>
  <c r="E5" i="4"/>
  <c r="F5" i="4"/>
  <c r="G5" i="4"/>
  <c r="H5" i="4"/>
  <c r="I5" i="4"/>
  <c r="J5" i="4"/>
  <c r="K5" i="4"/>
  <c r="L5" i="4"/>
  <c r="M5" i="4"/>
  <c r="N5" i="4"/>
  <c r="O5" i="4"/>
  <c r="P5" i="4"/>
  <c r="R5" i="4"/>
  <c r="S5" i="4"/>
  <c r="T5" i="4"/>
  <c r="D6" i="4"/>
  <c r="E6" i="4"/>
  <c r="F6" i="4"/>
  <c r="G6" i="4"/>
  <c r="H6" i="4"/>
  <c r="I6" i="4"/>
  <c r="J6" i="4"/>
  <c r="K6" i="4"/>
  <c r="L6" i="4"/>
  <c r="M6" i="4"/>
  <c r="N6" i="4"/>
  <c r="O6" i="4"/>
  <c r="P6" i="4"/>
  <c r="R6" i="4"/>
  <c r="S6" i="4"/>
  <c r="T6" i="4"/>
  <c r="D7" i="4"/>
  <c r="E7" i="4"/>
  <c r="F7" i="4"/>
  <c r="G7" i="4"/>
  <c r="H7" i="4"/>
  <c r="I7" i="4"/>
  <c r="J7" i="4"/>
  <c r="K7" i="4"/>
  <c r="L7" i="4"/>
  <c r="M7" i="4"/>
  <c r="N7" i="4"/>
  <c r="O7" i="4"/>
  <c r="P7" i="4"/>
  <c r="R7" i="4"/>
  <c r="S7" i="4"/>
  <c r="T7" i="4"/>
  <c r="D8" i="4"/>
  <c r="E8" i="4"/>
  <c r="F8" i="4"/>
  <c r="G8" i="4"/>
  <c r="H8" i="4"/>
  <c r="I8" i="4"/>
  <c r="J8" i="4"/>
  <c r="K8" i="4"/>
  <c r="L8" i="4"/>
  <c r="M8" i="4"/>
  <c r="N8" i="4"/>
  <c r="O8" i="4"/>
  <c r="P8" i="4"/>
  <c r="R8" i="4"/>
  <c r="S8" i="4"/>
  <c r="T8" i="4"/>
  <c r="D9" i="4"/>
  <c r="E9" i="4"/>
  <c r="F9" i="4"/>
  <c r="G9" i="4"/>
  <c r="H9" i="4"/>
  <c r="I9" i="4"/>
  <c r="J9" i="4"/>
  <c r="K9" i="4"/>
  <c r="L9" i="4"/>
  <c r="M9" i="4"/>
  <c r="N9" i="4"/>
  <c r="O9" i="4"/>
  <c r="P9" i="4"/>
  <c r="R9" i="4"/>
  <c r="S9" i="4"/>
  <c r="T9" i="4"/>
  <c r="D10" i="4"/>
  <c r="E10" i="4"/>
  <c r="F10" i="4"/>
  <c r="G10" i="4"/>
  <c r="H10" i="4"/>
  <c r="I10" i="4"/>
  <c r="J10" i="4"/>
  <c r="K10" i="4"/>
  <c r="L10" i="4"/>
  <c r="M10" i="4"/>
  <c r="N10" i="4"/>
  <c r="O10" i="4"/>
  <c r="P10" i="4"/>
  <c r="R10" i="4"/>
  <c r="S10" i="4"/>
  <c r="T10" i="4"/>
  <c r="D11" i="4"/>
  <c r="E11" i="4"/>
  <c r="F11" i="4"/>
  <c r="G11" i="4"/>
  <c r="H11" i="4"/>
  <c r="I11" i="4"/>
  <c r="J11" i="4"/>
  <c r="K11" i="4"/>
  <c r="L11" i="4"/>
  <c r="M11" i="4"/>
  <c r="N11" i="4"/>
  <c r="O11" i="4"/>
  <c r="P11" i="4"/>
  <c r="R11" i="4"/>
  <c r="S11" i="4"/>
  <c r="T11" i="4"/>
  <c r="D12" i="4"/>
  <c r="E12" i="4"/>
  <c r="F12" i="4"/>
  <c r="G12" i="4"/>
  <c r="H12" i="4"/>
  <c r="I12" i="4"/>
  <c r="J12" i="4"/>
  <c r="K12" i="4"/>
  <c r="L12" i="4"/>
  <c r="M12" i="4"/>
  <c r="N12" i="4"/>
  <c r="O12" i="4"/>
  <c r="P12" i="4"/>
  <c r="R12" i="4"/>
  <c r="S12" i="4"/>
  <c r="T12" i="4"/>
  <c r="D13" i="4"/>
  <c r="E13" i="4"/>
  <c r="F13" i="4"/>
  <c r="G13" i="4"/>
  <c r="H13" i="4"/>
  <c r="I13" i="4"/>
  <c r="J13" i="4"/>
  <c r="K13" i="4"/>
  <c r="L13" i="4"/>
  <c r="M13" i="4"/>
  <c r="N13" i="4"/>
  <c r="O13" i="4"/>
  <c r="P13" i="4"/>
  <c r="R13" i="4"/>
  <c r="S13" i="4"/>
  <c r="T13" i="4"/>
  <c r="D14" i="4"/>
  <c r="E14" i="4"/>
  <c r="F14" i="4"/>
  <c r="G14" i="4"/>
  <c r="H14" i="4"/>
  <c r="I14" i="4"/>
  <c r="J14" i="4"/>
  <c r="K14" i="4"/>
  <c r="L14" i="4"/>
  <c r="M14" i="4"/>
  <c r="N14" i="4"/>
  <c r="O14" i="4"/>
  <c r="P14" i="4"/>
  <c r="R14" i="4"/>
  <c r="S14" i="4"/>
  <c r="T14" i="4"/>
  <c r="D15" i="4"/>
  <c r="E15" i="4"/>
  <c r="F15" i="4"/>
  <c r="G15" i="4"/>
  <c r="H15" i="4"/>
  <c r="I15" i="4"/>
  <c r="J15" i="4"/>
  <c r="K15" i="4"/>
  <c r="L15" i="4"/>
  <c r="M15" i="4"/>
  <c r="N15" i="4"/>
  <c r="O15" i="4"/>
  <c r="P15" i="4"/>
  <c r="R15" i="4"/>
  <c r="S15" i="4"/>
  <c r="T15" i="4"/>
  <c r="D16" i="4"/>
  <c r="E16" i="4"/>
  <c r="F16" i="4"/>
  <c r="G16" i="4"/>
  <c r="H16" i="4"/>
  <c r="I16" i="4"/>
  <c r="J16" i="4"/>
  <c r="K16" i="4"/>
  <c r="L16" i="4"/>
  <c r="M16" i="4"/>
  <c r="N16" i="4"/>
  <c r="O16" i="4"/>
  <c r="P16" i="4"/>
  <c r="R16" i="4"/>
  <c r="T16" i="4"/>
  <c r="D18" i="4"/>
  <c r="E18" i="4"/>
  <c r="F18" i="4"/>
  <c r="G18" i="4"/>
  <c r="H18" i="4"/>
  <c r="I18" i="4"/>
  <c r="J18" i="4"/>
  <c r="K18" i="4"/>
  <c r="L18" i="4"/>
  <c r="M18" i="4"/>
  <c r="N18" i="4"/>
  <c r="O18" i="4"/>
  <c r="P18" i="4"/>
  <c r="R18" i="4"/>
  <c r="S18" i="4"/>
  <c r="T18" i="4"/>
  <c r="S19" i="4"/>
  <c r="T20" i="4"/>
  <c r="C4" i="4"/>
  <c r="C5" i="4"/>
  <c r="C6" i="4"/>
  <c r="C7" i="4"/>
  <c r="C8" i="4"/>
  <c r="C9" i="4"/>
  <c r="C10" i="4"/>
  <c r="C11" i="4"/>
  <c r="C12" i="4"/>
  <c r="C13" i="4"/>
  <c r="C14" i="4"/>
  <c r="C15" i="4"/>
  <c r="C16" i="4"/>
  <c r="C18" i="4"/>
  <c r="L19" i="2"/>
  <c r="L18" i="2"/>
  <c r="P23" i="2" l="1"/>
  <c r="S4" i="2"/>
  <c r="T4" i="2" s="1"/>
  <c r="S5" i="2"/>
  <c r="T5" i="2" s="1"/>
  <c r="S6" i="2"/>
  <c r="T6" i="2" s="1"/>
  <c r="S7" i="2"/>
  <c r="T7" i="2" s="1"/>
  <c r="S8" i="2"/>
  <c r="T8" i="2" s="1"/>
  <c r="S9" i="2"/>
  <c r="T9" i="2" s="1"/>
  <c r="S10" i="2"/>
  <c r="T10" i="2" s="1"/>
  <c r="S11" i="2"/>
  <c r="T11" i="2" s="1"/>
  <c r="S12" i="2"/>
  <c r="T12" i="2" s="1"/>
  <c r="S13" i="2"/>
  <c r="T13" i="2" s="1"/>
  <c r="S14" i="2"/>
  <c r="T14" i="2" s="1"/>
  <c r="S23" i="2"/>
  <c r="T23" i="2" s="1"/>
  <c r="S15" i="2"/>
  <c r="T15" i="2" s="1"/>
  <c r="S17" i="2"/>
  <c r="T17" i="2" s="1"/>
  <c r="S3" i="2"/>
  <c r="T3" i="2" s="1"/>
  <c r="R23" i="2"/>
  <c r="Q23" i="2"/>
  <c r="N23" i="2"/>
  <c r="U4" i="2" l="1"/>
  <c r="U6" i="2"/>
  <c r="U7" i="2"/>
  <c r="U8" i="2"/>
  <c r="U9" i="2"/>
  <c r="U10" i="2"/>
  <c r="U11" i="2"/>
  <c r="U12" i="2"/>
  <c r="U13" i="2"/>
  <c r="U14" i="2"/>
  <c r="U23" i="2"/>
  <c r="U15" i="2"/>
  <c r="U17" i="2"/>
  <c r="U3" i="2"/>
  <c r="O23" i="2" l="1"/>
  <c r="V18" i="2"/>
  <c r="W18" i="2"/>
  <c r="X18" i="2"/>
  <c r="Y18" i="2"/>
  <c r="R19" i="4" s="1"/>
  <c r="J19" i="2"/>
  <c r="V19" i="2"/>
  <c r="W19" i="2"/>
  <c r="X19" i="2"/>
  <c r="Y19" i="2"/>
  <c r="Q20" i="4" s="1"/>
  <c r="W20" i="4" l="1"/>
  <c r="V20" i="4"/>
  <c r="U20" i="4"/>
  <c r="U19" i="4"/>
  <c r="W19" i="4"/>
  <c r="V19" i="4"/>
  <c r="I20" i="4"/>
  <c r="L20" i="4"/>
  <c r="O20" i="4"/>
  <c r="H20" i="4"/>
  <c r="D20" i="4"/>
  <c r="E20" i="4"/>
  <c r="N20" i="4"/>
  <c r="F20" i="4"/>
  <c r="G20" i="4"/>
  <c r="J20" i="4"/>
  <c r="K20" i="4"/>
  <c r="M20" i="4"/>
  <c r="S20" i="4"/>
  <c r="C20" i="4"/>
  <c r="P20" i="4"/>
  <c r="R20" i="4"/>
  <c r="T19" i="4"/>
  <c r="D19" i="4"/>
  <c r="E19" i="4"/>
  <c r="F19" i="4"/>
  <c r="G19" i="4"/>
  <c r="H19" i="4"/>
  <c r="I19" i="4"/>
  <c r="C19" i="4"/>
  <c r="J19" i="4"/>
  <c r="K19" i="4"/>
  <c r="L19" i="4"/>
  <c r="M19" i="4"/>
  <c r="N19" i="4"/>
  <c r="O19" i="4"/>
  <c r="R18" i="2"/>
  <c r="P19" i="2"/>
  <c r="S18" i="2"/>
  <c r="T18" i="2" s="1"/>
  <c r="P18" i="2"/>
  <c r="Q19" i="2"/>
  <c r="R19" i="2"/>
  <c r="S19" i="2"/>
  <c r="T19" i="2" s="1"/>
  <c r="N18" i="2"/>
  <c r="O18" i="2" s="1"/>
  <c r="Q18" i="2"/>
  <c r="N19" i="2"/>
  <c r="O19" i="2" s="1"/>
  <c r="U19" i="2"/>
  <c r="U18" i="2"/>
  <c r="AF13" i="2"/>
  <c r="O3" i="3" l="1"/>
  <c r="P3" i="3"/>
  <c r="Q3" i="3"/>
  <c r="R3" i="3"/>
  <c r="S3" i="3"/>
  <c r="T3" i="3"/>
  <c r="U3" i="3"/>
  <c r="V3" i="3"/>
  <c r="W3" i="3"/>
  <c r="X3" i="3"/>
  <c r="Y3" i="3"/>
  <c r="Z3" i="3"/>
  <c r="AA3" i="3"/>
  <c r="AB3" i="3"/>
  <c r="AC3" i="3"/>
  <c r="AD3" i="3"/>
  <c r="AE3" i="3"/>
  <c r="AF3" i="3"/>
  <c r="AG3" i="3"/>
  <c r="AH3" i="3"/>
  <c r="AI3" i="3"/>
  <c r="AJ3" i="3"/>
  <c r="AK3" i="3"/>
  <c r="AL3" i="3"/>
  <c r="AM3" i="3"/>
  <c r="AN3" i="3"/>
  <c r="AO3" i="3"/>
  <c r="AP3" i="3"/>
  <c r="AQ3" i="3"/>
  <c r="AR3" i="3"/>
  <c r="AS3" i="3"/>
  <c r="AT3" i="3"/>
  <c r="AU3" i="3"/>
  <c r="AV3" i="3"/>
  <c r="AW3" i="3"/>
  <c r="AX3" i="3"/>
  <c r="AY3" i="3"/>
  <c r="AZ3" i="3"/>
  <c r="BA3" i="3"/>
  <c r="BB3" i="3"/>
  <c r="BC3" i="3"/>
  <c r="BD3" i="3"/>
  <c r="BE3" i="3"/>
  <c r="BF3" i="3"/>
  <c r="BG3" i="3"/>
  <c r="BH3" i="3"/>
  <c r="BI3" i="3"/>
  <c r="BJ3" i="3"/>
  <c r="BK3" i="3"/>
  <c r="BL3" i="3"/>
  <c r="BM3" i="3"/>
  <c r="BN3" i="3"/>
  <c r="BO3" i="3"/>
  <c r="BP3" i="3"/>
  <c r="BQ3" i="3"/>
  <c r="BR3" i="3"/>
  <c r="BS3" i="3"/>
  <c r="BT3" i="3"/>
  <c r="BU3" i="3"/>
  <c r="BV3" i="3"/>
  <c r="BW3" i="3"/>
  <c r="BX3" i="3"/>
  <c r="BY3" i="3"/>
  <c r="BZ3" i="3"/>
  <c r="CA3" i="3"/>
  <c r="CB3" i="3"/>
  <c r="CC3" i="3"/>
  <c r="CD3" i="3"/>
  <c r="CE3" i="3"/>
  <c r="CF3" i="3"/>
  <c r="CG3" i="3"/>
  <c r="CH3" i="3"/>
  <c r="CI3" i="3"/>
  <c r="CJ3" i="3"/>
  <c r="CK3" i="3"/>
  <c r="CL3" i="3"/>
  <c r="CM3" i="3"/>
  <c r="CN3" i="3"/>
  <c r="CO3" i="3"/>
  <c r="CP3" i="3"/>
  <c r="CQ3" i="3"/>
  <c r="CR3" i="3"/>
  <c r="CS3" i="3"/>
  <c r="CT3" i="3"/>
  <c r="CU3" i="3"/>
  <c r="CV3" i="3"/>
  <c r="CW3" i="3"/>
  <c r="CX3" i="3"/>
  <c r="T4" i="3"/>
  <c r="U4" i="3"/>
  <c r="V4" i="3"/>
  <c r="W4" i="3"/>
  <c r="X4" i="3"/>
  <c r="Y4" i="3"/>
  <c r="Z4" i="3"/>
  <c r="AA4" i="3"/>
  <c r="AB4" i="3"/>
  <c r="AC4" i="3"/>
  <c r="AD4" i="3"/>
  <c r="AE4" i="3"/>
  <c r="AF4" i="3"/>
  <c r="AG4" i="3"/>
  <c r="AH4" i="3"/>
  <c r="AI4" i="3"/>
  <c r="AJ4" i="3"/>
  <c r="AK4" i="3"/>
  <c r="AL4" i="3"/>
  <c r="AM4" i="3"/>
  <c r="AN4" i="3"/>
  <c r="AO4" i="3"/>
  <c r="AP4" i="3"/>
  <c r="AQ4" i="3"/>
  <c r="AR4" i="3"/>
  <c r="AS4" i="3"/>
  <c r="AT4" i="3"/>
  <c r="AU4" i="3"/>
  <c r="AV4" i="3"/>
  <c r="AW4" i="3"/>
  <c r="AX4" i="3"/>
  <c r="AY4" i="3"/>
  <c r="AZ4" i="3"/>
  <c r="BA4" i="3"/>
  <c r="BB4" i="3"/>
  <c r="BC4" i="3"/>
  <c r="BD4" i="3"/>
  <c r="BE4" i="3"/>
  <c r="BF4" i="3"/>
  <c r="BG4" i="3"/>
  <c r="BH4" i="3"/>
  <c r="BI4" i="3"/>
  <c r="BJ4" i="3"/>
  <c r="BK4" i="3"/>
  <c r="BL4" i="3"/>
  <c r="BM4" i="3"/>
  <c r="BN4" i="3"/>
  <c r="BO4" i="3"/>
  <c r="BP4" i="3"/>
  <c r="BQ4" i="3"/>
  <c r="BR4" i="3"/>
  <c r="BS4" i="3"/>
  <c r="BT4" i="3"/>
  <c r="BU4" i="3"/>
  <c r="BV4" i="3"/>
  <c r="BW4" i="3"/>
  <c r="BX4" i="3"/>
  <c r="BY4" i="3"/>
  <c r="BZ4" i="3"/>
  <c r="CA4" i="3"/>
  <c r="CB4" i="3"/>
  <c r="CC4" i="3"/>
  <c r="CD4" i="3"/>
  <c r="CE4" i="3"/>
  <c r="CF4" i="3"/>
  <c r="CG4" i="3"/>
  <c r="CH4" i="3"/>
  <c r="CI4" i="3"/>
  <c r="CJ4" i="3"/>
  <c r="CK4" i="3"/>
  <c r="CL4" i="3"/>
  <c r="CM4" i="3"/>
  <c r="CN4" i="3"/>
  <c r="CO4" i="3"/>
  <c r="CP4" i="3"/>
  <c r="CQ4" i="3"/>
  <c r="CR4" i="3"/>
  <c r="CS4" i="3"/>
  <c r="CT4" i="3"/>
  <c r="CU4" i="3"/>
  <c r="CV4" i="3"/>
  <c r="CW4" i="3"/>
  <c r="CX4" i="3"/>
  <c r="Y5" i="3"/>
  <c r="Z5" i="3"/>
  <c r="AA5" i="3"/>
  <c r="AB5" i="3"/>
  <c r="AC5" i="3"/>
  <c r="AD5" i="3"/>
  <c r="AE5" i="3"/>
  <c r="AF5" i="3"/>
  <c r="AG5" i="3"/>
  <c r="AH5" i="3"/>
  <c r="AI5" i="3"/>
  <c r="AJ5" i="3"/>
  <c r="AK5" i="3"/>
  <c r="AL5" i="3"/>
  <c r="AM5" i="3"/>
  <c r="AN5" i="3"/>
  <c r="AO5" i="3"/>
  <c r="AP5" i="3"/>
  <c r="AQ5" i="3"/>
  <c r="AR5" i="3"/>
  <c r="AS5" i="3"/>
  <c r="AT5" i="3"/>
  <c r="AU5" i="3"/>
  <c r="AV5" i="3"/>
  <c r="AW5" i="3"/>
  <c r="AX5" i="3"/>
  <c r="AY5" i="3"/>
  <c r="AZ5" i="3"/>
  <c r="BA5" i="3"/>
  <c r="BB5" i="3"/>
  <c r="BC5" i="3"/>
  <c r="BD5" i="3"/>
  <c r="BE5" i="3"/>
  <c r="BF5" i="3"/>
  <c r="BG5" i="3"/>
  <c r="BH5" i="3"/>
  <c r="BI5" i="3"/>
  <c r="BJ5" i="3"/>
  <c r="BK5" i="3"/>
  <c r="BL5" i="3"/>
  <c r="BM5" i="3"/>
  <c r="BN5" i="3"/>
  <c r="BO5" i="3"/>
  <c r="BP5" i="3"/>
  <c r="BQ5" i="3"/>
  <c r="BR5" i="3"/>
  <c r="BS5" i="3"/>
  <c r="BT5" i="3"/>
  <c r="BU5" i="3"/>
  <c r="BV5" i="3"/>
  <c r="BW5" i="3"/>
  <c r="BX5" i="3"/>
  <c r="BY5" i="3"/>
  <c r="BZ5" i="3"/>
  <c r="CA5" i="3"/>
  <c r="CB5" i="3"/>
  <c r="CC5" i="3"/>
  <c r="CD5" i="3"/>
  <c r="CE5" i="3"/>
  <c r="CF5" i="3"/>
  <c r="CG5" i="3"/>
  <c r="CH5" i="3"/>
  <c r="CI5" i="3"/>
  <c r="CJ5" i="3"/>
  <c r="CK5" i="3"/>
  <c r="CL5" i="3"/>
  <c r="CM5" i="3"/>
  <c r="CN5" i="3"/>
  <c r="CO5" i="3"/>
  <c r="CP5" i="3"/>
  <c r="CQ5" i="3"/>
  <c r="CR5" i="3"/>
  <c r="CS5" i="3"/>
  <c r="CT5" i="3"/>
  <c r="CU5" i="3"/>
  <c r="CV5" i="3"/>
  <c r="CW5" i="3"/>
  <c r="CX5" i="3"/>
  <c r="Y6" i="3"/>
  <c r="Z6" i="3"/>
  <c r="AA6" i="3"/>
  <c r="AB6" i="3"/>
  <c r="AC6" i="3"/>
  <c r="AD6" i="3"/>
  <c r="AE6" i="3"/>
  <c r="AF6" i="3"/>
  <c r="AG6" i="3"/>
  <c r="AH6" i="3"/>
  <c r="AI6" i="3"/>
  <c r="AJ6" i="3"/>
  <c r="AK6" i="3"/>
  <c r="AL6" i="3"/>
  <c r="AM6" i="3"/>
  <c r="AN6" i="3"/>
  <c r="AO6" i="3"/>
  <c r="AP6" i="3"/>
  <c r="AQ6" i="3"/>
  <c r="AR6" i="3"/>
  <c r="AS6" i="3"/>
  <c r="AT6" i="3"/>
  <c r="AU6" i="3"/>
  <c r="AV6" i="3"/>
  <c r="AW6" i="3"/>
  <c r="AX6" i="3"/>
  <c r="AY6" i="3"/>
  <c r="AZ6" i="3"/>
  <c r="BA6" i="3"/>
  <c r="BB6" i="3"/>
  <c r="BC6" i="3"/>
  <c r="BD6" i="3"/>
  <c r="BE6" i="3"/>
  <c r="BF6" i="3"/>
  <c r="BG6" i="3"/>
  <c r="BH6" i="3"/>
  <c r="BI6" i="3"/>
  <c r="BJ6" i="3"/>
  <c r="BK6" i="3"/>
  <c r="BL6" i="3"/>
  <c r="BM6" i="3"/>
  <c r="BN6" i="3"/>
  <c r="BO6" i="3"/>
  <c r="BP6" i="3"/>
  <c r="BQ6" i="3"/>
  <c r="BR6" i="3"/>
  <c r="BS6" i="3"/>
  <c r="BT6" i="3"/>
  <c r="BU6" i="3"/>
  <c r="BV6" i="3"/>
  <c r="BW6" i="3"/>
  <c r="BX6" i="3"/>
  <c r="BY6" i="3"/>
  <c r="BZ6" i="3"/>
  <c r="CA6" i="3"/>
  <c r="CB6" i="3"/>
  <c r="CC6" i="3"/>
  <c r="CD6" i="3"/>
  <c r="CE6" i="3"/>
  <c r="CF6" i="3"/>
  <c r="CG6" i="3"/>
  <c r="CH6" i="3"/>
  <c r="CI6" i="3"/>
  <c r="CJ6" i="3"/>
  <c r="CK6" i="3"/>
  <c r="CL6" i="3"/>
  <c r="CM6" i="3"/>
  <c r="CN6" i="3"/>
  <c r="CO6" i="3"/>
  <c r="CP6" i="3"/>
  <c r="CQ6" i="3"/>
  <c r="CR6" i="3"/>
  <c r="CS6" i="3"/>
  <c r="CT6" i="3"/>
  <c r="CU6" i="3"/>
  <c r="CV6" i="3"/>
  <c r="CW6" i="3"/>
  <c r="CX6"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D7" i="3"/>
  <c r="BE7" i="3"/>
  <c r="BF7" i="3"/>
  <c r="BG7" i="3"/>
  <c r="BH7" i="3"/>
  <c r="BI7" i="3"/>
  <c r="BJ7" i="3"/>
  <c r="BK7" i="3"/>
  <c r="BL7" i="3"/>
  <c r="BM7" i="3"/>
  <c r="BN7" i="3"/>
  <c r="BO7" i="3"/>
  <c r="BP7" i="3"/>
  <c r="BQ7" i="3"/>
  <c r="BR7" i="3"/>
  <c r="BS7" i="3"/>
  <c r="BT7" i="3"/>
  <c r="BU7" i="3"/>
  <c r="BV7" i="3"/>
  <c r="BW7" i="3"/>
  <c r="BX7" i="3"/>
  <c r="BY7" i="3"/>
  <c r="BZ7" i="3"/>
  <c r="CA7" i="3"/>
  <c r="CB7" i="3"/>
  <c r="CC7" i="3"/>
  <c r="CD7" i="3"/>
  <c r="CE7" i="3"/>
  <c r="CF7" i="3"/>
  <c r="CG7" i="3"/>
  <c r="CH7" i="3"/>
  <c r="CI7" i="3"/>
  <c r="CJ7" i="3"/>
  <c r="CK7" i="3"/>
  <c r="CL7" i="3"/>
  <c r="CM7" i="3"/>
  <c r="CN7" i="3"/>
  <c r="CO7" i="3"/>
  <c r="CP7" i="3"/>
  <c r="CQ7" i="3"/>
  <c r="CR7" i="3"/>
  <c r="CS7" i="3"/>
  <c r="CT7" i="3"/>
  <c r="CU7" i="3"/>
  <c r="CV7" i="3"/>
  <c r="CW7" i="3"/>
  <c r="CX7"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AI8" i="3"/>
  <c r="AJ8" i="3"/>
  <c r="AK8" i="3"/>
  <c r="AL8" i="3"/>
  <c r="AM8" i="3"/>
  <c r="AN8" i="3"/>
  <c r="AO8" i="3"/>
  <c r="AP8" i="3"/>
  <c r="AQ8" i="3"/>
  <c r="AR8" i="3"/>
  <c r="AS8" i="3"/>
  <c r="AT8" i="3"/>
  <c r="AU8" i="3"/>
  <c r="AV8" i="3"/>
  <c r="AW8" i="3"/>
  <c r="AX8" i="3"/>
  <c r="AY8" i="3"/>
  <c r="AZ8" i="3"/>
  <c r="BA8" i="3"/>
  <c r="BB8" i="3"/>
  <c r="BC8" i="3"/>
  <c r="BD8" i="3"/>
  <c r="BE8" i="3"/>
  <c r="BF8" i="3"/>
  <c r="BG8" i="3"/>
  <c r="BH8" i="3"/>
  <c r="BI8" i="3"/>
  <c r="BJ8" i="3"/>
  <c r="BK8" i="3"/>
  <c r="BL8" i="3"/>
  <c r="BM8" i="3"/>
  <c r="BN8" i="3"/>
  <c r="BO8" i="3"/>
  <c r="BP8" i="3"/>
  <c r="BQ8" i="3"/>
  <c r="BR8" i="3"/>
  <c r="BS8" i="3"/>
  <c r="BT8" i="3"/>
  <c r="BU8" i="3"/>
  <c r="BV8" i="3"/>
  <c r="BW8" i="3"/>
  <c r="BX8" i="3"/>
  <c r="BY8" i="3"/>
  <c r="BZ8" i="3"/>
  <c r="CA8" i="3"/>
  <c r="CB8" i="3"/>
  <c r="CC8" i="3"/>
  <c r="CD8" i="3"/>
  <c r="CE8" i="3"/>
  <c r="CF8" i="3"/>
  <c r="CG8" i="3"/>
  <c r="CH8" i="3"/>
  <c r="CI8" i="3"/>
  <c r="CJ8" i="3"/>
  <c r="CK8" i="3"/>
  <c r="CL8" i="3"/>
  <c r="CM8" i="3"/>
  <c r="CN8" i="3"/>
  <c r="CO8" i="3"/>
  <c r="CP8" i="3"/>
  <c r="CQ8" i="3"/>
  <c r="CR8" i="3"/>
  <c r="CS8" i="3"/>
  <c r="CT8" i="3"/>
  <c r="CU8" i="3"/>
  <c r="CV8" i="3"/>
  <c r="CW8" i="3"/>
  <c r="CX8" i="3"/>
  <c r="D9" i="3"/>
  <c r="E9" i="3"/>
  <c r="F9" i="3"/>
  <c r="G9" i="3"/>
  <c r="H9" i="3"/>
  <c r="I9" i="3"/>
  <c r="J9" i="3"/>
  <c r="K9" i="3"/>
  <c r="L9" i="3"/>
  <c r="M9" i="3"/>
  <c r="N9" i="3"/>
  <c r="O9" i="3"/>
  <c r="P9" i="3"/>
  <c r="Q9" i="3"/>
  <c r="R9" i="3"/>
  <c r="S9" i="3"/>
  <c r="T9" i="3"/>
  <c r="U9" i="3"/>
  <c r="V9" i="3"/>
  <c r="W9" i="3"/>
  <c r="X9" i="3"/>
  <c r="Y9" i="3"/>
  <c r="Z9" i="3"/>
  <c r="AA9" i="3"/>
  <c r="AB9" i="3"/>
  <c r="AC9" i="3"/>
  <c r="AD9" i="3"/>
  <c r="AE9" i="3"/>
  <c r="AF9" i="3"/>
  <c r="AG9" i="3"/>
  <c r="AH9" i="3"/>
  <c r="AI9" i="3"/>
  <c r="AJ9" i="3"/>
  <c r="AK9" i="3"/>
  <c r="AL9" i="3"/>
  <c r="AM9" i="3"/>
  <c r="AN9" i="3"/>
  <c r="AO9" i="3"/>
  <c r="AP9" i="3"/>
  <c r="AQ9" i="3"/>
  <c r="AR9" i="3"/>
  <c r="AS9" i="3"/>
  <c r="AT9" i="3"/>
  <c r="AU9" i="3"/>
  <c r="AV9" i="3"/>
  <c r="AW9" i="3"/>
  <c r="AX9" i="3"/>
  <c r="AY9" i="3"/>
  <c r="AZ9" i="3"/>
  <c r="BA9" i="3"/>
  <c r="BB9" i="3"/>
  <c r="BC9" i="3"/>
  <c r="BD9" i="3"/>
  <c r="BE9" i="3"/>
  <c r="BF9" i="3"/>
  <c r="BG9" i="3"/>
  <c r="BH9" i="3"/>
  <c r="BI9" i="3"/>
  <c r="BJ9" i="3"/>
  <c r="BK9" i="3"/>
  <c r="BL9" i="3"/>
  <c r="BM9" i="3"/>
  <c r="BN9" i="3"/>
  <c r="BO9" i="3"/>
  <c r="BP9" i="3"/>
  <c r="BQ9" i="3"/>
  <c r="BR9" i="3"/>
  <c r="BS9" i="3"/>
  <c r="BT9" i="3"/>
  <c r="BU9" i="3"/>
  <c r="BV9" i="3"/>
  <c r="BW9" i="3"/>
  <c r="BX9" i="3"/>
  <c r="BY9" i="3"/>
  <c r="BZ9" i="3"/>
  <c r="CA9" i="3"/>
  <c r="CB9" i="3"/>
  <c r="CC9" i="3"/>
  <c r="CD9" i="3"/>
  <c r="CE9" i="3"/>
  <c r="CF9" i="3"/>
  <c r="CG9" i="3"/>
  <c r="CH9" i="3"/>
  <c r="CI9" i="3"/>
  <c r="CJ9" i="3"/>
  <c r="CK9" i="3"/>
  <c r="CL9" i="3"/>
  <c r="CM9" i="3"/>
  <c r="CN9" i="3"/>
  <c r="CO9" i="3"/>
  <c r="CP9" i="3"/>
  <c r="CQ9" i="3"/>
  <c r="CR9" i="3"/>
  <c r="CS9" i="3"/>
  <c r="CT9" i="3"/>
  <c r="CU9" i="3"/>
  <c r="CV9" i="3"/>
  <c r="CW9" i="3"/>
  <c r="CX9"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F10" i="3"/>
  <c r="AG10" i="3"/>
  <c r="AH10" i="3"/>
  <c r="AI10" i="3"/>
  <c r="AJ10" i="3"/>
  <c r="AK10" i="3"/>
  <c r="AL10" i="3"/>
  <c r="AM10" i="3"/>
  <c r="AN10" i="3"/>
  <c r="AO10" i="3"/>
  <c r="AP10" i="3"/>
  <c r="AQ10" i="3"/>
  <c r="AR10" i="3"/>
  <c r="AS10" i="3"/>
  <c r="AT10" i="3"/>
  <c r="AU10" i="3"/>
  <c r="AV10" i="3"/>
  <c r="AW10" i="3"/>
  <c r="AX10" i="3"/>
  <c r="AY10" i="3"/>
  <c r="AZ10" i="3"/>
  <c r="BA10" i="3"/>
  <c r="BB10" i="3"/>
  <c r="BC10" i="3"/>
  <c r="BD10" i="3"/>
  <c r="BE10" i="3"/>
  <c r="BF10" i="3"/>
  <c r="BG10" i="3"/>
  <c r="BH10" i="3"/>
  <c r="BI10" i="3"/>
  <c r="BJ10" i="3"/>
  <c r="BK10" i="3"/>
  <c r="BL10" i="3"/>
  <c r="BM10" i="3"/>
  <c r="BN10" i="3"/>
  <c r="BO10" i="3"/>
  <c r="BP10" i="3"/>
  <c r="BQ10" i="3"/>
  <c r="BR10" i="3"/>
  <c r="BS10" i="3"/>
  <c r="BT10" i="3"/>
  <c r="BU10" i="3"/>
  <c r="BV10" i="3"/>
  <c r="BW10" i="3"/>
  <c r="BX10" i="3"/>
  <c r="BY10" i="3"/>
  <c r="BZ10" i="3"/>
  <c r="CA10" i="3"/>
  <c r="CB10" i="3"/>
  <c r="CC10" i="3"/>
  <c r="CD10" i="3"/>
  <c r="CE10" i="3"/>
  <c r="CF10" i="3"/>
  <c r="CG10" i="3"/>
  <c r="CH10" i="3"/>
  <c r="CI10" i="3"/>
  <c r="CJ10" i="3"/>
  <c r="CK10" i="3"/>
  <c r="CL10" i="3"/>
  <c r="CM10" i="3"/>
  <c r="CN10" i="3"/>
  <c r="CO10" i="3"/>
  <c r="CP10" i="3"/>
  <c r="CQ10" i="3"/>
  <c r="CR10" i="3"/>
  <c r="CS10" i="3"/>
  <c r="CT10" i="3"/>
  <c r="CU10" i="3"/>
  <c r="CV10" i="3"/>
  <c r="CW10" i="3"/>
  <c r="CX10" i="3"/>
  <c r="D11" i="3"/>
  <c r="E11" i="3"/>
  <c r="F11" i="3"/>
  <c r="G11" i="3"/>
  <c r="H11" i="3"/>
  <c r="I11" i="3"/>
  <c r="J11" i="3"/>
  <c r="K11" i="3"/>
  <c r="L11" i="3"/>
  <c r="M11" i="3"/>
  <c r="N11" i="3"/>
  <c r="O11" i="3"/>
  <c r="P11" i="3"/>
  <c r="Q11" i="3"/>
  <c r="R11" i="3"/>
  <c r="S11" i="3"/>
  <c r="T11" i="3"/>
  <c r="U11" i="3"/>
  <c r="V11" i="3"/>
  <c r="W11" i="3"/>
  <c r="X11" i="3"/>
  <c r="Y11" i="3"/>
  <c r="Z11" i="3"/>
  <c r="AA11" i="3"/>
  <c r="AB11" i="3"/>
  <c r="AC11" i="3"/>
  <c r="AD11" i="3"/>
  <c r="AE11" i="3"/>
  <c r="AF11" i="3"/>
  <c r="AG11" i="3"/>
  <c r="AH11" i="3"/>
  <c r="AI11" i="3"/>
  <c r="AJ11" i="3"/>
  <c r="AK11" i="3"/>
  <c r="AL11" i="3"/>
  <c r="AM11" i="3"/>
  <c r="AN11" i="3"/>
  <c r="AO11" i="3"/>
  <c r="AP11" i="3"/>
  <c r="AQ11" i="3"/>
  <c r="AR11" i="3"/>
  <c r="AS11" i="3"/>
  <c r="AT11" i="3"/>
  <c r="AU11" i="3"/>
  <c r="AV11" i="3"/>
  <c r="AW11" i="3"/>
  <c r="AX11" i="3"/>
  <c r="AY11" i="3"/>
  <c r="AZ11" i="3"/>
  <c r="BA11" i="3"/>
  <c r="BB11" i="3"/>
  <c r="BC11" i="3"/>
  <c r="BD11" i="3"/>
  <c r="BE11" i="3"/>
  <c r="BF11" i="3"/>
  <c r="BG11" i="3"/>
  <c r="BH11" i="3"/>
  <c r="BI11" i="3"/>
  <c r="BJ11" i="3"/>
  <c r="BK11" i="3"/>
  <c r="BL11" i="3"/>
  <c r="BM11" i="3"/>
  <c r="BN11" i="3"/>
  <c r="BO11" i="3"/>
  <c r="BP11" i="3"/>
  <c r="BQ11" i="3"/>
  <c r="BR11" i="3"/>
  <c r="BS11" i="3"/>
  <c r="BT11" i="3"/>
  <c r="BU11" i="3"/>
  <c r="BV11" i="3"/>
  <c r="BW11" i="3"/>
  <c r="BX11" i="3"/>
  <c r="BY11" i="3"/>
  <c r="BZ11" i="3"/>
  <c r="CA11" i="3"/>
  <c r="CB11" i="3"/>
  <c r="CC11" i="3"/>
  <c r="CD11" i="3"/>
  <c r="CE11" i="3"/>
  <c r="CF11" i="3"/>
  <c r="CG11" i="3"/>
  <c r="CH11" i="3"/>
  <c r="CI11" i="3"/>
  <c r="CJ11" i="3"/>
  <c r="CK11" i="3"/>
  <c r="CL11" i="3"/>
  <c r="CM11" i="3"/>
  <c r="CN11" i="3"/>
  <c r="CO11" i="3"/>
  <c r="CP11" i="3"/>
  <c r="CQ11" i="3"/>
  <c r="CR11" i="3"/>
  <c r="CS11" i="3"/>
  <c r="CT11" i="3"/>
  <c r="CU11" i="3"/>
  <c r="CV11" i="3"/>
  <c r="CW11" i="3"/>
  <c r="CX11" i="3"/>
  <c r="AD12" i="3"/>
  <c r="AE12" i="3"/>
  <c r="AF12" i="3"/>
  <c r="AG12" i="3"/>
  <c r="AH12" i="3"/>
  <c r="AI12" i="3"/>
  <c r="AJ12" i="3"/>
  <c r="AK12" i="3"/>
  <c r="AL12" i="3"/>
  <c r="AM12" i="3"/>
  <c r="AN12" i="3"/>
  <c r="AO12" i="3"/>
  <c r="AP12" i="3"/>
  <c r="AQ12" i="3"/>
  <c r="AR12" i="3"/>
  <c r="AS12" i="3"/>
  <c r="AT12" i="3"/>
  <c r="AU12" i="3"/>
  <c r="AV12" i="3"/>
  <c r="AW12" i="3"/>
  <c r="AX12" i="3"/>
  <c r="AY12" i="3"/>
  <c r="AZ12" i="3"/>
  <c r="BA12" i="3"/>
  <c r="BB12" i="3"/>
  <c r="BC12" i="3"/>
  <c r="BD12" i="3"/>
  <c r="BE12" i="3"/>
  <c r="BF12" i="3"/>
  <c r="BG12" i="3"/>
  <c r="BH12" i="3"/>
  <c r="BI12" i="3"/>
  <c r="BJ12" i="3"/>
  <c r="BK12" i="3"/>
  <c r="BL12" i="3"/>
  <c r="BM12" i="3"/>
  <c r="BN12" i="3"/>
  <c r="BO12" i="3"/>
  <c r="BP12" i="3"/>
  <c r="BQ12" i="3"/>
  <c r="BR12" i="3"/>
  <c r="BS12" i="3"/>
  <c r="BT12" i="3"/>
  <c r="BU12" i="3"/>
  <c r="BV12" i="3"/>
  <c r="BW12" i="3"/>
  <c r="BX12" i="3"/>
  <c r="BY12" i="3"/>
  <c r="BZ12" i="3"/>
  <c r="CA12" i="3"/>
  <c r="CB12" i="3"/>
  <c r="CC12" i="3"/>
  <c r="CD12" i="3"/>
  <c r="CE12" i="3"/>
  <c r="CF12" i="3"/>
  <c r="CG12" i="3"/>
  <c r="CH12" i="3"/>
  <c r="CI12" i="3"/>
  <c r="CJ12" i="3"/>
  <c r="CK12" i="3"/>
  <c r="CL12" i="3"/>
  <c r="CM12" i="3"/>
  <c r="CN12" i="3"/>
  <c r="CO12" i="3"/>
  <c r="CP12" i="3"/>
  <c r="CQ12" i="3"/>
  <c r="CR12" i="3"/>
  <c r="CS12" i="3"/>
  <c r="CT12" i="3"/>
  <c r="CU12" i="3"/>
  <c r="CV12" i="3"/>
  <c r="CW12" i="3"/>
  <c r="CX12" i="3"/>
  <c r="AD13" i="3"/>
  <c r="AE13" i="3"/>
  <c r="AF13" i="3"/>
  <c r="AG13" i="3"/>
  <c r="AH13" i="3"/>
  <c r="AI13" i="3"/>
  <c r="AJ13" i="3"/>
  <c r="AK13" i="3"/>
  <c r="AL13" i="3"/>
  <c r="AM13" i="3"/>
  <c r="AN13" i="3"/>
  <c r="AO13" i="3"/>
  <c r="AP13" i="3"/>
  <c r="AQ13" i="3"/>
  <c r="AR13" i="3"/>
  <c r="AS13" i="3"/>
  <c r="AT13" i="3"/>
  <c r="AU13" i="3"/>
  <c r="AV13" i="3"/>
  <c r="AW13" i="3"/>
  <c r="AX13" i="3"/>
  <c r="AY13" i="3"/>
  <c r="AZ13" i="3"/>
  <c r="BA13" i="3"/>
  <c r="BB13" i="3"/>
  <c r="BC13" i="3"/>
  <c r="BD13" i="3"/>
  <c r="BE13" i="3"/>
  <c r="BF13" i="3"/>
  <c r="BG13" i="3"/>
  <c r="BH13" i="3"/>
  <c r="BI13" i="3"/>
  <c r="BJ13" i="3"/>
  <c r="BK13" i="3"/>
  <c r="BL13" i="3"/>
  <c r="BM13" i="3"/>
  <c r="BN13" i="3"/>
  <c r="BO13" i="3"/>
  <c r="BP13" i="3"/>
  <c r="BQ13" i="3"/>
  <c r="BR13" i="3"/>
  <c r="BS13" i="3"/>
  <c r="BT13" i="3"/>
  <c r="BU13" i="3"/>
  <c r="BV13" i="3"/>
  <c r="BW13" i="3"/>
  <c r="BX13" i="3"/>
  <c r="BY13" i="3"/>
  <c r="BZ13" i="3"/>
  <c r="CA13" i="3"/>
  <c r="CB13" i="3"/>
  <c r="CC13" i="3"/>
  <c r="CD13" i="3"/>
  <c r="CE13" i="3"/>
  <c r="CF13" i="3"/>
  <c r="CG13" i="3"/>
  <c r="CH13" i="3"/>
  <c r="CI13" i="3"/>
  <c r="CJ13" i="3"/>
  <c r="CK13" i="3"/>
  <c r="CL13" i="3"/>
  <c r="CM13" i="3"/>
  <c r="CN13" i="3"/>
  <c r="CO13" i="3"/>
  <c r="CP13" i="3"/>
  <c r="CQ13" i="3"/>
  <c r="CR13" i="3"/>
  <c r="CS13" i="3"/>
  <c r="CT13" i="3"/>
  <c r="CU13" i="3"/>
  <c r="CV13" i="3"/>
  <c r="CW13" i="3"/>
  <c r="CX13" i="3"/>
  <c r="AB2" i="3"/>
  <c r="AC2" i="3"/>
  <c r="AD2" i="3"/>
  <c r="AE2" i="3"/>
  <c r="AF2" i="3"/>
  <c r="AG2" i="3"/>
  <c r="AH2" i="3"/>
  <c r="AI2" i="3"/>
  <c r="AJ2" i="3"/>
  <c r="AK2" i="3"/>
  <c r="AL2" i="3"/>
  <c r="AM2" i="3"/>
  <c r="AN2" i="3"/>
  <c r="AO2" i="3"/>
  <c r="AP2" i="3"/>
  <c r="AQ2" i="3"/>
  <c r="AR2" i="3"/>
  <c r="AS2" i="3"/>
  <c r="AT2" i="3"/>
  <c r="AU2" i="3"/>
  <c r="AV2" i="3"/>
  <c r="AW2" i="3"/>
  <c r="AX2" i="3"/>
  <c r="AY2" i="3"/>
  <c r="AZ2" i="3"/>
  <c r="BA2" i="3"/>
  <c r="BB2" i="3"/>
  <c r="BC2" i="3"/>
  <c r="BD2" i="3"/>
  <c r="BE2" i="3"/>
  <c r="BF2" i="3"/>
  <c r="BG2" i="3"/>
  <c r="BH2" i="3"/>
  <c r="BI2" i="3"/>
  <c r="BJ2" i="3"/>
  <c r="BK2" i="3"/>
  <c r="BL2" i="3"/>
  <c r="BM2" i="3"/>
  <c r="BN2" i="3"/>
  <c r="BO2" i="3"/>
  <c r="BP2" i="3"/>
  <c r="BQ2" i="3"/>
  <c r="BR2" i="3"/>
  <c r="BS2" i="3"/>
  <c r="BT2" i="3"/>
  <c r="BU2" i="3"/>
  <c r="BV2" i="3"/>
  <c r="BW2" i="3"/>
  <c r="BX2" i="3"/>
  <c r="BY2" i="3"/>
  <c r="BZ2" i="3"/>
  <c r="CA2" i="3"/>
  <c r="CB2" i="3"/>
  <c r="CC2" i="3"/>
  <c r="CD2" i="3"/>
  <c r="CE2" i="3"/>
  <c r="CF2" i="3"/>
  <c r="CG2" i="3"/>
  <c r="CH2" i="3"/>
  <c r="CI2" i="3"/>
  <c r="CJ2" i="3"/>
  <c r="CK2" i="3"/>
  <c r="CL2" i="3"/>
  <c r="CM2" i="3"/>
  <c r="CN2" i="3"/>
  <c r="CO2" i="3"/>
  <c r="CP2" i="3"/>
  <c r="CQ2" i="3"/>
  <c r="CR2" i="3"/>
  <c r="CS2" i="3"/>
  <c r="CT2" i="3"/>
  <c r="CU2" i="3"/>
  <c r="CV2" i="3"/>
  <c r="CW2" i="3"/>
  <c r="CX2" i="3"/>
  <c r="B9" i="3" l="1"/>
  <c r="AF4" i="2"/>
  <c r="AF5" i="2"/>
  <c r="K4" i="3" s="1"/>
  <c r="AF6" i="2"/>
  <c r="F5" i="3" s="1"/>
  <c r="AF7" i="2"/>
  <c r="AF14" i="2"/>
  <c r="AF3" i="2"/>
  <c r="C13" i="3" l="1"/>
  <c r="D13" i="3"/>
  <c r="E13" i="3"/>
  <c r="F13" i="3"/>
  <c r="C2" i="3"/>
  <c r="B2" i="3"/>
  <c r="B8" i="3"/>
  <c r="C8" i="3"/>
  <c r="AH9" i="2" s="1"/>
  <c r="L2" i="3"/>
  <c r="M2" i="3"/>
  <c r="N2" i="3"/>
  <c r="O2" i="3"/>
  <c r="X2" i="3"/>
  <c r="P2" i="3"/>
  <c r="S2" i="3"/>
  <c r="T2" i="3"/>
  <c r="Y2" i="3"/>
  <c r="G2" i="3"/>
  <c r="Q2" i="3"/>
  <c r="R2" i="3"/>
  <c r="E2" i="3"/>
  <c r="F2" i="3"/>
  <c r="U2" i="3"/>
  <c r="V2" i="3"/>
  <c r="W2" i="3"/>
  <c r="D2" i="3"/>
  <c r="AA2" i="3"/>
  <c r="H2" i="3"/>
  <c r="I2" i="3"/>
  <c r="J2" i="3"/>
  <c r="K2" i="3"/>
  <c r="Z2" i="3"/>
  <c r="M13" i="3"/>
  <c r="N13" i="3"/>
  <c r="O13" i="3"/>
  <c r="P13" i="3"/>
  <c r="AA13" i="3"/>
  <c r="T13" i="3"/>
  <c r="Q13" i="3"/>
  <c r="R13" i="3"/>
  <c r="Y13" i="3"/>
  <c r="U13" i="3"/>
  <c r="B13" i="3"/>
  <c r="V13" i="3"/>
  <c r="W13" i="3"/>
  <c r="H13" i="3"/>
  <c r="AB13" i="3"/>
  <c r="I13" i="3"/>
  <c r="AC13" i="3"/>
  <c r="J13" i="3"/>
  <c r="S13" i="3"/>
  <c r="Z13" i="3"/>
  <c r="G13" i="3"/>
  <c r="K13" i="3"/>
  <c r="L13" i="3"/>
  <c r="X13" i="3"/>
  <c r="M12" i="3"/>
  <c r="N12" i="3"/>
  <c r="O12" i="3"/>
  <c r="P12" i="3"/>
  <c r="Q12" i="3"/>
  <c r="T12" i="3"/>
  <c r="U12" i="3"/>
  <c r="AA12" i="3"/>
  <c r="AB12" i="3"/>
  <c r="D12" i="3"/>
  <c r="Z12" i="3"/>
  <c r="R12" i="3"/>
  <c r="S12" i="3"/>
  <c r="E12" i="3"/>
  <c r="F12" i="3"/>
  <c r="G12" i="3"/>
  <c r="B12" i="3"/>
  <c r="V12" i="3"/>
  <c r="C12" i="3"/>
  <c r="W12" i="3"/>
  <c r="X12" i="3"/>
  <c r="H12" i="3"/>
  <c r="I12" i="3"/>
  <c r="AC12" i="3"/>
  <c r="J12" i="3"/>
  <c r="K12" i="3"/>
  <c r="Y12" i="3"/>
  <c r="L12" i="3"/>
  <c r="S6" i="3"/>
  <c r="L6" i="3"/>
  <c r="T6" i="3"/>
  <c r="U6" i="3"/>
  <c r="B6" i="3"/>
  <c r="V6" i="3"/>
  <c r="C6" i="3"/>
  <c r="W6" i="3"/>
  <c r="F6" i="3"/>
  <c r="G6" i="3"/>
  <c r="M6" i="3"/>
  <c r="N6" i="3"/>
  <c r="D6" i="3"/>
  <c r="X6" i="3"/>
  <c r="E6" i="3"/>
  <c r="H6" i="3"/>
  <c r="I6" i="3"/>
  <c r="J6" i="3"/>
  <c r="K6" i="3"/>
  <c r="O6" i="3"/>
  <c r="P6" i="3"/>
  <c r="Q6" i="3"/>
  <c r="R6" i="3"/>
  <c r="T5" i="3"/>
  <c r="U5" i="3"/>
  <c r="B5" i="3"/>
  <c r="V5" i="3"/>
  <c r="C5" i="3"/>
  <c r="W5" i="3"/>
  <c r="D5" i="3"/>
  <c r="X5" i="3"/>
  <c r="G5" i="3"/>
  <c r="H5" i="3"/>
  <c r="K5" i="3"/>
  <c r="E5" i="3"/>
  <c r="L5" i="3"/>
  <c r="I5" i="3"/>
  <c r="J5" i="3"/>
  <c r="P5" i="3"/>
  <c r="Q5" i="3"/>
  <c r="R5" i="3"/>
  <c r="M5" i="3"/>
  <c r="N5" i="3"/>
  <c r="O5" i="3"/>
  <c r="S5" i="3"/>
  <c r="B4" i="3"/>
  <c r="C4" i="3"/>
  <c r="D4" i="3"/>
  <c r="E4" i="3"/>
  <c r="H4" i="3"/>
  <c r="F4" i="3"/>
  <c r="G4" i="3"/>
  <c r="I4" i="3"/>
  <c r="L4" i="3"/>
  <c r="J4" i="3"/>
  <c r="M4" i="3"/>
  <c r="N4" i="3"/>
  <c r="O4" i="3"/>
  <c r="P4" i="3"/>
  <c r="Q4" i="3"/>
  <c r="R4" i="3"/>
  <c r="S4" i="3"/>
  <c r="B3" i="3"/>
  <c r="C3" i="3"/>
  <c r="D3" i="3"/>
  <c r="E3" i="3"/>
  <c r="F3" i="3"/>
  <c r="G3" i="3"/>
  <c r="H3" i="3"/>
  <c r="I3" i="3"/>
  <c r="J3" i="3"/>
  <c r="K3" i="3"/>
  <c r="L3" i="3"/>
  <c r="M3" i="3"/>
  <c r="N3" i="3"/>
  <c r="C11" i="3"/>
  <c r="AH12" i="2" s="1"/>
  <c r="B11" i="3"/>
  <c r="B10" i="3"/>
  <c r="C10" i="3"/>
  <c r="AH11" i="2" s="1"/>
  <c r="C9" i="3"/>
  <c r="AH10" i="2" s="1"/>
  <c r="B7" i="3"/>
  <c r="C7" i="3"/>
  <c r="AH8" i="2" s="1"/>
  <c r="AH5" i="2" l="1"/>
  <c r="AH3" i="2"/>
  <c r="AH13" i="2"/>
  <c r="AH7" i="2"/>
  <c r="AH14" i="2"/>
  <c r="AH6" i="2"/>
  <c r="AH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tc={3B879465-BEBA-4E09-A81F-6CC9C252E0FA}</author>
    <author>tc={B4A8D8AC-5345-4E28-A8CE-72319599675F}</author>
    <author>tc={0245FD7B-BEB9-42BE-8995-AFA36FE384F2}</author>
    <author>tc={A07C0877-1E80-4B89-8EC3-5AEF15E1032E}</author>
    <author>tc={26DCDBBD-3E74-46AB-84F1-C3A49D53DFB6}</author>
    <author>tc={D1CAC720-C273-4AEE-843F-C09E692D4AC1}</author>
    <author>tc={1E64728B-797C-429B-B148-9BD4DACDECC1}</author>
  </authors>
  <commentList>
    <comment ref="H1" authorId="0" shapeId="0" xr:uid="{3B879465-BEBA-4E09-A81F-6CC9C252E0FA}">
      <text>
        <t>[Threaded comment]
Your version of Excel allows you to read this threaded comment; however, any edits to it will get removed if the file is opened in a newer version of Excel. Learn more: https://go.microsoft.com/fwlink/?linkid=870924
Comment:
    Calculated as a methane emissions factor per dollar revenue, based on MPI emissions factors cited in Greenhalgh impacts of CC mitigation policies. 
Dairy: 8.18 tCO2e per t milk solids, $7.79/kgMS gives ~1.1 kg co2e from methane per dollar revenue
Sheep/Beef: 12.84 tCO2e per ton meat processed, $5.2/kg meat (benchmark data revenue over 125kg/ha production from annual report) gives ~ 2.14 kg CO2e methane per dollar revenue</t>
      </text>
    </comment>
    <comment ref="I1" authorId="1" shapeId="0" xr:uid="{B4A8D8AC-5345-4E28-A8CE-72319599675F}">
      <text>
        <t>[Threaded comment]
Your version of Excel allows you to read this threaded comment; however, any edits to it will get removed if the file is opened in a newer version of Excel. Learn more: https://go.microsoft.com/fwlink/?linkid=870924
Comment:
    Makes the horticulture profit curves work properly, agents behave as if they have 0.5 lower capability, preserves the correct relationship between absolute capability and horticulture returns</t>
      </text>
    </comment>
    <comment ref="Y5" authorId="2" shapeId="0" xr:uid="{0245FD7B-BEB9-42BE-8995-AFA36FE384F2}">
      <text>
        <t>[Threaded comment]
Your version of Excel allows you to read this threaded comment; however, any edits to it will get removed if the file is opened in a newer version of Excel. Learn more: https://go.microsoft.com/fwlink/?linkid=870924
Comment:
    Range is $200,000 to $500,000 with the latter being a 'covered' farm</t>
      </text>
    </comment>
    <comment ref="M16" authorId="3" shapeId="0" xr:uid="{A07C0877-1E80-4B89-8EC3-5AEF15E1032E}">
      <text>
        <t>[Threaded comment]
Your version of Excel allows you to read this threaded comment; however, any edits to it will get removed if the file is opened in a newer version of Excel. Learn more: https://go.microsoft.com/fwlink/?linkid=870924
Comment:
    https://issuu.com/irrigationnz/docs/122854-inznews-2023winter-issuu-wecaninsert/s/26282830 
assumes 1180/ha/year additional fixed cost per 2022 numbers quoted in above</t>
      </text>
    </comment>
    <comment ref="Y16" authorId="4" shapeId="0" xr:uid="{26DCDBBD-3E74-46AB-84F1-C3A49D53DFB6}">
      <text>
        <t>[Threaded comment]
Your version of Excel allows you to read this threaded comment; however, any edits to it will get removed if the file is opened in a newer version of Excel. Learn more: https://go.microsoft.com/fwlink/?linkid=870924
Comment:
    Midpoint of 4000-5000 per hectare quoted in https://issuu.com/irrigationnz/docs/122854-inznews-2023winter-issuu-wecaninsert/s/26282830
Also agrees with https://www.nzherald.co.nz/nz/the-price-of-water/MO6MEKBUEKSPTUJH22XAVNNFTU/</t>
      </text>
    </comment>
    <comment ref="J20" authorId="5" shapeId="0" xr:uid="{D1CAC720-C273-4AEE-843F-C09E692D4AC1}">
      <text>
        <t xml:space="preserve">[Threaded comment]
Your version of Excel allows you to read this threaded comment; however, any edits to it will get removed if the file is opened in a newer version of Excel. Learn more: https://go.microsoft.com/fwlink/?linkid=870924
Comment:
    Produciton forestry revenue calculated as: $45,000 x (radiata 300 index/27)
source on 45k number: </t>
      </text>
    </comment>
    <comment ref="A23" authorId="6" shapeId="0" xr:uid="{1E64728B-797C-429B-B148-9BD4DACDECC1}">
      <text>
        <t>[Threaded comment]
Your version of Excel allows you to read this threaded comment; however, any edits to it will get removed if the file is opened in a newer version of Excel. Learn more: https://go.microsoft.com/fwlink/?linkid=870924
Comment:
    All made up values, waiting on WWO data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tc={F74CBBBE-6BF3-4B58-B5CB-3E00874D0631}</author>
    <author>tc={922C54C7-6F71-4283-9B46-FC8DFC558A99}</author>
  </authors>
  <commentList>
    <comment ref="A1" authorId="0" shapeId="0" xr:uid="{F74CBBBE-6BF3-4B58-B5CB-3E00874D0631}">
      <text>
        <t>[Threaded comment]
Your version of Excel allows you to read this threaded comment; however, any edits to it will get removed if the file is opened in a newer version of Excel. Learn more: https://go.microsoft.com/fwlink/?linkid=870924
Comment:
    Initial capability bump to land uses in category from column A, based on the presence of category B-H in 2016 LUCAS data on an agent's land, i.e., a 0.2 increase to dairy for 2016 sheep and beef land would go in cell E4. This matrix is used to control the initial distribution of land use to achieve parity with real-world reference</t>
      </text>
    </comment>
    <comment ref="F1" authorId="1" shapeId="0" xr:uid="{922C54C7-6F71-4283-9B46-FC8DFC558A99}">
      <text>
        <t>[Threaded comment]
Your version of Excel allows you to read this threaded comment; however, any edits to it will get removed if the file is opened in a newer version of Excel. Learn more: https://go.microsoft.com/fwlink/?linkid=870924
Comment:
    Land with 'other' in 2016 lucas is generally rangy mountain/forest edge stuff, best suited for sheep and beef</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tc={D2AD6161-DAEB-4C81-B108-CDBE6E991FDF}</author>
  </authors>
  <commentList>
    <comment ref="A21" authorId="0" shapeId="0" xr:uid="{D2AD6161-DAEB-4C81-B108-CDBE6E991FDF}">
      <text>
        <t xml:space="preserve">[Threaded comment]
Your version of Excel allows you to read this threaded comment; however, any edits to it will get removed if the file is opened in a newer version of Excel. Learn more: https://go.microsoft.com/fwlink/?linkid=870924
Comment:
    Fake numbers - dataset didn't have any. Just in case anything gets mapped (it shouldn't)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tc={AE8CB997-4193-4690-91A8-B01655D31777}</author>
    <author>tc={ED1BFE13-D5A0-423E-839A-5EBD0CF2F434}</author>
    <author>tc={A2CC317C-4B16-41BF-9B79-2B6B6FB6E7AA}</author>
    <author>tc={C4543985-E493-442A-BBA5-B60AD187CE8B}</author>
  </authors>
  <commentList>
    <comment ref="B1" authorId="0" shapeId="0" xr:uid="{AE8CB997-4193-4690-91A8-B01655D31777}">
      <text>
        <t>[Threaded comment]
Your version of Excel allows you to read this threaded comment; however, any edits to it will get removed if the file is opened in a newer version of Excel. Learn more: https://go.microsoft.com/fwlink/?linkid=870924
Comment:
    No data available for typecode 20</t>
      </text>
    </comment>
    <comment ref="A112" authorId="1" shapeId="0" xr:uid="{ED1BFE13-D5A0-423E-839A-5EBD0CF2F434}">
      <text>
        <t>[Threaded comment]
Your version of Excel allows you to read this threaded comment; however, any edits to it will get removed if the file is opened in a newer version of Excel. Learn more: https://go.microsoft.com/fwlink/?linkid=870924
Comment:
    Replaces irrigated typology (19-24) with equivalent values for 'moist' (7-12)</t>
      </text>
    </comment>
    <comment ref="A117" authorId="2" shapeId="0" xr:uid="{A2CC317C-4B16-41BF-9B79-2B6B6FB6E7AA}">
      <text>
        <t>[Threaded comment]
Your version of Excel allows you to read this threaded comment; however, any edits to it will get removed if the file is opened in a newer version of Excel. Learn more: https://go.microsoft.com/fwlink/?linkid=870924
Comment:
    Uses equivalent irrigated typology values for each equivalent dry or moist typology. X + Easy + Poorly drained typologies (2 and 8) excluded since no equivalent irrigated value</t>
      </text>
    </comment>
    <comment ref="A129" authorId="3" shapeId="0" xr:uid="{C4543985-E493-442A-BBA5-B60AD187CE8B}">
      <text>
        <t>[Threaded comment]
Your version of Excel allows you to read this threaded comment; however, any edits to it will get removed if the file is opened in a newer version of Excel. Learn more: https://go.microsoft.com/fwlink/?linkid=870924
Comment:
    Don't irrigate on wet land, disallow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tc={0EFA3359-1DF1-4762-B150-EC40CEBBDA5F}</author>
  </authors>
  <commentList>
    <comment ref="B1" authorId="0" shapeId="0" xr:uid="{0EFA3359-1DF1-4762-B150-EC40CEBBDA5F}">
      <text>
        <t>[Threaded comment]
Your version of Excel allows you to read this threaded comment; however, any edits to it will get removed if the file is opened in a newer version of Excel. Learn more: https://go.microsoft.com/fwlink/?linkid=870924
Comment:
    Values (tCO2/ha/yr) from MPI carbon tables averaged across all regions. Uses averaging for production forest, stock change for other types (assumes permanent). Regional adjustments calculated based on radiata yield in geodata</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tc={8B734836-046A-4402-B0FC-ED79F88ECCE2}</author>
    <author>tc={CB5FE5EA-9A6C-40D8-A361-59EF57962BCE}</author>
  </authors>
  <commentList>
    <comment ref="T1" authorId="0" shapeId="0" xr:uid="{8B734836-046A-4402-B0FC-ED79F88ECCE2}">
      <text>
        <t>[Threaded comment]
Your version of Excel allows you to read this threaded comment; however, any edits to it will get removed if the file is opened in a newer version of Excel. Learn more: https://go.microsoft.com/fwlink/?linkid=870924
Comment:
    All made up values, waiting on WWO data</t>
      </text>
    </comment>
    <comment ref="A20" authorId="1" shapeId="0" xr:uid="{CB5FE5EA-9A6C-40D8-A361-59EF57962BCE}">
      <text>
        <t>[Threaded comment]
Your version of Excel allows you to read this threaded comment; however, any edits to it will get removed if the file is opened in a newer version of Excel. Learn more: https://go.microsoft.com/fwlink/?linkid=870924
Comment:
    All made up values, waiting on WWO data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tc={5BD0B885-30B5-49F8-AD3D-A3D1055D9E2D}</author>
  </authors>
  <commentList>
    <comment ref="C1" authorId="0" shapeId="0" xr:uid="{5BD0B885-30B5-49F8-AD3D-A3D1055D9E2D}">
      <text>
        <t xml:space="preserve">[Threaded comment]
Your version of Excel allows you to read this threaded comment; however, any edits to it will get removed if the file is opened in a newer version of Excel. Learn more: https://go.microsoft.com/fwlink/?linkid=870924
Comment:
    Numerical value to be applied when the --incentive-scale flag is set to 1.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tc={06C659DB-FB6C-4187-8FD0-C5BE82C17550}</author>
    <author>tc={195DC750-3CA9-4FF6-BE5F-251A498E1A85}</author>
    <author>tc={43449F53-601F-4DB0-BF64-2E3CE030E6B8}</author>
    <author>tc={0033E0E5-D7A4-4B97-9BBE-AE274EA7073A}</author>
    <author>tc={79E4A7EE-10D7-41B2-AEE8-2C646400862B}</author>
    <author>tc={8463A6CB-5274-443E-979E-DEC5A3C7589E}</author>
    <author>tc={1CAA2E8B-1640-4267-9635-68FA101D138C}</author>
  </authors>
  <commentList>
    <comment ref="A1" authorId="0" shapeId="0" xr:uid="{06C659DB-FB6C-4187-8FD0-C5BE82C17550}">
      <text>
        <t>[Threaded comment]
Your version of Excel allows you to read this threaded comment; however, any edits to it will get removed if the file is opened in a newer version of Excel. Learn more: https://go.microsoft.com/fwlink/?linkid=870924
Comment:
    Representative resource types</t>
      </text>
    </comment>
    <comment ref="B1" authorId="1" shapeId="0" xr:uid="{195DC750-3CA9-4FF6-BE5F-251A498E1A85}">
      <text>
        <t>[Threaded comment]
Your version of Excel allows you to read this threaded comment; however, any edits to it will get removed if the file is opened in a newer version of Excel. Learn more: https://go.microsoft.com/fwlink/?linkid=870924
Comment:
    Baseline activities valued at 200M/yr at scale, additional activities are scaled by the CLI flag --extension-scale, focussed entirely on WQ improvement goals</t>
      </text>
    </comment>
    <comment ref="C1" authorId="2" shapeId="0" xr:uid="{43449F53-601F-4DB0-BF64-2E3CE030E6B8}">
      <text>
        <t xml:space="preserve">[Threaded comment]
Your version of Excel allows you to read this threaded comment; however, any edits to it will get removed if the file is opened in a newer version of Excel. Learn more: https://go.microsoft.com/fwlink/?linkid=870924
Comment:
    0.5,0.3,0.15,0.05
</t>
      </text>
    </comment>
    <comment ref="D2" authorId="3" shapeId="0" xr:uid="{0033E0E5-D7A4-4B97-9BBE-AE274EA7073A}">
      <text>
        <t>[Threaded comment]
Your version of Excel allows you to read this threaded comment; however, any edits to it will get removed if the file is opened in a newer version of Excel. Learn more: https://go.microsoft.com/fwlink/?linkid=870924
Comment:
    Assumes 200/hr charge out rate over a full day</t>
      </text>
    </comment>
    <comment ref="D3" authorId="4" shapeId="0" xr:uid="{79E4A7EE-10D7-41B2-AEE8-2C646400862B}">
      <text>
        <t xml:space="preserve">[Threaded comment]
Your version of Excel allows you to read this threaded comment; however, any edits to it will get removed if the file is opened in a newer version of Excel. Learn more: https://go.microsoft.com/fwlink/?linkid=870924
Comment:
    Cost to produce an article (50k?) divided by expected number of reads (500) gives 100. </t>
      </text>
    </comment>
    <comment ref="D4" authorId="5" shapeId="0" xr:uid="{8463A6CB-5274-443E-979E-DEC5A3C7589E}">
      <text>
        <t xml:space="preserve">[Threaded comment]
Your version of Excel allows you to read this threaded comment; however, any edits to it will get removed if the file is opened in a newer version of Excel. Learn more: https://go.microsoft.com/fwlink/?linkid=870924
Comment:
    Based on C. Lyons (pers. Comm.) estimate of cost to run </t>
      </text>
    </comment>
    <comment ref="D5" authorId="6" shapeId="0" xr:uid="{1CAA2E8B-1640-4267-9635-68FA101D138C}">
      <text>
        <t>[Threaded comment]
Your version of Excel allows you to read this threaded comment; however, any edits to it will get removed if the file is opened in a newer version of Excel. Learn more: https://go.microsoft.com/fwlink/?linkid=870924
Comment:
    Assume same cost to run as catchment group, no other source</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tc={02A288F8-4B7A-463E-B0B1-0645ACD4530E}</author>
    <author>tc={BC39CFFE-2B41-43A9-B600-D280E4C59A59}</author>
  </authors>
  <commentList>
    <comment ref="O1" authorId="0" shapeId="0" xr:uid="{02A288F8-4B7A-463E-B0B1-0645ACD4530E}">
      <text>
        <t>[Threaded comment]
Your version of Excel allows you to read this threaded comment; however, any edits to it will get removed if the file is opened in a newer version of Excel. Learn more: https://go.microsoft.com/fwlink/?linkid=870924
Comment:
    All made up values, waiting on WWO data</t>
      </text>
    </comment>
    <comment ref="A15" authorId="1" shapeId="0" xr:uid="{BC39CFFE-2B41-43A9-B600-D280E4C59A59}">
      <text>
        <t>[Threaded comment]
Your version of Excel allows you to read this threaded comment; however, any edits to it will get removed if the file is opened in a newer version of Excel. Learn more: https://go.microsoft.com/fwlink/?linkid=870924
Comment:
    All made up values, waiting on WWO data</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tc={2CA85662-BCC1-446E-87E8-9D6F412F8E20}</author>
    <author>tc={7251C0A3-EA29-4DE7-B5C4-994E9FE2D864}</author>
    <author>tc={F24A8B63-3744-4D5A-A9E4-838146F8A629}</author>
  </authors>
  <commentList>
    <comment ref="A1" authorId="0" shapeId="0" xr:uid="{2CA85662-BCC1-446E-87E8-9D6F412F8E20}">
      <text>
        <t xml:space="preserve">[Threaded comment]
Your version of Excel allows you to read this threaded comment; however, any edits to it will get removed if the file is opened in a newer version of Excel. Learn more: https://go.microsoft.com/fwlink/?linkid=870924
Comment:
    Interpretation: to switch FROM column A land use to column [B-U] land use, the utility of alt land use must be at least CELL VALUE x current land use utility. Lognormally distributed sampled from this mean, negative utility handled in code.
Reply:
    This covers:
pine hatred
Unpriced labour/value of employment
Stickiness/love of existing land use
Love of native bush (after accounting for WQ concern, so biodiversity/aesthetic value/social pressure)
High equity - no pressure to actually make money
Option value of trees
</t>
      </text>
    </comment>
    <comment ref="A6" authorId="1" shapeId="0" xr:uid="{7251C0A3-EA29-4DE7-B5C4-994E9FE2D864}">
      <text>
        <t>[Threaded comment]
Your version of Excel allows you to read this threaded comment; however, any edits to it will get removed if the file is opened in a newer version of Excel. Learn more: https://go.microsoft.com/fwlink/?linkid=870924
Comment:
    No values for forest uses since you can't switch out of them</t>
      </text>
    </comment>
    <comment ref="A8" authorId="2" shapeId="0" xr:uid="{F24A8B63-3744-4D5A-A9E4-838146F8A629}">
      <text>
        <t>[Threaded comment]
Your version of Excel allows you to read this threaded comment; however, any edits to it will get removed if the file is opened in a newer version of Excel. Learn more: https://go.microsoft.com/fwlink/?linkid=870924
Comment:
    Everything equal when starting from fallow</t>
      </text>
    </comment>
  </commentList>
</comments>
</file>

<file path=xl/sharedStrings.xml><?xml version="1.0" encoding="utf-8"?>
<sst xmlns="http://schemas.openxmlformats.org/spreadsheetml/2006/main" count="932" uniqueCount="183">
  <si>
    <t>Crop</t>
  </si>
  <si>
    <t>Avocado</t>
  </si>
  <si>
    <t>Blueberry (covered)</t>
  </si>
  <si>
    <t>Cherry</t>
  </si>
  <si>
    <t>Kiwifruit Gold</t>
  </si>
  <si>
    <t>Kiwifruit Green</t>
  </si>
  <si>
    <t>Maize (grain)</t>
  </si>
  <si>
    <t xml:space="preserve">Onion </t>
  </si>
  <si>
    <t xml:space="preserve">Vining Peas </t>
  </si>
  <si>
    <t xml:space="preserve">Process Potatoes </t>
  </si>
  <si>
    <t xml:space="preserve">Wheat </t>
  </si>
  <si>
    <t>Wine Grape - Pinot noir</t>
  </si>
  <si>
    <t>Wine Grape – Sauvignon Blanc</t>
  </si>
  <si>
    <t>Variable expenses ($/ha)</t>
  </si>
  <si>
    <t>Operating profit ($/ha)</t>
  </si>
  <si>
    <t>Capital employed in the land use ($/ha)</t>
  </si>
  <si>
    <t>Total GDP ($/ha)</t>
  </si>
  <si>
    <t>Total Household Income (HHI)</t>
  </si>
  <si>
    <t>Specific skills required</t>
  </si>
  <si>
    <t>Horticultural management</t>
  </si>
  <si>
    <t>Arable management</t>
  </si>
  <si>
    <t>Arable Management</t>
  </si>
  <si>
    <t>Harvester, tractor, storage or contractor</t>
  </si>
  <si>
    <t>Horticultural management, viticultural expertise</t>
  </si>
  <si>
    <t xml:space="preserve">Critical infrastructure requirements </t>
  </si>
  <si>
    <t>Packhouse, transport</t>
  </si>
  <si>
    <t>Packhouse and chiller</t>
  </si>
  <si>
    <t>Packhouse, coolstore, pollination services</t>
  </si>
  <si>
    <t>Arable management skills</t>
  </si>
  <si>
    <t>Winemaking facilities or transport</t>
  </si>
  <si>
    <t>Uncertainty</t>
  </si>
  <si>
    <t>Moderate</t>
  </si>
  <si>
    <t>High (single data source, no validation)</t>
  </si>
  <si>
    <t>Low - Moderate</t>
  </si>
  <si>
    <t>Source</t>
  </si>
  <si>
    <t>Industry data, ANZ 2018</t>
  </si>
  <si>
    <t>Agribusiness Group Ltd</t>
  </si>
  <si>
    <t>Agribusiness Group</t>
  </si>
  <si>
    <t>Fruition</t>
  </si>
  <si>
    <t>MPI, New Zealand Winegrowers</t>
  </si>
  <si>
    <t>Min time to commercial yield</t>
  </si>
  <si>
    <t>Max time to commercial yield</t>
  </si>
  <si>
    <t>Fixed Expenses ($/ha)</t>
  </si>
  <si>
    <t>On farm labour (FTE/ha)</t>
  </si>
  <si>
    <t>Total employment (FTE/ha)</t>
  </si>
  <si>
    <t>Years to yield (avg)</t>
  </si>
  <si>
    <t>Name</t>
  </si>
  <si>
    <t>NPV (calculated at 6% deduction)</t>
  </si>
  <si>
    <t>Lifetime</t>
  </si>
  <si>
    <t>Min profit ($/ha)</t>
  </si>
  <si>
    <t>Max profit ($/ha)</t>
  </si>
  <si>
    <t>NL_Mitigation_Cost</t>
  </si>
  <si>
    <t>avocado</t>
  </si>
  <si>
    <t>blueberry-covered</t>
  </si>
  <si>
    <t>cherry</t>
  </si>
  <si>
    <t>kiwifruit-gold</t>
  </si>
  <si>
    <t>kiwifruit-green</t>
  </si>
  <si>
    <t>maize-grain</t>
  </si>
  <si>
    <t>onions</t>
  </si>
  <si>
    <t>peas-vining</t>
  </si>
  <si>
    <t>potatoes</t>
  </si>
  <si>
    <t>wheat</t>
  </si>
  <si>
    <t>wine-grape-pinot-noir</t>
  </si>
  <si>
    <t>wine-grape-sauvignon-blanc</t>
  </si>
  <si>
    <t>Active</t>
  </si>
  <si>
    <t>Yes</t>
  </si>
  <si>
    <t>fallow</t>
  </si>
  <si>
    <t>dairy</t>
  </si>
  <si>
    <t>sheep-and-beef</t>
  </si>
  <si>
    <t>from</t>
  </si>
  <si>
    <t>Articles/web resources</t>
  </si>
  <si>
    <t>Catchment group programme</t>
  </si>
  <si>
    <t>Event type</t>
  </si>
  <si>
    <t>n_participants_per_event</t>
  </si>
  <si>
    <t>Incentive</t>
  </si>
  <si>
    <t>Price tree-carbon accumulation</t>
  </si>
  <si>
    <t>Levy on agricultural emissions</t>
  </si>
  <si>
    <t>Subsidies for nutrient loss mitigation</t>
  </si>
  <si>
    <t>Exit payments for less productive land</t>
  </si>
  <si>
    <t>Methane bolus for pastoral land uses</t>
  </si>
  <si>
    <t>Nutrient loss pricing</t>
  </si>
  <si>
    <t>include_in_baseline</t>
  </si>
  <si>
    <t>default_value</t>
  </si>
  <si>
    <t>unit</t>
  </si>
  <si>
    <t>$/t CO2e</t>
  </si>
  <si>
    <t>-</t>
  </si>
  <si>
    <t>notes</t>
  </si>
  <si>
    <t>$/ha</t>
  </si>
  <si>
    <t>Based on  90% free allocation w.r.t. carbon price above</t>
  </si>
  <si>
    <t>$/kg/ha (CRI adjusted)</t>
  </si>
  <si>
    <t>Regulation</t>
  </si>
  <si>
    <t>Restrictions on intensity</t>
  </si>
  <si>
    <t>Optimal intensity at 0.5 capability</t>
  </si>
  <si>
    <t>Profit at 0.5 capability</t>
  </si>
  <si>
    <t>Annualised switching cost at 6% discount rate</t>
  </si>
  <si>
    <t>Minimum mitigation requirement</t>
  </si>
  <si>
    <t>Mandatory afforestation of less productive land</t>
  </si>
  <si>
    <t>nl_mitigation (dimensionless)</t>
  </si>
  <si>
    <t>Profit at 1.0 capability</t>
  </si>
  <si>
    <t>Optimal intensity at 1.0 capability</t>
  </si>
  <si>
    <t>Profit at intensity inflection point</t>
  </si>
  <si>
    <t>Intensity at inflection point</t>
  </si>
  <si>
    <t>Capability at inflection point</t>
  </si>
  <si>
    <t>Revenue adjustment coefficient</t>
  </si>
  <si>
    <t>Production capability scalar</t>
  </si>
  <si>
    <t>percentile of sedimentiest land</t>
  </si>
  <si>
    <t>percentile of land use specific intensity distribution to be set as limit</t>
  </si>
  <si>
    <t>% of mitigation subsidised</t>
  </si>
  <si>
    <t>Not included in current incentive scenario</t>
  </si>
  <si>
    <t>Not included in current incentive scenario. Based on native planting grant: https://www.mpi.govt.nz/dmsdocument/37652-introduction-to-direct-grants</t>
  </si>
  <si>
    <t>Use catchment risk index to normalize and adjust relative N P and Sediment losses to get a single priceable value</t>
  </si>
  <si>
    <t>Does not scale. Priced at $300/ha for dairy (based on biannual applications $50/head 3 cows/ha) and $200/ha fixed + $500 variable for SnB (based on $35/head sheep and minimum stocking rate 3/ha maximum 12) - https://www.beehive.govt.nz/sites/default/files/2022-10/Impacts%20of%20CC%20mitigation%20policies%20on%20the%20primary%20sector_FINAL.PDF. 70% methane reduction (https://www.ruminantbiotech.com/our-solution)</t>
  </si>
  <si>
    <t>dairy-bolus</t>
  </si>
  <si>
    <t>sheep-and-beef-bolus</t>
  </si>
  <si>
    <t>production-forestry</t>
  </si>
  <si>
    <t>carbon-forestry</t>
  </si>
  <si>
    <t>native-forestry</t>
  </si>
  <si>
    <t>year</t>
  </si>
  <si>
    <t>land_use_change_focus</t>
  </si>
  <si>
    <t>Max_slope</t>
  </si>
  <si>
    <t>Max_LUC</t>
  </si>
  <si>
    <t>N_loss_coefficient</t>
  </si>
  <si>
    <t>P_loss_coefficient</t>
  </si>
  <si>
    <t>N2O_emission_coefficient</t>
  </si>
  <si>
    <t>typecode</t>
  </si>
  <si>
    <t>Linear_N</t>
  </si>
  <si>
    <t>Constant_N</t>
  </si>
  <si>
    <t>Linear_P</t>
  </si>
  <si>
    <t>Constant_P</t>
  </si>
  <si>
    <t>Constant_N2O</t>
  </si>
  <si>
    <t>Linear_N2O</t>
  </si>
  <si>
    <t>N_mitigation_potential</t>
  </si>
  <si>
    <t>P_mitigation_potential</t>
  </si>
  <si>
    <t>Quadratic_N</t>
  </si>
  <si>
    <t>Quadratic_P</t>
  </si>
  <si>
    <t>Quadratic_N2O</t>
  </si>
  <si>
    <t>Agribusiness course</t>
  </si>
  <si>
    <t>4-hour rural advisor consultation</t>
  </si>
  <si>
    <t>No</t>
  </si>
  <si>
    <t>capability_shift_people</t>
  </si>
  <si>
    <t>capability_shift_business</t>
  </si>
  <si>
    <t>capability_shift_nl_mitigation</t>
  </si>
  <si>
    <t>capability_shift_plant_and_animal</t>
  </si>
  <si>
    <t>duration</t>
  </si>
  <si>
    <t>proportion_of_spend</t>
  </si>
  <si>
    <t>cost_per_event</t>
  </si>
  <si>
    <t>Category</t>
  </si>
  <si>
    <t>horticulture</t>
  </si>
  <si>
    <t>arable</t>
  </si>
  <si>
    <t>cost per capability unit delivered (sense check)</t>
  </si>
  <si>
    <t>Scenario</t>
  </si>
  <si>
    <t>Baseline</t>
  </si>
  <si>
    <t>Additional</t>
  </si>
  <si>
    <t>Sediment_cover_class</t>
  </si>
  <si>
    <t>Trees_scrub</t>
  </si>
  <si>
    <t>Herbaceous</t>
  </si>
  <si>
    <t>Land use</t>
  </si>
  <si>
    <t>Intensity_lower_limit</t>
  </si>
  <si>
    <t>Intensity_upper_limit</t>
  </si>
  <si>
    <t>Methane_emissions_factor</t>
  </si>
  <si>
    <t>pine-forestry</t>
  </si>
  <si>
    <t>pine hatred</t>
  </si>
  <si>
    <t>Unpriced labour/value of employment</t>
  </si>
  <si>
    <t>Love of native bush (after accounting for WQ concern, so biodiversity/aesthetic value/social pressure)</t>
  </si>
  <si>
    <t>High equity - no pressure to actually make money</t>
  </si>
  <si>
    <t>snb</t>
  </si>
  <si>
    <t>hort</t>
  </si>
  <si>
    <t>identity attached to land use</t>
  </si>
  <si>
    <t>TOTAL UTILITY BARRIER</t>
  </si>
  <si>
    <t>sheep and beef</t>
  </si>
  <si>
    <t>pine</t>
  </si>
  <si>
    <t>native</t>
  </si>
  <si>
    <t>TO</t>
  </si>
  <si>
    <t>FROM</t>
  </si>
  <si>
    <t>Option value</t>
  </si>
  <si>
    <t>dairy-irrigated</t>
  </si>
  <si>
    <t>to</t>
  </si>
  <si>
    <t>Production capability transform</t>
  </si>
  <si>
    <t>apple</t>
  </si>
  <si>
    <t>other</t>
  </si>
  <si>
    <t>land_use_category</t>
  </si>
  <si>
    <t>Constant_Sediment</t>
  </si>
  <si>
    <t>Linear_Sediment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</si>
</sst>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_-&quot;$&quot;* #,##0_-;\-&quot;$&quot;* #,##0_-;_-&quot;$&quot;* &quot;-&quot;??_-;_-@_-"/>
    <numFmt numFmtId="165" formatCode="&quot;$&quot;#,##0"/>
    <numFmt numFmtId="166" formatCode="#,##0.00_ ;\-#,##0.00\ "/>
    <numFmt numFmtId="167" formatCode="0.0"/>
  </numFmts>
  <fonts count="28" x14ac:knownFonts="1">
    <font>
      <sz val="12"/>
      <color theme="1"/>
      <name val="Calibri Light"/>
      <family val="2"/>
    </font>
    <font>
      <sz val="11"/>
      <color theme="1"/>
      <name val="Calibri"/>
      <family val="2"/>
      <scheme val="minor"/>
    </font>
    <font>
      <sz val="11"/>
      <color theme="1"/>
      <name val="Calibri"/>
      <family val="2"/>
      <scheme val="minor"/>
    </font>
    <font>
      <sz val="11"/>
      <color theme="1"/>
      <name val="Calibri"/>
      <family val="2"/>
      <scheme val="minor"/>
    </font>
    <font>
      <sz val="12"/>
      <color theme="1"/>
      <name val="Calibri Light"/>
      <family val="2"/>
    </font>
    <font>
      <sz val="11"/>
      <color theme="1"/>
      <name val="Calibri Light"/>
      <family val="2"/>
      <scheme val="major"/>
    </font>
    <font>
      <b/>
      <sz val="11"/>
      <color theme="1"/>
      <name val="Calibri Light"/>
      <family val="2"/>
      <scheme val="major"/>
    </font>
    <font>
      <b/>
      <sz val="11"/>
      <color rgb="FFFF0000"/>
      <name val="Calibri Light"/>
      <family val="2"/>
      <scheme val="major"/>
    </font>
    <font>
      <sz val="11"/>
      <color rgb="FF9C0006"/>
      <name val="Calibri"/>
      <family val="2"/>
      <scheme val="minor"/>
    </font>
    <font>
      <b/>
      <sz val="12"/>
      <color theme="1"/>
      <name val="Calibri Light"/>
      <family val="2"/>
    </font>
    <font>
      <b/>
      <sz val="12"/>
      <color theme="0"/>
      <name val="Calibri Light"/>
      <family val="2"/>
    </font>
    <font>
      <sz val="11"/>
      <color rgb="FF9C57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Segoe UI"/>
      <family val="2"/>
    </font>
    <font>
      <b/>
      <sz val="9"/>
      <color theme="1"/>
      <name val="Segoe UI"/>
      <family val="2"/>
    </font>
  </fonts>
  <fills count="35">
    <fill>
      <patternFill patternType="none"/>
    </fill>
    <fill>
      <patternFill patternType="gray125"/>
    </fill>
    <fill>
      <patternFill patternType="solid">
        <fgColor rgb="FFFFC7CE"/>
      </patternFill>
    </fill>
    <fill>
      <patternFill patternType="solid">
        <fgColor theme="7" tint="0.59996337778862885"/>
        <bgColor indexed="64"/>
      </patternFill>
    </fill>
    <fill>
      <patternFill patternType="solid">
        <fgColor theme="6"/>
        <bgColor indexed="64"/>
      </patternFill>
    </fill>
    <fill>
      <patternFill patternType="solid">
        <fgColor rgb="FFFFEB9C"/>
      </patternFill>
    </fill>
    <fill>
      <patternFill patternType="solid">
        <fgColor rgb="FFC6EF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4" fillId="0" borderId="0" applyFont="0" applyFill="0" applyBorder="0" applyAlignment="0" applyProtection="0"/>
    <xf numFmtId="0" fontId="8" fillId="2" borderId="0" applyNumberFormat="0" applyBorder="0" applyAlignment="0" applyProtection="0"/>
    <xf numFmtId="0" fontId="11" fillId="5" borderId="0" applyNumberFormat="0" applyBorder="0" applyAlignment="0" applyProtection="0"/>
    <xf numFmtId="0" fontId="12" fillId="0" borderId="0" applyNumberFormat="0" applyFill="0" applyBorder="0" applyAlignment="0" applyProtection="0"/>
    <xf numFmtId="0" fontId="13" fillId="0" borderId="1" applyNumberFormat="0" applyFill="0" applyAlignment="0" applyProtection="0"/>
    <xf numFmtId="0" fontId="14" fillId="0" borderId="2" applyNumberFormat="0" applyFill="0" applyAlignment="0" applyProtection="0"/>
    <xf numFmtId="0" fontId="15" fillId="0" borderId="3" applyNumberFormat="0" applyFill="0" applyAlignment="0" applyProtection="0"/>
    <xf numFmtId="0" fontId="15" fillId="0" borderId="0" applyNumberFormat="0" applyFill="0" applyBorder="0" applyAlignment="0" applyProtection="0"/>
    <xf numFmtId="0" fontId="16" fillId="6" borderId="0" applyNumberFormat="0" applyBorder="0" applyAlignment="0" applyProtection="0"/>
    <xf numFmtId="0" fontId="17" fillId="7" borderId="4" applyNumberFormat="0" applyAlignment="0" applyProtection="0"/>
    <xf numFmtId="0" fontId="18" fillId="8" borderId="5" applyNumberFormat="0" applyAlignment="0" applyProtection="0"/>
    <xf numFmtId="0" fontId="19" fillId="8" borderId="4" applyNumberFormat="0" applyAlignment="0" applyProtection="0"/>
    <xf numFmtId="0" fontId="20" fillId="0" borderId="6" applyNumberFormat="0" applyFill="0" applyAlignment="0" applyProtection="0"/>
    <xf numFmtId="0" fontId="21" fillId="9" borderId="7"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25"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25"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25"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25"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25"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10" borderId="8" applyNumberFormat="0" applyFont="0" applyAlignment="0" applyProtection="0"/>
  </cellStyleXfs>
  <cellXfs count="28">
    <xf numFmtId="0" fontId="0" fillId="0" borderId="0" xfId="0"/>
    <xf numFmtId="0" fontId="5" fillId="0" borderId="0" xfId="0" applyFont="1"/>
    <xf numFmtId="164" fontId="5" fillId="0" borderId="0" xfId="1" applyNumberFormat="1" applyFont="1"/>
    <xf numFmtId="0" fontId="6" fillId="0" borderId="0" xfId="0" applyFont="1" applyAlignment="1">
      <alignment wrapText="1"/>
    </xf>
    <xf numFmtId="0" fontId="7" fillId="0" borderId="0" xfId="0" applyFont="1" applyAlignment="1">
      <alignment wrapText="1"/>
    </xf>
    <xf numFmtId="165" fontId="5" fillId="0" borderId="0" xfId="0" applyNumberFormat="1" applyFont="1"/>
    <xf numFmtId="0" fontId="8" fillId="2" borderId="0" xfId="2"/>
    <xf numFmtId="0" fontId="0" fillId="3" borderId="0" xfId="0" applyFill="1"/>
    <xf numFmtId="0" fontId="5" fillId="0" borderId="0" xfId="1" applyNumberFormat="1" applyFont="1"/>
    <xf numFmtId="0" fontId="9" fillId="0" borderId="0" xfId="0" applyFont="1"/>
    <xf numFmtId="0" fontId="10" fillId="4" borderId="0" xfId="0" applyFont="1" applyFill="1"/>
    <xf numFmtId="0" fontId="10" fillId="4" borderId="0" xfId="0" applyFont="1" applyFill="1" applyAlignment="1">
      <alignment wrapText="1"/>
    </xf>
    <xf numFmtId="6" fontId="0" fillId="0" borderId="0" xfId="0" applyNumberFormat="1"/>
    <xf numFmtId="44" fontId="5" fillId="0" borderId="0" xfId="1" applyFont="1"/>
    <xf numFmtId="166" fontId="5" fillId="0" borderId="0" xfId="1" applyNumberFormat="1" applyFont="1"/>
    <xf numFmtId="0" fontId="5" fillId="3" borderId="0" xfId="0" applyFont="1" applyFill="1"/>
    <xf numFmtId="1" fontId="0" fillId="0" borderId="0" xfId="0" applyNumberFormat="1"/>
    <xf numFmtId="167" fontId="0" fillId="0" borderId="0" xfId="0" applyNumberFormat="1"/>
    <xf numFmtId="0" fontId="11" fillId="5" borderId="0" xfId="3"/>
    <xf numFmtId="0" fontId="3" fillId="0" borderId="0" xfId="42"/>
    <xf numFmtId="11" fontId="3" fillId="0" borderId="0" xfId="42" applyNumberFormat="1"/>
    <xf numFmtId="0" fontId="26" fillId="0" borderId="0" xfId="0" applyFont="1"/>
    <xf numFmtId="0" fontId="16" fillId="6" borderId="0" xfId="9"/>
    <xf numFmtId="0" fontId="27" fillId="0" borderId="0" xfId="0" applyFont="1"/>
    <xf numFmtId="0" fontId="2" fillId="0" borderId="0" xfId="42" applyFont="1"/>
    <xf numFmtId="0" fontId="1" fillId="0" borderId="0" xfId="42" applyFont="1"/>
    <xf numFmtId="0" fontId="0" fillId="0" borderId="0" xfId="0" applyAlignment="1">
      <alignment horizontal="center"/>
    </xf>
    <xf numFmtId="0" fontId="3" fillId="0" borderId="0" xfId="42"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2" builtinId="27" customBuiltin="1"/>
    <cellStyle name="Calculation" xfId="12" builtinId="22" customBuiltin="1"/>
    <cellStyle name="Check Cell" xfId="14" builtinId="23" customBuiltin="1"/>
    <cellStyle name="Currency" xfId="1" builtinId="4"/>
    <cellStyle name="Explanatory Text" xfId="16"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0" builtinId="20" customBuiltin="1"/>
    <cellStyle name="Linked Cell" xfId="13" builtinId="24" customBuiltin="1"/>
    <cellStyle name="Neutral" xfId="3" builtinId="28" customBuiltin="1"/>
    <cellStyle name="Normal" xfId="0" builtinId="0"/>
    <cellStyle name="Normal 2" xfId="42" xr:uid="{9AC3E4F7-BF80-4399-8683-24828824A2BE}"/>
    <cellStyle name="Note 2" xfId="43" xr:uid="{6918A114-8FF0-4849-8035-CBE9E5E818B0}"/>
    <cellStyle name="Output" xfId="11" builtinId="21" customBuiltin="1"/>
    <cellStyle name="Title" xfId="4" builtinId="15" customBuiltin="1"/>
    <cellStyle name="Total" xfId="17"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Giotto Frean" id="{768D0396-5C61-4A23-B7D1-3E0487D1542E}" userId="S::giotto.frean@scarlatti.co.nz::cfc0b4b1-687b-4118-9a18-265dc91345e0" providerId="AD"/>
  <person displayName="Alex Sharples" id="{118CCBAE-EC1D-4113-9E61-BFB81BE11111}" userId="S::alex.sharples@scarlatti.co.nz::973485a4-016c-4e7f-af27-60541a498f5f"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4-03-21T22:43:40.34" personId="{118CCBAE-EC1D-4113-9E61-BFB81BE11111}" id="{3B879465-BEBA-4E09-A81F-6CC9C252E0FA}">
    <text>Calculated as a methane emissions factor per dollar revenue, based on MPI emissions factors cited in Greenhalgh impacts of CC mitigation policies. 
Dairy: 8.18 tCO2e per t milk solids, $7.79/kgMS gives ~1.1 kg co2e from methane per dollar revenue
Sheep/Beef: 12.84 tCO2e per ton meat processed, $5.2/kg meat (benchmark data revenue over 125kg/ha production from annual report) gives ~ 2.14 kg CO2e methane per dollar revenue</text>
  </threadedComment>
  <threadedComment ref="I1" dT="2024-04-21T23:43:14.09" personId="{118CCBAE-EC1D-4113-9E61-BFB81BE11111}" id="{B4A8D8AC-5345-4E28-A8CE-72319599675F}">
    <text>Makes the horticulture profit curves work properly, agents behave as if they have 0.5 lower capability, preserves the correct relationship between absolute capability and horticulture returns</text>
  </threadedComment>
  <threadedComment ref="Y5" dT="2023-08-01T04:47:06.69" personId="{768D0396-5C61-4A23-B7D1-3E0487D1542E}" id="{0245FD7B-BEB9-42BE-8995-AFA36FE384F2}">
    <text>Range is $200,000 to $500,000 with the latter being a 'covered' farm</text>
  </threadedComment>
  <threadedComment ref="M16" dT="2024-04-11T04:51:43.47" personId="{118CCBAE-EC1D-4113-9E61-BFB81BE11111}" id="{A07C0877-1E80-4B89-8EC3-5AEF15E1032E}">
    <text>https://issuu.com/irrigationnz/docs/122854-inznews-2023winter-issuu-wecaninsert/s/26282830 
assumes 1180/ha/year additional fixed cost per 2022 numbers quoted in above</text>
    <extLst>
      <x:ext xmlns:xltc2="http://schemas.microsoft.com/office/spreadsheetml/2020/threadedcomments2" uri="{F7C98A9C-CBB3-438F-8F68-D28B6AF4A901}">
        <xltc2:checksum>3536068983</xltc2:checksum>
        <xltc2:hyperlink startIndex="0" length="90" url="https://issuu.com/irrigationnz/docs/122854-inznews-2023winter-issuu-wecaninsert/s/26282830"/>
      </x:ext>
    </extLst>
  </threadedComment>
  <threadedComment ref="Y16" dT="2024-04-11T04:52:01.62" personId="{118CCBAE-EC1D-4113-9E61-BFB81BE11111}" id="{26DCDBBD-3E74-46AB-84F1-C3A49D53DFB6}">
    <text>Midpoint of 4000-5000 per hectare quoted in https://issuu.com/irrigationnz/docs/122854-inznews-2023winter-issuu-wecaninsert/s/26282830
Also agrees with https://www.nzherald.co.nz/nz/the-price-of-water/MO6MEKBUEKSPTUJH22XAVNNFTU/</text>
    <extLst>
      <x:ext xmlns:xltc2="http://schemas.microsoft.com/office/spreadsheetml/2020/threadedcomments2" uri="{F7C98A9C-CBB3-438F-8F68-D28B6AF4A901}">
        <xltc2:checksum>1213441211</xltc2:checksum>
        <xltc2:hyperlink startIndex="44" length="90" url="https://issuu.com/irrigationnz/docs/122854-inznews-2023winter-issuu-wecaninsert/s/26282830"/>
        <xltc2:hyperlink startIndex="153" length="76" url="https://www.nzherald.co.nz/nz/the-price-of-water/MO6MEKBUEKSPTUJH22XAVNNFTU/"/>
      </x:ext>
    </extLst>
  </threadedComment>
  <threadedComment ref="J20" dT="2024-03-25T01:41:08.98" personId="{118CCBAE-EC1D-4113-9E61-BFB81BE11111}" id="{D1CAC720-C273-4AEE-843F-C09E692D4AC1}">
    <text xml:space="preserve">Produciton forestry revenue calculated as: $45,000 x (radiata 300 index/27)
source on 45k number: </text>
  </threadedComment>
  <threadedComment ref="A23" dT="2023-09-12T01:31:03.13" personId="{118CCBAE-EC1D-4113-9E61-BFB81BE11111}" id="{1E64728B-797C-429B-B148-9BD4DACDECC1}">
    <text>All made up values, waiting on WWO data</text>
  </threadedComment>
</ThreadedComments>
</file>

<file path=xl/threadedComments/threadedComment10.xml><?xml version="1.0" encoding="utf-8"?>
<ThreadedComments xmlns="http://schemas.microsoft.com/office/spreadsheetml/2018/threadedcomments" xmlns:x="http://schemas.openxmlformats.org/spreadsheetml/2006/main">
  <threadedComment ref="A1" dT="2024-04-28T22:35:05.79" personId="{118CCBAE-EC1D-4113-9E61-BFB81BE11111}" id="{F74CBBBE-6BF3-4B58-B5CB-3E00874D0631}">
    <text>Initial capability bump to land uses in category from column A, based on the presence of category B-H in 2016 LUCAS data on an agent's land, i.e., a 0.2 increase to dairy for 2016 sheep and beef land would go in cell E4. This matrix is used to control the initial distribution of land use to achieve parity with real-world reference</text>
  </threadedComment>
  <threadedComment ref="F1" dT="2024-04-28T23:08:25.40" personId="{118CCBAE-EC1D-4113-9E61-BFB81BE11111}" id="{922C54C7-6F71-4283-9B46-FC8DFC558A99}">
    <text>Land with 'other' in 2016 lucas is generally rangy mountain/forest edge stuff, best suited for sheep and beef</text>
  </threadedComment>
</ThreadedComments>
</file>

<file path=xl/threadedComments/threadedComment2.xml><?xml version="1.0" encoding="utf-8"?>
<ThreadedComments xmlns="http://schemas.microsoft.com/office/spreadsheetml/2018/threadedcomments" xmlns:x="http://schemas.openxmlformats.org/spreadsheetml/2006/main">
  <threadedComment ref="A21" dT="2023-12-20T22:32:03.34" personId="{118CCBAE-EC1D-4113-9E61-BFB81BE11111}" id="{D2AD6161-DAEB-4C81-B108-CDBE6E991FDF}">
    <text xml:space="preserve">Fake numbers - dataset didn't have any. Just in case anything gets mapped (it shouldn't)
</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4-02-19T03:37:01.73" personId="{118CCBAE-EC1D-4113-9E61-BFB81BE11111}" id="{AE8CB997-4193-4690-91A8-B01655D31777}">
    <text>No data available for typecode 20</text>
  </threadedComment>
  <threadedComment ref="A112" dT="2024-04-11T05:13:43.16" personId="{118CCBAE-EC1D-4113-9E61-BFB81BE11111}" id="{ED1BFE13-D5A0-423E-839A-5EBD0CF2F434}">
    <text>Replaces irrigated typology (19-24) with equivalent values for 'moist' (7-12)</text>
  </threadedComment>
  <threadedComment ref="A117" dT="2024-04-11T05:12:30.75" personId="{118CCBAE-EC1D-4113-9E61-BFB81BE11111}" id="{A2CC317C-4B16-41BF-9B79-2B6B6FB6E7AA}">
    <text>Uses equivalent irrigated typology values for each equivalent dry or moist typology. X + Easy + Poorly drained typologies (2 and 8) excluded since no equivalent irrigated value</text>
  </threadedComment>
  <threadedComment ref="A129" dT="2024-04-11T05:09:41.77" personId="{118CCBAE-EC1D-4113-9E61-BFB81BE11111}" id="{C4543985-E493-442A-BBA5-B60AD187CE8B}">
    <text>Don't irrigate on wet land, disallow</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11-09T02:32:04.76" personId="{118CCBAE-EC1D-4113-9E61-BFB81BE11111}" id="{0EFA3359-1DF1-4762-B150-EC40CEBBDA5F}">
    <text>Values (tCO2/ha/yr) from MPI carbon tables averaged across all regions. Uses averaging for production forest, stock change for other types (assumes permanent). Regional adjustments calculated based on radiata yield in geodata</text>
  </threadedComment>
</ThreadedComments>
</file>

<file path=xl/threadedComments/threadedComment5.xml><?xml version="1.0" encoding="utf-8"?>
<ThreadedComments xmlns="http://schemas.microsoft.com/office/spreadsheetml/2018/threadedcomments" xmlns:x="http://schemas.openxmlformats.org/spreadsheetml/2006/main">
  <threadedComment ref="T1" dT="2023-09-12T01:31:03.13" personId="{118CCBAE-EC1D-4113-9E61-BFB81BE11111}" id="{8B734836-046A-4402-B0FC-ED79F88ECCE2}">
    <text>All made up values, waiting on WWO data</text>
  </threadedComment>
  <threadedComment ref="A20" dT="2023-09-12T01:31:03.13" personId="{118CCBAE-EC1D-4113-9E61-BFB81BE11111}" id="{CB5FE5EA-9A6C-40D8-A361-59EF57962BCE}">
    <text>All made up values, waiting on WWO data</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3-10-16T00:02:27.26" personId="{118CCBAE-EC1D-4113-9E61-BFB81BE11111}" id="{5BD0B885-30B5-49F8-AD3D-A3D1055D9E2D}">
    <text xml:space="preserve">Numerical value to be applied when the --incentive-scale flag is set to 1. </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15T23:57:16.18" personId="{118CCBAE-EC1D-4113-9E61-BFB81BE11111}" id="{06C659DB-FB6C-4187-8FD0-C5BE82C17550}">
    <text>Representative resource types</text>
  </threadedComment>
  <threadedComment ref="B1" dT="2024-02-12T21:30:26.64" personId="{118CCBAE-EC1D-4113-9E61-BFB81BE11111}" id="{195DC750-3CA9-4FF6-BE5F-251A498E1A85}">
    <text>Baseline activities valued at 200M/yr at scale, additional activities are scaled by the CLI flag --extension-scale, focussed entirely on WQ improvement goals</text>
  </threadedComment>
  <threadedComment ref="C1" dT="2024-02-02T06:45:35.48" personId="{118CCBAE-EC1D-4113-9E61-BFB81BE11111}" id="{43449F53-601F-4DB0-BF64-2E3CE030E6B8}">
    <text xml:space="preserve">0.5,0.3,0.15,0.05
</text>
  </threadedComment>
  <threadedComment ref="D2" dT="2024-01-11T02:01:38.66" personId="{118CCBAE-EC1D-4113-9E61-BFB81BE11111}" id="{0033E0E5-D7A4-4B97-9BBE-AE274EA7073A}">
    <text>Assumes 200/hr charge out rate over a full day</text>
  </threadedComment>
  <threadedComment ref="D3" dT="2024-01-11T02:00:26.82" personId="{118CCBAE-EC1D-4113-9E61-BFB81BE11111}" id="{79E4A7EE-10D7-41B2-AEE8-2C646400862B}">
    <text xml:space="preserve">Cost to produce an article (50k?) divided by expected number of reads (500) gives 100. </text>
  </threadedComment>
  <threadedComment ref="D4" dT="2024-01-11T02:19:05.68" personId="{118CCBAE-EC1D-4113-9E61-BFB81BE11111}" id="{8463A6CB-5274-443E-979E-DEC5A3C7589E}">
    <text xml:space="preserve">Based on C. Lyons (pers. Comm.) estimate of cost to run </text>
  </threadedComment>
  <threadedComment ref="D5" dT="2024-01-11T02:19:30.97" personId="{118CCBAE-EC1D-4113-9E61-BFB81BE11111}" id="{1CAA2E8B-1640-4267-9635-68FA101D138C}">
    <text>Assume same cost to run as catchment group, no other source</text>
  </threadedComment>
</ThreadedComments>
</file>

<file path=xl/threadedComments/threadedComment8.xml><?xml version="1.0" encoding="utf-8"?>
<ThreadedComments xmlns="http://schemas.microsoft.com/office/spreadsheetml/2018/threadedcomments" xmlns:x="http://schemas.openxmlformats.org/spreadsheetml/2006/main">
  <threadedComment ref="O1" dT="2023-09-12T01:31:03.13" personId="{118CCBAE-EC1D-4113-9E61-BFB81BE11111}" id="{02A288F8-4B7A-463E-B0B1-0645ACD4530E}">
    <text>All made up values, waiting on WWO data</text>
  </threadedComment>
  <threadedComment ref="A15" dT="2023-09-12T01:31:03.13" personId="{118CCBAE-EC1D-4113-9E61-BFB81BE11111}" id="{BC39CFFE-2B41-43A9-B600-D280E4C59A59}">
    <text>All made up values, waiting on WWO data</text>
  </threadedComment>
</ThreadedComments>
</file>

<file path=xl/threadedComments/threadedComment9.xml><?xml version="1.0" encoding="utf-8"?>
<ThreadedComments xmlns="http://schemas.microsoft.com/office/spreadsheetml/2018/threadedcomments" xmlns:x="http://schemas.openxmlformats.org/spreadsheetml/2006/main">
  <threadedComment ref="A1" dT="2024-03-27T22:35:33.45" personId="{118CCBAE-EC1D-4113-9E61-BFB81BE11111}" id="{2CA85662-BCC1-446E-87E8-9D6F412F8E20}">
    <text>Interpretation: to switch FROM column A land use to column [B-U] land use, the utility of alt land use must be at least CELL VALUE x current land use utility. Lognormally distributed sampled from this mean, negative utility handled in code.</text>
  </threadedComment>
  <threadedComment ref="A1" dT="2024-04-03T22:14:55.89" personId="{118CCBAE-EC1D-4113-9E61-BFB81BE11111}" id="{5F22476A-1195-461B-9037-07B44F0F0C95}" parentId="{2CA85662-BCC1-446E-87E8-9D6F412F8E20}">
    <text xml:space="preserve">This covers:
pine hatred
Unpriced labour/value of employment
Stickiness/love of existing land use
Love of native bush (after accounting for WQ concern, so biodiversity/aesthetic value/social pressure)
High equity - no pressure to actually make money
Option value of trees
</text>
  </threadedComment>
  <threadedComment ref="A6" dT="2024-03-27T22:54:55.68" personId="{118CCBAE-EC1D-4113-9E61-BFB81BE11111}" id="{7251C0A3-EA29-4DE7-B5C4-994E9FE2D864}">
    <text>No values for forest uses since you can't switch out of them</text>
  </threadedComment>
  <threadedComment ref="A8" dT="2024-03-27T22:57:54.36" personId="{118CCBAE-EC1D-4113-9E61-BFB81BE11111}" id="{F24A8B63-3744-4D5A-A9E4-838146F8A629}">
    <text>Everything equal when starting from fallow</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23377-C778-4880-BC2A-D4FFA818EEF4}">
  <dimension ref="A1:AL23"/>
  <sheetViews>
    <sheetView workbookViewId="0">
      <selection activeCell="U30" sqref="U30"/>
    </sheetView>
  </sheetViews>
  <sheetFormatPr defaultColWidth="9" defaultRowHeight="15.6" x14ac:dyDescent="0.3"/>
  <cols>
    <col min="1" max="5" width="10.19921875" style="1" customWidth="1"/>
    <col min="6" max="9" width="10.19921875" customWidth="1"/>
    <col min="10" max="13" width="10.19921875" style="1" customWidth="1"/>
    <col min="14" max="14" width="10.19921875" style="1" hidden="1" customWidth="1"/>
    <col min="15" max="20" width="15.59765625" style="1" hidden="1" customWidth="1"/>
    <col min="21" max="21" width="15.59765625" style="1" customWidth="1"/>
    <col min="22" max="24" width="10.19921875" style="1" customWidth="1"/>
    <col min="25" max="25" width="12.5" style="1" customWidth="1"/>
    <col min="26" max="33" width="10.19921875" style="1" customWidth="1"/>
    <col min="34" max="34" width="10.69921875" style="1" customWidth="1"/>
    <col min="35" max="38" width="10.19921875" style="1" customWidth="1"/>
    <col min="39" max="16384" width="9" style="1"/>
  </cols>
  <sheetData>
    <row r="1" spans="1:38" ht="72" x14ac:dyDescent="0.3">
      <c r="A1" s="3" t="s">
        <v>0</v>
      </c>
      <c r="B1" s="3" t="s">
        <v>146</v>
      </c>
      <c r="C1" s="3" t="s">
        <v>64</v>
      </c>
      <c r="D1" s="3" t="s">
        <v>119</v>
      </c>
      <c r="E1" s="3" t="s">
        <v>120</v>
      </c>
      <c r="F1" s="3" t="s">
        <v>153</v>
      </c>
      <c r="G1" t="s">
        <v>51</v>
      </c>
      <c r="H1" t="s">
        <v>159</v>
      </c>
      <c r="I1" s="3" t="s">
        <v>177</v>
      </c>
      <c r="J1" s="3" t="s">
        <v>103</v>
      </c>
      <c r="K1" s="3" t="s">
        <v>13</v>
      </c>
      <c r="L1" s="3" t="s">
        <v>104</v>
      </c>
      <c r="M1" s="3" t="s">
        <v>42</v>
      </c>
      <c r="N1" s="3" t="s">
        <v>92</v>
      </c>
      <c r="O1" s="3" t="s">
        <v>93</v>
      </c>
      <c r="P1" s="3" t="s">
        <v>102</v>
      </c>
      <c r="Q1" s="3" t="s">
        <v>101</v>
      </c>
      <c r="R1" s="3" t="s">
        <v>100</v>
      </c>
      <c r="S1" s="3" t="s">
        <v>99</v>
      </c>
      <c r="T1" s="3" t="s">
        <v>98</v>
      </c>
      <c r="U1" s="3" t="s">
        <v>94</v>
      </c>
      <c r="V1" s="3" t="s">
        <v>14</v>
      </c>
      <c r="W1" s="3" t="s">
        <v>49</v>
      </c>
      <c r="X1" s="3" t="s">
        <v>50</v>
      </c>
      <c r="Y1" s="3" t="s">
        <v>15</v>
      </c>
      <c r="Z1" s="3" t="s">
        <v>43</v>
      </c>
      <c r="AA1" s="3" t="s">
        <v>16</v>
      </c>
      <c r="AB1" s="3" t="s">
        <v>17</v>
      </c>
      <c r="AC1" s="3" t="s">
        <v>44</v>
      </c>
      <c r="AD1" s="3" t="s">
        <v>40</v>
      </c>
      <c r="AE1" s="3" t="s">
        <v>41</v>
      </c>
      <c r="AF1" s="3" t="s">
        <v>45</v>
      </c>
      <c r="AG1" s="3" t="s">
        <v>48</v>
      </c>
      <c r="AH1" s="3" t="s">
        <v>47</v>
      </c>
      <c r="AI1" s="4" t="s">
        <v>18</v>
      </c>
      <c r="AJ1" s="4" t="s">
        <v>24</v>
      </c>
      <c r="AK1" s="3" t="s">
        <v>30</v>
      </c>
      <c r="AL1" s="3" t="s">
        <v>34</v>
      </c>
    </row>
    <row r="2" spans="1:38" x14ac:dyDescent="0.3">
      <c r="A2" s="1" t="s">
        <v>178</v>
      </c>
      <c r="B2" s="1" t="s">
        <v>147</v>
      </c>
      <c r="C2" s="1" t="s">
        <v>65</v>
      </c>
      <c r="D2" s="1">
        <v>15</v>
      </c>
      <c r="E2" s="1">
        <v>2</v>
      </c>
      <c r="F2" t="s">
        <v>154</v>
      </c>
      <c r="G2">
        <v>1000</v>
      </c>
      <c r="H2">
        <v>0</v>
      </c>
      <c r="I2">
        <v>-0.5</v>
      </c>
      <c r="J2">
        <v>1.0944114961056799</v>
      </c>
      <c r="K2">
        <v>98425.5781394019</v>
      </c>
      <c r="L2">
        <v>14.0595963017111</v>
      </c>
      <c r="M2">
        <v>92488.338854878195</v>
      </c>
      <c r="N2" s="3"/>
      <c r="O2" s="3"/>
      <c r="P2" s="3"/>
      <c r="Q2" s="3"/>
      <c r="R2" s="3"/>
      <c r="S2" s="3"/>
      <c r="T2" s="3"/>
      <c r="U2" s="13">
        <f>Y2/13.8</f>
        <v>10869.565217391304</v>
      </c>
      <c r="V2" s="3">
        <v>19000</v>
      </c>
      <c r="W2" s="3"/>
      <c r="X2" s="3"/>
      <c r="Y2" s="2">
        <v>150000</v>
      </c>
      <c r="Z2" s="1">
        <v>0.86</v>
      </c>
      <c r="AA2" s="2">
        <v>109000</v>
      </c>
      <c r="AB2" s="2">
        <v>68000</v>
      </c>
      <c r="AC2" s="1">
        <v>1.2</v>
      </c>
      <c r="AD2" s="1">
        <v>1</v>
      </c>
      <c r="AE2" s="1">
        <v>6</v>
      </c>
      <c r="AF2" s="1">
        <v>5</v>
      </c>
      <c r="AG2" s="1">
        <v>25</v>
      </c>
      <c r="AH2" s="3"/>
      <c r="AI2" s="4"/>
      <c r="AJ2" s="4"/>
      <c r="AK2" s="3"/>
      <c r="AL2" s="3"/>
    </row>
    <row r="3" spans="1:38" x14ac:dyDescent="0.3">
      <c r="A3" s="1" t="s">
        <v>52</v>
      </c>
      <c r="B3" s="1" t="s">
        <v>147</v>
      </c>
      <c r="C3" s="1" t="s">
        <v>65</v>
      </c>
      <c r="D3" s="1">
        <v>15</v>
      </c>
      <c r="E3" s="1">
        <v>2</v>
      </c>
      <c r="F3" t="s">
        <v>154</v>
      </c>
      <c r="G3">
        <v>1000</v>
      </c>
      <c r="H3">
        <v>0</v>
      </c>
      <c r="I3">
        <v>-0.5</v>
      </c>
      <c r="J3">
        <v>1.1629478323523801</v>
      </c>
      <c r="K3">
        <v>28233.427286178401</v>
      </c>
      <c r="L3">
        <v>7.7680200976635296</v>
      </c>
      <c r="M3">
        <v>17038.343189103402</v>
      </c>
      <c r="N3">
        <v>1.74306879875499</v>
      </c>
      <c r="O3">
        <v>11587.779145177001</v>
      </c>
      <c r="P3">
        <v>1</v>
      </c>
      <c r="Q3">
        <v>23000</v>
      </c>
      <c r="R3">
        <v>0.31645950997973998</v>
      </c>
      <c r="S3" s="8">
        <f t="shared" ref="S3:S23" si="0">IFERROR(LN(J3*prod_cap_scalar/K3)/prod_cap_scalar,1)</f>
        <v>-1.6975731981664961</v>
      </c>
      <c r="T3" s="13">
        <f t="shared" ref="T3:T23" si="1">J3*(1-EXP(-prod_cap_scalar*S3))-K3*S3-M3</f>
        <v>25244.443754892356</v>
      </c>
      <c r="U3" s="13">
        <f>Y3/13.8</f>
        <v>5072.463768115942</v>
      </c>
      <c r="V3" s="2">
        <v>18000</v>
      </c>
      <c r="W3" s="2">
        <v>-15000</v>
      </c>
      <c r="X3" s="2">
        <v>30000</v>
      </c>
      <c r="Y3" s="2">
        <v>70000</v>
      </c>
      <c r="Z3" s="1">
        <v>0.24</v>
      </c>
      <c r="AA3" s="2">
        <v>51000</v>
      </c>
      <c r="AB3" s="2">
        <v>23000</v>
      </c>
      <c r="AC3" s="1">
        <v>0.39</v>
      </c>
      <c r="AD3" s="1">
        <v>5</v>
      </c>
      <c r="AE3" s="1">
        <v>10</v>
      </c>
      <c r="AF3" s="1">
        <f>INT((AE3+AD3)/2+0.5)</f>
        <v>8</v>
      </c>
      <c r="AG3" s="1">
        <v>25</v>
      </c>
      <c r="AH3" s="5">
        <f>NPV(0.06,npv_help!C2:CX2)</f>
        <v>-495329.92050920706</v>
      </c>
      <c r="AI3" s="1" t="s">
        <v>19</v>
      </c>
      <c r="AJ3" s="1" t="s">
        <v>25</v>
      </c>
      <c r="AK3" s="1" t="s">
        <v>31</v>
      </c>
      <c r="AL3" s="1" t="s">
        <v>35</v>
      </c>
    </row>
    <row r="4" spans="1:38" x14ac:dyDescent="0.3">
      <c r="A4" s="1" t="s">
        <v>53</v>
      </c>
      <c r="B4" s="1" t="s">
        <v>147</v>
      </c>
      <c r="C4" s="1" t="s">
        <v>65</v>
      </c>
      <c r="D4" s="1">
        <v>15</v>
      </c>
      <c r="E4" s="1">
        <v>2</v>
      </c>
      <c r="F4" t="s">
        <v>154</v>
      </c>
      <c r="G4">
        <v>1000</v>
      </c>
      <c r="H4">
        <v>0</v>
      </c>
      <c r="I4">
        <v>-0.5</v>
      </c>
      <c r="J4">
        <v>1.0636363881469599</v>
      </c>
      <c r="K4">
        <v>167754.12911821599</v>
      </c>
      <c r="L4">
        <v>21.456850359722399</v>
      </c>
      <c r="M4">
        <v>173571.97681567099</v>
      </c>
      <c r="N4">
        <v>1.34267796386966</v>
      </c>
      <c r="O4">
        <v>120863.547059718</v>
      </c>
      <c r="P4">
        <v>1.51919024445706</v>
      </c>
      <c r="Q4">
        <v>98000</v>
      </c>
      <c r="R4">
        <v>0.52146160508186601</v>
      </c>
      <c r="S4" s="8">
        <f t="shared" si="0"/>
        <v>-2.0718246329522119</v>
      </c>
      <c r="T4" s="13">
        <f t="shared" si="1"/>
        <v>140435.3979836397</v>
      </c>
      <c r="U4" s="13">
        <f t="shared" ref="U4:U22" si="2">Y4/13.8</f>
        <v>28985.507246376808</v>
      </c>
      <c r="V4" s="2">
        <v>80831</v>
      </c>
      <c r="W4" s="2">
        <v>0</v>
      </c>
      <c r="X4" s="2">
        <v>100000</v>
      </c>
      <c r="Y4" s="2">
        <v>400000</v>
      </c>
      <c r="Z4" s="1">
        <v>2.4899999999999998</v>
      </c>
      <c r="AA4" s="2">
        <v>330000</v>
      </c>
      <c r="AB4" s="2">
        <v>190000</v>
      </c>
      <c r="AC4" s="1">
        <v>2.59</v>
      </c>
      <c r="AD4" s="1">
        <v>4</v>
      </c>
      <c r="AE4" s="1">
        <v>4</v>
      </c>
      <c r="AF4" s="1">
        <f t="shared" ref="AF4:AF14" si="3">INT((AE4+AD4)/2+0.5)</f>
        <v>4</v>
      </c>
      <c r="AG4" s="1">
        <v>12</v>
      </c>
      <c r="AH4" s="5">
        <f>NPV(0.06,npv_help!C3:CX3)</f>
        <v>-2633060.6881763926</v>
      </c>
      <c r="AI4" s="1" t="s">
        <v>19</v>
      </c>
      <c r="AJ4" s="1" t="s">
        <v>26</v>
      </c>
      <c r="AK4" s="1" t="s">
        <v>32</v>
      </c>
      <c r="AL4" s="1" t="s">
        <v>36</v>
      </c>
    </row>
    <row r="5" spans="1:38" x14ac:dyDescent="0.3">
      <c r="A5" s="1" t="s">
        <v>54</v>
      </c>
      <c r="B5" s="1" t="s">
        <v>147</v>
      </c>
      <c r="C5" s="1" t="s">
        <v>65</v>
      </c>
      <c r="D5" s="1">
        <v>15</v>
      </c>
      <c r="E5" s="1">
        <v>2</v>
      </c>
      <c r="F5" t="s">
        <v>154</v>
      </c>
      <c r="G5">
        <v>1000</v>
      </c>
      <c r="H5">
        <v>0</v>
      </c>
      <c r="I5">
        <v>-0.5</v>
      </c>
      <c r="J5">
        <v>1.0375196049890201</v>
      </c>
      <c r="K5">
        <v>147478.400076266</v>
      </c>
      <c r="L5">
        <v>37.960846345814801</v>
      </c>
      <c r="M5">
        <v>163888.75297621801</v>
      </c>
      <c r="N5">
        <v>1.42589233309299</v>
      </c>
      <c r="O5">
        <v>779622.83363429504</v>
      </c>
      <c r="P5">
        <v>6.8708813238253903</v>
      </c>
      <c r="Q5">
        <v>34000</v>
      </c>
      <c r="R5">
        <v>0.83237026119593005</v>
      </c>
      <c r="S5" s="8">
        <f t="shared" si="0"/>
        <v>-2.0510332444248909</v>
      </c>
      <c r="T5" s="13">
        <f t="shared" si="1"/>
        <v>109099.70591914968</v>
      </c>
      <c r="U5" s="13">
        <f>Y5/13.8</f>
        <v>36231.884057971016</v>
      </c>
      <c r="V5" s="2">
        <v>60000</v>
      </c>
      <c r="W5" s="2">
        <v>-5000</v>
      </c>
      <c r="X5" s="2">
        <v>75000</v>
      </c>
      <c r="Y5" s="2">
        <v>500000</v>
      </c>
      <c r="Z5" s="1">
        <v>2.38</v>
      </c>
      <c r="AA5" s="2">
        <v>281000</v>
      </c>
      <c r="AB5" s="2">
        <v>176000</v>
      </c>
      <c r="AC5" s="1">
        <v>3.18</v>
      </c>
      <c r="AD5" s="1">
        <v>6</v>
      </c>
      <c r="AE5" s="1">
        <v>8</v>
      </c>
      <c r="AF5" s="1">
        <f t="shared" si="3"/>
        <v>7</v>
      </c>
      <c r="AG5" s="1">
        <v>17</v>
      </c>
      <c r="AH5" s="5">
        <f>NPV(0.06,npv_help!C4:CX4)</f>
        <v>-2882096.6203941628</v>
      </c>
      <c r="AI5" s="1" t="s">
        <v>19</v>
      </c>
      <c r="AJ5" s="1" t="s">
        <v>26</v>
      </c>
      <c r="AK5" s="1" t="s">
        <v>33</v>
      </c>
      <c r="AL5" s="1" t="s">
        <v>37</v>
      </c>
    </row>
    <row r="6" spans="1:38" x14ac:dyDescent="0.3">
      <c r="A6" s="1" t="s">
        <v>55</v>
      </c>
      <c r="B6" s="1" t="s">
        <v>147</v>
      </c>
      <c r="C6" s="1" t="s">
        <v>65</v>
      </c>
      <c r="D6" s="1">
        <v>15</v>
      </c>
      <c r="E6" s="1">
        <v>2</v>
      </c>
      <c r="F6" t="s">
        <v>154</v>
      </c>
      <c r="G6">
        <v>1000</v>
      </c>
      <c r="H6">
        <v>0</v>
      </c>
      <c r="I6">
        <v>-0.5</v>
      </c>
      <c r="J6">
        <v>1.2389446959211901</v>
      </c>
      <c r="K6">
        <v>92517.755742387701</v>
      </c>
      <c r="L6">
        <v>5.0768049858440598</v>
      </c>
      <c r="M6">
        <v>9115.1613226543595</v>
      </c>
      <c r="N6">
        <v>1.34027240960251</v>
      </c>
      <c r="O6">
        <v>86155.443840559295</v>
      </c>
      <c r="P6">
        <v>3.4169913432843702</v>
      </c>
      <c r="Q6">
        <v>43000</v>
      </c>
      <c r="R6">
        <v>0.26501963297160402</v>
      </c>
      <c r="S6" s="8">
        <f t="shared" si="0"/>
        <v>-1.9222915962053921</v>
      </c>
      <c r="T6" s="13">
        <f t="shared" si="1"/>
        <v>150228.63083693903</v>
      </c>
      <c r="U6" s="13">
        <f t="shared" si="2"/>
        <v>73188.405797101441</v>
      </c>
      <c r="V6" s="2">
        <v>116000</v>
      </c>
      <c r="W6" s="2">
        <v>0</v>
      </c>
      <c r="X6" s="2">
        <v>140000</v>
      </c>
      <c r="Y6" s="2">
        <v>1010000</v>
      </c>
      <c r="Z6" s="1">
        <v>0.69000000000000006</v>
      </c>
      <c r="AA6" s="2">
        <v>225000</v>
      </c>
      <c r="AB6" s="2">
        <v>75000</v>
      </c>
      <c r="AC6" s="1">
        <v>1.27</v>
      </c>
      <c r="AD6" s="1">
        <v>4</v>
      </c>
      <c r="AE6" s="1">
        <v>6</v>
      </c>
      <c r="AF6" s="1">
        <f t="shared" si="3"/>
        <v>5</v>
      </c>
      <c r="AG6" s="1">
        <v>22</v>
      </c>
      <c r="AH6" s="5">
        <f>NPV(0.06,npv_help!C5:CX5)</f>
        <v>-1058850.9386846833</v>
      </c>
      <c r="AI6" s="1" t="s">
        <v>19</v>
      </c>
      <c r="AJ6" s="1" t="s">
        <v>27</v>
      </c>
      <c r="AK6" s="1" t="s">
        <v>31</v>
      </c>
      <c r="AL6" s="1" t="s">
        <v>38</v>
      </c>
    </row>
    <row r="7" spans="1:38" x14ac:dyDescent="0.3">
      <c r="A7" s="1" t="s">
        <v>56</v>
      </c>
      <c r="B7" s="1" t="s">
        <v>147</v>
      </c>
      <c r="C7" s="1" t="s">
        <v>65</v>
      </c>
      <c r="D7" s="1">
        <v>15</v>
      </c>
      <c r="E7" s="1">
        <v>2</v>
      </c>
      <c r="F7" t="s">
        <v>154</v>
      </c>
      <c r="G7">
        <v>1000</v>
      </c>
      <c r="H7">
        <v>0</v>
      </c>
      <c r="I7">
        <v>-0.5</v>
      </c>
      <c r="J7">
        <v>1.0707928225956</v>
      </c>
      <c r="K7">
        <v>44485.640678243799</v>
      </c>
      <c r="L7">
        <v>18.594264435594798</v>
      </c>
      <c r="M7">
        <v>38929.658777493103</v>
      </c>
      <c r="N7">
        <v>1.1896276542213</v>
      </c>
      <c r="O7">
        <v>43083.154240293501</v>
      </c>
      <c r="P7">
        <v>6.5666467634211303</v>
      </c>
      <c r="Q7">
        <v>44000</v>
      </c>
      <c r="R7">
        <v>0.17609149274760399</v>
      </c>
      <c r="S7" s="8">
        <f t="shared" si="0"/>
        <v>-1.8050168984922244</v>
      </c>
      <c r="T7" s="13">
        <f t="shared" si="1"/>
        <v>32471.617044163875</v>
      </c>
      <c r="U7" s="13">
        <f t="shared" si="2"/>
        <v>15942.028985507246</v>
      </c>
      <c r="V7" s="2">
        <v>27000</v>
      </c>
      <c r="W7" s="2">
        <v>-25000</v>
      </c>
      <c r="X7" s="2">
        <v>35000</v>
      </c>
      <c r="Y7" s="2">
        <v>220000</v>
      </c>
      <c r="Z7" s="1">
        <v>0.61</v>
      </c>
      <c r="AA7" s="2">
        <v>92000</v>
      </c>
      <c r="AB7" s="2">
        <v>50000</v>
      </c>
      <c r="AC7" s="1">
        <v>0.86999999999999988</v>
      </c>
      <c r="AD7" s="1">
        <v>5</v>
      </c>
      <c r="AE7" s="1">
        <v>7</v>
      </c>
      <c r="AF7" s="1">
        <f t="shared" si="3"/>
        <v>6</v>
      </c>
      <c r="AG7" s="1">
        <v>22</v>
      </c>
      <c r="AH7" s="5">
        <f>NPV(0.06,npv_help!C6:CX6)</f>
        <v>-907112.42250120116</v>
      </c>
      <c r="AI7" s="1" t="s">
        <v>19</v>
      </c>
      <c r="AJ7" s="1" t="s">
        <v>27</v>
      </c>
      <c r="AK7" s="1" t="s">
        <v>31</v>
      </c>
      <c r="AL7" s="1" t="s">
        <v>38</v>
      </c>
    </row>
    <row r="8" spans="1:38" x14ac:dyDescent="0.3">
      <c r="A8" s="1" t="s">
        <v>57</v>
      </c>
      <c r="B8" s="1" t="s">
        <v>148</v>
      </c>
      <c r="C8" s="1" t="s">
        <v>65</v>
      </c>
      <c r="D8" s="1">
        <v>15</v>
      </c>
      <c r="E8" s="1">
        <v>2</v>
      </c>
      <c r="F8" t="s">
        <v>155</v>
      </c>
      <c r="G8">
        <v>1000</v>
      </c>
      <c r="H8">
        <v>0</v>
      </c>
      <c r="I8">
        <v>0</v>
      </c>
      <c r="J8">
        <v>1.41508145502521</v>
      </c>
      <c r="K8">
        <v>2398.0476530911101</v>
      </c>
      <c r="L8">
        <v>2.1670589799868498</v>
      </c>
      <c r="M8">
        <v>198.53793774367099</v>
      </c>
      <c r="N8">
        <v>1.2344452515225901</v>
      </c>
      <c r="O8">
        <v>2298.11852042701</v>
      </c>
      <c r="P8">
        <v>4.8100029202352497</v>
      </c>
      <c r="Q8">
        <v>1000</v>
      </c>
      <c r="R8">
        <v>0.219209408682184</v>
      </c>
      <c r="S8" s="8">
        <f t="shared" si="0"/>
        <v>-1.1651570400286673</v>
      </c>
      <c r="T8" s="13">
        <f t="shared" si="1"/>
        <v>2117.3697184164621</v>
      </c>
      <c r="U8" s="13">
        <f t="shared" si="2"/>
        <v>0</v>
      </c>
      <c r="V8" s="2">
        <v>3200</v>
      </c>
      <c r="W8" s="2">
        <v>1800</v>
      </c>
      <c r="X8" s="2">
        <v>3200</v>
      </c>
      <c r="Y8" s="2">
        <v>0</v>
      </c>
      <c r="Z8" s="1">
        <v>0.01</v>
      </c>
      <c r="AA8" s="2">
        <v>5200</v>
      </c>
      <c r="AB8" s="2">
        <v>1100</v>
      </c>
      <c r="AC8" s="1">
        <v>0.01</v>
      </c>
      <c r="AD8" s="1">
        <v>0</v>
      </c>
      <c r="AE8" s="1">
        <v>0</v>
      </c>
      <c r="AF8" s="1">
        <v>0</v>
      </c>
      <c r="AG8" s="1">
        <v>0</v>
      </c>
      <c r="AH8" s="5">
        <f>NPV(0.06,npv_help!C7:CX7)</f>
        <v>0</v>
      </c>
      <c r="AI8" s="1" t="s">
        <v>20</v>
      </c>
      <c r="AJ8" s="1" t="s">
        <v>22</v>
      </c>
      <c r="AK8" s="1" t="s">
        <v>31</v>
      </c>
      <c r="AL8" s="1" t="s">
        <v>37</v>
      </c>
    </row>
    <row r="9" spans="1:38" x14ac:dyDescent="0.3">
      <c r="A9" s="1" t="s">
        <v>58</v>
      </c>
      <c r="B9" s="1" t="s">
        <v>148</v>
      </c>
      <c r="C9" s="1" t="s">
        <v>65</v>
      </c>
      <c r="D9" s="1">
        <v>15</v>
      </c>
      <c r="E9" s="1">
        <v>2</v>
      </c>
      <c r="F9" t="s">
        <v>155</v>
      </c>
      <c r="G9">
        <v>1000</v>
      </c>
      <c r="H9">
        <v>0</v>
      </c>
      <c r="I9">
        <v>0</v>
      </c>
      <c r="J9">
        <v>1.13264497959743</v>
      </c>
      <c r="K9">
        <v>12175.472324742799</v>
      </c>
      <c r="L9">
        <v>5.9182742574626301</v>
      </c>
      <c r="M9">
        <v>12462.873021576101</v>
      </c>
      <c r="N9">
        <v>1.0231875135885</v>
      </c>
      <c r="O9">
        <v>13168.4504326687</v>
      </c>
      <c r="P9">
        <v>23.3774863904443</v>
      </c>
      <c r="Q9">
        <v>14000</v>
      </c>
      <c r="R9">
        <v>6.7146703444425193E-2</v>
      </c>
      <c r="S9" s="8">
        <f t="shared" si="0"/>
        <v>-1.5346370483836307</v>
      </c>
      <c r="T9" s="13">
        <f t="shared" si="1"/>
        <v>3788.0960695748072</v>
      </c>
      <c r="U9" s="13">
        <f t="shared" si="2"/>
        <v>0</v>
      </c>
      <c r="V9" s="2">
        <v>5400</v>
      </c>
      <c r="W9" s="2">
        <v>-200</v>
      </c>
      <c r="X9" s="2">
        <v>5200</v>
      </c>
      <c r="Y9" s="2">
        <v>0</v>
      </c>
      <c r="Z9" s="1">
        <v>0.01</v>
      </c>
      <c r="AA9" s="2">
        <v>15700</v>
      </c>
      <c r="AB9" s="2">
        <v>5000</v>
      </c>
      <c r="AC9" s="1">
        <v>0.01</v>
      </c>
      <c r="AD9" s="1">
        <v>0</v>
      </c>
      <c r="AE9" s="1">
        <v>0</v>
      </c>
      <c r="AF9" s="1">
        <v>0</v>
      </c>
      <c r="AG9" s="1">
        <v>0</v>
      </c>
      <c r="AH9" s="5">
        <f>NPV(0.06,npv_help!C8:CX8)</f>
        <v>0</v>
      </c>
      <c r="AI9" s="1" t="s">
        <v>20</v>
      </c>
      <c r="AJ9" s="1" t="s">
        <v>22</v>
      </c>
      <c r="AK9" s="1" t="s">
        <v>33</v>
      </c>
      <c r="AL9" s="1" t="s">
        <v>37</v>
      </c>
    </row>
    <row r="10" spans="1:38" x14ac:dyDescent="0.3">
      <c r="A10" s="1" t="s">
        <v>59</v>
      </c>
      <c r="B10" s="1" t="s">
        <v>148</v>
      </c>
      <c r="C10" s="1" t="s">
        <v>65</v>
      </c>
      <c r="D10" s="1">
        <v>15</v>
      </c>
      <c r="E10" s="1">
        <v>2</v>
      </c>
      <c r="F10" t="s">
        <v>155</v>
      </c>
      <c r="G10">
        <v>1000</v>
      </c>
      <c r="H10">
        <v>0</v>
      </c>
      <c r="I10">
        <v>0</v>
      </c>
      <c r="J10">
        <v>1.34599519540274</v>
      </c>
      <c r="K10">
        <v>1563.01270213731</v>
      </c>
      <c r="L10">
        <v>2.3655297313175301</v>
      </c>
      <c r="M10">
        <v>384.37831425856098</v>
      </c>
      <c r="N10">
        <v>1.20103740205424</v>
      </c>
      <c r="O10">
        <v>1695.5820197354001</v>
      </c>
      <c r="P10">
        <v>6.1942706920025499</v>
      </c>
      <c r="Q10">
        <v>1000</v>
      </c>
      <c r="R10">
        <v>0.182383798307342</v>
      </c>
      <c r="S10" s="8">
        <f t="shared" si="0"/>
        <v>-1.0895597766085685</v>
      </c>
      <c r="T10" s="13">
        <f t="shared" si="1"/>
        <v>1007.360911086462</v>
      </c>
      <c r="U10" s="13">
        <f t="shared" si="2"/>
        <v>0</v>
      </c>
      <c r="V10" s="2">
        <v>2100</v>
      </c>
      <c r="W10" s="2">
        <v>750</v>
      </c>
      <c r="X10" s="2">
        <v>2050</v>
      </c>
      <c r="Y10" s="2">
        <v>0</v>
      </c>
      <c r="Z10" s="1">
        <v>0.01</v>
      </c>
      <c r="AA10" s="2">
        <v>3900</v>
      </c>
      <c r="AB10" s="2">
        <v>1000</v>
      </c>
      <c r="AC10" s="1">
        <v>0.01</v>
      </c>
      <c r="AD10" s="1">
        <v>0</v>
      </c>
      <c r="AE10" s="1">
        <v>0</v>
      </c>
      <c r="AF10" s="1">
        <v>0</v>
      </c>
      <c r="AG10" s="1">
        <v>0</v>
      </c>
      <c r="AH10" s="5">
        <f>NPV(0.06,npv_help!C9:CX9)</f>
        <v>0</v>
      </c>
      <c r="AI10" s="1" t="s">
        <v>21</v>
      </c>
      <c r="AJ10" s="1" t="s">
        <v>22</v>
      </c>
      <c r="AK10" s="1" t="s">
        <v>33</v>
      </c>
      <c r="AL10" s="1" t="s">
        <v>37</v>
      </c>
    </row>
    <row r="11" spans="1:38" x14ac:dyDescent="0.3">
      <c r="A11" s="1" t="s">
        <v>60</v>
      </c>
      <c r="B11" s="1" t="s">
        <v>148</v>
      </c>
      <c r="C11" s="1" t="s">
        <v>65</v>
      </c>
      <c r="D11" s="1">
        <v>15</v>
      </c>
      <c r="E11" s="1">
        <v>2</v>
      </c>
      <c r="F11" t="s">
        <v>155</v>
      </c>
      <c r="G11">
        <v>1000</v>
      </c>
      <c r="H11">
        <v>0</v>
      </c>
      <c r="I11">
        <v>0</v>
      </c>
      <c r="J11">
        <v>1.17635329771613</v>
      </c>
      <c r="K11">
        <v>10350.902215473699</v>
      </c>
      <c r="L11">
        <v>4.0522072055290002</v>
      </c>
      <c r="M11">
        <v>10017.9884750405</v>
      </c>
      <c r="N11">
        <v>1.04009624223889</v>
      </c>
      <c r="O11">
        <v>12388.414653904199</v>
      </c>
      <c r="P11">
        <v>18.799390892281998</v>
      </c>
      <c r="Q11">
        <v>12000</v>
      </c>
      <c r="R11">
        <v>8.2564348077469193E-2</v>
      </c>
      <c r="S11" s="8">
        <f t="shared" si="0"/>
        <v>-1.4945943650902069</v>
      </c>
      <c r="T11" s="13">
        <f t="shared" si="1"/>
        <v>3383.4075600092074</v>
      </c>
      <c r="U11" s="13">
        <f t="shared" si="2"/>
        <v>0</v>
      </c>
      <c r="V11" s="2">
        <v>6000</v>
      </c>
      <c r="W11" s="2">
        <v>1500</v>
      </c>
      <c r="X11" s="2">
        <v>6000</v>
      </c>
      <c r="Y11" s="2">
        <v>0</v>
      </c>
      <c r="Z11" s="1">
        <v>0.01</v>
      </c>
      <c r="AA11" s="2">
        <v>13400</v>
      </c>
      <c r="AB11" s="2">
        <v>3500</v>
      </c>
      <c r="AC11" s="1">
        <v>0.01</v>
      </c>
      <c r="AD11" s="1">
        <v>0</v>
      </c>
      <c r="AE11" s="1">
        <v>0</v>
      </c>
      <c r="AF11" s="1">
        <v>0</v>
      </c>
      <c r="AG11" s="1">
        <v>0</v>
      </c>
      <c r="AH11" s="5">
        <f>NPV(0.06,npv_help!C10:CX10)</f>
        <v>0</v>
      </c>
      <c r="AI11" s="1" t="s">
        <v>20</v>
      </c>
      <c r="AJ11" s="1" t="s">
        <v>22</v>
      </c>
      <c r="AK11" s="1" t="s">
        <v>33</v>
      </c>
      <c r="AL11" s="1" t="s">
        <v>37</v>
      </c>
    </row>
    <row r="12" spans="1:38" x14ac:dyDescent="0.3">
      <c r="A12" s="1" t="s">
        <v>61</v>
      </c>
      <c r="B12" s="1" t="s">
        <v>148</v>
      </c>
      <c r="C12" s="1" t="s">
        <v>65</v>
      </c>
      <c r="D12" s="1">
        <v>15</v>
      </c>
      <c r="E12" s="1">
        <v>2</v>
      </c>
      <c r="F12" t="s">
        <v>155</v>
      </c>
      <c r="G12">
        <v>1000</v>
      </c>
      <c r="H12">
        <v>0</v>
      </c>
      <c r="I12">
        <v>0</v>
      </c>
      <c r="J12">
        <v>1.16002572842581</v>
      </c>
      <c r="K12">
        <v>1895.7357462217899</v>
      </c>
      <c r="L12">
        <v>5.03026653994214</v>
      </c>
      <c r="M12">
        <v>1554.1198640877001</v>
      </c>
      <c r="N12">
        <v>1.09324012619616</v>
      </c>
      <c r="O12">
        <v>2240.44418629447</v>
      </c>
      <c r="P12">
        <v>12.8972732562194</v>
      </c>
      <c r="Q12">
        <v>2000</v>
      </c>
      <c r="R12">
        <v>0.10778978414728201</v>
      </c>
      <c r="S12" s="8">
        <f t="shared" si="0"/>
        <v>-1.1578964403524066</v>
      </c>
      <c r="T12" s="13">
        <f t="shared" si="1"/>
        <v>262.95868479539149</v>
      </c>
      <c r="U12" s="13">
        <f t="shared" si="2"/>
        <v>0</v>
      </c>
      <c r="V12" s="2">
        <v>1600</v>
      </c>
      <c r="W12" s="2">
        <v>1500</v>
      </c>
      <c r="X12" s="2">
        <v>1575</v>
      </c>
      <c r="Y12" s="2">
        <v>0</v>
      </c>
      <c r="Z12" s="1">
        <v>0.01</v>
      </c>
      <c r="AA12" s="2">
        <v>3500</v>
      </c>
      <c r="AB12" s="2">
        <v>1100</v>
      </c>
      <c r="AC12" s="1">
        <v>0.01</v>
      </c>
      <c r="AD12" s="1">
        <v>0</v>
      </c>
      <c r="AE12" s="1">
        <v>0</v>
      </c>
      <c r="AF12" s="1">
        <v>0</v>
      </c>
      <c r="AG12" s="1">
        <v>0</v>
      </c>
      <c r="AH12" s="5">
        <f>NPV(0.06,npv_help!C11:CX11)</f>
        <v>0</v>
      </c>
      <c r="AI12" s="1" t="s">
        <v>22</v>
      </c>
      <c r="AJ12" s="1" t="s">
        <v>28</v>
      </c>
      <c r="AK12" s="1" t="s">
        <v>33</v>
      </c>
      <c r="AL12" s="1" t="s">
        <v>37</v>
      </c>
    </row>
    <row r="13" spans="1:38" x14ac:dyDescent="0.3">
      <c r="A13" s="1" t="s">
        <v>62</v>
      </c>
      <c r="B13" s="1" t="s">
        <v>147</v>
      </c>
      <c r="C13" s="1" t="s">
        <v>65</v>
      </c>
      <c r="D13" s="1">
        <v>15</v>
      </c>
      <c r="E13" s="1">
        <v>2</v>
      </c>
      <c r="F13" t="s">
        <v>154</v>
      </c>
      <c r="G13">
        <v>1000</v>
      </c>
      <c r="H13">
        <v>0</v>
      </c>
      <c r="I13">
        <v>-0.5</v>
      </c>
      <c r="J13">
        <v>1.0210310012278501</v>
      </c>
      <c r="K13">
        <v>12109.897556120301</v>
      </c>
      <c r="L13">
        <v>64.435029574058703</v>
      </c>
      <c r="M13">
        <v>11862.8051492952</v>
      </c>
      <c r="N13">
        <v>1.1586228039158899</v>
      </c>
      <c r="O13">
        <v>11594.102583783</v>
      </c>
      <c r="P13">
        <v>10.9692979222693</v>
      </c>
      <c r="Q13">
        <v>13000</v>
      </c>
      <c r="R13">
        <v>0.110841582070713</v>
      </c>
      <c r="S13" s="8">
        <f t="shared" si="0"/>
        <v>-1.5543055124636442</v>
      </c>
      <c r="T13" s="13">
        <f t="shared" si="1"/>
        <v>4538.7168973297667</v>
      </c>
      <c r="U13" s="13">
        <f t="shared" si="2"/>
        <v>5000</v>
      </c>
      <c r="V13" s="2">
        <v>4000</v>
      </c>
      <c r="W13" s="2">
        <v>-1000</v>
      </c>
      <c r="X13" s="2">
        <v>9000</v>
      </c>
      <c r="Y13" s="2">
        <v>69000</v>
      </c>
      <c r="Z13" s="1">
        <v>0.13999999999999999</v>
      </c>
      <c r="AA13" s="2">
        <v>17000</v>
      </c>
      <c r="AB13" s="2">
        <v>10000</v>
      </c>
      <c r="AC13" s="1">
        <v>0.2</v>
      </c>
      <c r="AD13" s="1">
        <v>2</v>
      </c>
      <c r="AE13" s="1">
        <v>4</v>
      </c>
      <c r="AF13" s="1">
        <f>INT((AE13+AD13)/2+0.5)</f>
        <v>3</v>
      </c>
      <c r="AG13" s="1">
        <v>27</v>
      </c>
      <c r="AH13" s="5">
        <f>NPV(0.06,npv_help!C12:CX12)</f>
        <v>-305470.78784250887</v>
      </c>
      <c r="AI13" s="1" t="s">
        <v>23</v>
      </c>
      <c r="AJ13" s="1" t="s">
        <v>29</v>
      </c>
      <c r="AK13" s="1" t="s">
        <v>31</v>
      </c>
      <c r="AL13" s="1" t="s">
        <v>39</v>
      </c>
    </row>
    <row r="14" spans="1:38" x14ac:dyDescent="0.3">
      <c r="A14" s="1" t="s">
        <v>63</v>
      </c>
      <c r="B14" s="1" t="s">
        <v>147</v>
      </c>
      <c r="C14" s="1" t="s">
        <v>65</v>
      </c>
      <c r="D14" s="1">
        <v>15</v>
      </c>
      <c r="E14" s="1">
        <v>2</v>
      </c>
      <c r="F14" t="s">
        <v>154</v>
      </c>
      <c r="G14">
        <v>1000</v>
      </c>
      <c r="H14">
        <v>0</v>
      </c>
      <c r="I14">
        <v>-0.5</v>
      </c>
      <c r="J14">
        <v>1.0641908250260399</v>
      </c>
      <c r="K14">
        <v>16457.288074654702</v>
      </c>
      <c r="L14">
        <v>20.244919332597899</v>
      </c>
      <c r="M14">
        <v>9691.2413199024704</v>
      </c>
      <c r="N14">
        <v>1.31937132238481</v>
      </c>
      <c r="O14">
        <v>14623.4259604155</v>
      </c>
      <c r="P14">
        <v>3.54228196370611</v>
      </c>
      <c r="Q14">
        <v>13000</v>
      </c>
      <c r="R14">
        <v>0.26487436525672198</v>
      </c>
      <c r="S14" s="8">
        <f t="shared" si="0"/>
        <v>-1.6073742136057241</v>
      </c>
      <c r="T14" s="13">
        <f t="shared" si="1"/>
        <v>13471.385733072573</v>
      </c>
      <c r="U14" s="13">
        <f t="shared" si="2"/>
        <v>5000</v>
      </c>
      <c r="V14" s="2">
        <v>10000</v>
      </c>
      <c r="W14" s="2">
        <v>0</v>
      </c>
      <c r="X14" s="2">
        <v>17500</v>
      </c>
      <c r="Y14" s="2">
        <v>69000</v>
      </c>
      <c r="Z14" s="1">
        <v>0.15</v>
      </c>
      <c r="AA14" s="2">
        <v>25000</v>
      </c>
      <c r="AB14" s="2">
        <v>12000</v>
      </c>
      <c r="AC14" s="1">
        <v>0.22000000000000003</v>
      </c>
      <c r="AD14" s="1">
        <v>2</v>
      </c>
      <c r="AE14" s="1">
        <v>4</v>
      </c>
      <c r="AF14" s="1">
        <f t="shared" si="3"/>
        <v>3</v>
      </c>
      <c r="AG14" s="1">
        <v>27</v>
      </c>
      <c r="AH14" s="5">
        <f>NPV(0.06,npv_help!C13:CX13)</f>
        <v>-330190.16181536438</v>
      </c>
      <c r="AI14" s="1" t="s">
        <v>23</v>
      </c>
      <c r="AJ14" s="1" t="s">
        <v>29</v>
      </c>
      <c r="AK14" s="1" t="s">
        <v>31</v>
      </c>
      <c r="AL14" s="1" t="s">
        <v>39</v>
      </c>
    </row>
    <row r="15" spans="1:38" s="7" customFormat="1" x14ac:dyDescent="0.3">
      <c r="A15" s="7" t="s">
        <v>67</v>
      </c>
      <c r="B15" s="15" t="s">
        <v>67</v>
      </c>
      <c r="C15" s="15" t="s">
        <v>65</v>
      </c>
      <c r="D15" s="7">
        <v>25</v>
      </c>
      <c r="E15" s="7">
        <v>6</v>
      </c>
      <c r="F15" t="s">
        <v>155</v>
      </c>
      <c r="G15">
        <v>1000</v>
      </c>
      <c r="H15">
        <v>1.05</v>
      </c>
      <c r="I15">
        <v>0</v>
      </c>
      <c r="J15">
        <v>1.1197281428162</v>
      </c>
      <c r="K15">
        <v>4764.4698496841102</v>
      </c>
      <c r="L15">
        <v>7.6195356478981404</v>
      </c>
      <c r="M15">
        <v>3978.1543872849702</v>
      </c>
      <c r="N15">
        <v>1.23279792012427</v>
      </c>
      <c r="O15">
        <v>5923.9610103201403</v>
      </c>
      <c r="P15">
        <v>9.5196876302590692</v>
      </c>
      <c r="Q15">
        <v>1248.634943</v>
      </c>
      <c r="R15">
        <v>0.24319704955784999</v>
      </c>
      <c r="S15" s="8">
        <f t="shared" si="0"/>
        <v>-1.3492835424003202</v>
      </c>
      <c r="T15" s="13">
        <f t="shared" si="1"/>
        <v>1498.6921273623207</v>
      </c>
      <c r="U15" s="13">
        <f t="shared" si="2"/>
        <v>1449.2753623188405</v>
      </c>
      <c r="V15" s="7">
        <v>2696</v>
      </c>
      <c r="X15" s="7">
        <v>4000</v>
      </c>
      <c r="Y15" s="7">
        <v>20000</v>
      </c>
      <c r="AD15" s="7">
        <v>0</v>
      </c>
      <c r="AE15" s="7">
        <v>0</v>
      </c>
      <c r="AF15" s="7">
        <v>0</v>
      </c>
      <c r="AG15" s="7">
        <v>0</v>
      </c>
      <c r="AH15" s="7">
        <v>0</v>
      </c>
    </row>
    <row r="16" spans="1:38" s="7" customFormat="1" x14ac:dyDescent="0.3">
      <c r="A16" s="7" t="s">
        <v>175</v>
      </c>
      <c r="B16" s="15" t="s">
        <v>67</v>
      </c>
      <c r="C16" s="15" t="s">
        <v>65</v>
      </c>
      <c r="D16" s="7">
        <v>25</v>
      </c>
      <c r="E16" s="7">
        <v>6</v>
      </c>
      <c r="F16" s="7" t="s">
        <v>155</v>
      </c>
      <c r="G16">
        <v>1000</v>
      </c>
      <c r="H16">
        <v>1.05</v>
      </c>
      <c r="I16">
        <v>0</v>
      </c>
      <c r="J16" s="6">
        <f t="shared" ref="J16:K16" si="4">J15</f>
        <v>1.1197281428162</v>
      </c>
      <c r="K16" s="6">
        <f t="shared" si="4"/>
        <v>4764.4698496841102</v>
      </c>
      <c r="L16" s="6">
        <f>L15</f>
        <v>7.6195356478981404</v>
      </c>
      <c r="M16">
        <f>M15+1180</f>
        <v>5158.1543872849707</v>
      </c>
      <c r="N16"/>
      <c r="O16"/>
      <c r="P16"/>
      <c r="Q16"/>
      <c r="R16"/>
      <c r="S16" s="8"/>
      <c r="T16" s="13"/>
      <c r="U16" s="13">
        <f t="shared" si="2"/>
        <v>2536.231884057971</v>
      </c>
      <c r="Y16" s="7">
        <v>35000</v>
      </c>
      <c r="AD16" s="7">
        <v>0</v>
      </c>
      <c r="AE16" s="7">
        <v>0</v>
      </c>
      <c r="AF16" s="7">
        <v>0</v>
      </c>
      <c r="AG16" s="7">
        <v>0</v>
      </c>
      <c r="AH16" s="7">
        <v>0</v>
      </c>
    </row>
    <row r="17" spans="1:34" s="7" customFormat="1" x14ac:dyDescent="0.3">
      <c r="A17" s="7" t="s">
        <v>68</v>
      </c>
      <c r="B17" s="18" t="s">
        <v>68</v>
      </c>
      <c r="C17" s="15" t="s">
        <v>65</v>
      </c>
      <c r="D17" s="7">
        <v>90</v>
      </c>
      <c r="E17" s="7">
        <v>8</v>
      </c>
      <c r="F17" t="s">
        <v>155</v>
      </c>
      <c r="G17">
        <v>200</v>
      </c>
      <c r="H17">
        <v>2.4700000000000002</v>
      </c>
      <c r="I17">
        <v>0</v>
      </c>
      <c r="J17">
        <v>1.36899856656716</v>
      </c>
      <c r="K17">
        <v>433.37197586422502</v>
      </c>
      <c r="L17">
        <v>2.3732447765556799</v>
      </c>
      <c r="M17">
        <v>201.95592012829201</v>
      </c>
      <c r="N17">
        <v>1.6126882635122901</v>
      </c>
      <c r="O17">
        <v>538.50403734696602</v>
      </c>
      <c r="P17">
        <v>2.42110417317955</v>
      </c>
      <c r="Q17">
        <v>357.42532460000001</v>
      </c>
      <c r="R17">
        <v>0.25834780764544601</v>
      </c>
      <c r="S17" s="8">
        <f t="shared" si="0"/>
        <v>-0.82961580284054148</v>
      </c>
      <c r="T17" s="13">
        <f t="shared" si="1"/>
        <v>72.2709229506209</v>
      </c>
      <c r="U17" s="13">
        <f t="shared" si="2"/>
        <v>0</v>
      </c>
      <c r="V17" s="7">
        <v>89</v>
      </c>
      <c r="X17" s="7">
        <v>1200</v>
      </c>
      <c r="Y17" s="7">
        <v>0</v>
      </c>
      <c r="AD17" s="7">
        <v>0</v>
      </c>
      <c r="AE17" s="7">
        <v>0</v>
      </c>
      <c r="AF17" s="7">
        <v>0</v>
      </c>
      <c r="AG17" s="7">
        <v>0</v>
      </c>
      <c r="AH17" s="7">
        <v>0</v>
      </c>
    </row>
    <row r="18" spans="1:34" x14ac:dyDescent="0.3">
      <c r="A18" s="1" t="s">
        <v>112</v>
      </c>
      <c r="B18" s="1" t="s">
        <v>67</v>
      </c>
      <c r="C18" s="1" t="s">
        <v>138</v>
      </c>
      <c r="D18" s="1">
        <v>25</v>
      </c>
      <c r="E18" s="1">
        <v>6</v>
      </c>
      <c r="F18" t="s">
        <v>155</v>
      </c>
      <c r="G18">
        <v>1000</v>
      </c>
      <c r="H18">
        <f>H15*0.3</f>
        <v>0.315</v>
      </c>
      <c r="I18">
        <v>0</v>
      </c>
      <c r="J18" s="1">
        <f>J15</f>
        <v>1.1197281428162</v>
      </c>
      <c r="K18" s="1">
        <f>K15</f>
        <v>4764.4698496841102</v>
      </c>
      <c r="L18" s="1">
        <f>L15</f>
        <v>7.6195356478981404</v>
      </c>
      <c r="M18" s="1">
        <f>M15+300</f>
        <v>4278.1543872849707</v>
      </c>
      <c r="N18" s="8">
        <f t="shared" ref="N18:N23" si="5">IFERROR(MIN(LN(J18*2.5/K18)/2.5,1),1)</f>
        <v>-2.9758259570246186</v>
      </c>
      <c r="O18" s="13">
        <f t="shared" ref="O18:O23" si="6">J18*(1-EXP(-10*N18))-K18*N18-M18</f>
        <v>-9396378785597.3203</v>
      </c>
      <c r="P18" s="14">
        <f t="shared" ref="P18:P23" si="7">(EXP(1)*K18/J18)/prod_cap_scalar</f>
        <v>2313.2707519638025</v>
      </c>
      <c r="Q18" s="8">
        <f t="shared" ref="Q18:Q23" si="8">IFERROR(MIN(1,J18/(K18*EXP(1))),1)</f>
        <v>8.645767030522226E-5</v>
      </c>
      <c r="R18" s="13">
        <f t="shared" ref="R18:R23" si="9">(1-2/EXP(1))*J18-M18</f>
        <v>-4277.8585090690403</v>
      </c>
      <c r="S18" s="8">
        <f t="shared" si="0"/>
        <v>-1.3492835424003202</v>
      </c>
      <c r="T18" s="13">
        <f t="shared" si="1"/>
        <v>1198.6921273623202</v>
      </c>
      <c r="U18" s="13">
        <f t="shared" si="2"/>
        <v>1449.2753623188405</v>
      </c>
      <c r="V18" s="1">
        <f>V15</f>
        <v>2696</v>
      </c>
      <c r="W18" s="1">
        <f>W15</f>
        <v>0</v>
      </c>
      <c r="X18" s="1">
        <f>X15</f>
        <v>4000</v>
      </c>
      <c r="Y18" s="1">
        <f>Y15</f>
        <v>20000</v>
      </c>
      <c r="AD18" s="1">
        <v>0</v>
      </c>
      <c r="AE18" s="1">
        <v>0</v>
      </c>
      <c r="AF18" s="1">
        <v>0</v>
      </c>
      <c r="AG18" s="1">
        <v>0</v>
      </c>
      <c r="AH18" s="1">
        <v>0</v>
      </c>
    </row>
    <row r="19" spans="1:34" x14ac:dyDescent="0.3">
      <c r="A19" s="1" t="s">
        <v>113</v>
      </c>
      <c r="B19" s="1" t="s">
        <v>68</v>
      </c>
      <c r="C19" s="1" t="s">
        <v>138</v>
      </c>
      <c r="D19" s="1">
        <v>90</v>
      </c>
      <c r="E19" s="1">
        <v>8</v>
      </c>
      <c r="F19" t="s">
        <v>155</v>
      </c>
      <c r="G19">
        <v>200</v>
      </c>
      <c r="H19">
        <f>H17*0.3</f>
        <v>0.74099999999999999</v>
      </c>
      <c r="I19">
        <v>0</v>
      </c>
      <c r="J19" s="1">
        <f>J17</f>
        <v>1.36899856656716</v>
      </c>
      <c r="K19" s="1">
        <f>K17+500</f>
        <v>933.37197586422508</v>
      </c>
      <c r="L19" s="1">
        <f>L17</f>
        <v>2.3732447765556799</v>
      </c>
      <c r="M19" s="1">
        <f>M17+200</f>
        <v>401.95592012829201</v>
      </c>
      <c r="N19" s="8">
        <f t="shared" si="5"/>
        <v>-2.2433734312941969</v>
      </c>
      <c r="O19" s="13">
        <f t="shared" si="6"/>
        <v>-7572685435.4408712</v>
      </c>
      <c r="P19" s="14">
        <f t="shared" si="7"/>
        <v>370.66044379384959</v>
      </c>
      <c r="Q19" s="8">
        <f t="shared" si="8"/>
        <v>5.3957740392507087E-4</v>
      </c>
      <c r="R19" s="13">
        <f t="shared" si="9"/>
        <v>-401.59417441699134</v>
      </c>
      <c r="S19" s="8">
        <f t="shared" si="0"/>
        <v>-0.98305727953510957</v>
      </c>
      <c r="T19" s="13">
        <f t="shared" si="1"/>
        <v>330.2967986528252</v>
      </c>
      <c r="U19" s="13">
        <f t="shared" si="2"/>
        <v>0</v>
      </c>
      <c r="V19" s="1">
        <f t="shared" ref="V19:Y19" si="10">V17</f>
        <v>89</v>
      </c>
      <c r="W19" s="1">
        <f t="shared" si="10"/>
        <v>0</v>
      </c>
      <c r="X19" s="1">
        <f t="shared" si="10"/>
        <v>1200</v>
      </c>
      <c r="Y19" s="1">
        <f t="shared" si="10"/>
        <v>0</v>
      </c>
      <c r="AD19" s="1">
        <v>0</v>
      </c>
      <c r="AE19" s="1">
        <v>0</v>
      </c>
      <c r="AF19" s="1">
        <v>0</v>
      </c>
      <c r="AG19" s="1">
        <v>0</v>
      </c>
      <c r="AH19" s="1">
        <v>0</v>
      </c>
    </row>
    <row r="20" spans="1:34" x14ac:dyDescent="0.3">
      <c r="A20" s="1" t="s">
        <v>114</v>
      </c>
      <c r="B20" s="1" t="s">
        <v>160</v>
      </c>
      <c r="C20" s="1" t="s">
        <v>65</v>
      </c>
      <c r="D20" s="1">
        <v>90</v>
      </c>
      <c r="E20" s="1">
        <v>8</v>
      </c>
      <c r="F20" t="s">
        <v>154</v>
      </c>
      <c r="G20">
        <v>0</v>
      </c>
      <c r="H20">
        <v>0</v>
      </c>
      <c r="I20">
        <v>0</v>
      </c>
      <c r="J20" s="1">
        <v>1</v>
      </c>
      <c r="K20" s="1">
        <v>0</v>
      </c>
      <c r="L20" s="1">
        <v>5</v>
      </c>
      <c r="M20" s="1">
        <v>100</v>
      </c>
      <c r="N20" s="8"/>
      <c r="O20" s="13"/>
      <c r="P20" s="14"/>
      <c r="Q20" s="8"/>
      <c r="R20" s="13"/>
      <c r="S20" s="8"/>
      <c r="T20" s="13"/>
      <c r="U20" s="13">
        <f t="shared" si="2"/>
        <v>144.92753623188406</v>
      </c>
      <c r="V20" s="1">
        <v>1500</v>
      </c>
      <c r="W20" s="1">
        <v>0</v>
      </c>
      <c r="X20" s="1">
        <v>2000</v>
      </c>
      <c r="Y20" s="1">
        <v>2000</v>
      </c>
      <c r="AD20" s="1">
        <v>28</v>
      </c>
      <c r="AE20" s="1">
        <v>28</v>
      </c>
      <c r="AF20" s="1">
        <v>28</v>
      </c>
      <c r="AG20" s="1">
        <v>28</v>
      </c>
      <c r="AH20" s="5">
        <f>NPV(0.06,npv_help!C18:CX18)</f>
        <v>0</v>
      </c>
    </row>
    <row r="21" spans="1:34" x14ac:dyDescent="0.3">
      <c r="A21" s="1" t="s">
        <v>115</v>
      </c>
      <c r="B21" s="1" t="s">
        <v>160</v>
      </c>
      <c r="C21" s="1" t="s">
        <v>65</v>
      </c>
      <c r="D21" s="1">
        <v>90</v>
      </c>
      <c r="E21" s="1">
        <v>8</v>
      </c>
      <c r="F21" t="s">
        <v>154</v>
      </c>
      <c r="G21">
        <v>0</v>
      </c>
      <c r="H21">
        <v>0</v>
      </c>
      <c r="I21">
        <v>0</v>
      </c>
      <c r="J21" s="1">
        <v>1</v>
      </c>
      <c r="K21" s="1">
        <v>0</v>
      </c>
      <c r="L21" s="1">
        <v>5</v>
      </c>
      <c r="M21" s="1">
        <v>100</v>
      </c>
      <c r="N21" s="8"/>
      <c r="O21" s="13"/>
      <c r="P21" s="14"/>
      <c r="Q21" s="8"/>
      <c r="R21" s="13"/>
      <c r="S21" s="8"/>
      <c r="T21" s="13"/>
      <c r="U21" s="13">
        <f t="shared" si="2"/>
        <v>144.92753623188406</v>
      </c>
      <c r="V21" s="1">
        <v>0</v>
      </c>
      <c r="W21" s="1">
        <v>0</v>
      </c>
      <c r="X21" s="1">
        <v>0</v>
      </c>
      <c r="Y21" s="1">
        <v>2000</v>
      </c>
      <c r="AD21" s="1">
        <v>0</v>
      </c>
      <c r="AE21" s="1">
        <v>0</v>
      </c>
      <c r="AF21" s="1">
        <v>0</v>
      </c>
      <c r="AG21" s="1">
        <v>0</v>
      </c>
    </row>
    <row r="22" spans="1:34" x14ac:dyDescent="0.3">
      <c r="A22" s="1" t="s">
        <v>116</v>
      </c>
      <c r="B22" s="1" t="s">
        <v>116</v>
      </c>
      <c r="C22" s="1" t="s">
        <v>65</v>
      </c>
      <c r="D22" s="1">
        <v>90</v>
      </c>
      <c r="E22" s="1">
        <v>8</v>
      </c>
      <c r="F22" t="s">
        <v>154</v>
      </c>
      <c r="G22">
        <v>0</v>
      </c>
      <c r="H22">
        <v>0</v>
      </c>
      <c r="I22">
        <v>0</v>
      </c>
      <c r="J22" s="1">
        <v>1</v>
      </c>
      <c r="K22" s="1">
        <v>0</v>
      </c>
      <c r="L22" s="1">
        <v>0</v>
      </c>
      <c r="M22" s="1">
        <v>0</v>
      </c>
      <c r="N22" s="8"/>
      <c r="O22" s="13"/>
      <c r="P22" s="14"/>
      <c r="Q22" s="8"/>
      <c r="R22" s="13"/>
      <c r="S22" s="8"/>
      <c r="T22" s="13"/>
      <c r="U22" s="13">
        <f t="shared" si="2"/>
        <v>434.78260869565213</v>
      </c>
      <c r="V22" s="1">
        <v>0</v>
      </c>
      <c r="W22" s="1">
        <v>0</v>
      </c>
      <c r="X22" s="1">
        <v>0</v>
      </c>
      <c r="Y22" s="1">
        <v>6000</v>
      </c>
      <c r="AD22" s="1">
        <v>0</v>
      </c>
      <c r="AE22" s="1">
        <v>0</v>
      </c>
      <c r="AF22" s="1">
        <v>0</v>
      </c>
      <c r="AG22" s="1">
        <v>0</v>
      </c>
    </row>
    <row r="23" spans="1:34" s="7" customFormat="1" x14ac:dyDescent="0.3">
      <c r="A23" s="7" t="s">
        <v>66</v>
      </c>
      <c r="B23" s="7" t="s">
        <v>66</v>
      </c>
      <c r="C23" s="15" t="s">
        <v>65</v>
      </c>
      <c r="D23" s="7">
        <v>90</v>
      </c>
      <c r="E23" s="7">
        <v>8</v>
      </c>
      <c r="F23" t="s">
        <v>155</v>
      </c>
      <c r="G23">
        <v>0</v>
      </c>
      <c r="H23">
        <v>0</v>
      </c>
      <c r="I23">
        <v>0</v>
      </c>
      <c r="J23" s="7">
        <v>0</v>
      </c>
      <c r="K23" s="7">
        <v>0</v>
      </c>
      <c r="L23" s="7">
        <v>0</v>
      </c>
      <c r="M23" s="7">
        <v>0</v>
      </c>
      <c r="N23" s="8">
        <f t="shared" si="5"/>
        <v>1</v>
      </c>
      <c r="O23" s="8">
        <f t="shared" si="6"/>
        <v>0</v>
      </c>
      <c r="P23" s="14" t="e">
        <f t="shared" si="7"/>
        <v>#DIV/0!</v>
      </c>
      <c r="Q23" s="8">
        <f t="shared" si="8"/>
        <v>1</v>
      </c>
      <c r="R23" s="13">
        <f t="shared" si="9"/>
        <v>0</v>
      </c>
      <c r="S23" s="8">
        <f t="shared" si="0"/>
        <v>1</v>
      </c>
      <c r="T23" s="13">
        <f t="shared" si="1"/>
        <v>0</v>
      </c>
      <c r="U23" s="13">
        <f>Y23/13.8</f>
        <v>0</v>
      </c>
      <c r="V23" s="7">
        <v>0</v>
      </c>
      <c r="Y23" s="7">
        <v>0</v>
      </c>
      <c r="AD23" s="7">
        <v>0</v>
      </c>
      <c r="AE23" s="7">
        <v>0</v>
      </c>
      <c r="AF23" s="7">
        <v>0</v>
      </c>
      <c r="AG23" s="7">
        <v>0</v>
      </c>
      <c r="AH23" s="7">
        <v>0</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AAA2-60CC-43ED-9797-FF3E44A995EA}">
  <dimension ref="A1:H8"/>
  <sheetViews>
    <sheetView showGridLines="0" zoomScale="160" zoomScaleNormal="160" workbookViewId="0">
      <selection activeCell="F4" sqref="F4"/>
    </sheetView>
  </sheetViews>
  <sheetFormatPr defaultRowHeight="15.6" x14ac:dyDescent="0.3"/>
  <sheetData>
    <row r="1" spans="1:8" x14ac:dyDescent="0.3">
      <c r="A1" t="s">
        <v>69</v>
      </c>
      <c r="B1" t="s">
        <v>148</v>
      </c>
      <c r="C1" t="s">
        <v>147</v>
      </c>
      <c r="D1" t="s">
        <v>67</v>
      </c>
      <c r="E1" t="s">
        <v>68</v>
      </c>
      <c r="F1" t="s">
        <v>160</v>
      </c>
      <c r="G1" t="s">
        <v>116</v>
      </c>
      <c r="H1" t="s">
        <v>66</v>
      </c>
    </row>
    <row r="2" spans="1:8" x14ac:dyDescent="0.3">
      <c r="A2" t="s">
        <v>148</v>
      </c>
      <c r="B2">
        <v>1</v>
      </c>
      <c r="C2">
        <f>utility_barrier_decomp!D36</f>
        <v>1.2</v>
      </c>
      <c r="D2">
        <f>utility_barrier_decomp!D46</f>
        <v>1</v>
      </c>
      <c r="E2">
        <f>utility_barrier_decomp!D56</f>
        <v>1</v>
      </c>
      <c r="F2">
        <f>utility_barrier_decomp!D9</f>
        <v>1.3860000000000003</v>
      </c>
      <c r="G2">
        <f>utility_barrier_decomp!D18</f>
        <v>1.056</v>
      </c>
      <c r="H2">
        <v>1</v>
      </c>
    </row>
    <row r="3" spans="1:8" x14ac:dyDescent="0.3">
      <c r="A3" t="s">
        <v>147</v>
      </c>
      <c r="B3">
        <f>utility_barrier_decomp!E27</f>
        <v>1</v>
      </c>
      <c r="C3">
        <v>1</v>
      </c>
      <c r="D3">
        <f>utility_barrier_decomp!E46</f>
        <v>1</v>
      </c>
      <c r="E3">
        <f>utility_barrier_decomp!E56</f>
        <v>1</v>
      </c>
      <c r="F3">
        <f>utility_barrier_decomp!E9</f>
        <v>1.3860000000000003</v>
      </c>
      <c r="G3">
        <f>utility_barrier_decomp!E18</f>
        <v>1.056</v>
      </c>
      <c r="H3">
        <v>1</v>
      </c>
    </row>
    <row r="4" spans="1:8" x14ac:dyDescent="0.3">
      <c r="A4" t="s">
        <v>67</v>
      </c>
      <c r="B4">
        <f>utility_barrier_decomp!B27</f>
        <v>1</v>
      </c>
      <c r="C4">
        <f>utility_barrier_decomp!B36</f>
        <v>1.2</v>
      </c>
      <c r="D4">
        <v>1</v>
      </c>
      <c r="E4">
        <f>utility_barrier_decomp!B56</f>
        <v>1</v>
      </c>
      <c r="F4">
        <f>utility_barrier_decomp!B9</f>
        <v>1.5246000000000004</v>
      </c>
      <c r="G4">
        <f>utility_barrier_decomp!B18</f>
        <v>1.1616000000000002</v>
      </c>
      <c r="H4">
        <v>1</v>
      </c>
    </row>
    <row r="5" spans="1:8" x14ac:dyDescent="0.3">
      <c r="A5" t="s">
        <v>68</v>
      </c>
      <c r="B5">
        <f>utility_barrier_decomp!C27</f>
        <v>1.2</v>
      </c>
      <c r="C5">
        <f>utility_barrier_decomp!C36</f>
        <v>1.44</v>
      </c>
      <c r="D5">
        <f>utility_barrier_decomp!C46</f>
        <v>1.2</v>
      </c>
      <c r="E5">
        <v>1</v>
      </c>
      <c r="F5">
        <f>utility_barrier_decomp!C9</f>
        <v>2.1621600000000001</v>
      </c>
      <c r="G5">
        <f>utility_barrier_decomp!C18</f>
        <v>1.0982400000000001</v>
      </c>
      <c r="H5">
        <v>1</v>
      </c>
    </row>
    <row r="6" spans="1:8" x14ac:dyDescent="0.3">
      <c r="A6" t="s">
        <v>160</v>
      </c>
      <c r="B6">
        <v>0</v>
      </c>
      <c r="C6">
        <v>0</v>
      </c>
      <c r="D6">
        <v>0</v>
      </c>
      <c r="E6">
        <v>0</v>
      </c>
      <c r="F6">
        <v>1</v>
      </c>
      <c r="G6">
        <v>0</v>
      </c>
      <c r="H6">
        <v>0</v>
      </c>
    </row>
    <row r="7" spans="1:8" x14ac:dyDescent="0.3">
      <c r="A7" t="s">
        <v>116</v>
      </c>
      <c r="B7">
        <v>0</v>
      </c>
      <c r="C7">
        <v>0</v>
      </c>
      <c r="D7">
        <v>0</v>
      </c>
      <c r="E7">
        <v>0</v>
      </c>
      <c r="F7">
        <v>0</v>
      </c>
      <c r="G7">
        <v>1</v>
      </c>
      <c r="H7">
        <v>0</v>
      </c>
    </row>
    <row r="8" spans="1:8" x14ac:dyDescent="0.3">
      <c r="A8" t="s">
        <v>66</v>
      </c>
      <c r="B8">
        <v>1</v>
      </c>
      <c r="C8">
        <v>1</v>
      </c>
      <c r="D8">
        <v>1</v>
      </c>
      <c r="E8">
        <v>1</v>
      </c>
      <c r="F8">
        <v>1</v>
      </c>
      <c r="G8">
        <v>1</v>
      </c>
      <c r="H8">
        <v>1</v>
      </c>
    </row>
  </sheetData>
  <conditionalFormatting sqref="B2:H8">
    <cfRule type="colorScale" priority="1">
      <colorScale>
        <cfvo type="min"/>
        <cfvo type="max"/>
        <color theme="0"/>
        <color rgb="FFFFC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84CE0-DAF8-497D-AEF2-8F258817CA6C}">
  <dimension ref="A1:F8"/>
  <sheetViews>
    <sheetView showGridLines="0" workbookViewId="0">
      <selection activeCell="G12" sqref="G12"/>
    </sheetView>
  </sheetViews>
  <sheetFormatPr defaultRowHeight="15.6" x14ac:dyDescent="0.3"/>
  <sheetData>
    <row r="1" spans="1:6" x14ac:dyDescent="0.3">
      <c r="A1" t="s">
        <v>180</v>
      </c>
      <c r="B1" t="s">
        <v>147</v>
      </c>
      <c r="C1" t="s">
        <v>148</v>
      </c>
      <c r="D1" t="s">
        <v>67</v>
      </c>
      <c r="E1" t="s">
        <v>68</v>
      </c>
      <c r="F1" t="s">
        <v>179</v>
      </c>
    </row>
    <row r="2" spans="1:6" x14ac:dyDescent="0.3">
      <c r="A2" t="s">
        <v>147</v>
      </c>
      <c r="B2">
        <v>0.9</v>
      </c>
      <c r="C2">
        <v>0.6</v>
      </c>
      <c r="D2">
        <v>0.2</v>
      </c>
      <c r="E2">
        <v>0.2</v>
      </c>
      <c r="F2">
        <v>0.2</v>
      </c>
    </row>
    <row r="3" spans="1:6" x14ac:dyDescent="0.3">
      <c r="A3" t="s">
        <v>148</v>
      </c>
      <c r="B3">
        <v>0.2</v>
      </c>
      <c r="C3">
        <v>0.6</v>
      </c>
      <c r="D3">
        <v>0</v>
      </c>
      <c r="E3">
        <v>0</v>
      </c>
      <c r="F3">
        <v>0</v>
      </c>
    </row>
    <row r="4" spans="1:6" x14ac:dyDescent="0.3">
      <c r="A4" t="s">
        <v>67</v>
      </c>
      <c r="B4">
        <v>0.2</v>
      </c>
      <c r="C4">
        <v>0.3</v>
      </c>
      <c r="D4">
        <v>0.55000000000000004</v>
      </c>
      <c r="E4">
        <v>0.35</v>
      </c>
      <c r="F4">
        <v>0.3</v>
      </c>
    </row>
    <row r="5" spans="1:6" x14ac:dyDescent="0.3">
      <c r="A5" t="s">
        <v>68</v>
      </c>
      <c r="B5">
        <v>0.2</v>
      </c>
      <c r="C5">
        <v>0.3</v>
      </c>
      <c r="D5">
        <v>0.4</v>
      </c>
      <c r="E5">
        <v>0.55000000000000004</v>
      </c>
      <c r="F5">
        <v>0.55000000000000004</v>
      </c>
    </row>
    <row r="6" spans="1:6" x14ac:dyDescent="0.3">
      <c r="A6" t="s">
        <v>160</v>
      </c>
      <c r="B6">
        <v>0</v>
      </c>
      <c r="C6">
        <v>0</v>
      </c>
      <c r="D6">
        <v>0</v>
      </c>
      <c r="E6">
        <v>0</v>
      </c>
      <c r="F6">
        <v>0</v>
      </c>
    </row>
    <row r="7" spans="1:6" x14ac:dyDescent="0.3">
      <c r="A7" t="s">
        <v>116</v>
      </c>
      <c r="B7">
        <v>0</v>
      </c>
      <c r="C7">
        <v>0</v>
      </c>
      <c r="D7">
        <v>0</v>
      </c>
      <c r="E7">
        <v>0</v>
      </c>
      <c r="F7">
        <v>0</v>
      </c>
    </row>
    <row r="8" spans="1:6" x14ac:dyDescent="0.3">
      <c r="A8" t="s">
        <v>66</v>
      </c>
      <c r="B8">
        <v>0</v>
      </c>
      <c r="C8">
        <v>0</v>
      </c>
      <c r="D8">
        <v>0</v>
      </c>
      <c r="E8">
        <v>0</v>
      </c>
      <c r="F8">
        <v>0</v>
      </c>
    </row>
  </sheetData>
  <conditionalFormatting sqref="B2:F8">
    <cfRule type="colorScale" priority="1">
      <colorScale>
        <cfvo type="min"/>
        <cfvo type="max"/>
        <color theme="0"/>
        <color theme="9"/>
      </colorScale>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45CAC-7354-4952-9D37-196389B82722}">
  <dimension ref="A1:E56"/>
  <sheetViews>
    <sheetView showGridLines="0" workbookViewId="0">
      <selection activeCell="H2" sqref="H2"/>
    </sheetView>
  </sheetViews>
  <sheetFormatPr defaultRowHeight="15.6" x14ac:dyDescent="0.3"/>
  <cols>
    <col min="1" max="1" width="68.8984375" bestFit="1" customWidth="1"/>
  </cols>
  <sheetData>
    <row r="1" spans="1:5" x14ac:dyDescent="0.3">
      <c r="A1" t="s">
        <v>172</v>
      </c>
      <c r="B1" s="26" t="s">
        <v>173</v>
      </c>
      <c r="C1" s="26"/>
      <c r="D1" s="26"/>
      <c r="E1" s="26"/>
    </row>
    <row r="2" spans="1:5" x14ac:dyDescent="0.3">
      <c r="A2" t="s">
        <v>170</v>
      </c>
      <c r="B2" t="s">
        <v>67</v>
      </c>
      <c r="C2" t="s">
        <v>165</v>
      </c>
      <c r="D2" t="s">
        <v>148</v>
      </c>
      <c r="E2" t="s">
        <v>166</v>
      </c>
    </row>
    <row r="3" spans="1:5" x14ac:dyDescent="0.3">
      <c r="A3" s="21" t="s">
        <v>161</v>
      </c>
      <c r="B3">
        <v>1.05</v>
      </c>
      <c r="C3">
        <v>1.05</v>
      </c>
      <c r="D3">
        <v>1.05</v>
      </c>
      <c r="E3">
        <v>1.05</v>
      </c>
    </row>
    <row r="4" spans="1:5" x14ac:dyDescent="0.3">
      <c r="A4" s="21" t="s">
        <v>162</v>
      </c>
      <c r="B4">
        <v>1.1000000000000001</v>
      </c>
      <c r="C4">
        <v>1.1000000000000001</v>
      </c>
      <c r="D4">
        <v>1.1000000000000001</v>
      </c>
      <c r="E4">
        <v>1.1000000000000001</v>
      </c>
    </row>
    <row r="5" spans="1:5" x14ac:dyDescent="0.3">
      <c r="A5" s="21" t="s">
        <v>167</v>
      </c>
      <c r="B5">
        <v>1.1000000000000001</v>
      </c>
      <c r="C5">
        <v>1.3</v>
      </c>
      <c r="D5">
        <v>1</v>
      </c>
      <c r="E5">
        <v>1</v>
      </c>
    </row>
    <row r="6" spans="1:5" x14ac:dyDescent="0.3">
      <c r="A6" s="21" t="s">
        <v>163</v>
      </c>
      <c r="B6">
        <v>1</v>
      </c>
      <c r="C6">
        <v>1</v>
      </c>
      <c r="D6">
        <v>1</v>
      </c>
      <c r="E6">
        <v>1</v>
      </c>
    </row>
    <row r="7" spans="1:5" x14ac:dyDescent="0.3">
      <c r="A7" s="21" t="s">
        <v>164</v>
      </c>
      <c r="B7">
        <v>1</v>
      </c>
      <c r="C7">
        <v>1.2</v>
      </c>
      <c r="D7">
        <v>1</v>
      </c>
      <c r="E7">
        <v>1</v>
      </c>
    </row>
    <row r="8" spans="1:5" x14ac:dyDescent="0.3">
      <c r="A8" s="21" t="s">
        <v>174</v>
      </c>
      <c r="B8">
        <v>1.2</v>
      </c>
      <c r="C8">
        <v>1.2</v>
      </c>
      <c r="D8">
        <v>1.2</v>
      </c>
      <c r="E8">
        <v>1.2</v>
      </c>
    </row>
    <row r="9" spans="1:5" x14ac:dyDescent="0.3">
      <c r="A9" s="23" t="s">
        <v>168</v>
      </c>
      <c r="B9" s="22">
        <f>PRODUCT(B3:B8)</f>
        <v>1.5246000000000004</v>
      </c>
      <c r="C9" s="22">
        <f t="shared" ref="C9:E9" si="0">PRODUCT(C3:C8)</f>
        <v>2.1621600000000001</v>
      </c>
      <c r="D9" s="22">
        <f t="shared" si="0"/>
        <v>1.3860000000000003</v>
      </c>
      <c r="E9" s="22">
        <f t="shared" si="0"/>
        <v>1.3860000000000003</v>
      </c>
    </row>
    <row r="11" spans="1:5" x14ac:dyDescent="0.3">
      <c r="A11" t="s">
        <v>171</v>
      </c>
      <c r="B11" t="s">
        <v>67</v>
      </c>
      <c r="C11" t="s">
        <v>165</v>
      </c>
      <c r="D11" t="s">
        <v>148</v>
      </c>
      <c r="E11" t="s">
        <v>166</v>
      </c>
    </row>
    <row r="12" spans="1:5" x14ac:dyDescent="0.3">
      <c r="A12" s="21" t="s">
        <v>161</v>
      </c>
      <c r="B12">
        <v>1</v>
      </c>
      <c r="C12">
        <v>1</v>
      </c>
      <c r="D12">
        <v>1</v>
      </c>
      <c r="E12">
        <v>1</v>
      </c>
    </row>
    <row r="13" spans="1:5" x14ac:dyDescent="0.3">
      <c r="A13" s="21" t="s">
        <v>162</v>
      </c>
      <c r="B13">
        <f>B4</f>
        <v>1.1000000000000001</v>
      </c>
      <c r="C13">
        <f t="shared" ref="C13:E13" si="1">C4</f>
        <v>1.1000000000000001</v>
      </c>
      <c r="D13">
        <f t="shared" si="1"/>
        <v>1.1000000000000001</v>
      </c>
      <c r="E13">
        <f t="shared" si="1"/>
        <v>1.1000000000000001</v>
      </c>
    </row>
    <row r="14" spans="1:5" x14ac:dyDescent="0.3">
      <c r="A14" s="21" t="s">
        <v>167</v>
      </c>
      <c r="B14">
        <f>B5</f>
        <v>1.1000000000000001</v>
      </c>
      <c r="C14">
        <f t="shared" ref="C14:E14" si="2">C5</f>
        <v>1.3</v>
      </c>
      <c r="D14">
        <f t="shared" si="2"/>
        <v>1</v>
      </c>
      <c r="E14">
        <f t="shared" si="2"/>
        <v>1</v>
      </c>
    </row>
    <row r="15" spans="1:5" x14ac:dyDescent="0.3">
      <c r="A15" s="21" t="s">
        <v>163</v>
      </c>
      <c r="B15">
        <v>0.8</v>
      </c>
      <c r="C15">
        <v>0.8</v>
      </c>
      <c r="D15">
        <v>0.8</v>
      </c>
      <c r="E15">
        <v>0.8</v>
      </c>
    </row>
    <row r="16" spans="1:5" x14ac:dyDescent="0.3">
      <c r="A16" s="21" t="s">
        <v>164</v>
      </c>
      <c r="B16">
        <v>1</v>
      </c>
      <c r="C16">
        <v>0.8</v>
      </c>
      <c r="D16">
        <v>1</v>
      </c>
      <c r="E16">
        <v>1</v>
      </c>
    </row>
    <row r="17" spans="1:5" x14ac:dyDescent="0.3">
      <c r="A17" s="21" t="s">
        <v>174</v>
      </c>
      <c r="B17">
        <v>1.2</v>
      </c>
      <c r="C17">
        <v>1.2</v>
      </c>
      <c r="D17">
        <v>1.2</v>
      </c>
      <c r="E17">
        <v>1.2</v>
      </c>
    </row>
    <row r="18" spans="1:5" x14ac:dyDescent="0.3">
      <c r="A18" s="23" t="s">
        <v>168</v>
      </c>
      <c r="B18" s="22">
        <f>PRODUCT(B12:B17)</f>
        <v>1.1616000000000002</v>
      </c>
      <c r="C18" s="22">
        <f t="shared" ref="C18" si="3">PRODUCT(C12:C17)</f>
        <v>1.0982400000000001</v>
      </c>
      <c r="D18" s="22">
        <f t="shared" ref="D18" si="4">PRODUCT(D12:D17)</f>
        <v>1.056</v>
      </c>
      <c r="E18" s="22">
        <f t="shared" ref="E18" si="5">PRODUCT(E12:E17)</f>
        <v>1.056</v>
      </c>
    </row>
    <row r="20" spans="1:5" x14ac:dyDescent="0.3">
      <c r="A20" t="s">
        <v>148</v>
      </c>
      <c r="B20" t="s">
        <v>67</v>
      </c>
      <c r="C20" t="s">
        <v>165</v>
      </c>
      <c r="D20" t="s">
        <v>148</v>
      </c>
      <c r="E20" t="s">
        <v>166</v>
      </c>
    </row>
    <row r="21" spans="1:5" x14ac:dyDescent="0.3">
      <c r="A21" s="21" t="s">
        <v>161</v>
      </c>
      <c r="B21">
        <v>1</v>
      </c>
      <c r="C21">
        <v>1</v>
      </c>
      <c r="D21">
        <v>1</v>
      </c>
      <c r="E21">
        <v>1</v>
      </c>
    </row>
    <row r="22" spans="1:5" x14ac:dyDescent="0.3">
      <c r="A22" s="21" t="s">
        <v>162</v>
      </c>
      <c r="B22">
        <v>1</v>
      </c>
      <c r="C22">
        <v>1</v>
      </c>
      <c r="D22">
        <v>1</v>
      </c>
      <c r="E22">
        <v>1</v>
      </c>
    </row>
    <row r="23" spans="1:5" x14ac:dyDescent="0.3">
      <c r="A23" s="21" t="s">
        <v>167</v>
      </c>
      <c r="B23">
        <v>1</v>
      </c>
      <c r="C23">
        <v>1.2</v>
      </c>
      <c r="D23">
        <f t="shared" ref="D23:E23" si="6">D14</f>
        <v>1</v>
      </c>
      <c r="E23">
        <f t="shared" si="6"/>
        <v>1</v>
      </c>
    </row>
    <row r="24" spans="1:5" x14ac:dyDescent="0.3">
      <c r="A24" s="21" t="s">
        <v>163</v>
      </c>
      <c r="B24">
        <v>1</v>
      </c>
      <c r="C24">
        <v>1</v>
      </c>
      <c r="D24">
        <v>1</v>
      </c>
      <c r="E24">
        <v>1</v>
      </c>
    </row>
    <row r="25" spans="1:5" x14ac:dyDescent="0.3">
      <c r="A25" s="21" t="s">
        <v>164</v>
      </c>
      <c r="B25">
        <v>1</v>
      </c>
      <c r="C25">
        <v>1</v>
      </c>
      <c r="D25">
        <v>1</v>
      </c>
      <c r="E25">
        <v>1</v>
      </c>
    </row>
    <row r="26" spans="1:5" x14ac:dyDescent="0.3">
      <c r="A26" s="21" t="s">
        <v>174</v>
      </c>
      <c r="B26">
        <v>1</v>
      </c>
      <c r="C26">
        <v>1</v>
      </c>
      <c r="D26">
        <v>1</v>
      </c>
      <c r="E26">
        <v>1</v>
      </c>
    </row>
    <row r="27" spans="1:5" x14ac:dyDescent="0.3">
      <c r="A27" s="23" t="s">
        <v>168</v>
      </c>
      <c r="B27" s="22">
        <f>PRODUCT(B21:B26)</f>
        <v>1</v>
      </c>
      <c r="C27" s="22">
        <f t="shared" ref="C27" si="7">PRODUCT(C21:C26)</f>
        <v>1.2</v>
      </c>
      <c r="D27" s="22">
        <f t="shared" ref="D27" si="8">PRODUCT(D21:D26)</f>
        <v>1</v>
      </c>
      <c r="E27" s="22">
        <f t="shared" ref="E27" si="9">PRODUCT(E21:E26)</f>
        <v>1</v>
      </c>
    </row>
    <row r="29" spans="1:5" x14ac:dyDescent="0.3">
      <c r="A29" t="s">
        <v>166</v>
      </c>
      <c r="B29" t="s">
        <v>67</v>
      </c>
      <c r="C29" t="s">
        <v>165</v>
      </c>
      <c r="D29" t="s">
        <v>148</v>
      </c>
    </row>
    <row r="30" spans="1:5" x14ac:dyDescent="0.3">
      <c r="A30" s="21" t="s">
        <v>161</v>
      </c>
      <c r="B30">
        <v>1</v>
      </c>
      <c r="C30">
        <v>1</v>
      </c>
      <c r="D30">
        <v>1</v>
      </c>
    </row>
    <row r="31" spans="1:5" x14ac:dyDescent="0.3">
      <c r="A31" s="21" t="s">
        <v>162</v>
      </c>
      <c r="B31">
        <f>B22</f>
        <v>1</v>
      </c>
      <c r="C31">
        <f t="shared" ref="C31:D31" si="10">C22</f>
        <v>1</v>
      </c>
      <c r="D31">
        <f t="shared" si="10"/>
        <v>1</v>
      </c>
    </row>
    <row r="32" spans="1:5" x14ac:dyDescent="0.3">
      <c r="A32" s="21" t="s">
        <v>167</v>
      </c>
      <c r="B32">
        <v>1</v>
      </c>
      <c r="C32">
        <v>1.2</v>
      </c>
      <c r="D32">
        <f t="shared" ref="D32" si="11">D23</f>
        <v>1</v>
      </c>
    </row>
    <row r="33" spans="1:5" x14ac:dyDescent="0.3">
      <c r="A33" s="21" t="s">
        <v>163</v>
      </c>
      <c r="B33">
        <v>1</v>
      </c>
      <c r="C33">
        <v>1</v>
      </c>
      <c r="D33">
        <v>1</v>
      </c>
    </row>
    <row r="34" spans="1:5" x14ac:dyDescent="0.3">
      <c r="A34" s="21" t="s">
        <v>164</v>
      </c>
      <c r="B34">
        <v>1</v>
      </c>
      <c r="C34">
        <v>1</v>
      </c>
      <c r="D34">
        <v>1</v>
      </c>
    </row>
    <row r="35" spans="1:5" x14ac:dyDescent="0.3">
      <c r="A35" s="21" t="s">
        <v>174</v>
      </c>
      <c r="B35">
        <v>1.2</v>
      </c>
      <c r="C35">
        <v>1.2</v>
      </c>
      <c r="D35">
        <v>1.2</v>
      </c>
    </row>
    <row r="36" spans="1:5" x14ac:dyDescent="0.3">
      <c r="A36" s="23" t="s">
        <v>168</v>
      </c>
      <c r="B36" s="22">
        <f>PRODUCT(B30:B35)</f>
        <v>1.2</v>
      </c>
      <c r="C36" s="22">
        <f t="shared" ref="C36" si="12">PRODUCT(C30:C35)</f>
        <v>1.44</v>
      </c>
      <c r="D36" s="22">
        <f t="shared" ref="D36" si="13">PRODUCT(D30:D35)</f>
        <v>1.2</v>
      </c>
      <c r="E36" s="22"/>
    </row>
    <row r="39" spans="1:5" x14ac:dyDescent="0.3">
      <c r="A39" t="s">
        <v>67</v>
      </c>
      <c r="C39" t="s">
        <v>165</v>
      </c>
      <c r="D39" t="s">
        <v>148</v>
      </c>
      <c r="E39" t="s">
        <v>166</v>
      </c>
    </row>
    <row r="40" spans="1:5" x14ac:dyDescent="0.3">
      <c r="A40" s="21" t="s">
        <v>161</v>
      </c>
      <c r="C40">
        <v>1</v>
      </c>
      <c r="D40">
        <v>1</v>
      </c>
      <c r="E40">
        <v>1</v>
      </c>
    </row>
    <row r="41" spans="1:5" x14ac:dyDescent="0.3">
      <c r="A41" s="21" t="s">
        <v>162</v>
      </c>
      <c r="C41">
        <v>1</v>
      </c>
      <c r="D41">
        <f t="shared" ref="D41" si="14">D32</f>
        <v>1</v>
      </c>
      <c r="E41">
        <v>1</v>
      </c>
    </row>
    <row r="42" spans="1:5" x14ac:dyDescent="0.3">
      <c r="A42" s="21" t="s">
        <v>167</v>
      </c>
      <c r="C42">
        <v>1.2</v>
      </c>
      <c r="D42">
        <f t="shared" ref="D42" si="15">D33</f>
        <v>1</v>
      </c>
      <c r="E42">
        <v>1</v>
      </c>
    </row>
    <row r="43" spans="1:5" x14ac:dyDescent="0.3">
      <c r="A43" s="21" t="s">
        <v>163</v>
      </c>
      <c r="C43">
        <v>1</v>
      </c>
      <c r="D43">
        <v>1</v>
      </c>
      <c r="E43">
        <v>1</v>
      </c>
    </row>
    <row r="44" spans="1:5" x14ac:dyDescent="0.3">
      <c r="A44" s="21" t="s">
        <v>164</v>
      </c>
      <c r="C44">
        <v>1</v>
      </c>
      <c r="D44">
        <v>1</v>
      </c>
      <c r="E44">
        <v>1</v>
      </c>
    </row>
    <row r="45" spans="1:5" x14ac:dyDescent="0.3">
      <c r="A45" s="21" t="s">
        <v>174</v>
      </c>
      <c r="C45">
        <v>1</v>
      </c>
      <c r="D45">
        <v>1</v>
      </c>
      <c r="E45">
        <v>1</v>
      </c>
    </row>
    <row r="46" spans="1:5" x14ac:dyDescent="0.3">
      <c r="A46" s="23" t="s">
        <v>168</v>
      </c>
      <c r="B46" s="22"/>
      <c r="C46" s="22">
        <f t="shared" ref="C46" si="16">PRODUCT(C40:C45)</f>
        <v>1.2</v>
      </c>
      <c r="D46" s="22">
        <f t="shared" ref="D46" si="17">PRODUCT(D40:D45)</f>
        <v>1</v>
      </c>
      <c r="E46" s="22">
        <f t="shared" ref="E46" si="18">PRODUCT(E40:E45)</f>
        <v>1</v>
      </c>
    </row>
    <row r="49" spans="1:5" x14ac:dyDescent="0.3">
      <c r="A49" t="s">
        <v>169</v>
      </c>
      <c r="B49" t="s">
        <v>67</v>
      </c>
      <c r="D49" t="s">
        <v>148</v>
      </c>
      <c r="E49" t="s">
        <v>166</v>
      </c>
    </row>
    <row r="50" spans="1:5" x14ac:dyDescent="0.3">
      <c r="A50" s="21" t="s">
        <v>161</v>
      </c>
      <c r="B50">
        <v>1</v>
      </c>
      <c r="D50">
        <v>1</v>
      </c>
      <c r="E50">
        <v>1</v>
      </c>
    </row>
    <row r="51" spans="1:5" x14ac:dyDescent="0.3">
      <c r="A51" s="21" t="s">
        <v>162</v>
      </c>
      <c r="B51">
        <v>1</v>
      </c>
      <c r="D51">
        <f t="shared" ref="D51:E51" si="19">D42</f>
        <v>1</v>
      </c>
      <c r="E51">
        <f t="shared" si="19"/>
        <v>1</v>
      </c>
    </row>
    <row r="52" spans="1:5" x14ac:dyDescent="0.3">
      <c r="A52" s="21" t="s">
        <v>167</v>
      </c>
      <c r="B52">
        <v>1</v>
      </c>
      <c r="D52">
        <f t="shared" ref="D52:E52" si="20">D43</f>
        <v>1</v>
      </c>
      <c r="E52">
        <f t="shared" si="20"/>
        <v>1</v>
      </c>
    </row>
    <row r="53" spans="1:5" x14ac:dyDescent="0.3">
      <c r="A53" s="21" t="s">
        <v>163</v>
      </c>
      <c r="B53">
        <v>1</v>
      </c>
      <c r="D53">
        <v>1</v>
      </c>
      <c r="E53">
        <v>1</v>
      </c>
    </row>
    <row r="54" spans="1:5" x14ac:dyDescent="0.3">
      <c r="A54" s="21" t="s">
        <v>164</v>
      </c>
      <c r="B54">
        <v>1</v>
      </c>
      <c r="D54">
        <v>1</v>
      </c>
      <c r="E54">
        <v>1</v>
      </c>
    </row>
    <row r="55" spans="1:5" x14ac:dyDescent="0.3">
      <c r="A55" s="21" t="s">
        <v>174</v>
      </c>
      <c r="B55">
        <v>1</v>
      </c>
      <c r="D55">
        <v>1</v>
      </c>
      <c r="E55">
        <v>1</v>
      </c>
    </row>
    <row r="56" spans="1:5" x14ac:dyDescent="0.3">
      <c r="A56" s="23" t="s">
        <v>168</v>
      </c>
      <c r="B56" s="22">
        <f>PRODUCT(B50:B55)</f>
        <v>1</v>
      </c>
      <c r="C56" s="22"/>
      <c r="D56" s="22">
        <f t="shared" ref="D56" si="21">PRODUCT(D50:D55)</f>
        <v>1</v>
      </c>
      <c r="E56" s="22">
        <f t="shared" ref="E56" si="22">PRODUCT(E50:E55)</f>
        <v>1</v>
      </c>
    </row>
  </sheetData>
  <mergeCells count="1">
    <mergeCell ref="B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F8642-19C7-4FF2-B2F1-A953BB7B0237}">
  <dimension ref="A1:CX13"/>
  <sheetViews>
    <sheetView workbookViewId="0">
      <selection activeCell="E19" sqref="E19"/>
    </sheetView>
  </sheetViews>
  <sheetFormatPr defaultRowHeight="15.6" x14ac:dyDescent="0.3"/>
  <sheetData>
    <row r="1" spans="1:102" x14ac:dyDescent="0.3">
      <c r="A1" t="s">
        <v>46</v>
      </c>
      <c r="B1">
        <v>0</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c r="Z1">
        <v>24</v>
      </c>
      <c r="AA1">
        <v>25</v>
      </c>
      <c r="AB1">
        <v>26</v>
      </c>
      <c r="AC1">
        <v>27</v>
      </c>
      <c r="AD1">
        <v>28</v>
      </c>
      <c r="AE1">
        <v>29</v>
      </c>
      <c r="AF1">
        <v>30</v>
      </c>
      <c r="AG1">
        <v>31</v>
      </c>
      <c r="AH1">
        <v>32</v>
      </c>
      <c r="AI1">
        <v>33</v>
      </c>
      <c r="AJ1">
        <v>34</v>
      </c>
      <c r="AK1">
        <v>35</v>
      </c>
      <c r="AL1">
        <v>36</v>
      </c>
      <c r="AM1">
        <v>37</v>
      </c>
      <c r="AN1">
        <v>38</v>
      </c>
      <c r="AO1">
        <v>39</v>
      </c>
      <c r="AP1">
        <v>40</v>
      </c>
      <c r="AQ1">
        <v>41</v>
      </c>
      <c r="AR1">
        <v>42</v>
      </c>
      <c r="AS1">
        <v>43</v>
      </c>
      <c r="AT1">
        <v>44</v>
      </c>
      <c r="AU1">
        <v>45</v>
      </c>
      <c r="AV1">
        <v>46</v>
      </c>
      <c r="AW1">
        <v>47</v>
      </c>
      <c r="AX1">
        <v>48</v>
      </c>
      <c r="AY1">
        <v>49</v>
      </c>
      <c r="AZ1">
        <v>50</v>
      </c>
      <c r="BA1">
        <v>51</v>
      </c>
      <c r="BB1">
        <v>52</v>
      </c>
      <c r="BC1">
        <v>53</v>
      </c>
      <c r="BD1">
        <v>54</v>
      </c>
      <c r="BE1">
        <v>55</v>
      </c>
      <c r="BF1">
        <v>56</v>
      </c>
      <c r="BG1">
        <v>57</v>
      </c>
      <c r="BH1">
        <v>58</v>
      </c>
      <c r="BI1">
        <v>59</v>
      </c>
      <c r="BJ1">
        <v>60</v>
      </c>
      <c r="BK1">
        <v>61</v>
      </c>
      <c r="BL1">
        <v>62</v>
      </c>
      <c r="BM1">
        <v>63</v>
      </c>
      <c r="BN1">
        <v>64</v>
      </c>
      <c r="BO1">
        <v>65</v>
      </c>
      <c r="BP1">
        <v>66</v>
      </c>
      <c r="BQ1">
        <v>67</v>
      </c>
      <c r="BR1">
        <v>68</v>
      </c>
      <c r="BS1">
        <v>69</v>
      </c>
      <c r="BT1">
        <v>70</v>
      </c>
      <c r="BU1">
        <v>71</v>
      </c>
      <c r="BV1">
        <v>72</v>
      </c>
      <c r="BW1">
        <v>73</v>
      </c>
      <c r="BX1">
        <v>74</v>
      </c>
      <c r="BY1">
        <v>75</v>
      </c>
      <c r="BZ1">
        <v>76</v>
      </c>
      <c r="CA1">
        <v>77</v>
      </c>
      <c r="CB1">
        <v>78</v>
      </c>
      <c r="CC1">
        <v>79</v>
      </c>
      <c r="CD1">
        <v>80</v>
      </c>
      <c r="CE1">
        <v>81</v>
      </c>
      <c r="CF1">
        <v>82</v>
      </c>
      <c r="CG1">
        <v>83</v>
      </c>
      <c r="CH1">
        <v>84</v>
      </c>
      <c r="CI1">
        <v>85</v>
      </c>
      <c r="CJ1">
        <v>86</v>
      </c>
      <c r="CK1">
        <v>87</v>
      </c>
      <c r="CL1">
        <v>88</v>
      </c>
      <c r="CM1">
        <v>89</v>
      </c>
      <c r="CN1">
        <v>90</v>
      </c>
      <c r="CO1">
        <v>91</v>
      </c>
      <c r="CP1">
        <v>92</v>
      </c>
      <c r="CQ1">
        <v>93</v>
      </c>
      <c r="CR1">
        <v>94</v>
      </c>
      <c r="CS1">
        <v>95</v>
      </c>
      <c r="CT1">
        <v>96</v>
      </c>
      <c r="CU1">
        <v>97</v>
      </c>
      <c r="CV1">
        <v>98</v>
      </c>
      <c r="CW1">
        <v>99</v>
      </c>
      <c r="CX1">
        <v>100</v>
      </c>
    </row>
    <row r="2" spans="1:102" x14ac:dyDescent="0.3">
      <c r="A2" s="1" t="s">
        <v>1</v>
      </c>
      <c r="B2">
        <f>IF(B$1&lt;=(land_use_parameters!$AG3),(land_use_parameters!$J3-land_use_parameters!$K3)*MIN(B$1/land_use_parameters!$AF3,1)-land_use_parameters!$M3,0)</f>
        <v>-17038.343189103402</v>
      </c>
      <c r="C2">
        <f>IF(C$1&lt;=(land_use_parameters!$AG3),(land_use_parameters!$J3-land_use_parameters!$K3)*MIN(C$1/land_use_parameters!$AF3,1)-land_use_parameters!$M3,0)</f>
        <v>-20567.376231396658</v>
      </c>
      <c r="D2">
        <f>IF(D$1&lt;=(land_use_parameters!$AG3),(land_use_parameters!$J3-land_use_parameters!$K3)*MIN(D$1/land_use_parameters!$AF3,1)-land_use_parameters!$M3,0)</f>
        <v>-24096.409273689915</v>
      </c>
      <c r="E2">
        <f>IF(E$1&lt;=(land_use_parameters!$AG3),(land_use_parameters!$J3-land_use_parameters!$K3)*MIN(E$1/land_use_parameters!$AF3,1)-land_use_parameters!$M3,0)</f>
        <v>-27625.442315983171</v>
      </c>
      <c r="F2">
        <f>IF(F$1&lt;=(land_use_parameters!$AG3),(land_use_parameters!$J3-land_use_parameters!$K3)*MIN(F$1/land_use_parameters!$AF3,1)-land_use_parameters!$M3,0)</f>
        <v>-31154.475358276424</v>
      </c>
      <c r="G2">
        <f>IF(G$1&lt;=(land_use_parameters!$AG3),(land_use_parameters!$J3-land_use_parameters!$K3)*MIN(G$1/land_use_parameters!$AF3,1)-land_use_parameters!$M3,0)</f>
        <v>-34683.508400569684</v>
      </c>
      <c r="H2">
        <f>IF(H$1&lt;=(land_use_parameters!$AG3),(land_use_parameters!$J3-land_use_parameters!$K3)*MIN(H$1/land_use_parameters!$AF3,1)-land_use_parameters!$M3,0)</f>
        <v>-38212.541442862937</v>
      </c>
      <c r="I2">
        <f>IF(I$1&lt;=(land_use_parameters!$AG3),(land_use_parameters!$J3-land_use_parameters!$K3)*MIN(I$1/land_use_parameters!$AF3,1)-land_use_parameters!$M3,0)</f>
        <v>-41741.57448515619</v>
      </c>
      <c r="J2">
        <f>IF(J$1&lt;=(land_use_parameters!$AG3),(land_use_parameters!$J3-land_use_parameters!$K3)*MIN(J$1/land_use_parameters!$AF3,1)-land_use_parameters!$M3,0)</f>
        <v>-45270.607527449451</v>
      </c>
      <c r="K2">
        <f>IF(K$1&lt;=(land_use_parameters!$AG3),(land_use_parameters!$J3-land_use_parameters!$K3)*MIN(K$1/land_use_parameters!$AF3,1)-land_use_parameters!$M3,0)</f>
        <v>-45270.607527449451</v>
      </c>
      <c r="L2">
        <f>IF(L$1&lt;=(land_use_parameters!$AG3),(land_use_parameters!$J3-land_use_parameters!$K3)*MIN(L$1/land_use_parameters!$AF3,1)-land_use_parameters!$M3,0)</f>
        <v>-45270.607527449451</v>
      </c>
      <c r="M2">
        <f>IF(M$1&lt;=(land_use_parameters!$AG3),(land_use_parameters!$J3-land_use_parameters!$K3)*MIN(M$1/land_use_parameters!$AF3,1)-land_use_parameters!$M3,0)</f>
        <v>-45270.607527449451</v>
      </c>
      <c r="N2">
        <f>IF(N$1&lt;=(land_use_parameters!$AG3),(land_use_parameters!$J3-land_use_parameters!$K3)*MIN(N$1/land_use_parameters!$AF3,1)-land_use_parameters!$M3,0)</f>
        <v>-45270.607527449451</v>
      </c>
      <c r="O2">
        <f>IF(O$1&lt;=(land_use_parameters!$AG3),(land_use_parameters!$J3-land_use_parameters!$K3)*MIN(O$1/land_use_parameters!$AF3,1)-land_use_parameters!$M3,0)</f>
        <v>-45270.607527449451</v>
      </c>
      <c r="P2">
        <f>IF(P$1&lt;=(land_use_parameters!$AG3),(land_use_parameters!$J3-land_use_parameters!$K3)*MIN(P$1/land_use_parameters!$AF3,1)-land_use_parameters!$M3,0)</f>
        <v>-45270.607527449451</v>
      </c>
      <c r="Q2">
        <f>IF(Q$1&lt;=(land_use_parameters!$AG3),(land_use_parameters!$J3-land_use_parameters!$K3)*MIN(Q$1/land_use_parameters!$AF3,1)-land_use_parameters!$M3,0)</f>
        <v>-45270.607527449451</v>
      </c>
      <c r="R2">
        <f>IF(R$1&lt;=(land_use_parameters!$AG3),(land_use_parameters!$J3-land_use_parameters!$K3)*MIN(R$1/land_use_parameters!$AF3,1)-land_use_parameters!$M3,0)</f>
        <v>-45270.607527449451</v>
      </c>
      <c r="S2">
        <f>IF(S$1&lt;=(land_use_parameters!$AG3),(land_use_parameters!$J3-land_use_parameters!$K3)*MIN(S$1/land_use_parameters!$AF3,1)-land_use_parameters!$M3,0)</f>
        <v>-45270.607527449451</v>
      </c>
      <c r="T2">
        <f>IF(T$1&lt;=(land_use_parameters!$AG3),(land_use_parameters!$J3-land_use_parameters!$K3)*MIN(T$1/land_use_parameters!$AF3,1)-land_use_parameters!$M3,0)</f>
        <v>-45270.607527449451</v>
      </c>
      <c r="U2">
        <f>IF(U$1&lt;=(land_use_parameters!$AG3),(land_use_parameters!$J3-land_use_parameters!$K3)*MIN(U$1/land_use_parameters!$AF3,1)-land_use_parameters!$M3,0)</f>
        <v>-45270.607527449451</v>
      </c>
      <c r="V2">
        <f>IF(V$1&lt;=(land_use_parameters!$AG3),(land_use_parameters!$J3-land_use_parameters!$K3)*MIN(V$1/land_use_parameters!$AF3,1)-land_use_parameters!$M3,0)</f>
        <v>-45270.607527449451</v>
      </c>
      <c r="W2">
        <f>IF(W$1&lt;=(land_use_parameters!$AG3),(land_use_parameters!$J3-land_use_parameters!$K3)*MIN(W$1/land_use_parameters!$AF3,1)-land_use_parameters!$M3,0)</f>
        <v>-45270.607527449451</v>
      </c>
      <c r="X2">
        <f>IF(X$1&lt;=(land_use_parameters!$AG3),(land_use_parameters!$J3-land_use_parameters!$K3)*MIN(X$1/land_use_parameters!$AF3,1)-land_use_parameters!$M3,0)</f>
        <v>-45270.607527449451</v>
      </c>
      <c r="Y2">
        <f>IF(Y$1&lt;=(land_use_parameters!$AG3),(land_use_parameters!$J3-land_use_parameters!$K3)*MIN(Y$1/land_use_parameters!$AF3,1)-land_use_parameters!$M3,0)</f>
        <v>-45270.607527449451</v>
      </c>
      <c r="Z2">
        <f>IF(Z$1&lt;=(land_use_parameters!$AG3),(land_use_parameters!$J3-land_use_parameters!$K3)*MIN(Z$1/land_use_parameters!$AF3,1)-land_use_parameters!$M3,0)</f>
        <v>-45270.607527449451</v>
      </c>
      <c r="AA2">
        <f>IF(AA$1&lt;=(land_use_parameters!$AG3),(land_use_parameters!$J3-land_use_parameters!$K3)*MIN(AA$1/land_use_parameters!$AF3,1)-land_use_parameters!$M3,0)</f>
        <v>-45270.607527449451</v>
      </c>
      <c r="AB2">
        <f>IF(AB$1&lt;=(land_use_parameters!$AG3),(land_use_parameters!$J3-land_use_parameters!$K3)*MIN(AB$1/land_use_parameters!$AF3,1)-land_use_parameters!$M3,0)</f>
        <v>0</v>
      </c>
      <c r="AC2">
        <f>IF(AC$1&lt;=(land_use_parameters!$AG3),(land_use_parameters!$J3-land_use_parameters!$K3)*MIN(AC$1/land_use_parameters!$AF3,1)-land_use_parameters!$M3,0)</f>
        <v>0</v>
      </c>
      <c r="AD2">
        <f>IF(AD$1&lt;=(land_use_parameters!$AG3),(land_use_parameters!$J3-land_use_parameters!$K3)*MIN(AD$1/land_use_parameters!$AF3,1)-land_use_parameters!$M3,0)</f>
        <v>0</v>
      </c>
      <c r="AE2">
        <f>IF(AE$1&lt;=(land_use_parameters!$AG3),(land_use_parameters!$J3-land_use_parameters!$K3)*MIN(AE$1/land_use_parameters!$AF3,1)-land_use_parameters!$M3,0)</f>
        <v>0</v>
      </c>
      <c r="AF2">
        <f>IF(AF$1&lt;=(land_use_parameters!$AG3),(land_use_parameters!$J3-land_use_parameters!$K3)*MIN(AF$1/land_use_parameters!$AF3,1)-land_use_parameters!$M3,0)</f>
        <v>0</v>
      </c>
      <c r="AG2">
        <f>IF(AG$1&lt;=(land_use_parameters!$AG3),(land_use_parameters!$J3-land_use_parameters!$K3)*MIN(AG$1/land_use_parameters!$AF3,1)-land_use_parameters!$M3,0)</f>
        <v>0</v>
      </c>
      <c r="AH2">
        <f>IF(AH$1&lt;=(land_use_parameters!$AG3),(land_use_parameters!$J3-land_use_parameters!$K3)*MIN(AH$1/land_use_parameters!$AF3,1)-land_use_parameters!$M3,0)</f>
        <v>0</v>
      </c>
      <c r="AI2">
        <f>IF(AI$1&lt;=(land_use_parameters!$AG3),(land_use_parameters!$J3-land_use_parameters!$K3)*MIN(AI$1/land_use_parameters!$AF3,1)-land_use_parameters!$M3,0)</f>
        <v>0</v>
      </c>
      <c r="AJ2">
        <f>IF(AJ$1&lt;=(land_use_parameters!$AG3),(land_use_parameters!$J3-land_use_parameters!$K3)*MIN(AJ$1/land_use_parameters!$AF3,1)-land_use_parameters!$M3,0)</f>
        <v>0</v>
      </c>
      <c r="AK2">
        <f>IF(AK$1&lt;=(land_use_parameters!$AG3),(land_use_parameters!$J3-land_use_parameters!$K3)*MIN(AK$1/land_use_parameters!$AF3,1)-land_use_parameters!$M3,0)</f>
        <v>0</v>
      </c>
      <c r="AL2">
        <f>IF(AL$1&lt;=(land_use_parameters!$AG3),(land_use_parameters!$J3-land_use_parameters!$K3)*MIN(AL$1/land_use_parameters!$AF3,1)-land_use_parameters!$M3,0)</f>
        <v>0</v>
      </c>
      <c r="AM2">
        <f>IF(AM$1&lt;=(land_use_parameters!$AG3),(land_use_parameters!$J3-land_use_parameters!$K3)*MIN(AM$1/land_use_parameters!$AF3,1)-land_use_parameters!$M3,0)</f>
        <v>0</v>
      </c>
      <c r="AN2">
        <f>IF(AN$1&lt;=(land_use_parameters!$AG3),(land_use_parameters!$J3-land_use_parameters!$K3)*MIN(AN$1/land_use_parameters!$AF3,1)-land_use_parameters!$M3,0)</f>
        <v>0</v>
      </c>
      <c r="AO2">
        <f>IF(AO$1&lt;=(land_use_parameters!$AG3),(land_use_parameters!$J3-land_use_parameters!$K3)*MIN(AO$1/land_use_parameters!$AF3,1)-land_use_parameters!$M3,0)</f>
        <v>0</v>
      </c>
      <c r="AP2">
        <f>IF(AP$1&lt;=(land_use_parameters!$AG3),(land_use_parameters!$J3-land_use_parameters!$K3)*MIN(AP$1/land_use_parameters!$AF3,1)-land_use_parameters!$M3,0)</f>
        <v>0</v>
      </c>
      <c r="AQ2">
        <f>IF(AQ$1&lt;=(land_use_parameters!$AG3),(land_use_parameters!$J3-land_use_parameters!$K3)*MIN(AQ$1/land_use_parameters!$AF3,1)-land_use_parameters!$M3,0)</f>
        <v>0</v>
      </c>
      <c r="AR2">
        <f>IF(AR$1&lt;=(land_use_parameters!$AG3),(land_use_parameters!$J3-land_use_parameters!$K3)*MIN(AR$1/land_use_parameters!$AF3,1)-land_use_parameters!$M3,0)</f>
        <v>0</v>
      </c>
      <c r="AS2">
        <f>IF(AS$1&lt;=(land_use_parameters!$AG3),(land_use_parameters!$J3-land_use_parameters!$K3)*MIN(AS$1/land_use_parameters!$AF3,1)-land_use_parameters!$M3,0)</f>
        <v>0</v>
      </c>
      <c r="AT2">
        <f>IF(AT$1&lt;=(land_use_parameters!$AG3),(land_use_parameters!$J3-land_use_parameters!$K3)*MIN(AT$1/land_use_parameters!$AF3,1)-land_use_parameters!$M3,0)</f>
        <v>0</v>
      </c>
      <c r="AU2">
        <f>IF(AU$1&lt;=(land_use_parameters!$AG3),(land_use_parameters!$J3-land_use_parameters!$K3)*MIN(AU$1/land_use_parameters!$AF3,1)-land_use_parameters!$M3,0)</f>
        <v>0</v>
      </c>
      <c r="AV2">
        <f>IF(AV$1&lt;=(land_use_parameters!$AG3),(land_use_parameters!$J3-land_use_parameters!$K3)*MIN(AV$1/land_use_parameters!$AF3,1)-land_use_parameters!$M3,0)</f>
        <v>0</v>
      </c>
      <c r="AW2">
        <f>IF(AW$1&lt;=(land_use_parameters!$AG3),(land_use_parameters!$J3-land_use_parameters!$K3)*MIN(AW$1/land_use_parameters!$AF3,1)-land_use_parameters!$M3,0)</f>
        <v>0</v>
      </c>
      <c r="AX2">
        <f>IF(AX$1&lt;=(land_use_parameters!$AG3),(land_use_parameters!$J3-land_use_parameters!$K3)*MIN(AX$1/land_use_parameters!$AF3,1)-land_use_parameters!$M3,0)</f>
        <v>0</v>
      </c>
      <c r="AY2">
        <f>IF(AY$1&lt;=(land_use_parameters!$AG3),(land_use_parameters!$J3-land_use_parameters!$K3)*MIN(AY$1/land_use_parameters!$AF3,1)-land_use_parameters!$M3,0)</f>
        <v>0</v>
      </c>
      <c r="AZ2">
        <f>IF(AZ$1&lt;=(land_use_parameters!$AG3),(land_use_parameters!$J3-land_use_parameters!$K3)*MIN(AZ$1/land_use_parameters!$AF3,1)-land_use_parameters!$M3,0)</f>
        <v>0</v>
      </c>
      <c r="BA2">
        <f>IF(BA$1&lt;=(land_use_parameters!$AG3),(land_use_parameters!$J3-land_use_parameters!$K3)*MIN(BA$1/land_use_parameters!$AF3,1)-land_use_parameters!$M3,0)</f>
        <v>0</v>
      </c>
      <c r="BB2">
        <f>IF(BB$1&lt;=(land_use_parameters!$AG3),(land_use_parameters!$J3-land_use_parameters!$K3)*MIN(BB$1/land_use_parameters!$AF3,1)-land_use_parameters!$M3,0)</f>
        <v>0</v>
      </c>
      <c r="BC2">
        <f>IF(BC$1&lt;=(land_use_parameters!$AG3),(land_use_parameters!$J3-land_use_parameters!$K3)*MIN(BC$1/land_use_parameters!$AF3,1)-land_use_parameters!$M3,0)</f>
        <v>0</v>
      </c>
      <c r="BD2">
        <f>IF(BD$1&lt;=(land_use_parameters!$AG3),(land_use_parameters!$J3-land_use_parameters!$K3)*MIN(BD$1/land_use_parameters!$AF3,1)-land_use_parameters!$M3,0)</f>
        <v>0</v>
      </c>
      <c r="BE2">
        <f>IF(BE$1&lt;=(land_use_parameters!$AG3),(land_use_parameters!$J3-land_use_parameters!$K3)*MIN(BE$1/land_use_parameters!$AF3,1)-land_use_parameters!$M3,0)</f>
        <v>0</v>
      </c>
      <c r="BF2">
        <f>IF(BF$1&lt;=(land_use_parameters!$AG3),(land_use_parameters!$J3-land_use_parameters!$K3)*MIN(BF$1/land_use_parameters!$AF3,1)-land_use_parameters!$M3,0)</f>
        <v>0</v>
      </c>
      <c r="BG2">
        <f>IF(BG$1&lt;=(land_use_parameters!$AG3),(land_use_parameters!$J3-land_use_parameters!$K3)*MIN(BG$1/land_use_parameters!$AF3,1)-land_use_parameters!$M3,0)</f>
        <v>0</v>
      </c>
      <c r="BH2">
        <f>IF(BH$1&lt;=(land_use_parameters!$AG3),(land_use_parameters!$J3-land_use_parameters!$K3)*MIN(BH$1/land_use_parameters!$AF3,1)-land_use_parameters!$M3,0)</f>
        <v>0</v>
      </c>
      <c r="BI2">
        <f>IF(BI$1&lt;=(land_use_parameters!$AG3),(land_use_parameters!$J3-land_use_parameters!$K3)*MIN(BI$1/land_use_parameters!$AF3,1)-land_use_parameters!$M3,0)</f>
        <v>0</v>
      </c>
      <c r="BJ2">
        <f>IF(BJ$1&lt;=(land_use_parameters!$AG3),(land_use_parameters!$J3-land_use_parameters!$K3)*MIN(BJ$1/land_use_parameters!$AF3,1)-land_use_parameters!$M3,0)</f>
        <v>0</v>
      </c>
      <c r="BK2">
        <f>IF(BK$1&lt;=(land_use_parameters!$AG3),(land_use_parameters!$J3-land_use_parameters!$K3)*MIN(BK$1/land_use_parameters!$AF3,1)-land_use_parameters!$M3,0)</f>
        <v>0</v>
      </c>
      <c r="BL2">
        <f>IF(BL$1&lt;=(land_use_parameters!$AG3),(land_use_parameters!$J3-land_use_parameters!$K3)*MIN(BL$1/land_use_parameters!$AF3,1)-land_use_parameters!$M3,0)</f>
        <v>0</v>
      </c>
      <c r="BM2">
        <f>IF(BM$1&lt;=(land_use_parameters!$AG3),(land_use_parameters!$J3-land_use_parameters!$K3)*MIN(BM$1/land_use_parameters!$AF3,1)-land_use_parameters!$M3,0)</f>
        <v>0</v>
      </c>
      <c r="BN2">
        <f>IF(BN$1&lt;=(land_use_parameters!$AG3),(land_use_parameters!$J3-land_use_parameters!$K3)*MIN(BN$1/land_use_parameters!$AF3,1)-land_use_parameters!$M3,0)</f>
        <v>0</v>
      </c>
      <c r="BO2">
        <f>IF(BO$1&lt;=(land_use_parameters!$AG3),(land_use_parameters!$J3-land_use_parameters!$K3)*MIN(BO$1/land_use_parameters!$AF3,1)-land_use_parameters!$M3,0)</f>
        <v>0</v>
      </c>
      <c r="BP2">
        <f>IF(BP$1&lt;=(land_use_parameters!$AG3),(land_use_parameters!$J3-land_use_parameters!$K3)*MIN(BP$1/land_use_parameters!$AF3,1)-land_use_parameters!$M3,0)</f>
        <v>0</v>
      </c>
      <c r="BQ2">
        <f>IF(BQ$1&lt;=(land_use_parameters!$AG3),(land_use_parameters!$J3-land_use_parameters!$K3)*MIN(BQ$1/land_use_parameters!$AF3,1)-land_use_parameters!$M3,0)</f>
        <v>0</v>
      </c>
      <c r="BR2">
        <f>IF(BR$1&lt;=(land_use_parameters!$AG3),(land_use_parameters!$J3-land_use_parameters!$K3)*MIN(BR$1/land_use_parameters!$AF3,1)-land_use_parameters!$M3,0)</f>
        <v>0</v>
      </c>
      <c r="BS2">
        <f>IF(BS$1&lt;=(land_use_parameters!$AG3),(land_use_parameters!$J3-land_use_parameters!$K3)*MIN(BS$1/land_use_parameters!$AF3,1)-land_use_parameters!$M3,0)</f>
        <v>0</v>
      </c>
      <c r="BT2">
        <f>IF(BT$1&lt;=(land_use_parameters!$AG3),(land_use_parameters!$J3-land_use_parameters!$K3)*MIN(BT$1/land_use_parameters!$AF3,1)-land_use_parameters!$M3,0)</f>
        <v>0</v>
      </c>
      <c r="BU2">
        <f>IF(BU$1&lt;=(land_use_parameters!$AG3),(land_use_parameters!$J3-land_use_parameters!$K3)*MIN(BU$1/land_use_parameters!$AF3,1)-land_use_parameters!$M3,0)</f>
        <v>0</v>
      </c>
      <c r="BV2">
        <f>IF(BV$1&lt;=(land_use_parameters!$AG3),(land_use_parameters!$J3-land_use_parameters!$K3)*MIN(BV$1/land_use_parameters!$AF3,1)-land_use_parameters!$M3,0)</f>
        <v>0</v>
      </c>
      <c r="BW2">
        <f>IF(BW$1&lt;=(land_use_parameters!$AG3),(land_use_parameters!$J3-land_use_parameters!$K3)*MIN(BW$1/land_use_parameters!$AF3,1)-land_use_parameters!$M3,0)</f>
        <v>0</v>
      </c>
      <c r="BX2">
        <f>IF(BX$1&lt;=(land_use_parameters!$AG3),(land_use_parameters!$J3-land_use_parameters!$K3)*MIN(BX$1/land_use_parameters!$AF3,1)-land_use_parameters!$M3,0)</f>
        <v>0</v>
      </c>
      <c r="BY2">
        <f>IF(BY$1&lt;=(land_use_parameters!$AG3),(land_use_parameters!$J3-land_use_parameters!$K3)*MIN(BY$1/land_use_parameters!$AF3,1)-land_use_parameters!$M3,0)</f>
        <v>0</v>
      </c>
      <c r="BZ2">
        <f>IF(BZ$1&lt;=(land_use_parameters!$AG3),(land_use_parameters!$J3-land_use_parameters!$K3)*MIN(BZ$1/land_use_parameters!$AF3,1)-land_use_parameters!$M3,0)</f>
        <v>0</v>
      </c>
      <c r="CA2">
        <f>IF(CA$1&lt;=(land_use_parameters!$AG3),(land_use_parameters!$J3-land_use_parameters!$K3)*MIN(CA$1/land_use_parameters!$AF3,1)-land_use_parameters!$M3,0)</f>
        <v>0</v>
      </c>
      <c r="CB2">
        <f>IF(CB$1&lt;=(land_use_parameters!$AG3),(land_use_parameters!$J3-land_use_parameters!$K3)*MIN(CB$1/land_use_parameters!$AF3,1)-land_use_parameters!$M3,0)</f>
        <v>0</v>
      </c>
      <c r="CC2">
        <f>IF(CC$1&lt;=(land_use_parameters!$AG3),(land_use_parameters!$J3-land_use_parameters!$K3)*MIN(CC$1/land_use_parameters!$AF3,1)-land_use_parameters!$M3,0)</f>
        <v>0</v>
      </c>
      <c r="CD2">
        <f>IF(CD$1&lt;=(land_use_parameters!$AG3),(land_use_parameters!$J3-land_use_parameters!$K3)*MIN(CD$1/land_use_parameters!$AF3,1)-land_use_parameters!$M3,0)</f>
        <v>0</v>
      </c>
      <c r="CE2">
        <f>IF(CE$1&lt;=(land_use_parameters!$AG3),(land_use_parameters!$J3-land_use_parameters!$K3)*MIN(CE$1/land_use_parameters!$AF3,1)-land_use_parameters!$M3,0)</f>
        <v>0</v>
      </c>
      <c r="CF2">
        <f>IF(CF$1&lt;=(land_use_parameters!$AG3),(land_use_parameters!$J3-land_use_parameters!$K3)*MIN(CF$1/land_use_parameters!$AF3,1)-land_use_parameters!$M3,0)</f>
        <v>0</v>
      </c>
      <c r="CG2">
        <f>IF(CG$1&lt;=(land_use_parameters!$AG3),(land_use_parameters!$J3-land_use_parameters!$K3)*MIN(CG$1/land_use_parameters!$AF3,1)-land_use_parameters!$M3,0)</f>
        <v>0</v>
      </c>
      <c r="CH2">
        <f>IF(CH$1&lt;=(land_use_parameters!$AG3),(land_use_parameters!$J3-land_use_parameters!$K3)*MIN(CH$1/land_use_parameters!$AF3,1)-land_use_parameters!$M3,0)</f>
        <v>0</v>
      </c>
      <c r="CI2">
        <f>IF(CI$1&lt;=(land_use_parameters!$AG3),(land_use_parameters!$J3-land_use_parameters!$K3)*MIN(CI$1/land_use_parameters!$AF3,1)-land_use_parameters!$M3,0)</f>
        <v>0</v>
      </c>
      <c r="CJ2">
        <f>IF(CJ$1&lt;=(land_use_parameters!$AG3),(land_use_parameters!$J3-land_use_parameters!$K3)*MIN(CJ$1/land_use_parameters!$AF3,1)-land_use_parameters!$M3,0)</f>
        <v>0</v>
      </c>
      <c r="CK2">
        <f>IF(CK$1&lt;=(land_use_parameters!$AG3),(land_use_parameters!$J3-land_use_parameters!$K3)*MIN(CK$1/land_use_parameters!$AF3,1)-land_use_parameters!$M3,0)</f>
        <v>0</v>
      </c>
      <c r="CL2">
        <f>IF(CL$1&lt;=(land_use_parameters!$AG3),(land_use_parameters!$J3-land_use_parameters!$K3)*MIN(CL$1/land_use_parameters!$AF3,1)-land_use_parameters!$M3,0)</f>
        <v>0</v>
      </c>
      <c r="CM2">
        <f>IF(CM$1&lt;=(land_use_parameters!$AG3),(land_use_parameters!$J3-land_use_parameters!$K3)*MIN(CM$1/land_use_parameters!$AF3,1)-land_use_parameters!$M3,0)</f>
        <v>0</v>
      </c>
      <c r="CN2">
        <f>IF(CN$1&lt;=(land_use_parameters!$AG3),(land_use_parameters!$J3-land_use_parameters!$K3)*MIN(CN$1/land_use_parameters!$AF3,1)-land_use_parameters!$M3,0)</f>
        <v>0</v>
      </c>
      <c r="CO2">
        <f>IF(CO$1&lt;=(land_use_parameters!$AG3),(land_use_parameters!$J3-land_use_parameters!$K3)*MIN(CO$1/land_use_parameters!$AF3,1)-land_use_parameters!$M3,0)</f>
        <v>0</v>
      </c>
      <c r="CP2">
        <f>IF(CP$1&lt;=(land_use_parameters!$AG3),(land_use_parameters!$J3-land_use_parameters!$K3)*MIN(CP$1/land_use_parameters!$AF3,1)-land_use_parameters!$M3,0)</f>
        <v>0</v>
      </c>
      <c r="CQ2">
        <f>IF(CQ$1&lt;=(land_use_parameters!$AG3),(land_use_parameters!$J3-land_use_parameters!$K3)*MIN(CQ$1/land_use_parameters!$AF3,1)-land_use_parameters!$M3,0)</f>
        <v>0</v>
      </c>
      <c r="CR2">
        <f>IF(CR$1&lt;=(land_use_parameters!$AG3),(land_use_parameters!$J3-land_use_parameters!$K3)*MIN(CR$1/land_use_parameters!$AF3,1)-land_use_parameters!$M3,0)</f>
        <v>0</v>
      </c>
      <c r="CS2">
        <f>IF(CS$1&lt;=(land_use_parameters!$AG3),(land_use_parameters!$J3-land_use_parameters!$K3)*MIN(CS$1/land_use_parameters!$AF3,1)-land_use_parameters!$M3,0)</f>
        <v>0</v>
      </c>
      <c r="CT2">
        <f>IF(CT$1&lt;=(land_use_parameters!$AG3),(land_use_parameters!$J3-land_use_parameters!$K3)*MIN(CT$1/land_use_parameters!$AF3,1)-land_use_parameters!$M3,0)</f>
        <v>0</v>
      </c>
      <c r="CU2">
        <f>IF(CU$1&lt;=(land_use_parameters!$AG3),(land_use_parameters!$J3-land_use_parameters!$K3)*MIN(CU$1/land_use_parameters!$AF3,1)-land_use_parameters!$M3,0)</f>
        <v>0</v>
      </c>
      <c r="CV2">
        <f>IF(CV$1&lt;=(land_use_parameters!$AG3),(land_use_parameters!$J3-land_use_parameters!$K3)*MIN(CV$1/land_use_parameters!$AF3,1)-land_use_parameters!$M3,0)</f>
        <v>0</v>
      </c>
      <c r="CW2">
        <f>IF(CW$1&lt;=(land_use_parameters!$AG3),(land_use_parameters!$J3-land_use_parameters!$K3)*MIN(CW$1/land_use_parameters!$AF3,1)-land_use_parameters!$M3,0)</f>
        <v>0</v>
      </c>
      <c r="CX2">
        <f>IF(CX$1&lt;=(land_use_parameters!$AG3),(land_use_parameters!$J3-land_use_parameters!$K3)*MIN(CX$1/land_use_parameters!$AF3,1)-land_use_parameters!$M3,0)</f>
        <v>0</v>
      </c>
    </row>
    <row r="3" spans="1:102" x14ac:dyDescent="0.3">
      <c r="A3" s="1" t="s">
        <v>2</v>
      </c>
      <c r="B3">
        <f>IF(B$1&lt;=(land_use_parameters!$AG4),(land_use_parameters!$J4-land_use_parameters!$K4)*MIN(B$1/land_use_parameters!$AF4,1)-land_use_parameters!$M4,0)</f>
        <v>-173571.97681567099</v>
      </c>
      <c r="C3">
        <f>IF(C$1&lt;=(land_use_parameters!$AG4),(land_use_parameters!$J4-land_use_parameters!$K4)*MIN(C$1/land_use_parameters!$AF4,1)-land_use_parameters!$M4,0)</f>
        <v>-215510.24318612795</v>
      </c>
      <c r="D3">
        <f>IF(D$1&lt;=(land_use_parameters!$AG4),(land_use_parameters!$J4-land_use_parameters!$K4)*MIN(D$1/land_use_parameters!$AF4,1)-land_use_parameters!$M4,0)</f>
        <v>-257448.50955658493</v>
      </c>
      <c r="E3">
        <f>IF(E$1&lt;=(land_use_parameters!$AG4),(land_use_parameters!$J4-land_use_parameters!$K4)*MIN(E$1/land_use_parameters!$AF4,1)-land_use_parameters!$M4,0)</f>
        <v>-299386.77592704189</v>
      </c>
      <c r="F3">
        <f>IF(F$1&lt;=(land_use_parameters!$AG4),(land_use_parameters!$J4-land_use_parameters!$K4)*MIN(F$1/land_use_parameters!$AF4,1)-land_use_parameters!$M4,0)</f>
        <v>-341325.04229749885</v>
      </c>
      <c r="G3">
        <f>IF(G$1&lt;=(land_use_parameters!$AG4),(land_use_parameters!$J4-land_use_parameters!$K4)*MIN(G$1/land_use_parameters!$AF4,1)-land_use_parameters!$M4,0)</f>
        <v>-341325.04229749885</v>
      </c>
      <c r="H3">
        <f>IF(H$1&lt;=(land_use_parameters!$AG4),(land_use_parameters!$J4-land_use_parameters!$K4)*MIN(H$1/land_use_parameters!$AF4,1)-land_use_parameters!$M4,0)</f>
        <v>-341325.04229749885</v>
      </c>
      <c r="I3">
        <f>IF(I$1&lt;=(land_use_parameters!$AG4),(land_use_parameters!$J4-land_use_parameters!$K4)*MIN(I$1/land_use_parameters!$AF4,1)-land_use_parameters!$M4,0)</f>
        <v>-341325.04229749885</v>
      </c>
      <c r="J3">
        <f>IF(J$1&lt;=(land_use_parameters!$AG4),(land_use_parameters!$J4-land_use_parameters!$K4)*MIN(J$1/land_use_parameters!$AF4,1)-land_use_parameters!$M4,0)</f>
        <v>-341325.04229749885</v>
      </c>
      <c r="K3">
        <f>IF(K$1&lt;=(land_use_parameters!$AG4),(land_use_parameters!$J4-land_use_parameters!$K4)*MIN(K$1/land_use_parameters!$AF4,1)-land_use_parameters!$M4,0)</f>
        <v>-341325.04229749885</v>
      </c>
      <c r="L3">
        <f>IF(L$1&lt;=(land_use_parameters!$AG4),(land_use_parameters!$J4-land_use_parameters!$K4)*MIN(L$1/land_use_parameters!$AF4,1)-land_use_parameters!$M4,0)</f>
        <v>-341325.04229749885</v>
      </c>
      <c r="M3">
        <f>IF(M$1&lt;=(land_use_parameters!$AG4),(land_use_parameters!$J4-land_use_parameters!$K4)*MIN(M$1/land_use_parameters!$AF4,1)-land_use_parameters!$M4,0)</f>
        <v>-341325.04229749885</v>
      </c>
      <c r="N3">
        <f>IF(N$1&lt;=(land_use_parameters!$AG4),(land_use_parameters!$J4-land_use_parameters!$K4)*MIN(N$1/land_use_parameters!$AF4,1)-land_use_parameters!$M4,0)</f>
        <v>-341325.04229749885</v>
      </c>
      <c r="O3">
        <f>IF(O$1&lt;=(land_use_parameters!$AG4),(land_use_parameters!$J4-land_use_parameters!$K4)*MIN(O$1/land_use_parameters!$AF4,1)-land_use_parameters!$M4,0)</f>
        <v>0</v>
      </c>
      <c r="P3">
        <f>IF(P$1&lt;=(land_use_parameters!$AG4),(land_use_parameters!$J4-land_use_parameters!$K4)*MIN(P$1/land_use_parameters!$AF4,1)-land_use_parameters!$M4,0)</f>
        <v>0</v>
      </c>
      <c r="Q3">
        <f>IF(Q$1&lt;=(land_use_parameters!$AG4),(land_use_parameters!$J4-land_use_parameters!$K4)*MIN(Q$1/land_use_parameters!$AF4,1)-land_use_parameters!$M4,0)</f>
        <v>0</v>
      </c>
      <c r="R3">
        <f>IF(R$1&lt;=(land_use_parameters!$AG4),(land_use_parameters!$J4-land_use_parameters!$K4)*MIN(R$1/land_use_parameters!$AF4,1)-land_use_parameters!$M4,0)</f>
        <v>0</v>
      </c>
      <c r="S3">
        <f>IF(S$1&lt;=(land_use_parameters!$AG4),(land_use_parameters!$J4-land_use_parameters!$K4)*MIN(S$1/land_use_parameters!$AF4,1)-land_use_parameters!$M4,0)</f>
        <v>0</v>
      </c>
      <c r="T3">
        <f>IF(T$1&lt;=(land_use_parameters!$AG4),(land_use_parameters!$J4-land_use_parameters!$K4)*MIN(T$1/land_use_parameters!$AF4,1)-land_use_parameters!$M4,0)</f>
        <v>0</v>
      </c>
      <c r="U3">
        <f>IF(U$1&lt;=(land_use_parameters!$AG4),(land_use_parameters!$J4-land_use_parameters!$K4)*MIN(U$1/land_use_parameters!$AF4,1)-land_use_parameters!$M4,0)</f>
        <v>0</v>
      </c>
      <c r="V3">
        <f>IF(V$1&lt;=(land_use_parameters!$AG4),(land_use_parameters!$J4-land_use_parameters!$K4)*MIN(V$1/land_use_parameters!$AF4,1)-land_use_parameters!$M4,0)</f>
        <v>0</v>
      </c>
      <c r="W3">
        <f>IF(W$1&lt;=(land_use_parameters!$AG4),(land_use_parameters!$J4-land_use_parameters!$K4)*MIN(W$1/land_use_parameters!$AF4,1)-land_use_parameters!$M4,0)</f>
        <v>0</v>
      </c>
      <c r="X3">
        <f>IF(X$1&lt;=(land_use_parameters!$AG4),(land_use_parameters!$J4-land_use_parameters!$K4)*MIN(X$1/land_use_parameters!$AF4,1)-land_use_parameters!$M4,0)</f>
        <v>0</v>
      </c>
      <c r="Y3">
        <f>IF(Y$1&lt;=(land_use_parameters!$AG4),(land_use_parameters!$J4-land_use_parameters!$K4)*MIN(Y$1/land_use_parameters!$AF4,1)-land_use_parameters!$M4,0)</f>
        <v>0</v>
      </c>
      <c r="Z3">
        <f>IF(Z$1&lt;=(land_use_parameters!$AG4),(land_use_parameters!$J4-land_use_parameters!$K4)*MIN(Z$1/land_use_parameters!$AF4,1)-land_use_parameters!$M4,0)</f>
        <v>0</v>
      </c>
      <c r="AA3">
        <f>IF(AA$1&lt;=(land_use_parameters!$AG4),(land_use_parameters!$J4-land_use_parameters!$K4)*MIN(AA$1/land_use_parameters!$AF4,1)-land_use_parameters!$M4,0)</f>
        <v>0</v>
      </c>
      <c r="AB3">
        <f>IF(AB$1&lt;=(land_use_parameters!$AG4),(land_use_parameters!$J4-land_use_parameters!$K4)*MIN(AB$1/land_use_parameters!$AF4,1)-land_use_parameters!$M4,0)</f>
        <v>0</v>
      </c>
      <c r="AC3">
        <f>IF(AC$1&lt;=(land_use_parameters!$AG4),(land_use_parameters!$J4-land_use_parameters!$K4)*MIN(AC$1/land_use_parameters!$AF4,1)-land_use_parameters!$M4,0)</f>
        <v>0</v>
      </c>
      <c r="AD3">
        <f>IF(AD$1&lt;=(land_use_parameters!$AG4),(land_use_parameters!$J4-land_use_parameters!$K4)*MIN(AD$1/land_use_parameters!$AF4,1)-land_use_parameters!$M4,0)</f>
        <v>0</v>
      </c>
      <c r="AE3">
        <f>IF(AE$1&lt;=(land_use_parameters!$AG4),(land_use_parameters!$J4-land_use_parameters!$K4)*MIN(AE$1/land_use_parameters!$AF4,1)-land_use_parameters!$M4,0)</f>
        <v>0</v>
      </c>
      <c r="AF3">
        <f>IF(AF$1&lt;=(land_use_parameters!$AG4),(land_use_parameters!$J4-land_use_parameters!$K4)*MIN(AF$1/land_use_parameters!$AF4,1)-land_use_parameters!$M4,0)</f>
        <v>0</v>
      </c>
      <c r="AG3">
        <f>IF(AG$1&lt;=(land_use_parameters!$AG4),(land_use_parameters!$J4-land_use_parameters!$K4)*MIN(AG$1/land_use_parameters!$AF4,1)-land_use_parameters!$M4,0)</f>
        <v>0</v>
      </c>
      <c r="AH3">
        <f>IF(AH$1&lt;=(land_use_parameters!$AG4),(land_use_parameters!$J4-land_use_parameters!$K4)*MIN(AH$1/land_use_parameters!$AF4,1)-land_use_parameters!$M4,0)</f>
        <v>0</v>
      </c>
      <c r="AI3">
        <f>IF(AI$1&lt;=(land_use_parameters!$AG4),(land_use_parameters!$J4-land_use_parameters!$K4)*MIN(AI$1/land_use_parameters!$AF4,1)-land_use_parameters!$M4,0)</f>
        <v>0</v>
      </c>
      <c r="AJ3">
        <f>IF(AJ$1&lt;=(land_use_parameters!$AG4),(land_use_parameters!$J4-land_use_parameters!$K4)*MIN(AJ$1/land_use_parameters!$AF4,1)-land_use_parameters!$M4,0)</f>
        <v>0</v>
      </c>
      <c r="AK3">
        <f>IF(AK$1&lt;=(land_use_parameters!$AG4),(land_use_parameters!$J4-land_use_parameters!$K4)*MIN(AK$1/land_use_parameters!$AF4,1)-land_use_parameters!$M4,0)</f>
        <v>0</v>
      </c>
      <c r="AL3">
        <f>IF(AL$1&lt;=(land_use_parameters!$AG4),(land_use_parameters!$J4-land_use_parameters!$K4)*MIN(AL$1/land_use_parameters!$AF4,1)-land_use_parameters!$M4,0)</f>
        <v>0</v>
      </c>
      <c r="AM3">
        <f>IF(AM$1&lt;=(land_use_parameters!$AG4),(land_use_parameters!$J4-land_use_parameters!$K4)*MIN(AM$1/land_use_parameters!$AF4,1)-land_use_parameters!$M4,0)</f>
        <v>0</v>
      </c>
      <c r="AN3">
        <f>IF(AN$1&lt;=(land_use_parameters!$AG4),(land_use_parameters!$J4-land_use_parameters!$K4)*MIN(AN$1/land_use_parameters!$AF4,1)-land_use_parameters!$M4,0)</f>
        <v>0</v>
      </c>
      <c r="AO3">
        <f>IF(AO$1&lt;=(land_use_parameters!$AG4),(land_use_parameters!$J4-land_use_parameters!$K4)*MIN(AO$1/land_use_parameters!$AF4,1)-land_use_parameters!$M4,0)</f>
        <v>0</v>
      </c>
      <c r="AP3">
        <f>IF(AP$1&lt;=(land_use_parameters!$AG4),(land_use_parameters!$J4-land_use_parameters!$K4)*MIN(AP$1/land_use_parameters!$AF4,1)-land_use_parameters!$M4,0)</f>
        <v>0</v>
      </c>
      <c r="AQ3">
        <f>IF(AQ$1&lt;=(land_use_parameters!$AG4),(land_use_parameters!$J4-land_use_parameters!$K4)*MIN(AQ$1/land_use_parameters!$AF4,1)-land_use_parameters!$M4,0)</f>
        <v>0</v>
      </c>
      <c r="AR3">
        <f>IF(AR$1&lt;=(land_use_parameters!$AG4),(land_use_parameters!$J4-land_use_parameters!$K4)*MIN(AR$1/land_use_parameters!$AF4,1)-land_use_parameters!$M4,0)</f>
        <v>0</v>
      </c>
      <c r="AS3">
        <f>IF(AS$1&lt;=(land_use_parameters!$AG4),(land_use_parameters!$J4-land_use_parameters!$K4)*MIN(AS$1/land_use_parameters!$AF4,1)-land_use_parameters!$M4,0)</f>
        <v>0</v>
      </c>
      <c r="AT3">
        <f>IF(AT$1&lt;=(land_use_parameters!$AG4),(land_use_parameters!$J4-land_use_parameters!$K4)*MIN(AT$1/land_use_parameters!$AF4,1)-land_use_parameters!$M4,0)</f>
        <v>0</v>
      </c>
      <c r="AU3">
        <f>IF(AU$1&lt;=(land_use_parameters!$AG4),(land_use_parameters!$J4-land_use_parameters!$K4)*MIN(AU$1/land_use_parameters!$AF4,1)-land_use_parameters!$M4,0)</f>
        <v>0</v>
      </c>
      <c r="AV3">
        <f>IF(AV$1&lt;=(land_use_parameters!$AG4),(land_use_parameters!$J4-land_use_parameters!$K4)*MIN(AV$1/land_use_parameters!$AF4,1)-land_use_parameters!$M4,0)</f>
        <v>0</v>
      </c>
      <c r="AW3">
        <f>IF(AW$1&lt;=(land_use_parameters!$AG4),(land_use_parameters!$J4-land_use_parameters!$K4)*MIN(AW$1/land_use_parameters!$AF4,1)-land_use_parameters!$M4,0)</f>
        <v>0</v>
      </c>
      <c r="AX3">
        <f>IF(AX$1&lt;=(land_use_parameters!$AG4),(land_use_parameters!$J4-land_use_parameters!$K4)*MIN(AX$1/land_use_parameters!$AF4,1)-land_use_parameters!$M4,0)</f>
        <v>0</v>
      </c>
      <c r="AY3">
        <f>IF(AY$1&lt;=(land_use_parameters!$AG4),(land_use_parameters!$J4-land_use_parameters!$K4)*MIN(AY$1/land_use_parameters!$AF4,1)-land_use_parameters!$M4,0)</f>
        <v>0</v>
      </c>
      <c r="AZ3">
        <f>IF(AZ$1&lt;=(land_use_parameters!$AG4),(land_use_parameters!$J4-land_use_parameters!$K4)*MIN(AZ$1/land_use_parameters!$AF4,1)-land_use_parameters!$M4,0)</f>
        <v>0</v>
      </c>
      <c r="BA3">
        <f>IF(BA$1&lt;=(land_use_parameters!$AG4),(land_use_parameters!$J4-land_use_parameters!$K4)*MIN(BA$1/land_use_parameters!$AF4,1)-land_use_parameters!$M4,0)</f>
        <v>0</v>
      </c>
      <c r="BB3">
        <f>IF(BB$1&lt;=(land_use_parameters!$AG4),(land_use_parameters!$J4-land_use_parameters!$K4)*MIN(BB$1/land_use_parameters!$AF4,1)-land_use_parameters!$M4,0)</f>
        <v>0</v>
      </c>
      <c r="BC3">
        <f>IF(BC$1&lt;=(land_use_parameters!$AG4),(land_use_parameters!$J4-land_use_parameters!$K4)*MIN(BC$1/land_use_parameters!$AF4,1)-land_use_parameters!$M4,0)</f>
        <v>0</v>
      </c>
      <c r="BD3">
        <f>IF(BD$1&lt;=(land_use_parameters!$AG4),(land_use_parameters!$J4-land_use_parameters!$K4)*MIN(BD$1/land_use_parameters!$AF4,1)-land_use_parameters!$M4,0)</f>
        <v>0</v>
      </c>
      <c r="BE3">
        <f>IF(BE$1&lt;=(land_use_parameters!$AG4),(land_use_parameters!$J4-land_use_parameters!$K4)*MIN(BE$1/land_use_parameters!$AF4,1)-land_use_parameters!$M4,0)</f>
        <v>0</v>
      </c>
      <c r="BF3">
        <f>IF(BF$1&lt;=(land_use_parameters!$AG4),(land_use_parameters!$J4-land_use_parameters!$K4)*MIN(BF$1/land_use_parameters!$AF4,1)-land_use_parameters!$M4,0)</f>
        <v>0</v>
      </c>
      <c r="BG3">
        <f>IF(BG$1&lt;=(land_use_parameters!$AG4),(land_use_parameters!$J4-land_use_parameters!$K4)*MIN(BG$1/land_use_parameters!$AF4,1)-land_use_parameters!$M4,0)</f>
        <v>0</v>
      </c>
      <c r="BH3">
        <f>IF(BH$1&lt;=(land_use_parameters!$AG4),(land_use_parameters!$J4-land_use_parameters!$K4)*MIN(BH$1/land_use_parameters!$AF4,1)-land_use_parameters!$M4,0)</f>
        <v>0</v>
      </c>
      <c r="BI3">
        <f>IF(BI$1&lt;=(land_use_parameters!$AG4),(land_use_parameters!$J4-land_use_parameters!$K4)*MIN(BI$1/land_use_parameters!$AF4,1)-land_use_parameters!$M4,0)</f>
        <v>0</v>
      </c>
      <c r="BJ3">
        <f>IF(BJ$1&lt;=(land_use_parameters!$AG4),(land_use_parameters!$J4-land_use_parameters!$K4)*MIN(BJ$1/land_use_parameters!$AF4,1)-land_use_parameters!$M4,0)</f>
        <v>0</v>
      </c>
      <c r="BK3">
        <f>IF(BK$1&lt;=(land_use_parameters!$AG4),(land_use_parameters!$J4-land_use_parameters!$K4)*MIN(BK$1/land_use_parameters!$AF4,1)-land_use_parameters!$M4,0)</f>
        <v>0</v>
      </c>
      <c r="BL3">
        <f>IF(BL$1&lt;=(land_use_parameters!$AG4),(land_use_parameters!$J4-land_use_parameters!$K4)*MIN(BL$1/land_use_parameters!$AF4,1)-land_use_parameters!$M4,0)</f>
        <v>0</v>
      </c>
      <c r="BM3">
        <f>IF(BM$1&lt;=(land_use_parameters!$AG4),(land_use_parameters!$J4-land_use_parameters!$K4)*MIN(BM$1/land_use_parameters!$AF4,1)-land_use_parameters!$M4,0)</f>
        <v>0</v>
      </c>
      <c r="BN3">
        <f>IF(BN$1&lt;=(land_use_parameters!$AG4),(land_use_parameters!$J4-land_use_parameters!$K4)*MIN(BN$1/land_use_parameters!$AF4,1)-land_use_parameters!$M4,0)</f>
        <v>0</v>
      </c>
      <c r="BO3">
        <f>IF(BO$1&lt;=(land_use_parameters!$AG4),(land_use_parameters!$J4-land_use_parameters!$K4)*MIN(BO$1/land_use_parameters!$AF4,1)-land_use_parameters!$M4,0)</f>
        <v>0</v>
      </c>
      <c r="BP3">
        <f>IF(BP$1&lt;=(land_use_parameters!$AG4),(land_use_parameters!$J4-land_use_parameters!$K4)*MIN(BP$1/land_use_parameters!$AF4,1)-land_use_parameters!$M4,0)</f>
        <v>0</v>
      </c>
      <c r="BQ3">
        <f>IF(BQ$1&lt;=(land_use_parameters!$AG4),(land_use_parameters!$J4-land_use_parameters!$K4)*MIN(BQ$1/land_use_parameters!$AF4,1)-land_use_parameters!$M4,0)</f>
        <v>0</v>
      </c>
      <c r="BR3">
        <f>IF(BR$1&lt;=(land_use_parameters!$AG4),(land_use_parameters!$J4-land_use_parameters!$K4)*MIN(BR$1/land_use_parameters!$AF4,1)-land_use_parameters!$M4,0)</f>
        <v>0</v>
      </c>
      <c r="BS3">
        <f>IF(BS$1&lt;=(land_use_parameters!$AG4),(land_use_parameters!$J4-land_use_parameters!$K4)*MIN(BS$1/land_use_parameters!$AF4,1)-land_use_parameters!$M4,0)</f>
        <v>0</v>
      </c>
      <c r="BT3">
        <f>IF(BT$1&lt;=(land_use_parameters!$AG4),(land_use_parameters!$J4-land_use_parameters!$K4)*MIN(BT$1/land_use_parameters!$AF4,1)-land_use_parameters!$M4,0)</f>
        <v>0</v>
      </c>
      <c r="BU3">
        <f>IF(BU$1&lt;=(land_use_parameters!$AG4),(land_use_parameters!$J4-land_use_parameters!$K4)*MIN(BU$1/land_use_parameters!$AF4,1)-land_use_parameters!$M4,0)</f>
        <v>0</v>
      </c>
      <c r="BV3">
        <f>IF(BV$1&lt;=(land_use_parameters!$AG4),(land_use_parameters!$J4-land_use_parameters!$K4)*MIN(BV$1/land_use_parameters!$AF4,1)-land_use_parameters!$M4,0)</f>
        <v>0</v>
      </c>
      <c r="BW3">
        <f>IF(BW$1&lt;=(land_use_parameters!$AG4),(land_use_parameters!$J4-land_use_parameters!$K4)*MIN(BW$1/land_use_parameters!$AF4,1)-land_use_parameters!$M4,0)</f>
        <v>0</v>
      </c>
      <c r="BX3">
        <f>IF(BX$1&lt;=(land_use_parameters!$AG4),(land_use_parameters!$J4-land_use_parameters!$K4)*MIN(BX$1/land_use_parameters!$AF4,1)-land_use_parameters!$M4,0)</f>
        <v>0</v>
      </c>
      <c r="BY3">
        <f>IF(BY$1&lt;=(land_use_parameters!$AG4),(land_use_parameters!$J4-land_use_parameters!$K4)*MIN(BY$1/land_use_parameters!$AF4,1)-land_use_parameters!$M4,0)</f>
        <v>0</v>
      </c>
      <c r="BZ3">
        <f>IF(BZ$1&lt;=(land_use_parameters!$AG4),(land_use_parameters!$J4-land_use_parameters!$K4)*MIN(BZ$1/land_use_parameters!$AF4,1)-land_use_parameters!$M4,0)</f>
        <v>0</v>
      </c>
      <c r="CA3">
        <f>IF(CA$1&lt;=(land_use_parameters!$AG4),(land_use_parameters!$J4-land_use_parameters!$K4)*MIN(CA$1/land_use_parameters!$AF4,1)-land_use_parameters!$M4,0)</f>
        <v>0</v>
      </c>
      <c r="CB3">
        <f>IF(CB$1&lt;=(land_use_parameters!$AG4),(land_use_parameters!$J4-land_use_parameters!$K4)*MIN(CB$1/land_use_parameters!$AF4,1)-land_use_parameters!$M4,0)</f>
        <v>0</v>
      </c>
      <c r="CC3">
        <f>IF(CC$1&lt;=(land_use_parameters!$AG4),(land_use_parameters!$J4-land_use_parameters!$K4)*MIN(CC$1/land_use_parameters!$AF4,1)-land_use_parameters!$M4,0)</f>
        <v>0</v>
      </c>
      <c r="CD3">
        <f>IF(CD$1&lt;=(land_use_parameters!$AG4),(land_use_parameters!$J4-land_use_parameters!$K4)*MIN(CD$1/land_use_parameters!$AF4,1)-land_use_parameters!$M4,0)</f>
        <v>0</v>
      </c>
      <c r="CE3">
        <f>IF(CE$1&lt;=(land_use_parameters!$AG4),(land_use_parameters!$J4-land_use_parameters!$K4)*MIN(CE$1/land_use_parameters!$AF4,1)-land_use_parameters!$M4,0)</f>
        <v>0</v>
      </c>
      <c r="CF3">
        <f>IF(CF$1&lt;=(land_use_parameters!$AG4),(land_use_parameters!$J4-land_use_parameters!$K4)*MIN(CF$1/land_use_parameters!$AF4,1)-land_use_parameters!$M4,0)</f>
        <v>0</v>
      </c>
      <c r="CG3">
        <f>IF(CG$1&lt;=(land_use_parameters!$AG4),(land_use_parameters!$J4-land_use_parameters!$K4)*MIN(CG$1/land_use_parameters!$AF4,1)-land_use_parameters!$M4,0)</f>
        <v>0</v>
      </c>
      <c r="CH3">
        <f>IF(CH$1&lt;=(land_use_parameters!$AG4),(land_use_parameters!$J4-land_use_parameters!$K4)*MIN(CH$1/land_use_parameters!$AF4,1)-land_use_parameters!$M4,0)</f>
        <v>0</v>
      </c>
      <c r="CI3">
        <f>IF(CI$1&lt;=(land_use_parameters!$AG4),(land_use_parameters!$J4-land_use_parameters!$K4)*MIN(CI$1/land_use_parameters!$AF4,1)-land_use_parameters!$M4,0)</f>
        <v>0</v>
      </c>
      <c r="CJ3">
        <f>IF(CJ$1&lt;=(land_use_parameters!$AG4),(land_use_parameters!$J4-land_use_parameters!$K4)*MIN(CJ$1/land_use_parameters!$AF4,1)-land_use_parameters!$M4,0)</f>
        <v>0</v>
      </c>
      <c r="CK3">
        <f>IF(CK$1&lt;=(land_use_parameters!$AG4),(land_use_parameters!$J4-land_use_parameters!$K4)*MIN(CK$1/land_use_parameters!$AF4,1)-land_use_parameters!$M4,0)</f>
        <v>0</v>
      </c>
      <c r="CL3">
        <f>IF(CL$1&lt;=(land_use_parameters!$AG4),(land_use_parameters!$J4-land_use_parameters!$K4)*MIN(CL$1/land_use_parameters!$AF4,1)-land_use_parameters!$M4,0)</f>
        <v>0</v>
      </c>
      <c r="CM3">
        <f>IF(CM$1&lt;=(land_use_parameters!$AG4),(land_use_parameters!$J4-land_use_parameters!$K4)*MIN(CM$1/land_use_parameters!$AF4,1)-land_use_parameters!$M4,0)</f>
        <v>0</v>
      </c>
      <c r="CN3">
        <f>IF(CN$1&lt;=(land_use_parameters!$AG4),(land_use_parameters!$J4-land_use_parameters!$K4)*MIN(CN$1/land_use_parameters!$AF4,1)-land_use_parameters!$M4,0)</f>
        <v>0</v>
      </c>
      <c r="CO3">
        <f>IF(CO$1&lt;=(land_use_parameters!$AG4),(land_use_parameters!$J4-land_use_parameters!$K4)*MIN(CO$1/land_use_parameters!$AF4,1)-land_use_parameters!$M4,0)</f>
        <v>0</v>
      </c>
      <c r="CP3">
        <f>IF(CP$1&lt;=(land_use_parameters!$AG4),(land_use_parameters!$J4-land_use_parameters!$K4)*MIN(CP$1/land_use_parameters!$AF4,1)-land_use_parameters!$M4,0)</f>
        <v>0</v>
      </c>
      <c r="CQ3">
        <f>IF(CQ$1&lt;=(land_use_parameters!$AG4),(land_use_parameters!$J4-land_use_parameters!$K4)*MIN(CQ$1/land_use_parameters!$AF4,1)-land_use_parameters!$M4,0)</f>
        <v>0</v>
      </c>
      <c r="CR3">
        <f>IF(CR$1&lt;=(land_use_parameters!$AG4),(land_use_parameters!$J4-land_use_parameters!$K4)*MIN(CR$1/land_use_parameters!$AF4,1)-land_use_parameters!$M4,0)</f>
        <v>0</v>
      </c>
      <c r="CS3">
        <f>IF(CS$1&lt;=(land_use_parameters!$AG4),(land_use_parameters!$J4-land_use_parameters!$K4)*MIN(CS$1/land_use_parameters!$AF4,1)-land_use_parameters!$M4,0)</f>
        <v>0</v>
      </c>
      <c r="CT3">
        <f>IF(CT$1&lt;=(land_use_parameters!$AG4),(land_use_parameters!$J4-land_use_parameters!$K4)*MIN(CT$1/land_use_parameters!$AF4,1)-land_use_parameters!$M4,0)</f>
        <v>0</v>
      </c>
      <c r="CU3">
        <f>IF(CU$1&lt;=(land_use_parameters!$AG4),(land_use_parameters!$J4-land_use_parameters!$K4)*MIN(CU$1/land_use_parameters!$AF4,1)-land_use_parameters!$M4,0)</f>
        <v>0</v>
      </c>
      <c r="CV3">
        <f>IF(CV$1&lt;=(land_use_parameters!$AG4),(land_use_parameters!$J4-land_use_parameters!$K4)*MIN(CV$1/land_use_parameters!$AF4,1)-land_use_parameters!$M4,0)</f>
        <v>0</v>
      </c>
      <c r="CW3">
        <f>IF(CW$1&lt;=(land_use_parameters!$AG4),(land_use_parameters!$J4-land_use_parameters!$K4)*MIN(CW$1/land_use_parameters!$AF4,1)-land_use_parameters!$M4,0)</f>
        <v>0</v>
      </c>
      <c r="CX3">
        <f>IF(CX$1&lt;=(land_use_parameters!$AG4),(land_use_parameters!$J4-land_use_parameters!$K4)*MIN(CX$1/land_use_parameters!$AF4,1)-land_use_parameters!$M4,0)</f>
        <v>0</v>
      </c>
    </row>
    <row r="4" spans="1:102" x14ac:dyDescent="0.3">
      <c r="A4" s="1" t="s">
        <v>3</v>
      </c>
      <c r="B4">
        <f>IF(B$1&lt;=(land_use_parameters!$AG5),(land_use_parameters!$J5-land_use_parameters!$K5)*MIN(B$1/land_use_parameters!$AF5,1)-land_use_parameters!$M5,0)</f>
        <v>-163888.75297621801</v>
      </c>
      <c r="C4">
        <f>IF(C$1&lt;=(land_use_parameters!$AG5),(land_use_parameters!$J5-land_use_parameters!$K5)*MIN(C$1/land_use_parameters!$AF5,1)-land_use_parameters!$M5,0)</f>
        <v>-184956.94762716957</v>
      </c>
      <c r="D4">
        <f>IF(D$1&lt;=(land_use_parameters!$AG5),(land_use_parameters!$J5-land_use_parameters!$K5)*MIN(D$1/land_use_parameters!$AF5,1)-land_use_parameters!$M5,0)</f>
        <v>-206025.14227812114</v>
      </c>
      <c r="E4">
        <f>IF(E$1&lt;=(land_use_parameters!$AG5),(land_use_parameters!$J5-land_use_parameters!$K5)*MIN(E$1/land_use_parameters!$AF5,1)-land_use_parameters!$M5,0)</f>
        <v>-227093.33692907271</v>
      </c>
      <c r="F4">
        <f>IF(F$1&lt;=(land_use_parameters!$AG5),(land_use_parameters!$J5-land_use_parameters!$K5)*MIN(F$1/land_use_parameters!$AF5,1)-land_use_parameters!$M5,0)</f>
        <v>-248161.53158002428</v>
      </c>
      <c r="G4">
        <f>IF(G$1&lt;=(land_use_parameters!$AG5),(land_use_parameters!$J5-land_use_parameters!$K5)*MIN(G$1/land_use_parameters!$AF5,1)-land_use_parameters!$M5,0)</f>
        <v>-269229.72623097588</v>
      </c>
      <c r="H4">
        <f>IF(H$1&lt;=(land_use_parameters!$AG5),(land_use_parameters!$J5-land_use_parameters!$K5)*MIN(H$1/land_use_parameters!$AF5,1)-land_use_parameters!$M5,0)</f>
        <v>-290297.92088192742</v>
      </c>
      <c r="I4">
        <f>IF(I$1&lt;=(land_use_parameters!$AG5),(land_use_parameters!$J5-land_use_parameters!$K5)*MIN(I$1/land_use_parameters!$AF5,1)-land_use_parameters!$M5,0)</f>
        <v>-311366.11553287902</v>
      </c>
      <c r="J4">
        <f>IF(J$1&lt;=(land_use_parameters!$AG5),(land_use_parameters!$J5-land_use_parameters!$K5)*MIN(J$1/land_use_parameters!$AF5,1)-land_use_parameters!$M5,0)</f>
        <v>-311366.11553287902</v>
      </c>
      <c r="K4">
        <f>IF(K$1&lt;=(land_use_parameters!$AG5),(land_use_parameters!$J5-land_use_parameters!$K5)*MIN(K$1/land_use_parameters!$AF5,1)-land_use_parameters!$M5,0)</f>
        <v>-311366.11553287902</v>
      </c>
      <c r="L4">
        <f>IF(L$1&lt;=(land_use_parameters!$AG5),(land_use_parameters!$J5-land_use_parameters!$K5)*MIN(L$1/land_use_parameters!$AF5,1)-land_use_parameters!$M5,0)</f>
        <v>-311366.11553287902</v>
      </c>
      <c r="M4">
        <f>IF(M$1&lt;=(land_use_parameters!$AG5),(land_use_parameters!$J5-land_use_parameters!$K5)*MIN(M$1/land_use_parameters!$AF5,1)-land_use_parameters!$M5,0)</f>
        <v>-311366.11553287902</v>
      </c>
      <c r="N4">
        <f>IF(N$1&lt;=(land_use_parameters!$AG5),(land_use_parameters!$J5-land_use_parameters!$K5)*MIN(N$1/land_use_parameters!$AF5,1)-land_use_parameters!$M5,0)</f>
        <v>-311366.11553287902</v>
      </c>
      <c r="O4">
        <f>IF(O$1&lt;=(land_use_parameters!$AG5),(land_use_parameters!$J5-land_use_parameters!$K5)*MIN(O$1/land_use_parameters!$AF5,1)-land_use_parameters!$M5,0)</f>
        <v>-311366.11553287902</v>
      </c>
      <c r="P4">
        <f>IF(P$1&lt;=(land_use_parameters!$AG5),(land_use_parameters!$J5-land_use_parameters!$K5)*MIN(P$1/land_use_parameters!$AF5,1)-land_use_parameters!$M5,0)</f>
        <v>-311366.11553287902</v>
      </c>
      <c r="Q4">
        <f>IF(Q$1&lt;=(land_use_parameters!$AG5),(land_use_parameters!$J5-land_use_parameters!$K5)*MIN(Q$1/land_use_parameters!$AF5,1)-land_use_parameters!$M5,0)</f>
        <v>-311366.11553287902</v>
      </c>
      <c r="R4">
        <f>IF(R$1&lt;=(land_use_parameters!$AG5),(land_use_parameters!$J5-land_use_parameters!$K5)*MIN(R$1/land_use_parameters!$AF5,1)-land_use_parameters!$M5,0)</f>
        <v>-311366.11553287902</v>
      </c>
      <c r="S4">
        <f>IF(S$1&lt;=(land_use_parameters!$AG5),(land_use_parameters!$J5-land_use_parameters!$K5)*MIN(S$1/land_use_parameters!$AF5,1)-land_use_parameters!$M5,0)</f>
        <v>-311366.11553287902</v>
      </c>
      <c r="T4">
        <f>IF(T$1&lt;=(land_use_parameters!$AG5),(land_use_parameters!$J5-land_use_parameters!$K5)*MIN(T$1/land_use_parameters!$AF5,1)-land_use_parameters!$M5,0)</f>
        <v>0</v>
      </c>
      <c r="U4">
        <f>IF(U$1&lt;=(land_use_parameters!$AG5),(land_use_parameters!$J5-land_use_parameters!$K5)*MIN(U$1/land_use_parameters!$AF5,1)-land_use_parameters!$M5,0)</f>
        <v>0</v>
      </c>
      <c r="V4">
        <f>IF(V$1&lt;=(land_use_parameters!$AG5),(land_use_parameters!$J5-land_use_parameters!$K5)*MIN(V$1/land_use_parameters!$AF5,1)-land_use_parameters!$M5,0)</f>
        <v>0</v>
      </c>
      <c r="W4">
        <f>IF(W$1&lt;=(land_use_parameters!$AG5),(land_use_parameters!$J5-land_use_parameters!$K5)*MIN(W$1/land_use_parameters!$AF5,1)-land_use_parameters!$M5,0)</f>
        <v>0</v>
      </c>
      <c r="X4">
        <f>IF(X$1&lt;=(land_use_parameters!$AG5),(land_use_parameters!$J5-land_use_parameters!$K5)*MIN(X$1/land_use_parameters!$AF5,1)-land_use_parameters!$M5,0)</f>
        <v>0</v>
      </c>
      <c r="Y4">
        <f>IF(Y$1&lt;=(land_use_parameters!$AG5),(land_use_parameters!$J5-land_use_parameters!$K5)*MIN(Y$1/land_use_parameters!$AF5,1)-land_use_parameters!$M5,0)</f>
        <v>0</v>
      </c>
      <c r="Z4">
        <f>IF(Z$1&lt;=(land_use_parameters!$AG5),(land_use_parameters!$J5-land_use_parameters!$K5)*MIN(Z$1/land_use_parameters!$AF5,1)-land_use_parameters!$M5,0)</f>
        <v>0</v>
      </c>
      <c r="AA4">
        <f>IF(AA$1&lt;=(land_use_parameters!$AG5),(land_use_parameters!$J5-land_use_parameters!$K5)*MIN(AA$1/land_use_parameters!$AF5,1)-land_use_parameters!$M5,0)</f>
        <v>0</v>
      </c>
      <c r="AB4">
        <f>IF(AB$1&lt;=(land_use_parameters!$AG5),(land_use_parameters!$J5-land_use_parameters!$K5)*MIN(AB$1/land_use_parameters!$AF5,1)-land_use_parameters!$M5,0)</f>
        <v>0</v>
      </c>
      <c r="AC4">
        <f>IF(AC$1&lt;=(land_use_parameters!$AG5),(land_use_parameters!$J5-land_use_parameters!$K5)*MIN(AC$1/land_use_parameters!$AF5,1)-land_use_parameters!$M5,0)</f>
        <v>0</v>
      </c>
      <c r="AD4">
        <f>IF(AD$1&lt;=(land_use_parameters!$AG5),(land_use_parameters!$J5-land_use_parameters!$K5)*MIN(AD$1/land_use_parameters!$AF5,1)-land_use_parameters!$M5,0)</f>
        <v>0</v>
      </c>
      <c r="AE4">
        <f>IF(AE$1&lt;=(land_use_parameters!$AG5),(land_use_parameters!$J5-land_use_parameters!$K5)*MIN(AE$1/land_use_parameters!$AF5,1)-land_use_parameters!$M5,0)</f>
        <v>0</v>
      </c>
      <c r="AF4">
        <f>IF(AF$1&lt;=(land_use_parameters!$AG5),(land_use_parameters!$J5-land_use_parameters!$K5)*MIN(AF$1/land_use_parameters!$AF5,1)-land_use_parameters!$M5,0)</f>
        <v>0</v>
      </c>
      <c r="AG4">
        <f>IF(AG$1&lt;=(land_use_parameters!$AG5),(land_use_parameters!$J5-land_use_parameters!$K5)*MIN(AG$1/land_use_parameters!$AF5,1)-land_use_parameters!$M5,0)</f>
        <v>0</v>
      </c>
      <c r="AH4">
        <f>IF(AH$1&lt;=(land_use_parameters!$AG5),(land_use_parameters!$J5-land_use_parameters!$K5)*MIN(AH$1/land_use_parameters!$AF5,1)-land_use_parameters!$M5,0)</f>
        <v>0</v>
      </c>
      <c r="AI4">
        <f>IF(AI$1&lt;=(land_use_parameters!$AG5),(land_use_parameters!$J5-land_use_parameters!$K5)*MIN(AI$1/land_use_parameters!$AF5,1)-land_use_parameters!$M5,0)</f>
        <v>0</v>
      </c>
      <c r="AJ4">
        <f>IF(AJ$1&lt;=(land_use_parameters!$AG5),(land_use_parameters!$J5-land_use_parameters!$K5)*MIN(AJ$1/land_use_parameters!$AF5,1)-land_use_parameters!$M5,0)</f>
        <v>0</v>
      </c>
      <c r="AK4">
        <f>IF(AK$1&lt;=(land_use_parameters!$AG5),(land_use_parameters!$J5-land_use_parameters!$K5)*MIN(AK$1/land_use_parameters!$AF5,1)-land_use_parameters!$M5,0)</f>
        <v>0</v>
      </c>
      <c r="AL4">
        <f>IF(AL$1&lt;=(land_use_parameters!$AG5),(land_use_parameters!$J5-land_use_parameters!$K5)*MIN(AL$1/land_use_parameters!$AF5,1)-land_use_parameters!$M5,0)</f>
        <v>0</v>
      </c>
      <c r="AM4">
        <f>IF(AM$1&lt;=(land_use_parameters!$AG5),(land_use_parameters!$J5-land_use_parameters!$K5)*MIN(AM$1/land_use_parameters!$AF5,1)-land_use_parameters!$M5,0)</f>
        <v>0</v>
      </c>
      <c r="AN4">
        <f>IF(AN$1&lt;=(land_use_parameters!$AG5),(land_use_parameters!$J5-land_use_parameters!$K5)*MIN(AN$1/land_use_parameters!$AF5,1)-land_use_parameters!$M5,0)</f>
        <v>0</v>
      </c>
      <c r="AO4">
        <f>IF(AO$1&lt;=(land_use_parameters!$AG5),(land_use_parameters!$J5-land_use_parameters!$K5)*MIN(AO$1/land_use_parameters!$AF5,1)-land_use_parameters!$M5,0)</f>
        <v>0</v>
      </c>
      <c r="AP4">
        <f>IF(AP$1&lt;=(land_use_parameters!$AG5),(land_use_parameters!$J5-land_use_parameters!$K5)*MIN(AP$1/land_use_parameters!$AF5,1)-land_use_parameters!$M5,0)</f>
        <v>0</v>
      </c>
      <c r="AQ4">
        <f>IF(AQ$1&lt;=(land_use_parameters!$AG5),(land_use_parameters!$J5-land_use_parameters!$K5)*MIN(AQ$1/land_use_parameters!$AF5,1)-land_use_parameters!$M5,0)</f>
        <v>0</v>
      </c>
      <c r="AR4">
        <f>IF(AR$1&lt;=(land_use_parameters!$AG5),(land_use_parameters!$J5-land_use_parameters!$K5)*MIN(AR$1/land_use_parameters!$AF5,1)-land_use_parameters!$M5,0)</f>
        <v>0</v>
      </c>
      <c r="AS4">
        <f>IF(AS$1&lt;=(land_use_parameters!$AG5),(land_use_parameters!$J5-land_use_parameters!$K5)*MIN(AS$1/land_use_parameters!$AF5,1)-land_use_parameters!$M5,0)</f>
        <v>0</v>
      </c>
      <c r="AT4">
        <f>IF(AT$1&lt;=(land_use_parameters!$AG5),(land_use_parameters!$J5-land_use_parameters!$K5)*MIN(AT$1/land_use_parameters!$AF5,1)-land_use_parameters!$M5,0)</f>
        <v>0</v>
      </c>
      <c r="AU4">
        <f>IF(AU$1&lt;=(land_use_parameters!$AG5),(land_use_parameters!$J5-land_use_parameters!$K5)*MIN(AU$1/land_use_parameters!$AF5,1)-land_use_parameters!$M5,0)</f>
        <v>0</v>
      </c>
      <c r="AV4">
        <f>IF(AV$1&lt;=(land_use_parameters!$AG5),(land_use_parameters!$J5-land_use_parameters!$K5)*MIN(AV$1/land_use_parameters!$AF5,1)-land_use_parameters!$M5,0)</f>
        <v>0</v>
      </c>
      <c r="AW4">
        <f>IF(AW$1&lt;=(land_use_parameters!$AG5),(land_use_parameters!$J5-land_use_parameters!$K5)*MIN(AW$1/land_use_parameters!$AF5,1)-land_use_parameters!$M5,0)</f>
        <v>0</v>
      </c>
      <c r="AX4">
        <f>IF(AX$1&lt;=(land_use_parameters!$AG5),(land_use_parameters!$J5-land_use_parameters!$K5)*MIN(AX$1/land_use_parameters!$AF5,1)-land_use_parameters!$M5,0)</f>
        <v>0</v>
      </c>
      <c r="AY4">
        <f>IF(AY$1&lt;=(land_use_parameters!$AG5),(land_use_parameters!$J5-land_use_parameters!$K5)*MIN(AY$1/land_use_parameters!$AF5,1)-land_use_parameters!$M5,0)</f>
        <v>0</v>
      </c>
      <c r="AZ4">
        <f>IF(AZ$1&lt;=(land_use_parameters!$AG5),(land_use_parameters!$J5-land_use_parameters!$K5)*MIN(AZ$1/land_use_parameters!$AF5,1)-land_use_parameters!$M5,0)</f>
        <v>0</v>
      </c>
      <c r="BA4">
        <f>IF(BA$1&lt;=(land_use_parameters!$AG5),(land_use_parameters!$J5-land_use_parameters!$K5)*MIN(BA$1/land_use_parameters!$AF5,1)-land_use_parameters!$M5,0)</f>
        <v>0</v>
      </c>
      <c r="BB4">
        <f>IF(BB$1&lt;=(land_use_parameters!$AG5),(land_use_parameters!$J5-land_use_parameters!$K5)*MIN(BB$1/land_use_parameters!$AF5,1)-land_use_parameters!$M5,0)</f>
        <v>0</v>
      </c>
      <c r="BC4">
        <f>IF(BC$1&lt;=(land_use_parameters!$AG5),(land_use_parameters!$J5-land_use_parameters!$K5)*MIN(BC$1/land_use_parameters!$AF5,1)-land_use_parameters!$M5,0)</f>
        <v>0</v>
      </c>
      <c r="BD4">
        <f>IF(BD$1&lt;=(land_use_parameters!$AG5),(land_use_parameters!$J5-land_use_parameters!$K5)*MIN(BD$1/land_use_parameters!$AF5,1)-land_use_parameters!$M5,0)</f>
        <v>0</v>
      </c>
      <c r="BE4">
        <f>IF(BE$1&lt;=(land_use_parameters!$AG5),(land_use_parameters!$J5-land_use_parameters!$K5)*MIN(BE$1/land_use_parameters!$AF5,1)-land_use_parameters!$M5,0)</f>
        <v>0</v>
      </c>
      <c r="BF4">
        <f>IF(BF$1&lt;=(land_use_parameters!$AG5),(land_use_parameters!$J5-land_use_parameters!$K5)*MIN(BF$1/land_use_parameters!$AF5,1)-land_use_parameters!$M5,0)</f>
        <v>0</v>
      </c>
      <c r="BG4">
        <f>IF(BG$1&lt;=(land_use_parameters!$AG5),(land_use_parameters!$J5-land_use_parameters!$K5)*MIN(BG$1/land_use_parameters!$AF5,1)-land_use_parameters!$M5,0)</f>
        <v>0</v>
      </c>
      <c r="BH4">
        <f>IF(BH$1&lt;=(land_use_parameters!$AG5),(land_use_parameters!$J5-land_use_parameters!$K5)*MIN(BH$1/land_use_parameters!$AF5,1)-land_use_parameters!$M5,0)</f>
        <v>0</v>
      </c>
      <c r="BI4">
        <f>IF(BI$1&lt;=(land_use_parameters!$AG5),(land_use_parameters!$J5-land_use_parameters!$K5)*MIN(BI$1/land_use_parameters!$AF5,1)-land_use_parameters!$M5,0)</f>
        <v>0</v>
      </c>
      <c r="BJ4">
        <f>IF(BJ$1&lt;=(land_use_parameters!$AG5),(land_use_parameters!$J5-land_use_parameters!$K5)*MIN(BJ$1/land_use_parameters!$AF5,1)-land_use_parameters!$M5,0)</f>
        <v>0</v>
      </c>
      <c r="BK4">
        <f>IF(BK$1&lt;=(land_use_parameters!$AG5),(land_use_parameters!$J5-land_use_parameters!$K5)*MIN(BK$1/land_use_parameters!$AF5,1)-land_use_parameters!$M5,0)</f>
        <v>0</v>
      </c>
      <c r="BL4">
        <f>IF(BL$1&lt;=(land_use_parameters!$AG5),(land_use_parameters!$J5-land_use_parameters!$K5)*MIN(BL$1/land_use_parameters!$AF5,1)-land_use_parameters!$M5,0)</f>
        <v>0</v>
      </c>
      <c r="BM4">
        <f>IF(BM$1&lt;=(land_use_parameters!$AG5),(land_use_parameters!$J5-land_use_parameters!$K5)*MIN(BM$1/land_use_parameters!$AF5,1)-land_use_parameters!$M5,0)</f>
        <v>0</v>
      </c>
      <c r="BN4">
        <f>IF(BN$1&lt;=(land_use_parameters!$AG5),(land_use_parameters!$J5-land_use_parameters!$K5)*MIN(BN$1/land_use_parameters!$AF5,1)-land_use_parameters!$M5,0)</f>
        <v>0</v>
      </c>
      <c r="BO4">
        <f>IF(BO$1&lt;=(land_use_parameters!$AG5),(land_use_parameters!$J5-land_use_parameters!$K5)*MIN(BO$1/land_use_parameters!$AF5,1)-land_use_parameters!$M5,0)</f>
        <v>0</v>
      </c>
      <c r="BP4">
        <f>IF(BP$1&lt;=(land_use_parameters!$AG5),(land_use_parameters!$J5-land_use_parameters!$K5)*MIN(BP$1/land_use_parameters!$AF5,1)-land_use_parameters!$M5,0)</f>
        <v>0</v>
      </c>
      <c r="BQ4">
        <f>IF(BQ$1&lt;=(land_use_parameters!$AG5),(land_use_parameters!$J5-land_use_parameters!$K5)*MIN(BQ$1/land_use_parameters!$AF5,1)-land_use_parameters!$M5,0)</f>
        <v>0</v>
      </c>
      <c r="BR4">
        <f>IF(BR$1&lt;=(land_use_parameters!$AG5),(land_use_parameters!$J5-land_use_parameters!$K5)*MIN(BR$1/land_use_parameters!$AF5,1)-land_use_parameters!$M5,0)</f>
        <v>0</v>
      </c>
      <c r="BS4">
        <f>IF(BS$1&lt;=(land_use_parameters!$AG5),(land_use_parameters!$J5-land_use_parameters!$K5)*MIN(BS$1/land_use_parameters!$AF5,1)-land_use_parameters!$M5,0)</f>
        <v>0</v>
      </c>
      <c r="BT4">
        <f>IF(BT$1&lt;=(land_use_parameters!$AG5),(land_use_parameters!$J5-land_use_parameters!$K5)*MIN(BT$1/land_use_parameters!$AF5,1)-land_use_parameters!$M5,0)</f>
        <v>0</v>
      </c>
      <c r="BU4">
        <f>IF(BU$1&lt;=(land_use_parameters!$AG5),(land_use_parameters!$J5-land_use_parameters!$K5)*MIN(BU$1/land_use_parameters!$AF5,1)-land_use_parameters!$M5,0)</f>
        <v>0</v>
      </c>
      <c r="BV4">
        <f>IF(BV$1&lt;=(land_use_parameters!$AG5),(land_use_parameters!$J5-land_use_parameters!$K5)*MIN(BV$1/land_use_parameters!$AF5,1)-land_use_parameters!$M5,0)</f>
        <v>0</v>
      </c>
      <c r="BW4">
        <f>IF(BW$1&lt;=(land_use_parameters!$AG5),(land_use_parameters!$J5-land_use_parameters!$K5)*MIN(BW$1/land_use_parameters!$AF5,1)-land_use_parameters!$M5,0)</f>
        <v>0</v>
      </c>
      <c r="BX4">
        <f>IF(BX$1&lt;=(land_use_parameters!$AG5),(land_use_parameters!$J5-land_use_parameters!$K5)*MIN(BX$1/land_use_parameters!$AF5,1)-land_use_parameters!$M5,0)</f>
        <v>0</v>
      </c>
      <c r="BY4">
        <f>IF(BY$1&lt;=(land_use_parameters!$AG5),(land_use_parameters!$J5-land_use_parameters!$K5)*MIN(BY$1/land_use_parameters!$AF5,1)-land_use_parameters!$M5,0)</f>
        <v>0</v>
      </c>
      <c r="BZ4">
        <f>IF(BZ$1&lt;=(land_use_parameters!$AG5),(land_use_parameters!$J5-land_use_parameters!$K5)*MIN(BZ$1/land_use_parameters!$AF5,1)-land_use_parameters!$M5,0)</f>
        <v>0</v>
      </c>
      <c r="CA4">
        <f>IF(CA$1&lt;=(land_use_parameters!$AG5),(land_use_parameters!$J5-land_use_parameters!$K5)*MIN(CA$1/land_use_parameters!$AF5,1)-land_use_parameters!$M5,0)</f>
        <v>0</v>
      </c>
      <c r="CB4">
        <f>IF(CB$1&lt;=(land_use_parameters!$AG5),(land_use_parameters!$J5-land_use_parameters!$K5)*MIN(CB$1/land_use_parameters!$AF5,1)-land_use_parameters!$M5,0)</f>
        <v>0</v>
      </c>
      <c r="CC4">
        <f>IF(CC$1&lt;=(land_use_parameters!$AG5),(land_use_parameters!$J5-land_use_parameters!$K5)*MIN(CC$1/land_use_parameters!$AF5,1)-land_use_parameters!$M5,0)</f>
        <v>0</v>
      </c>
      <c r="CD4">
        <f>IF(CD$1&lt;=(land_use_parameters!$AG5),(land_use_parameters!$J5-land_use_parameters!$K5)*MIN(CD$1/land_use_parameters!$AF5,1)-land_use_parameters!$M5,0)</f>
        <v>0</v>
      </c>
      <c r="CE4">
        <f>IF(CE$1&lt;=(land_use_parameters!$AG5),(land_use_parameters!$J5-land_use_parameters!$K5)*MIN(CE$1/land_use_parameters!$AF5,1)-land_use_parameters!$M5,0)</f>
        <v>0</v>
      </c>
      <c r="CF4">
        <f>IF(CF$1&lt;=(land_use_parameters!$AG5),(land_use_parameters!$J5-land_use_parameters!$K5)*MIN(CF$1/land_use_parameters!$AF5,1)-land_use_parameters!$M5,0)</f>
        <v>0</v>
      </c>
      <c r="CG4">
        <f>IF(CG$1&lt;=(land_use_parameters!$AG5),(land_use_parameters!$J5-land_use_parameters!$K5)*MIN(CG$1/land_use_parameters!$AF5,1)-land_use_parameters!$M5,0)</f>
        <v>0</v>
      </c>
      <c r="CH4">
        <f>IF(CH$1&lt;=(land_use_parameters!$AG5),(land_use_parameters!$J5-land_use_parameters!$K5)*MIN(CH$1/land_use_parameters!$AF5,1)-land_use_parameters!$M5,0)</f>
        <v>0</v>
      </c>
      <c r="CI4">
        <f>IF(CI$1&lt;=(land_use_parameters!$AG5),(land_use_parameters!$J5-land_use_parameters!$K5)*MIN(CI$1/land_use_parameters!$AF5,1)-land_use_parameters!$M5,0)</f>
        <v>0</v>
      </c>
      <c r="CJ4">
        <f>IF(CJ$1&lt;=(land_use_parameters!$AG5),(land_use_parameters!$J5-land_use_parameters!$K5)*MIN(CJ$1/land_use_parameters!$AF5,1)-land_use_parameters!$M5,0)</f>
        <v>0</v>
      </c>
      <c r="CK4">
        <f>IF(CK$1&lt;=(land_use_parameters!$AG5),(land_use_parameters!$J5-land_use_parameters!$K5)*MIN(CK$1/land_use_parameters!$AF5,1)-land_use_parameters!$M5,0)</f>
        <v>0</v>
      </c>
      <c r="CL4">
        <f>IF(CL$1&lt;=(land_use_parameters!$AG5),(land_use_parameters!$J5-land_use_parameters!$K5)*MIN(CL$1/land_use_parameters!$AF5,1)-land_use_parameters!$M5,0)</f>
        <v>0</v>
      </c>
      <c r="CM4">
        <f>IF(CM$1&lt;=(land_use_parameters!$AG5),(land_use_parameters!$J5-land_use_parameters!$K5)*MIN(CM$1/land_use_parameters!$AF5,1)-land_use_parameters!$M5,0)</f>
        <v>0</v>
      </c>
      <c r="CN4">
        <f>IF(CN$1&lt;=(land_use_parameters!$AG5),(land_use_parameters!$J5-land_use_parameters!$K5)*MIN(CN$1/land_use_parameters!$AF5,1)-land_use_parameters!$M5,0)</f>
        <v>0</v>
      </c>
      <c r="CO4">
        <f>IF(CO$1&lt;=(land_use_parameters!$AG5),(land_use_parameters!$J5-land_use_parameters!$K5)*MIN(CO$1/land_use_parameters!$AF5,1)-land_use_parameters!$M5,0)</f>
        <v>0</v>
      </c>
      <c r="CP4">
        <f>IF(CP$1&lt;=(land_use_parameters!$AG5),(land_use_parameters!$J5-land_use_parameters!$K5)*MIN(CP$1/land_use_parameters!$AF5,1)-land_use_parameters!$M5,0)</f>
        <v>0</v>
      </c>
      <c r="CQ4">
        <f>IF(CQ$1&lt;=(land_use_parameters!$AG5),(land_use_parameters!$J5-land_use_parameters!$K5)*MIN(CQ$1/land_use_parameters!$AF5,1)-land_use_parameters!$M5,0)</f>
        <v>0</v>
      </c>
      <c r="CR4">
        <f>IF(CR$1&lt;=(land_use_parameters!$AG5),(land_use_parameters!$J5-land_use_parameters!$K5)*MIN(CR$1/land_use_parameters!$AF5,1)-land_use_parameters!$M5,0)</f>
        <v>0</v>
      </c>
      <c r="CS4">
        <f>IF(CS$1&lt;=(land_use_parameters!$AG5),(land_use_parameters!$J5-land_use_parameters!$K5)*MIN(CS$1/land_use_parameters!$AF5,1)-land_use_parameters!$M5,0)</f>
        <v>0</v>
      </c>
      <c r="CT4">
        <f>IF(CT$1&lt;=(land_use_parameters!$AG5),(land_use_parameters!$J5-land_use_parameters!$K5)*MIN(CT$1/land_use_parameters!$AF5,1)-land_use_parameters!$M5,0)</f>
        <v>0</v>
      </c>
      <c r="CU4">
        <f>IF(CU$1&lt;=(land_use_parameters!$AG5),(land_use_parameters!$J5-land_use_parameters!$K5)*MIN(CU$1/land_use_parameters!$AF5,1)-land_use_parameters!$M5,0)</f>
        <v>0</v>
      </c>
      <c r="CV4">
        <f>IF(CV$1&lt;=(land_use_parameters!$AG5),(land_use_parameters!$J5-land_use_parameters!$K5)*MIN(CV$1/land_use_parameters!$AF5,1)-land_use_parameters!$M5,0)</f>
        <v>0</v>
      </c>
      <c r="CW4">
        <f>IF(CW$1&lt;=(land_use_parameters!$AG5),(land_use_parameters!$J5-land_use_parameters!$K5)*MIN(CW$1/land_use_parameters!$AF5,1)-land_use_parameters!$M5,0)</f>
        <v>0</v>
      </c>
      <c r="CX4">
        <f>IF(CX$1&lt;=(land_use_parameters!$AG5),(land_use_parameters!$J5-land_use_parameters!$K5)*MIN(CX$1/land_use_parameters!$AF5,1)-land_use_parameters!$M5,0)</f>
        <v>0</v>
      </c>
    </row>
    <row r="5" spans="1:102" x14ac:dyDescent="0.3">
      <c r="A5" s="1" t="s">
        <v>4</v>
      </c>
      <c r="B5">
        <f>IF(B$1&lt;=(land_use_parameters!$AG6),(land_use_parameters!$J6-land_use_parameters!$K6)*MIN(B$1/land_use_parameters!$AF6,1)-land_use_parameters!$M6,0)</f>
        <v>-9115.1613226543595</v>
      </c>
      <c r="C5">
        <f>IF(C$1&lt;=(land_use_parameters!$AG6),(land_use_parameters!$J6-land_use_parameters!$K6)*MIN(C$1/land_use_parameters!$AF6,1)-land_use_parameters!$M6,0)</f>
        <v>-27618.464682192716</v>
      </c>
      <c r="D5">
        <f>IF(D$1&lt;=(land_use_parameters!$AG6),(land_use_parameters!$J6-land_use_parameters!$K6)*MIN(D$1/land_use_parameters!$AF6,1)-land_use_parameters!$M6,0)</f>
        <v>-46121.768041731077</v>
      </c>
      <c r="E5">
        <f>IF(E$1&lt;=(land_use_parameters!$AG6),(land_use_parameters!$J6-land_use_parameters!$K6)*MIN(E$1/land_use_parameters!$AF6,1)-land_use_parameters!$M6,0)</f>
        <v>-64625.071401269422</v>
      </c>
      <c r="F5">
        <f>IF(F$1&lt;=(land_use_parameters!$AG6),(land_use_parameters!$J6-land_use_parameters!$K6)*MIN(F$1/land_use_parameters!$AF6,1)-land_use_parameters!$M6,0)</f>
        <v>-83128.374760807783</v>
      </c>
      <c r="G5">
        <f>IF(G$1&lt;=(land_use_parameters!$AG6),(land_use_parameters!$J6-land_use_parameters!$K6)*MIN(G$1/land_use_parameters!$AF6,1)-land_use_parameters!$M6,0)</f>
        <v>-101631.67812034613</v>
      </c>
      <c r="H5">
        <f>IF(H$1&lt;=(land_use_parameters!$AG6),(land_use_parameters!$J6-land_use_parameters!$K6)*MIN(H$1/land_use_parameters!$AF6,1)-land_use_parameters!$M6,0)</f>
        <v>-101631.67812034613</v>
      </c>
      <c r="I5">
        <f>IF(I$1&lt;=(land_use_parameters!$AG6),(land_use_parameters!$J6-land_use_parameters!$K6)*MIN(I$1/land_use_parameters!$AF6,1)-land_use_parameters!$M6,0)</f>
        <v>-101631.67812034613</v>
      </c>
      <c r="J5">
        <f>IF(J$1&lt;=(land_use_parameters!$AG6),(land_use_parameters!$J6-land_use_parameters!$K6)*MIN(J$1/land_use_parameters!$AF6,1)-land_use_parameters!$M6,0)</f>
        <v>-101631.67812034613</v>
      </c>
      <c r="K5">
        <f>IF(K$1&lt;=(land_use_parameters!$AG6),(land_use_parameters!$J6-land_use_parameters!$K6)*MIN(K$1/land_use_parameters!$AF6,1)-land_use_parameters!$M6,0)</f>
        <v>-101631.67812034613</v>
      </c>
      <c r="L5">
        <f>IF(L$1&lt;=(land_use_parameters!$AG6),(land_use_parameters!$J6-land_use_parameters!$K6)*MIN(L$1/land_use_parameters!$AF6,1)-land_use_parameters!$M6,0)</f>
        <v>-101631.67812034613</v>
      </c>
      <c r="M5">
        <f>IF(M$1&lt;=(land_use_parameters!$AG6),(land_use_parameters!$J6-land_use_parameters!$K6)*MIN(M$1/land_use_parameters!$AF6,1)-land_use_parameters!$M6,0)</f>
        <v>-101631.67812034613</v>
      </c>
      <c r="N5">
        <f>IF(N$1&lt;=(land_use_parameters!$AG6),(land_use_parameters!$J6-land_use_parameters!$K6)*MIN(N$1/land_use_parameters!$AF6,1)-land_use_parameters!$M6,0)</f>
        <v>-101631.67812034613</v>
      </c>
      <c r="O5">
        <f>IF(O$1&lt;=(land_use_parameters!$AG6),(land_use_parameters!$J6-land_use_parameters!$K6)*MIN(O$1/land_use_parameters!$AF6,1)-land_use_parameters!$M6,0)</f>
        <v>-101631.67812034613</v>
      </c>
      <c r="P5">
        <f>IF(P$1&lt;=(land_use_parameters!$AG6),(land_use_parameters!$J6-land_use_parameters!$K6)*MIN(P$1/land_use_parameters!$AF6,1)-land_use_parameters!$M6,0)</f>
        <v>-101631.67812034613</v>
      </c>
      <c r="Q5">
        <f>IF(Q$1&lt;=(land_use_parameters!$AG6),(land_use_parameters!$J6-land_use_parameters!$K6)*MIN(Q$1/land_use_parameters!$AF6,1)-land_use_parameters!$M6,0)</f>
        <v>-101631.67812034613</v>
      </c>
      <c r="R5">
        <f>IF(R$1&lt;=(land_use_parameters!$AG6),(land_use_parameters!$J6-land_use_parameters!$K6)*MIN(R$1/land_use_parameters!$AF6,1)-land_use_parameters!$M6,0)</f>
        <v>-101631.67812034613</v>
      </c>
      <c r="S5">
        <f>IF(S$1&lt;=(land_use_parameters!$AG6),(land_use_parameters!$J6-land_use_parameters!$K6)*MIN(S$1/land_use_parameters!$AF6,1)-land_use_parameters!$M6,0)</f>
        <v>-101631.67812034613</v>
      </c>
      <c r="T5">
        <f>IF(T$1&lt;=(land_use_parameters!$AG6),(land_use_parameters!$J6-land_use_parameters!$K6)*MIN(T$1/land_use_parameters!$AF6,1)-land_use_parameters!$M6,0)</f>
        <v>-101631.67812034613</v>
      </c>
      <c r="U5">
        <f>IF(U$1&lt;=(land_use_parameters!$AG6),(land_use_parameters!$J6-land_use_parameters!$K6)*MIN(U$1/land_use_parameters!$AF6,1)-land_use_parameters!$M6,0)</f>
        <v>-101631.67812034613</v>
      </c>
      <c r="V5">
        <f>IF(V$1&lt;=(land_use_parameters!$AG6),(land_use_parameters!$J6-land_use_parameters!$K6)*MIN(V$1/land_use_parameters!$AF6,1)-land_use_parameters!$M6,0)</f>
        <v>-101631.67812034613</v>
      </c>
      <c r="W5">
        <f>IF(W$1&lt;=(land_use_parameters!$AG6),(land_use_parameters!$J6-land_use_parameters!$K6)*MIN(W$1/land_use_parameters!$AF6,1)-land_use_parameters!$M6,0)</f>
        <v>-101631.67812034613</v>
      </c>
      <c r="X5">
        <f>IF(X$1&lt;=(land_use_parameters!$AG6),(land_use_parameters!$J6-land_use_parameters!$K6)*MIN(X$1/land_use_parameters!$AF6,1)-land_use_parameters!$M6,0)</f>
        <v>-101631.67812034613</v>
      </c>
      <c r="Y5">
        <f>IF(Y$1&lt;=(land_use_parameters!$AG6),(land_use_parameters!$J6-land_use_parameters!$K6)*MIN(Y$1/land_use_parameters!$AF6,1)-land_use_parameters!$M6,0)</f>
        <v>0</v>
      </c>
      <c r="Z5">
        <f>IF(Z$1&lt;=(land_use_parameters!$AG6),(land_use_parameters!$J6-land_use_parameters!$K6)*MIN(Z$1/land_use_parameters!$AF6,1)-land_use_parameters!$M6,0)</f>
        <v>0</v>
      </c>
      <c r="AA5">
        <f>IF(AA$1&lt;=(land_use_parameters!$AG6),(land_use_parameters!$J6-land_use_parameters!$K6)*MIN(AA$1/land_use_parameters!$AF6,1)-land_use_parameters!$M6,0)</f>
        <v>0</v>
      </c>
      <c r="AB5">
        <f>IF(AB$1&lt;=(land_use_parameters!$AG6),(land_use_parameters!$J6-land_use_parameters!$K6)*MIN(AB$1/land_use_parameters!$AF6,1)-land_use_parameters!$M6,0)</f>
        <v>0</v>
      </c>
      <c r="AC5">
        <f>IF(AC$1&lt;=(land_use_parameters!$AG6),(land_use_parameters!$J6-land_use_parameters!$K6)*MIN(AC$1/land_use_parameters!$AF6,1)-land_use_parameters!$M6,0)</f>
        <v>0</v>
      </c>
      <c r="AD5">
        <f>IF(AD$1&lt;=(land_use_parameters!$AG6),(land_use_parameters!$J6-land_use_parameters!$K6)*MIN(AD$1/land_use_parameters!$AF6,1)-land_use_parameters!$M6,0)</f>
        <v>0</v>
      </c>
      <c r="AE5">
        <f>IF(AE$1&lt;=(land_use_parameters!$AG6),(land_use_parameters!$J6-land_use_parameters!$K6)*MIN(AE$1/land_use_parameters!$AF6,1)-land_use_parameters!$M6,0)</f>
        <v>0</v>
      </c>
      <c r="AF5">
        <f>IF(AF$1&lt;=(land_use_parameters!$AG6),(land_use_parameters!$J6-land_use_parameters!$K6)*MIN(AF$1/land_use_parameters!$AF6,1)-land_use_parameters!$M6,0)</f>
        <v>0</v>
      </c>
      <c r="AG5">
        <f>IF(AG$1&lt;=(land_use_parameters!$AG6),(land_use_parameters!$J6-land_use_parameters!$K6)*MIN(AG$1/land_use_parameters!$AF6,1)-land_use_parameters!$M6,0)</f>
        <v>0</v>
      </c>
      <c r="AH5">
        <f>IF(AH$1&lt;=(land_use_parameters!$AG6),(land_use_parameters!$J6-land_use_parameters!$K6)*MIN(AH$1/land_use_parameters!$AF6,1)-land_use_parameters!$M6,0)</f>
        <v>0</v>
      </c>
      <c r="AI5">
        <f>IF(AI$1&lt;=(land_use_parameters!$AG6),(land_use_parameters!$J6-land_use_parameters!$K6)*MIN(AI$1/land_use_parameters!$AF6,1)-land_use_parameters!$M6,0)</f>
        <v>0</v>
      </c>
      <c r="AJ5">
        <f>IF(AJ$1&lt;=(land_use_parameters!$AG6),(land_use_parameters!$J6-land_use_parameters!$K6)*MIN(AJ$1/land_use_parameters!$AF6,1)-land_use_parameters!$M6,0)</f>
        <v>0</v>
      </c>
      <c r="AK5">
        <f>IF(AK$1&lt;=(land_use_parameters!$AG6),(land_use_parameters!$J6-land_use_parameters!$K6)*MIN(AK$1/land_use_parameters!$AF6,1)-land_use_parameters!$M6,0)</f>
        <v>0</v>
      </c>
      <c r="AL5">
        <f>IF(AL$1&lt;=(land_use_parameters!$AG6),(land_use_parameters!$J6-land_use_parameters!$K6)*MIN(AL$1/land_use_parameters!$AF6,1)-land_use_parameters!$M6,0)</f>
        <v>0</v>
      </c>
      <c r="AM5">
        <f>IF(AM$1&lt;=(land_use_parameters!$AG6),(land_use_parameters!$J6-land_use_parameters!$K6)*MIN(AM$1/land_use_parameters!$AF6,1)-land_use_parameters!$M6,0)</f>
        <v>0</v>
      </c>
      <c r="AN5">
        <f>IF(AN$1&lt;=(land_use_parameters!$AG6),(land_use_parameters!$J6-land_use_parameters!$K6)*MIN(AN$1/land_use_parameters!$AF6,1)-land_use_parameters!$M6,0)</f>
        <v>0</v>
      </c>
      <c r="AO5">
        <f>IF(AO$1&lt;=(land_use_parameters!$AG6),(land_use_parameters!$J6-land_use_parameters!$K6)*MIN(AO$1/land_use_parameters!$AF6,1)-land_use_parameters!$M6,0)</f>
        <v>0</v>
      </c>
      <c r="AP5">
        <f>IF(AP$1&lt;=(land_use_parameters!$AG6),(land_use_parameters!$J6-land_use_parameters!$K6)*MIN(AP$1/land_use_parameters!$AF6,1)-land_use_parameters!$M6,0)</f>
        <v>0</v>
      </c>
      <c r="AQ5">
        <f>IF(AQ$1&lt;=(land_use_parameters!$AG6),(land_use_parameters!$J6-land_use_parameters!$K6)*MIN(AQ$1/land_use_parameters!$AF6,1)-land_use_parameters!$M6,0)</f>
        <v>0</v>
      </c>
      <c r="AR5">
        <f>IF(AR$1&lt;=(land_use_parameters!$AG6),(land_use_parameters!$J6-land_use_parameters!$K6)*MIN(AR$1/land_use_parameters!$AF6,1)-land_use_parameters!$M6,0)</f>
        <v>0</v>
      </c>
      <c r="AS5">
        <f>IF(AS$1&lt;=(land_use_parameters!$AG6),(land_use_parameters!$J6-land_use_parameters!$K6)*MIN(AS$1/land_use_parameters!$AF6,1)-land_use_parameters!$M6,0)</f>
        <v>0</v>
      </c>
      <c r="AT5">
        <f>IF(AT$1&lt;=(land_use_parameters!$AG6),(land_use_parameters!$J6-land_use_parameters!$K6)*MIN(AT$1/land_use_parameters!$AF6,1)-land_use_parameters!$M6,0)</f>
        <v>0</v>
      </c>
      <c r="AU5">
        <f>IF(AU$1&lt;=(land_use_parameters!$AG6),(land_use_parameters!$J6-land_use_parameters!$K6)*MIN(AU$1/land_use_parameters!$AF6,1)-land_use_parameters!$M6,0)</f>
        <v>0</v>
      </c>
      <c r="AV5">
        <f>IF(AV$1&lt;=(land_use_parameters!$AG6),(land_use_parameters!$J6-land_use_parameters!$K6)*MIN(AV$1/land_use_parameters!$AF6,1)-land_use_parameters!$M6,0)</f>
        <v>0</v>
      </c>
      <c r="AW5">
        <f>IF(AW$1&lt;=(land_use_parameters!$AG6),(land_use_parameters!$J6-land_use_parameters!$K6)*MIN(AW$1/land_use_parameters!$AF6,1)-land_use_parameters!$M6,0)</f>
        <v>0</v>
      </c>
      <c r="AX5">
        <f>IF(AX$1&lt;=(land_use_parameters!$AG6),(land_use_parameters!$J6-land_use_parameters!$K6)*MIN(AX$1/land_use_parameters!$AF6,1)-land_use_parameters!$M6,0)</f>
        <v>0</v>
      </c>
      <c r="AY5">
        <f>IF(AY$1&lt;=(land_use_parameters!$AG6),(land_use_parameters!$J6-land_use_parameters!$K6)*MIN(AY$1/land_use_parameters!$AF6,1)-land_use_parameters!$M6,0)</f>
        <v>0</v>
      </c>
      <c r="AZ5">
        <f>IF(AZ$1&lt;=(land_use_parameters!$AG6),(land_use_parameters!$J6-land_use_parameters!$K6)*MIN(AZ$1/land_use_parameters!$AF6,1)-land_use_parameters!$M6,0)</f>
        <v>0</v>
      </c>
      <c r="BA5">
        <f>IF(BA$1&lt;=(land_use_parameters!$AG6),(land_use_parameters!$J6-land_use_parameters!$K6)*MIN(BA$1/land_use_parameters!$AF6,1)-land_use_parameters!$M6,0)</f>
        <v>0</v>
      </c>
      <c r="BB5">
        <f>IF(BB$1&lt;=(land_use_parameters!$AG6),(land_use_parameters!$J6-land_use_parameters!$K6)*MIN(BB$1/land_use_parameters!$AF6,1)-land_use_parameters!$M6,0)</f>
        <v>0</v>
      </c>
      <c r="BC5">
        <f>IF(BC$1&lt;=(land_use_parameters!$AG6),(land_use_parameters!$J6-land_use_parameters!$K6)*MIN(BC$1/land_use_parameters!$AF6,1)-land_use_parameters!$M6,0)</f>
        <v>0</v>
      </c>
      <c r="BD5">
        <f>IF(BD$1&lt;=(land_use_parameters!$AG6),(land_use_parameters!$J6-land_use_parameters!$K6)*MIN(BD$1/land_use_parameters!$AF6,1)-land_use_parameters!$M6,0)</f>
        <v>0</v>
      </c>
      <c r="BE5">
        <f>IF(BE$1&lt;=(land_use_parameters!$AG6),(land_use_parameters!$J6-land_use_parameters!$K6)*MIN(BE$1/land_use_parameters!$AF6,1)-land_use_parameters!$M6,0)</f>
        <v>0</v>
      </c>
      <c r="BF5">
        <f>IF(BF$1&lt;=(land_use_parameters!$AG6),(land_use_parameters!$J6-land_use_parameters!$K6)*MIN(BF$1/land_use_parameters!$AF6,1)-land_use_parameters!$M6,0)</f>
        <v>0</v>
      </c>
      <c r="BG5">
        <f>IF(BG$1&lt;=(land_use_parameters!$AG6),(land_use_parameters!$J6-land_use_parameters!$K6)*MIN(BG$1/land_use_parameters!$AF6,1)-land_use_parameters!$M6,0)</f>
        <v>0</v>
      </c>
      <c r="BH5">
        <f>IF(BH$1&lt;=(land_use_parameters!$AG6),(land_use_parameters!$J6-land_use_parameters!$K6)*MIN(BH$1/land_use_parameters!$AF6,1)-land_use_parameters!$M6,0)</f>
        <v>0</v>
      </c>
      <c r="BI5">
        <f>IF(BI$1&lt;=(land_use_parameters!$AG6),(land_use_parameters!$J6-land_use_parameters!$K6)*MIN(BI$1/land_use_parameters!$AF6,1)-land_use_parameters!$M6,0)</f>
        <v>0</v>
      </c>
      <c r="BJ5">
        <f>IF(BJ$1&lt;=(land_use_parameters!$AG6),(land_use_parameters!$J6-land_use_parameters!$K6)*MIN(BJ$1/land_use_parameters!$AF6,1)-land_use_parameters!$M6,0)</f>
        <v>0</v>
      </c>
      <c r="BK5">
        <f>IF(BK$1&lt;=(land_use_parameters!$AG6),(land_use_parameters!$J6-land_use_parameters!$K6)*MIN(BK$1/land_use_parameters!$AF6,1)-land_use_parameters!$M6,0)</f>
        <v>0</v>
      </c>
      <c r="BL5">
        <f>IF(BL$1&lt;=(land_use_parameters!$AG6),(land_use_parameters!$J6-land_use_parameters!$K6)*MIN(BL$1/land_use_parameters!$AF6,1)-land_use_parameters!$M6,0)</f>
        <v>0</v>
      </c>
      <c r="BM5">
        <f>IF(BM$1&lt;=(land_use_parameters!$AG6),(land_use_parameters!$J6-land_use_parameters!$K6)*MIN(BM$1/land_use_parameters!$AF6,1)-land_use_parameters!$M6,0)</f>
        <v>0</v>
      </c>
      <c r="BN5">
        <f>IF(BN$1&lt;=(land_use_parameters!$AG6),(land_use_parameters!$J6-land_use_parameters!$K6)*MIN(BN$1/land_use_parameters!$AF6,1)-land_use_parameters!$M6,0)</f>
        <v>0</v>
      </c>
      <c r="BO5">
        <f>IF(BO$1&lt;=(land_use_parameters!$AG6),(land_use_parameters!$J6-land_use_parameters!$K6)*MIN(BO$1/land_use_parameters!$AF6,1)-land_use_parameters!$M6,0)</f>
        <v>0</v>
      </c>
      <c r="BP5">
        <f>IF(BP$1&lt;=(land_use_parameters!$AG6),(land_use_parameters!$J6-land_use_parameters!$K6)*MIN(BP$1/land_use_parameters!$AF6,1)-land_use_parameters!$M6,0)</f>
        <v>0</v>
      </c>
      <c r="BQ5">
        <f>IF(BQ$1&lt;=(land_use_parameters!$AG6),(land_use_parameters!$J6-land_use_parameters!$K6)*MIN(BQ$1/land_use_parameters!$AF6,1)-land_use_parameters!$M6,0)</f>
        <v>0</v>
      </c>
      <c r="BR5">
        <f>IF(BR$1&lt;=(land_use_parameters!$AG6),(land_use_parameters!$J6-land_use_parameters!$K6)*MIN(BR$1/land_use_parameters!$AF6,1)-land_use_parameters!$M6,0)</f>
        <v>0</v>
      </c>
      <c r="BS5">
        <f>IF(BS$1&lt;=(land_use_parameters!$AG6),(land_use_parameters!$J6-land_use_parameters!$K6)*MIN(BS$1/land_use_parameters!$AF6,1)-land_use_parameters!$M6,0)</f>
        <v>0</v>
      </c>
      <c r="BT5">
        <f>IF(BT$1&lt;=(land_use_parameters!$AG6),(land_use_parameters!$J6-land_use_parameters!$K6)*MIN(BT$1/land_use_parameters!$AF6,1)-land_use_parameters!$M6,0)</f>
        <v>0</v>
      </c>
      <c r="BU5">
        <f>IF(BU$1&lt;=(land_use_parameters!$AG6),(land_use_parameters!$J6-land_use_parameters!$K6)*MIN(BU$1/land_use_parameters!$AF6,1)-land_use_parameters!$M6,0)</f>
        <v>0</v>
      </c>
      <c r="BV5">
        <f>IF(BV$1&lt;=(land_use_parameters!$AG6),(land_use_parameters!$J6-land_use_parameters!$K6)*MIN(BV$1/land_use_parameters!$AF6,1)-land_use_parameters!$M6,0)</f>
        <v>0</v>
      </c>
      <c r="BW5">
        <f>IF(BW$1&lt;=(land_use_parameters!$AG6),(land_use_parameters!$J6-land_use_parameters!$K6)*MIN(BW$1/land_use_parameters!$AF6,1)-land_use_parameters!$M6,0)</f>
        <v>0</v>
      </c>
      <c r="BX5">
        <f>IF(BX$1&lt;=(land_use_parameters!$AG6),(land_use_parameters!$J6-land_use_parameters!$K6)*MIN(BX$1/land_use_parameters!$AF6,1)-land_use_parameters!$M6,0)</f>
        <v>0</v>
      </c>
      <c r="BY5">
        <f>IF(BY$1&lt;=(land_use_parameters!$AG6),(land_use_parameters!$J6-land_use_parameters!$K6)*MIN(BY$1/land_use_parameters!$AF6,1)-land_use_parameters!$M6,0)</f>
        <v>0</v>
      </c>
      <c r="BZ5">
        <f>IF(BZ$1&lt;=(land_use_parameters!$AG6),(land_use_parameters!$J6-land_use_parameters!$K6)*MIN(BZ$1/land_use_parameters!$AF6,1)-land_use_parameters!$M6,0)</f>
        <v>0</v>
      </c>
      <c r="CA5">
        <f>IF(CA$1&lt;=(land_use_parameters!$AG6),(land_use_parameters!$J6-land_use_parameters!$K6)*MIN(CA$1/land_use_parameters!$AF6,1)-land_use_parameters!$M6,0)</f>
        <v>0</v>
      </c>
      <c r="CB5">
        <f>IF(CB$1&lt;=(land_use_parameters!$AG6),(land_use_parameters!$J6-land_use_parameters!$K6)*MIN(CB$1/land_use_parameters!$AF6,1)-land_use_parameters!$M6,0)</f>
        <v>0</v>
      </c>
      <c r="CC5">
        <f>IF(CC$1&lt;=(land_use_parameters!$AG6),(land_use_parameters!$J6-land_use_parameters!$K6)*MIN(CC$1/land_use_parameters!$AF6,1)-land_use_parameters!$M6,0)</f>
        <v>0</v>
      </c>
      <c r="CD5">
        <f>IF(CD$1&lt;=(land_use_parameters!$AG6),(land_use_parameters!$J6-land_use_parameters!$K6)*MIN(CD$1/land_use_parameters!$AF6,1)-land_use_parameters!$M6,0)</f>
        <v>0</v>
      </c>
      <c r="CE5">
        <f>IF(CE$1&lt;=(land_use_parameters!$AG6),(land_use_parameters!$J6-land_use_parameters!$K6)*MIN(CE$1/land_use_parameters!$AF6,1)-land_use_parameters!$M6,0)</f>
        <v>0</v>
      </c>
      <c r="CF5">
        <f>IF(CF$1&lt;=(land_use_parameters!$AG6),(land_use_parameters!$J6-land_use_parameters!$K6)*MIN(CF$1/land_use_parameters!$AF6,1)-land_use_parameters!$M6,0)</f>
        <v>0</v>
      </c>
      <c r="CG5">
        <f>IF(CG$1&lt;=(land_use_parameters!$AG6),(land_use_parameters!$J6-land_use_parameters!$K6)*MIN(CG$1/land_use_parameters!$AF6,1)-land_use_parameters!$M6,0)</f>
        <v>0</v>
      </c>
      <c r="CH5">
        <f>IF(CH$1&lt;=(land_use_parameters!$AG6),(land_use_parameters!$J6-land_use_parameters!$K6)*MIN(CH$1/land_use_parameters!$AF6,1)-land_use_parameters!$M6,0)</f>
        <v>0</v>
      </c>
      <c r="CI5">
        <f>IF(CI$1&lt;=(land_use_parameters!$AG6),(land_use_parameters!$J6-land_use_parameters!$K6)*MIN(CI$1/land_use_parameters!$AF6,1)-land_use_parameters!$M6,0)</f>
        <v>0</v>
      </c>
      <c r="CJ5">
        <f>IF(CJ$1&lt;=(land_use_parameters!$AG6),(land_use_parameters!$J6-land_use_parameters!$K6)*MIN(CJ$1/land_use_parameters!$AF6,1)-land_use_parameters!$M6,0)</f>
        <v>0</v>
      </c>
      <c r="CK5">
        <f>IF(CK$1&lt;=(land_use_parameters!$AG6),(land_use_parameters!$J6-land_use_parameters!$K6)*MIN(CK$1/land_use_parameters!$AF6,1)-land_use_parameters!$M6,0)</f>
        <v>0</v>
      </c>
      <c r="CL5">
        <f>IF(CL$1&lt;=(land_use_parameters!$AG6),(land_use_parameters!$J6-land_use_parameters!$K6)*MIN(CL$1/land_use_parameters!$AF6,1)-land_use_parameters!$M6,0)</f>
        <v>0</v>
      </c>
      <c r="CM5">
        <f>IF(CM$1&lt;=(land_use_parameters!$AG6),(land_use_parameters!$J6-land_use_parameters!$K6)*MIN(CM$1/land_use_parameters!$AF6,1)-land_use_parameters!$M6,0)</f>
        <v>0</v>
      </c>
      <c r="CN5">
        <f>IF(CN$1&lt;=(land_use_parameters!$AG6),(land_use_parameters!$J6-land_use_parameters!$K6)*MIN(CN$1/land_use_parameters!$AF6,1)-land_use_parameters!$M6,0)</f>
        <v>0</v>
      </c>
      <c r="CO5">
        <f>IF(CO$1&lt;=(land_use_parameters!$AG6),(land_use_parameters!$J6-land_use_parameters!$K6)*MIN(CO$1/land_use_parameters!$AF6,1)-land_use_parameters!$M6,0)</f>
        <v>0</v>
      </c>
      <c r="CP5">
        <f>IF(CP$1&lt;=(land_use_parameters!$AG6),(land_use_parameters!$J6-land_use_parameters!$K6)*MIN(CP$1/land_use_parameters!$AF6,1)-land_use_parameters!$M6,0)</f>
        <v>0</v>
      </c>
      <c r="CQ5">
        <f>IF(CQ$1&lt;=(land_use_parameters!$AG6),(land_use_parameters!$J6-land_use_parameters!$K6)*MIN(CQ$1/land_use_parameters!$AF6,1)-land_use_parameters!$M6,0)</f>
        <v>0</v>
      </c>
      <c r="CR5">
        <f>IF(CR$1&lt;=(land_use_parameters!$AG6),(land_use_parameters!$J6-land_use_parameters!$K6)*MIN(CR$1/land_use_parameters!$AF6,1)-land_use_parameters!$M6,0)</f>
        <v>0</v>
      </c>
      <c r="CS5">
        <f>IF(CS$1&lt;=(land_use_parameters!$AG6),(land_use_parameters!$J6-land_use_parameters!$K6)*MIN(CS$1/land_use_parameters!$AF6,1)-land_use_parameters!$M6,0)</f>
        <v>0</v>
      </c>
      <c r="CT5">
        <f>IF(CT$1&lt;=(land_use_parameters!$AG6),(land_use_parameters!$J6-land_use_parameters!$K6)*MIN(CT$1/land_use_parameters!$AF6,1)-land_use_parameters!$M6,0)</f>
        <v>0</v>
      </c>
      <c r="CU5">
        <f>IF(CU$1&lt;=(land_use_parameters!$AG6),(land_use_parameters!$J6-land_use_parameters!$K6)*MIN(CU$1/land_use_parameters!$AF6,1)-land_use_parameters!$M6,0)</f>
        <v>0</v>
      </c>
      <c r="CV5">
        <f>IF(CV$1&lt;=(land_use_parameters!$AG6),(land_use_parameters!$J6-land_use_parameters!$K6)*MIN(CV$1/land_use_parameters!$AF6,1)-land_use_parameters!$M6,0)</f>
        <v>0</v>
      </c>
      <c r="CW5">
        <f>IF(CW$1&lt;=(land_use_parameters!$AG6),(land_use_parameters!$J6-land_use_parameters!$K6)*MIN(CW$1/land_use_parameters!$AF6,1)-land_use_parameters!$M6,0)</f>
        <v>0</v>
      </c>
      <c r="CX5">
        <f>IF(CX$1&lt;=(land_use_parameters!$AG6),(land_use_parameters!$J6-land_use_parameters!$K6)*MIN(CX$1/land_use_parameters!$AF6,1)-land_use_parameters!$M6,0)</f>
        <v>0</v>
      </c>
    </row>
    <row r="6" spans="1:102" x14ac:dyDescent="0.3">
      <c r="A6" s="1" t="s">
        <v>5</v>
      </c>
      <c r="B6">
        <f>IF(B$1&lt;=(land_use_parameters!$AG7),(land_use_parameters!$J7-land_use_parameters!$K7)*MIN(B$1/land_use_parameters!$AF7,1)-land_use_parameters!$M7,0)</f>
        <v>-38929.658777493103</v>
      </c>
      <c r="C6">
        <f>IF(C$1&lt;=(land_use_parameters!$AG7),(land_use_parameters!$J7-land_use_parameters!$K7)*MIN(C$1/land_use_parameters!$AF7,1)-land_use_parameters!$M7,0)</f>
        <v>-46343.753758396633</v>
      </c>
      <c r="D6">
        <f>IF(D$1&lt;=(land_use_parameters!$AG7),(land_use_parameters!$J7-land_use_parameters!$K7)*MIN(D$1/land_use_parameters!$AF7,1)-land_use_parameters!$M7,0)</f>
        <v>-53757.848739300171</v>
      </c>
      <c r="E6">
        <f>IF(E$1&lt;=(land_use_parameters!$AG7),(land_use_parameters!$J7-land_use_parameters!$K7)*MIN(E$1/land_use_parameters!$AF7,1)-land_use_parameters!$M7,0)</f>
        <v>-61171.943720203708</v>
      </c>
      <c r="F6">
        <f>IF(F$1&lt;=(land_use_parameters!$AG7),(land_use_parameters!$J7-land_use_parameters!$K7)*MIN(F$1/land_use_parameters!$AF7,1)-land_use_parameters!$M7,0)</f>
        <v>-68586.038701107231</v>
      </c>
      <c r="G6">
        <f>IF(G$1&lt;=(land_use_parameters!$AG7),(land_use_parameters!$J7-land_use_parameters!$K7)*MIN(G$1/land_use_parameters!$AF7,1)-land_use_parameters!$M7,0)</f>
        <v>-76000.133682010783</v>
      </c>
      <c r="H6">
        <f>IF(H$1&lt;=(land_use_parameters!$AG7),(land_use_parameters!$J7-land_use_parameters!$K7)*MIN(H$1/land_use_parameters!$AF7,1)-land_use_parameters!$M7,0)</f>
        <v>-83414.228662914305</v>
      </c>
      <c r="I6">
        <f>IF(I$1&lt;=(land_use_parameters!$AG7),(land_use_parameters!$J7-land_use_parameters!$K7)*MIN(I$1/land_use_parameters!$AF7,1)-land_use_parameters!$M7,0)</f>
        <v>-83414.228662914305</v>
      </c>
      <c r="J6">
        <f>IF(J$1&lt;=(land_use_parameters!$AG7),(land_use_parameters!$J7-land_use_parameters!$K7)*MIN(J$1/land_use_parameters!$AF7,1)-land_use_parameters!$M7,0)</f>
        <v>-83414.228662914305</v>
      </c>
      <c r="K6">
        <f>IF(K$1&lt;=(land_use_parameters!$AG7),(land_use_parameters!$J7-land_use_parameters!$K7)*MIN(K$1/land_use_parameters!$AF7,1)-land_use_parameters!$M7,0)</f>
        <v>-83414.228662914305</v>
      </c>
      <c r="L6">
        <f>IF(L$1&lt;=(land_use_parameters!$AG7),(land_use_parameters!$J7-land_use_parameters!$K7)*MIN(L$1/land_use_parameters!$AF7,1)-land_use_parameters!$M7,0)</f>
        <v>-83414.228662914305</v>
      </c>
      <c r="M6">
        <f>IF(M$1&lt;=(land_use_parameters!$AG7),(land_use_parameters!$J7-land_use_parameters!$K7)*MIN(M$1/land_use_parameters!$AF7,1)-land_use_parameters!$M7,0)</f>
        <v>-83414.228662914305</v>
      </c>
      <c r="N6">
        <f>IF(N$1&lt;=(land_use_parameters!$AG7),(land_use_parameters!$J7-land_use_parameters!$K7)*MIN(N$1/land_use_parameters!$AF7,1)-land_use_parameters!$M7,0)</f>
        <v>-83414.228662914305</v>
      </c>
      <c r="O6">
        <f>IF(O$1&lt;=(land_use_parameters!$AG7),(land_use_parameters!$J7-land_use_parameters!$K7)*MIN(O$1/land_use_parameters!$AF7,1)-land_use_parameters!$M7,0)</f>
        <v>-83414.228662914305</v>
      </c>
      <c r="P6">
        <f>IF(P$1&lt;=(land_use_parameters!$AG7),(land_use_parameters!$J7-land_use_parameters!$K7)*MIN(P$1/land_use_parameters!$AF7,1)-land_use_parameters!$M7,0)</f>
        <v>-83414.228662914305</v>
      </c>
      <c r="Q6">
        <f>IF(Q$1&lt;=(land_use_parameters!$AG7),(land_use_parameters!$J7-land_use_parameters!$K7)*MIN(Q$1/land_use_parameters!$AF7,1)-land_use_parameters!$M7,0)</f>
        <v>-83414.228662914305</v>
      </c>
      <c r="R6">
        <f>IF(R$1&lt;=(land_use_parameters!$AG7),(land_use_parameters!$J7-land_use_parameters!$K7)*MIN(R$1/land_use_parameters!$AF7,1)-land_use_parameters!$M7,0)</f>
        <v>-83414.228662914305</v>
      </c>
      <c r="S6">
        <f>IF(S$1&lt;=(land_use_parameters!$AG7),(land_use_parameters!$J7-land_use_parameters!$K7)*MIN(S$1/land_use_parameters!$AF7,1)-land_use_parameters!$M7,0)</f>
        <v>-83414.228662914305</v>
      </c>
      <c r="T6">
        <f>IF(T$1&lt;=(land_use_parameters!$AG7),(land_use_parameters!$J7-land_use_parameters!$K7)*MIN(T$1/land_use_parameters!$AF7,1)-land_use_parameters!$M7,0)</f>
        <v>-83414.228662914305</v>
      </c>
      <c r="U6">
        <f>IF(U$1&lt;=(land_use_parameters!$AG7),(land_use_parameters!$J7-land_use_parameters!$K7)*MIN(U$1/land_use_parameters!$AF7,1)-land_use_parameters!$M7,0)</f>
        <v>-83414.228662914305</v>
      </c>
      <c r="V6">
        <f>IF(V$1&lt;=(land_use_parameters!$AG7),(land_use_parameters!$J7-land_use_parameters!$K7)*MIN(V$1/land_use_parameters!$AF7,1)-land_use_parameters!$M7,0)</f>
        <v>-83414.228662914305</v>
      </c>
      <c r="W6">
        <f>IF(W$1&lt;=(land_use_parameters!$AG7),(land_use_parameters!$J7-land_use_parameters!$K7)*MIN(W$1/land_use_parameters!$AF7,1)-land_use_parameters!$M7,0)</f>
        <v>-83414.228662914305</v>
      </c>
      <c r="X6">
        <f>IF(X$1&lt;=(land_use_parameters!$AG7),(land_use_parameters!$J7-land_use_parameters!$K7)*MIN(X$1/land_use_parameters!$AF7,1)-land_use_parameters!$M7,0)</f>
        <v>-83414.228662914305</v>
      </c>
      <c r="Y6">
        <f>IF(Y$1&lt;=(land_use_parameters!$AG7),(land_use_parameters!$J7-land_use_parameters!$K7)*MIN(Y$1/land_use_parameters!$AF7,1)-land_use_parameters!$M7,0)</f>
        <v>0</v>
      </c>
      <c r="Z6">
        <f>IF(Z$1&lt;=(land_use_parameters!$AG7),(land_use_parameters!$J7-land_use_parameters!$K7)*MIN(Z$1/land_use_parameters!$AF7,1)-land_use_parameters!$M7,0)</f>
        <v>0</v>
      </c>
      <c r="AA6">
        <f>IF(AA$1&lt;=(land_use_parameters!$AG7),(land_use_parameters!$J7-land_use_parameters!$K7)*MIN(AA$1/land_use_parameters!$AF7,1)-land_use_parameters!$M7,0)</f>
        <v>0</v>
      </c>
      <c r="AB6">
        <f>IF(AB$1&lt;=(land_use_parameters!$AG7),(land_use_parameters!$J7-land_use_parameters!$K7)*MIN(AB$1/land_use_parameters!$AF7,1)-land_use_parameters!$M7,0)</f>
        <v>0</v>
      </c>
      <c r="AC6">
        <f>IF(AC$1&lt;=(land_use_parameters!$AG7),(land_use_parameters!$J7-land_use_parameters!$K7)*MIN(AC$1/land_use_parameters!$AF7,1)-land_use_parameters!$M7,0)</f>
        <v>0</v>
      </c>
      <c r="AD6">
        <f>IF(AD$1&lt;=(land_use_parameters!$AG7),(land_use_parameters!$J7-land_use_parameters!$K7)*MIN(AD$1/land_use_parameters!$AF7,1)-land_use_parameters!$M7,0)</f>
        <v>0</v>
      </c>
      <c r="AE6">
        <f>IF(AE$1&lt;=(land_use_parameters!$AG7),(land_use_parameters!$J7-land_use_parameters!$K7)*MIN(AE$1/land_use_parameters!$AF7,1)-land_use_parameters!$M7,0)</f>
        <v>0</v>
      </c>
      <c r="AF6">
        <f>IF(AF$1&lt;=(land_use_parameters!$AG7),(land_use_parameters!$J7-land_use_parameters!$K7)*MIN(AF$1/land_use_parameters!$AF7,1)-land_use_parameters!$M7,0)</f>
        <v>0</v>
      </c>
      <c r="AG6">
        <f>IF(AG$1&lt;=(land_use_parameters!$AG7),(land_use_parameters!$J7-land_use_parameters!$K7)*MIN(AG$1/land_use_parameters!$AF7,1)-land_use_parameters!$M7,0)</f>
        <v>0</v>
      </c>
      <c r="AH6">
        <f>IF(AH$1&lt;=(land_use_parameters!$AG7),(land_use_parameters!$J7-land_use_parameters!$K7)*MIN(AH$1/land_use_parameters!$AF7,1)-land_use_parameters!$M7,0)</f>
        <v>0</v>
      </c>
      <c r="AI6">
        <f>IF(AI$1&lt;=(land_use_parameters!$AG7),(land_use_parameters!$J7-land_use_parameters!$K7)*MIN(AI$1/land_use_parameters!$AF7,1)-land_use_parameters!$M7,0)</f>
        <v>0</v>
      </c>
      <c r="AJ6">
        <f>IF(AJ$1&lt;=(land_use_parameters!$AG7),(land_use_parameters!$J7-land_use_parameters!$K7)*MIN(AJ$1/land_use_parameters!$AF7,1)-land_use_parameters!$M7,0)</f>
        <v>0</v>
      </c>
      <c r="AK6">
        <f>IF(AK$1&lt;=(land_use_parameters!$AG7),(land_use_parameters!$J7-land_use_parameters!$K7)*MIN(AK$1/land_use_parameters!$AF7,1)-land_use_parameters!$M7,0)</f>
        <v>0</v>
      </c>
      <c r="AL6">
        <f>IF(AL$1&lt;=(land_use_parameters!$AG7),(land_use_parameters!$J7-land_use_parameters!$K7)*MIN(AL$1/land_use_parameters!$AF7,1)-land_use_parameters!$M7,0)</f>
        <v>0</v>
      </c>
      <c r="AM6">
        <f>IF(AM$1&lt;=(land_use_parameters!$AG7),(land_use_parameters!$J7-land_use_parameters!$K7)*MIN(AM$1/land_use_parameters!$AF7,1)-land_use_parameters!$M7,0)</f>
        <v>0</v>
      </c>
      <c r="AN6">
        <f>IF(AN$1&lt;=(land_use_parameters!$AG7),(land_use_parameters!$J7-land_use_parameters!$K7)*MIN(AN$1/land_use_parameters!$AF7,1)-land_use_parameters!$M7,0)</f>
        <v>0</v>
      </c>
      <c r="AO6">
        <f>IF(AO$1&lt;=(land_use_parameters!$AG7),(land_use_parameters!$J7-land_use_parameters!$K7)*MIN(AO$1/land_use_parameters!$AF7,1)-land_use_parameters!$M7,0)</f>
        <v>0</v>
      </c>
      <c r="AP6">
        <f>IF(AP$1&lt;=(land_use_parameters!$AG7),(land_use_parameters!$J7-land_use_parameters!$K7)*MIN(AP$1/land_use_parameters!$AF7,1)-land_use_parameters!$M7,0)</f>
        <v>0</v>
      </c>
      <c r="AQ6">
        <f>IF(AQ$1&lt;=(land_use_parameters!$AG7),(land_use_parameters!$J7-land_use_parameters!$K7)*MIN(AQ$1/land_use_parameters!$AF7,1)-land_use_parameters!$M7,0)</f>
        <v>0</v>
      </c>
      <c r="AR6">
        <f>IF(AR$1&lt;=(land_use_parameters!$AG7),(land_use_parameters!$J7-land_use_parameters!$K7)*MIN(AR$1/land_use_parameters!$AF7,1)-land_use_parameters!$M7,0)</f>
        <v>0</v>
      </c>
      <c r="AS6">
        <f>IF(AS$1&lt;=(land_use_parameters!$AG7),(land_use_parameters!$J7-land_use_parameters!$K7)*MIN(AS$1/land_use_parameters!$AF7,1)-land_use_parameters!$M7,0)</f>
        <v>0</v>
      </c>
      <c r="AT6">
        <f>IF(AT$1&lt;=(land_use_parameters!$AG7),(land_use_parameters!$J7-land_use_parameters!$K7)*MIN(AT$1/land_use_parameters!$AF7,1)-land_use_parameters!$M7,0)</f>
        <v>0</v>
      </c>
      <c r="AU6">
        <f>IF(AU$1&lt;=(land_use_parameters!$AG7),(land_use_parameters!$J7-land_use_parameters!$K7)*MIN(AU$1/land_use_parameters!$AF7,1)-land_use_parameters!$M7,0)</f>
        <v>0</v>
      </c>
      <c r="AV6">
        <f>IF(AV$1&lt;=(land_use_parameters!$AG7),(land_use_parameters!$J7-land_use_parameters!$K7)*MIN(AV$1/land_use_parameters!$AF7,1)-land_use_parameters!$M7,0)</f>
        <v>0</v>
      </c>
      <c r="AW6">
        <f>IF(AW$1&lt;=(land_use_parameters!$AG7),(land_use_parameters!$J7-land_use_parameters!$K7)*MIN(AW$1/land_use_parameters!$AF7,1)-land_use_parameters!$M7,0)</f>
        <v>0</v>
      </c>
      <c r="AX6">
        <f>IF(AX$1&lt;=(land_use_parameters!$AG7),(land_use_parameters!$J7-land_use_parameters!$K7)*MIN(AX$1/land_use_parameters!$AF7,1)-land_use_parameters!$M7,0)</f>
        <v>0</v>
      </c>
      <c r="AY6">
        <f>IF(AY$1&lt;=(land_use_parameters!$AG7),(land_use_parameters!$J7-land_use_parameters!$K7)*MIN(AY$1/land_use_parameters!$AF7,1)-land_use_parameters!$M7,0)</f>
        <v>0</v>
      </c>
      <c r="AZ6">
        <f>IF(AZ$1&lt;=(land_use_parameters!$AG7),(land_use_parameters!$J7-land_use_parameters!$K7)*MIN(AZ$1/land_use_parameters!$AF7,1)-land_use_parameters!$M7,0)</f>
        <v>0</v>
      </c>
      <c r="BA6">
        <f>IF(BA$1&lt;=(land_use_parameters!$AG7),(land_use_parameters!$J7-land_use_parameters!$K7)*MIN(BA$1/land_use_parameters!$AF7,1)-land_use_parameters!$M7,0)</f>
        <v>0</v>
      </c>
      <c r="BB6">
        <f>IF(BB$1&lt;=(land_use_parameters!$AG7),(land_use_parameters!$J7-land_use_parameters!$K7)*MIN(BB$1/land_use_parameters!$AF7,1)-land_use_parameters!$M7,0)</f>
        <v>0</v>
      </c>
      <c r="BC6">
        <f>IF(BC$1&lt;=(land_use_parameters!$AG7),(land_use_parameters!$J7-land_use_parameters!$K7)*MIN(BC$1/land_use_parameters!$AF7,1)-land_use_parameters!$M7,0)</f>
        <v>0</v>
      </c>
      <c r="BD6">
        <f>IF(BD$1&lt;=(land_use_parameters!$AG7),(land_use_parameters!$J7-land_use_parameters!$K7)*MIN(BD$1/land_use_parameters!$AF7,1)-land_use_parameters!$M7,0)</f>
        <v>0</v>
      </c>
      <c r="BE6">
        <f>IF(BE$1&lt;=(land_use_parameters!$AG7),(land_use_parameters!$J7-land_use_parameters!$K7)*MIN(BE$1/land_use_parameters!$AF7,1)-land_use_parameters!$M7,0)</f>
        <v>0</v>
      </c>
      <c r="BF6">
        <f>IF(BF$1&lt;=(land_use_parameters!$AG7),(land_use_parameters!$J7-land_use_parameters!$K7)*MIN(BF$1/land_use_parameters!$AF7,1)-land_use_parameters!$M7,0)</f>
        <v>0</v>
      </c>
      <c r="BG6">
        <f>IF(BG$1&lt;=(land_use_parameters!$AG7),(land_use_parameters!$J7-land_use_parameters!$K7)*MIN(BG$1/land_use_parameters!$AF7,1)-land_use_parameters!$M7,0)</f>
        <v>0</v>
      </c>
      <c r="BH6">
        <f>IF(BH$1&lt;=(land_use_parameters!$AG7),(land_use_parameters!$J7-land_use_parameters!$K7)*MIN(BH$1/land_use_parameters!$AF7,1)-land_use_parameters!$M7,0)</f>
        <v>0</v>
      </c>
      <c r="BI6">
        <f>IF(BI$1&lt;=(land_use_parameters!$AG7),(land_use_parameters!$J7-land_use_parameters!$K7)*MIN(BI$1/land_use_parameters!$AF7,1)-land_use_parameters!$M7,0)</f>
        <v>0</v>
      </c>
      <c r="BJ6">
        <f>IF(BJ$1&lt;=(land_use_parameters!$AG7),(land_use_parameters!$J7-land_use_parameters!$K7)*MIN(BJ$1/land_use_parameters!$AF7,1)-land_use_parameters!$M7,0)</f>
        <v>0</v>
      </c>
      <c r="BK6">
        <f>IF(BK$1&lt;=(land_use_parameters!$AG7),(land_use_parameters!$J7-land_use_parameters!$K7)*MIN(BK$1/land_use_parameters!$AF7,1)-land_use_parameters!$M7,0)</f>
        <v>0</v>
      </c>
      <c r="BL6">
        <f>IF(BL$1&lt;=(land_use_parameters!$AG7),(land_use_parameters!$J7-land_use_parameters!$K7)*MIN(BL$1/land_use_parameters!$AF7,1)-land_use_parameters!$M7,0)</f>
        <v>0</v>
      </c>
      <c r="BM6">
        <f>IF(BM$1&lt;=(land_use_parameters!$AG7),(land_use_parameters!$J7-land_use_parameters!$K7)*MIN(BM$1/land_use_parameters!$AF7,1)-land_use_parameters!$M7,0)</f>
        <v>0</v>
      </c>
      <c r="BN6">
        <f>IF(BN$1&lt;=(land_use_parameters!$AG7),(land_use_parameters!$J7-land_use_parameters!$K7)*MIN(BN$1/land_use_parameters!$AF7,1)-land_use_parameters!$M7,0)</f>
        <v>0</v>
      </c>
      <c r="BO6">
        <f>IF(BO$1&lt;=(land_use_parameters!$AG7),(land_use_parameters!$J7-land_use_parameters!$K7)*MIN(BO$1/land_use_parameters!$AF7,1)-land_use_parameters!$M7,0)</f>
        <v>0</v>
      </c>
      <c r="BP6">
        <f>IF(BP$1&lt;=(land_use_parameters!$AG7),(land_use_parameters!$J7-land_use_parameters!$K7)*MIN(BP$1/land_use_parameters!$AF7,1)-land_use_parameters!$M7,0)</f>
        <v>0</v>
      </c>
      <c r="BQ6">
        <f>IF(BQ$1&lt;=(land_use_parameters!$AG7),(land_use_parameters!$J7-land_use_parameters!$K7)*MIN(BQ$1/land_use_parameters!$AF7,1)-land_use_parameters!$M7,0)</f>
        <v>0</v>
      </c>
      <c r="BR6">
        <f>IF(BR$1&lt;=(land_use_parameters!$AG7),(land_use_parameters!$J7-land_use_parameters!$K7)*MIN(BR$1/land_use_parameters!$AF7,1)-land_use_parameters!$M7,0)</f>
        <v>0</v>
      </c>
      <c r="BS6">
        <f>IF(BS$1&lt;=(land_use_parameters!$AG7),(land_use_parameters!$J7-land_use_parameters!$K7)*MIN(BS$1/land_use_parameters!$AF7,1)-land_use_parameters!$M7,0)</f>
        <v>0</v>
      </c>
      <c r="BT6">
        <f>IF(BT$1&lt;=(land_use_parameters!$AG7),(land_use_parameters!$J7-land_use_parameters!$K7)*MIN(BT$1/land_use_parameters!$AF7,1)-land_use_parameters!$M7,0)</f>
        <v>0</v>
      </c>
      <c r="BU6">
        <f>IF(BU$1&lt;=(land_use_parameters!$AG7),(land_use_parameters!$J7-land_use_parameters!$K7)*MIN(BU$1/land_use_parameters!$AF7,1)-land_use_parameters!$M7,0)</f>
        <v>0</v>
      </c>
      <c r="BV6">
        <f>IF(BV$1&lt;=(land_use_parameters!$AG7),(land_use_parameters!$J7-land_use_parameters!$K7)*MIN(BV$1/land_use_parameters!$AF7,1)-land_use_parameters!$M7,0)</f>
        <v>0</v>
      </c>
      <c r="BW6">
        <f>IF(BW$1&lt;=(land_use_parameters!$AG7),(land_use_parameters!$J7-land_use_parameters!$K7)*MIN(BW$1/land_use_parameters!$AF7,1)-land_use_parameters!$M7,0)</f>
        <v>0</v>
      </c>
      <c r="BX6">
        <f>IF(BX$1&lt;=(land_use_parameters!$AG7),(land_use_parameters!$J7-land_use_parameters!$K7)*MIN(BX$1/land_use_parameters!$AF7,1)-land_use_parameters!$M7,0)</f>
        <v>0</v>
      </c>
      <c r="BY6">
        <f>IF(BY$1&lt;=(land_use_parameters!$AG7),(land_use_parameters!$J7-land_use_parameters!$K7)*MIN(BY$1/land_use_parameters!$AF7,1)-land_use_parameters!$M7,0)</f>
        <v>0</v>
      </c>
      <c r="BZ6">
        <f>IF(BZ$1&lt;=(land_use_parameters!$AG7),(land_use_parameters!$J7-land_use_parameters!$K7)*MIN(BZ$1/land_use_parameters!$AF7,1)-land_use_parameters!$M7,0)</f>
        <v>0</v>
      </c>
      <c r="CA6">
        <f>IF(CA$1&lt;=(land_use_parameters!$AG7),(land_use_parameters!$J7-land_use_parameters!$K7)*MIN(CA$1/land_use_parameters!$AF7,1)-land_use_parameters!$M7,0)</f>
        <v>0</v>
      </c>
      <c r="CB6">
        <f>IF(CB$1&lt;=(land_use_parameters!$AG7),(land_use_parameters!$J7-land_use_parameters!$K7)*MIN(CB$1/land_use_parameters!$AF7,1)-land_use_parameters!$M7,0)</f>
        <v>0</v>
      </c>
      <c r="CC6">
        <f>IF(CC$1&lt;=(land_use_parameters!$AG7),(land_use_parameters!$J7-land_use_parameters!$K7)*MIN(CC$1/land_use_parameters!$AF7,1)-land_use_parameters!$M7,0)</f>
        <v>0</v>
      </c>
      <c r="CD6">
        <f>IF(CD$1&lt;=(land_use_parameters!$AG7),(land_use_parameters!$J7-land_use_parameters!$K7)*MIN(CD$1/land_use_parameters!$AF7,1)-land_use_parameters!$M7,0)</f>
        <v>0</v>
      </c>
      <c r="CE6">
        <f>IF(CE$1&lt;=(land_use_parameters!$AG7),(land_use_parameters!$J7-land_use_parameters!$K7)*MIN(CE$1/land_use_parameters!$AF7,1)-land_use_parameters!$M7,0)</f>
        <v>0</v>
      </c>
      <c r="CF6">
        <f>IF(CF$1&lt;=(land_use_parameters!$AG7),(land_use_parameters!$J7-land_use_parameters!$K7)*MIN(CF$1/land_use_parameters!$AF7,1)-land_use_parameters!$M7,0)</f>
        <v>0</v>
      </c>
      <c r="CG6">
        <f>IF(CG$1&lt;=(land_use_parameters!$AG7),(land_use_parameters!$J7-land_use_parameters!$K7)*MIN(CG$1/land_use_parameters!$AF7,1)-land_use_parameters!$M7,0)</f>
        <v>0</v>
      </c>
      <c r="CH6">
        <f>IF(CH$1&lt;=(land_use_parameters!$AG7),(land_use_parameters!$J7-land_use_parameters!$K7)*MIN(CH$1/land_use_parameters!$AF7,1)-land_use_parameters!$M7,0)</f>
        <v>0</v>
      </c>
      <c r="CI6">
        <f>IF(CI$1&lt;=(land_use_parameters!$AG7),(land_use_parameters!$J7-land_use_parameters!$K7)*MIN(CI$1/land_use_parameters!$AF7,1)-land_use_parameters!$M7,0)</f>
        <v>0</v>
      </c>
      <c r="CJ6">
        <f>IF(CJ$1&lt;=(land_use_parameters!$AG7),(land_use_parameters!$J7-land_use_parameters!$K7)*MIN(CJ$1/land_use_parameters!$AF7,1)-land_use_parameters!$M7,0)</f>
        <v>0</v>
      </c>
      <c r="CK6">
        <f>IF(CK$1&lt;=(land_use_parameters!$AG7),(land_use_parameters!$J7-land_use_parameters!$K7)*MIN(CK$1/land_use_parameters!$AF7,1)-land_use_parameters!$M7,0)</f>
        <v>0</v>
      </c>
      <c r="CL6">
        <f>IF(CL$1&lt;=(land_use_parameters!$AG7),(land_use_parameters!$J7-land_use_parameters!$K7)*MIN(CL$1/land_use_parameters!$AF7,1)-land_use_parameters!$M7,0)</f>
        <v>0</v>
      </c>
      <c r="CM6">
        <f>IF(CM$1&lt;=(land_use_parameters!$AG7),(land_use_parameters!$J7-land_use_parameters!$K7)*MIN(CM$1/land_use_parameters!$AF7,1)-land_use_parameters!$M7,0)</f>
        <v>0</v>
      </c>
      <c r="CN6">
        <f>IF(CN$1&lt;=(land_use_parameters!$AG7),(land_use_parameters!$J7-land_use_parameters!$K7)*MIN(CN$1/land_use_parameters!$AF7,1)-land_use_parameters!$M7,0)</f>
        <v>0</v>
      </c>
      <c r="CO6">
        <f>IF(CO$1&lt;=(land_use_parameters!$AG7),(land_use_parameters!$J7-land_use_parameters!$K7)*MIN(CO$1/land_use_parameters!$AF7,1)-land_use_parameters!$M7,0)</f>
        <v>0</v>
      </c>
      <c r="CP6">
        <f>IF(CP$1&lt;=(land_use_parameters!$AG7),(land_use_parameters!$J7-land_use_parameters!$K7)*MIN(CP$1/land_use_parameters!$AF7,1)-land_use_parameters!$M7,0)</f>
        <v>0</v>
      </c>
      <c r="CQ6">
        <f>IF(CQ$1&lt;=(land_use_parameters!$AG7),(land_use_parameters!$J7-land_use_parameters!$K7)*MIN(CQ$1/land_use_parameters!$AF7,1)-land_use_parameters!$M7,0)</f>
        <v>0</v>
      </c>
      <c r="CR6">
        <f>IF(CR$1&lt;=(land_use_parameters!$AG7),(land_use_parameters!$J7-land_use_parameters!$K7)*MIN(CR$1/land_use_parameters!$AF7,1)-land_use_parameters!$M7,0)</f>
        <v>0</v>
      </c>
      <c r="CS6">
        <f>IF(CS$1&lt;=(land_use_parameters!$AG7),(land_use_parameters!$J7-land_use_parameters!$K7)*MIN(CS$1/land_use_parameters!$AF7,1)-land_use_parameters!$M7,0)</f>
        <v>0</v>
      </c>
      <c r="CT6">
        <f>IF(CT$1&lt;=(land_use_parameters!$AG7),(land_use_parameters!$J7-land_use_parameters!$K7)*MIN(CT$1/land_use_parameters!$AF7,1)-land_use_parameters!$M7,0)</f>
        <v>0</v>
      </c>
      <c r="CU6">
        <f>IF(CU$1&lt;=(land_use_parameters!$AG7),(land_use_parameters!$J7-land_use_parameters!$K7)*MIN(CU$1/land_use_parameters!$AF7,1)-land_use_parameters!$M7,0)</f>
        <v>0</v>
      </c>
      <c r="CV6">
        <f>IF(CV$1&lt;=(land_use_parameters!$AG7),(land_use_parameters!$J7-land_use_parameters!$K7)*MIN(CV$1/land_use_parameters!$AF7,1)-land_use_parameters!$M7,0)</f>
        <v>0</v>
      </c>
      <c r="CW6">
        <f>IF(CW$1&lt;=(land_use_parameters!$AG7),(land_use_parameters!$J7-land_use_parameters!$K7)*MIN(CW$1/land_use_parameters!$AF7,1)-land_use_parameters!$M7,0)</f>
        <v>0</v>
      </c>
      <c r="CX6">
        <f>IF(CX$1&lt;=(land_use_parameters!$AG7),(land_use_parameters!$J7-land_use_parameters!$K7)*MIN(CX$1/land_use_parameters!$AF7,1)-land_use_parameters!$M7,0)</f>
        <v>0</v>
      </c>
    </row>
    <row r="7" spans="1:102" x14ac:dyDescent="0.3">
      <c r="A7" s="1" t="s">
        <v>6</v>
      </c>
      <c r="B7" t="e">
        <f>IF(B$1&lt;=(land_use_parameters!$AG8),(land_use_parameters!$J8-land_use_parameters!$K8)*MIN(B$1/land_use_parameters!$AF8,1)-land_use_parameters!$M8,0)</f>
        <v>#DIV/0!</v>
      </c>
      <c r="C7">
        <f>IF(C$1&lt;=(land_use_parameters!$AG8),(land_use_parameters!$J8-land_use_parameters!$K8)*MIN(C$1/land_use_parameters!$AF8,1)-land_use_parameters!$M8,0)</f>
        <v>0</v>
      </c>
      <c r="D7">
        <f>IF(D$1&lt;=(land_use_parameters!$AG8),(land_use_parameters!$J8-land_use_parameters!$K8)*MIN(D$1/land_use_parameters!$AF8,1)-land_use_parameters!$M8,0)</f>
        <v>0</v>
      </c>
      <c r="E7">
        <f>IF(E$1&lt;=(land_use_parameters!$AG8),(land_use_parameters!$J8-land_use_parameters!$K8)*MIN(E$1/land_use_parameters!$AF8,1)-land_use_parameters!$M8,0)</f>
        <v>0</v>
      </c>
      <c r="F7">
        <f>IF(F$1&lt;=(land_use_parameters!$AG8),(land_use_parameters!$J8-land_use_parameters!$K8)*MIN(F$1/land_use_parameters!$AF8,1)-land_use_parameters!$M8,0)</f>
        <v>0</v>
      </c>
      <c r="G7">
        <f>IF(G$1&lt;=(land_use_parameters!$AG8),(land_use_parameters!$J8-land_use_parameters!$K8)*MIN(G$1/land_use_parameters!$AF8,1)-land_use_parameters!$M8,0)</f>
        <v>0</v>
      </c>
      <c r="H7">
        <f>IF(H$1&lt;=(land_use_parameters!$AG8),(land_use_parameters!$J8-land_use_parameters!$K8)*MIN(H$1/land_use_parameters!$AF8,1)-land_use_parameters!$M8,0)</f>
        <v>0</v>
      </c>
      <c r="I7">
        <f>IF(I$1&lt;=(land_use_parameters!$AG8),(land_use_parameters!$J8-land_use_parameters!$K8)*MIN(I$1/land_use_parameters!$AF8,1)-land_use_parameters!$M8,0)</f>
        <v>0</v>
      </c>
      <c r="J7">
        <f>IF(J$1&lt;=(land_use_parameters!$AG8),(land_use_parameters!$J8-land_use_parameters!$K8)*MIN(J$1/land_use_parameters!$AF8,1)-land_use_parameters!$M8,0)</f>
        <v>0</v>
      </c>
      <c r="K7">
        <f>IF(K$1&lt;=(land_use_parameters!$AG8),(land_use_parameters!$J8-land_use_parameters!$K8)*MIN(K$1/land_use_parameters!$AF8,1)-land_use_parameters!$M8,0)</f>
        <v>0</v>
      </c>
      <c r="L7">
        <f>IF(L$1&lt;=(land_use_parameters!$AG8),(land_use_parameters!$J8-land_use_parameters!$K8)*MIN(L$1/land_use_parameters!$AF8,1)-land_use_parameters!$M8,0)</f>
        <v>0</v>
      </c>
      <c r="M7">
        <f>IF(M$1&lt;=(land_use_parameters!$AG8),(land_use_parameters!$J8-land_use_parameters!$K8)*MIN(M$1/land_use_parameters!$AF8,1)-land_use_parameters!$M8,0)</f>
        <v>0</v>
      </c>
      <c r="N7">
        <f>IF(N$1&lt;=(land_use_parameters!$AG8),(land_use_parameters!$J8-land_use_parameters!$K8)*MIN(N$1/land_use_parameters!$AF8,1)-land_use_parameters!$M8,0)</f>
        <v>0</v>
      </c>
      <c r="O7">
        <f>IF(O$1&lt;=(land_use_parameters!$AG8),(land_use_parameters!$J8-land_use_parameters!$K8)*MIN(O$1/land_use_parameters!$AF8,1)-land_use_parameters!$M8,0)</f>
        <v>0</v>
      </c>
      <c r="P7">
        <f>IF(P$1&lt;=(land_use_parameters!$AG8),(land_use_parameters!$J8-land_use_parameters!$K8)*MIN(P$1/land_use_parameters!$AF8,1)-land_use_parameters!$M8,0)</f>
        <v>0</v>
      </c>
      <c r="Q7">
        <f>IF(Q$1&lt;=(land_use_parameters!$AG8),(land_use_parameters!$J8-land_use_parameters!$K8)*MIN(Q$1/land_use_parameters!$AF8,1)-land_use_parameters!$M8,0)</f>
        <v>0</v>
      </c>
      <c r="R7">
        <f>IF(R$1&lt;=(land_use_parameters!$AG8),(land_use_parameters!$J8-land_use_parameters!$K8)*MIN(R$1/land_use_parameters!$AF8,1)-land_use_parameters!$M8,0)</f>
        <v>0</v>
      </c>
      <c r="S7">
        <f>IF(S$1&lt;=(land_use_parameters!$AG8),(land_use_parameters!$J8-land_use_parameters!$K8)*MIN(S$1/land_use_parameters!$AF8,1)-land_use_parameters!$M8,0)</f>
        <v>0</v>
      </c>
      <c r="T7">
        <f>IF(T$1&lt;=(land_use_parameters!$AG8),(land_use_parameters!$J8-land_use_parameters!$K8)*MIN(T$1/land_use_parameters!$AF8,1)-land_use_parameters!$M8,0)</f>
        <v>0</v>
      </c>
      <c r="U7">
        <f>IF(U$1&lt;=(land_use_parameters!$AG8),(land_use_parameters!$J8-land_use_parameters!$K8)*MIN(U$1/land_use_parameters!$AF8,1)-land_use_parameters!$M8,0)</f>
        <v>0</v>
      </c>
      <c r="V7">
        <f>IF(V$1&lt;=(land_use_parameters!$AG8),(land_use_parameters!$J8-land_use_parameters!$K8)*MIN(V$1/land_use_parameters!$AF8,1)-land_use_parameters!$M8,0)</f>
        <v>0</v>
      </c>
      <c r="W7">
        <f>IF(W$1&lt;=(land_use_parameters!$AG8),(land_use_parameters!$J8-land_use_parameters!$K8)*MIN(W$1/land_use_parameters!$AF8,1)-land_use_parameters!$M8,0)</f>
        <v>0</v>
      </c>
      <c r="X7">
        <f>IF(X$1&lt;=(land_use_parameters!$AG8),(land_use_parameters!$J8-land_use_parameters!$K8)*MIN(X$1/land_use_parameters!$AF8,1)-land_use_parameters!$M8,0)</f>
        <v>0</v>
      </c>
      <c r="Y7">
        <f>IF(Y$1&lt;=(land_use_parameters!$AG8),(land_use_parameters!$J8-land_use_parameters!$K8)*MIN(Y$1/land_use_parameters!$AF8,1)-land_use_parameters!$M8,0)</f>
        <v>0</v>
      </c>
      <c r="Z7">
        <f>IF(Z$1&lt;=(land_use_parameters!$AG8),(land_use_parameters!$J8-land_use_parameters!$K8)*MIN(Z$1/land_use_parameters!$AF8,1)-land_use_parameters!$M8,0)</f>
        <v>0</v>
      </c>
      <c r="AA7">
        <f>IF(AA$1&lt;=(land_use_parameters!$AG8),(land_use_parameters!$J8-land_use_parameters!$K8)*MIN(AA$1/land_use_parameters!$AF8,1)-land_use_parameters!$M8,0)</f>
        <v>0</v>
      </c>
      <c r="AB7">
        <f>IF(AB$1&lt;=(land_use_parameters!$AG8),(land_use_parameters!$J8-land_use_parameters!$K8)*MIN(AB$1/land_use_parameters!$AF8,1)-land_use_parameters!$M8,0)</f>
        <v>0</v>
      </c>
      <c r="AC7">
        <f>IF(AC$1&lt;=(land_use_parameters!$AG8),(land_use_parameters!$J8-land_use_parameters!$K8)*MIN(AC$1/land_use_parameters!$AF8,1)-land_use_parameters!$M8,0)</f>
        <v>0</v>
      </c>
      <c r="AD7">
        <f>IF(AD$1&lt;=(land_use_parameters!$AG8),(land_use_parameters!$J8-land_use_parameters!$K8)*MIN(AD$1/land_use_parameters!$AF8,1)-land_use_parameters!$M8,0)</f>
        <v>0</v>
      </c>
      <c r="AE7">
        <f>IF(AE$1&lt;=(land_use_parameters!$AG8),(land_use_parameters!$J8-land_use_parameters!$K8)*MIN(AE$1/land_use_parameters!$AF8,1)-land_use_parameters!$M8,0)</f>
        <v>0</v>
      </c>
      <c r="AF7">
        <f>IF(AF$1&lt;=(land_use_parameters!$AG8),(land_use_parameters!$J8-land_use_parameters!$K8)*MIN(AF$1/land_use_parameters!$AF8,1)-land_use_parameters!$M8,0)</f>
        <v>0</v>
      </c>
      <c r="AG7">
        <f>IF(AG$1&lt;=(land_use_parameters!$AG8),(land_use_parameters!$J8-land_use_parameters!$K8)*MIN(AG$1/land_use_parameters!$AF8,1)-land_use_parameters!$M8,0)</f>
        <v>0</v>
      </c>
      <c r="AH7">
        <f>IF(AH$1&lt;=(land_use_parameters!$AG8),(land_use_parameters!$J8-land_use_parameters!$K8)*MIN(AH$1/land_use_parameters!$AF8,1)-land_use_parameters!$M8,0)</f>
        <v>0</v>
      </c>
      <c r="AI7">
        <f>IF(AI$1&lt;=(land_use_parameters!$AG8),(land_use_parameters!$J8-land_use_parameters!$K8)*MIN(AI$1/land_use_parameters!$AF8,1)-land_use_parameters!$M8,0)</f>
        <v>0</v>
      </c>
      <c r="AJ7">
        <f>IF(AJ$1&lt;=(land_use_parameters!$AG8),(land_use_parameters!$J8-land_use_parameters!$K8)*MIN(AJ$1/land_use_parameters!$AF8,1)-land_use_parameters!$M8,0)</f>
        <v>0</v>
      </c>
      <c r="AK7">
        <f>IF(AK$1&lt;=(land_use_parameters!$AG8),(land_use_parameters!$J8-land_use_parameters!$K8)*MIN(AK$1/land_use_parameters!$AF8,1)-land_use_parameters!$M8,0)</f>
        <v>0</v>
      </c>
      <c r="AL7">
        <f>IF(AL$1&lt;=(land_use_parameters!$AG8),(land_use_parameters!$J8-land_use_parameters!$K8)*MIN(AL$1/land_use_parameters!$AF8,1)-land_use_parameters!$M8,0)</f>
        <v>0</v>
      </c>
      <c r="AM7">
        <f>IF(AM$1&lt;=(land_use_parameters!$AG8),(land_use_parameters!$J8-land_use_parameters!$K8)*MIN(AM$1/land_use_parameters!$AF8,1)-land_use_parameters!$M8,0)</f>
        <v>0</v>
      </c>
      <c r="AN7">
        <f>IF(AN$1&lt;=(land_use_parameters!$AG8),(land_use_parameters!$J8-land_use_parameters!$K8)*MIN(AN$1/land_use_parameters!$AF8,1)-land_use_parameters!$M8,0)</f>
        <v>0</v>
      </c>
      <c r="AO7">
        <f>IF(AO$1&lt;=(land_use_parameters!$AG8),(land_use_parameters!$J8-land_use_parameters!$K8)*MIN(AO$1/land_use_parameters!$AF8,1)-land_use_parameters!$M8,0)</f>
        <v>0</v>
      </c>
      <c r="AP7">
        <f>IF(AP$1&lt;=(land_use_parameters!$AG8),(land_use_parameters!$J8-land_use_parameters!$K8)*MIN(AP$1/land_use_parameters!$AF8,1)-land_use_parameters!$M8,0)</f>
        <v>0</v>
      </c>
      <c r="AQ7">
        <f>IF(AQ$1&lt;=(land_use_parameters!$AG8),(land_use_parameters!$J8-land_use_parameters!$K8)*MIN(AQ$1/land_use_parameters!$AF8,1)-land_use_parameters!$M8,0)</f>
        <v>0</v>
      </c>
      <c r="AR7">
        <f>IF(AR$1&lt;=(land_use_parameters!$AG8),(land_use_parameters!$J8-land_use_parameters!$K8)*MIN(AR$1/land_use_parameters!$AF8,1)-land_use_parameters!$M8,0)</f>
        <v>0</v>
      </c>
      <c r="AS7">
        <f>IF(AS$1&lt;=(land_use_parameters!$AG8),(land_use_parameters!$J8-land_use_parameters!$K8)*MIN(AS$1/land_use_parameters!$AF8,1)-land_use_parameters!$M8,0)</f>
        <v>0</v>
      </c>
      <c r="AT7">
        <f>IF(AT$1&lt;=(land_use_parameters!$AG8),(land_use_parameters!$J8-land_use_parameters!$K8)*MIN(AT$1/land_use_parameters!$AF8,1)-land_use_parameters!$M8,0)</f>
        <v>0</v>
      </c>
      <c r="AU7">
        <f>IF(AU$1&lt;=(land_use_parameters!$AG8),(land_use_parameters!$J8-land_use_parameters!$K8)*MIN(AU$1/land_use_parameters!$AF8,1)-land_use_parameters!$M8,0)</f>
        <v>0</v>
      </c>
      <c r="AV7">
        <f>IF(AV$1&lt;=(land_use_parameters!$AG8),(land_use_parameters!$J8-land_use_parameters!$K8)*MIN(AV$1/land_use_parameters!$AF8,1)-land_use_parameters!$M8,0)</f>
        <v>0</v>
      </c>
      <c r="AW7">
        <f>IF(AW$1&lt;=(land_use_parameters!$AG8),(land_use_parameters!$J8-land_use_parameters!$K8)*MIN(AW$1/land_use_parameters!$AF8,1)-land_use_parameters!$M8,0)</f>
        <v>0</v>
      </c>
      <c r="AX7">
        <f>IF(AX$1&lt;=(land_use_parameters!$AG8),(land_use_parameters!$J8-land_use_parameters!$K8)*MIN(AX$1/land_use_parameters!$AF8,1)-land_use_parameters!$M8,0)</f>
        <v>0</v>
      </c>
      <c r="AY7">
        <f>IF(AY$1&lt;=(land_use_parameters!$AG8),(land_use_parameters!$J8-land_use_parameters!$K8)*MIN(AY$1/land_use_parameters!$AF8,1)-land_use_parameters!$M8,0)</f>
        <v>0</v>
      </c>
      <c r="AZ7">
        <f>IF(AZ$1&lt;=(land_use_parameters!$AG8),(land_use_parameters!$J8-land_use_parameters!$K8)*MIN(AZ$1/land_use_parameters!$AF8,1)-land_use_parameters!$M8,0)</f>
        <v>0</v>
      </c>
      <c r="BA7">
        <f>IF(BA$1&lt;=(land_use_parameters!$AG8),(land_use_parameters!$J8-land_use_parameters!$K8)*MIN(BA$1/land_use_parameters!$AF8,1)-land_use_parameters!$M8,0)</f>
        <v>0</v>
      </c>
      <c r="BB7">
        <f>IF(BB$1&lt;=(land_use_parameters!$AG8),(land_use_parameters!$J8-land_use_parameters!$K8)*MIN(BB$1/land_use_parameters!$AF8,1)-land_use_parameters!$M8,0)</f>
        <v>0</v>
      </c>
      <c r="BC7">
        <f>IF(BC$1&lt;=(land_use_parameters!$AG8),(land_use_parameters!$J8-land_use_parameters!$K8)*MIN(BC$1/land_use_parameters!$AF8,1)-land_use_parameters!$M8,0)</f>
        <v>0</v>
      </c>
      <c r="BD7">
        <f>IF(BD$1&lt;=(land_use_parameters!$AG8),(land_use_parameters!$J8-land_use_parameters!$K8)*MIN(BD$1/land_use_parameters!$AF8,1)-land_use_parameters!$M8,0)</f>
        <v>0</v>
      </c>
      <c r="BE7">
        <f>IF(BE$1&lt;=(land_use_parameters!$AG8),(land_use_parameters!$J8-land_use_parameters!$K8)*MIN(BE$1/land_use_parameters!$AF8,1)-land_use_parameters!$M8,0)</f>
        <v>0</v>
      </c>
      <c r="BF7">
        <f>IF(BF$1&lt;=(land_use_parameters!$AG8),(land_use_parameters!$J8-land_use_parameters!$K8)*MIN(BF$1/land_use_parameters!$AF8,1)-land_use_parameters!$M8,0)</f>
        <v>0</v>
      </c>
      <c r="BG7">
        <f>IF(BG$1&lt;=(land_use_parameters!$AG8),(land_use_parameters!$J8-land_use_parameters!$K8)*MIN(BG$1/land_use_parameters!$AF8,1)-land_use_parameters!$M8,0)</f>
        <v>0</v>
      </c>
      <c r="BH7">
        <f>IF(BH$1&lt;=(land_use_parameters!$AG8),(land_use_parameters!$J8-land_use_parameters!$K8)*MIN(BH$1/land_use_parameters!$AF8,1)-land_use_parameters!$M8,0)</f>
        <v>0</v>
      </c>
      <c r="BI7">
        <f>IF(BI$1&lt;=(land_use_parameters!$AG8),(land_use_parameters!$J8-land_use_parameters!$K8)*MIN(BI$1/land_use_parameters!$AF8,1)-land_use_parameters!$M8,0)</f>
        <v>0</v>
      </c>
      <c r="BJ7">
        <f>IF(BJ$1&lt;=(land_use_parameters!$AG8),(land_use_parameters!$J8-land_use_parameters!$K8)*MIN(BJ$1/land_use_parameters!$AF8,1)-land_use_parameters!$M8,0)</f>
        <v>0</v>
      </c>
      <c r="BK7">
        <f>IF(BK$1&lt;=(land_use_parameters!$AG8),(land_use_parameters!$J8-land_use_parameters!$K8)*MIN(BK$1/land_use_parameters!$AF8,1)-land_use_parameters!$M8,0)</f>
        <v>0</v>
      </c>
      <c r="BL7">
        <f>IF(BL$1&lt;=(land_use_parameters!$AG8),(land_use_parameters!$J8-land_use_parameters!$K8)*MIN(BL$1/land_use_parameters!$AF8,1)-land_use_parameters!$M8,0)</f>
        <v>0</v>
      </c>
      <c r="BM7">
        <f>IF(BM$1&lt;=(land_use_parameters!$AG8),(land_use_parameters!$J8-land_use_parameters!$K8)*MIN(BM$1/land_use_parameters!$AF8,1)-land_use_parameters!$M8,0)</f>
        <v>0</v>
      </c>
      <c r="BN7">
        <f>IF(BN$1&lt;=(land_use_parameters!$AG8),(land_use_parameters!$J8-land_use_parameters!$K8)*MIN(BN$1/land_use_parameters!$AF8,1)-land_use_parameters!$M8,0)</f>
        <v>0</v>
      </c>
      <c r="BO7">
        <f>IF(BO$1&lt;=(land_use_parameters!$AG8),(land_use_parameters!$J8-land_use_parameters!$K8)*MIN(BO$1/land_use_parameters!$AF8,1)-land_use_parameters!$M8,0)</f>
        <v>0</v>
      </c>
      <c r="BP7">
        <f>IF(BP$1&lt;=(land_use_parameters!$AG8),(land_use_parameters!$J8-land_use_parameters!$K8)*MIN(BP$1/land_use_parameters!$AF8,1)-land_use_parameters!$M8,0)</f>
        <v>0</v>
      </c>
      <c r="BQ7">
        <f>IF(BQ$1&lt;=(land_use_parameters!$AG8),(land_use_parameters!$J8-land_use_parameters!$K8)*MIN(BQ$1/land_use_parameters!$AF8,1)-land_use_parameters!$M8,0)</f>
        <v>0</v>
      </c>
      <c r="BR7">
        <f>IF(BR$1&lt;=(land_use_parameters!$AG8),(land_use_parameters!$J8-land_use_parameters!$K8)*MIN(BR$1/land_use_parameters!$AF8,1)-land_use_parameters!$M8,0)</f>
        <v>0</v>
      </c>
      <c r="BS7">
        <f>IF(BS$1&lt;=(land_use_parameters!$AG8),(land_use_parameters!$J8-land_use_parameters!$K8)*MIN(BS$1/land_use_parameters!$AF8,1)-land_use_parameters!$M8,0)</f>
        <v>0</v>
      </c>
      <c r="BT7">
        <f>IF(BT$1&lt;=(land_use_parameters!$AG8),(land_use_parameters!$J8-land_use_parameters!$K8)*MIN(BT$1/land_use_parameters!$AF8,1)-land_use_parameters!$M8,0)</f>
        <v>0</v>
      </c>
      <c r="BU7">
        <f>IF(BU$1&lt;=(land_use_parameters!$AG8),(land_use_parameters!$J8-land_use_parameters!$K8)*MIN(BU$1/land_use_parameters!$AF8,1)-land_use_parameters!$M8,0)</f>
        <v>0</v>
      </c>
      <c r="BV7">
        <f>IF(BV$1&lt;=(land_use_parameters!$AG8),(land_use_parameters!$J8-land_use_parameters!$K8)*MIN(BV$1/land_use_parameters!$AF8,1)-land_use_parameters!$M8,0)</f>
        <v>0</v>
      </c>
      <c r="BW7">
        <f>IF(BW$1&lt;=(land_use_parameters!$AG8),(land_use_parameters!$J8-land_use_parameters!$K8)*MIN(BW$1/land_use_parameters!$AF8,1)-land_use_parameters!$M8,0)</f>
        <v>0</v>
      </c>
      <c r="BX7">
        <f>IF(BX$1&lt;=(land_use_parameters!$AG8),(land_use_parameters!$J8-land_use_parameters!$K8)*MIN(BX$1/land_use_parameters!$AF8,1)-land_use_parameters!$M8,0)</f>
        <v>0</v>
      </c>
      <c r="BY7">
        <f>IF(BY$1&lt;=(land_use_parameters!$AG8),(land_use_parameters!$J8-land_use_parameters!$K8)*MIN(BY$1/land_use_parameters!$AF8,1)-land_use_parameters!$M8,0)</f>
        <v>0</v>
      </c>
      <c r="BZ7">
        <f>IF(BZ$1&lt;=(land_use_parameters!$AG8),(land_use_parameters!$J8-land_use_parameters!$K8)*MIN(BZ$1/land_use_parameters!$AF8,1)-land_use_parameters!$M8,0)</f>
        <v>0</v>
      </c>
      <c r="CA7">
        <f>IF(CA$1&lt;=(land_use_parameters!$AG8),(land_use_parameters!$J8-land_use_parameters!$K8)*MIN(CA$1/land_use_parameters!$AF8,1)-land_use_parameters!$M8,0)</f>
        <v>0</v>
      </c>
      <c r="CB7">
        <f>IF(CB$1&lt;=(land_use_parameters!$AG8),(land_use_parameters!$J8-land_use_parameters!$K8)*MIN(CB$1/land_use_parameters!$AF8,1)-land_use_parameters!$M8,0)</f>
        <v>0</v>
      </c>
      <c r="CC7">
        <f>IF(CC$1&lt;=(land_use_parameters!$AG8),(land_use_parameters!$J8-land_use_parameters!$K8)*MIN(CC$1/land_use_parameters!$AF8,1)-land_use_parameters!$M8,0)</f>
        <v>0</v>
      </c>
      <c r="CD7">
        <f>IF(CD$1&lt;=(land_use_parameters!$AG8),(land_use_parameters!$J8-land_use_parameters!$K8)*MIN(CD$1/land_use_parameters!$AF8,1)-land_use_parameters!$M8,0)</f>
        <v>0</v>
      </c>
      <c r="CE7">
        <f>IF(CE$1&lt;=(land_use_parameters!$AG8),(land_use_parameters!$J8-land_use_parameters!$K8)*MIN(CE$1/land_use_parameters!$AF8,1)-land_use_parameters!$M8,0)</f>
        <v>0</v>
      </c>
      <c r="CF7">
        <f>IF(CF$1&lt;=(land_use_parameters!$AG8),(land_use_parameters!$J8-land_use_parameters!$K8)*MIN(CF$1/land_use_parameters!$AF8,1)-land_use_parameters!$M8,0)</f>
        <v>0</v>
      </c>
      <c r="CG7">
        <f>IF(CG$1&lt;=(land_use_parameters!$AG8),(land_use_parameters!$J8-land_use_parameters!$K8)*MIN(CG$1/land_use_parameters!$AF8,1)-land_use_parameters!$M8,0)</f>
        <v>0</v>
      </c>
      <c r="CH7">
        <f>IF(CH$1&lt;=(land_use_parameters!$AG8),(land_use_parameters!$J8-land_use_parameters!$K8)*MIN(CH$1/land_use_parameters!$AF8,1)-land_use_parameters!$M8,0)</f>
        <v>0</v>
      </c>
      <c r="CI7">
        <f>IF(CI$1&lt;=(land_use_parameters!$AG8),(land_use_parameters!$J8-land_use_parameters!$K8)*MIN(CI$1/land_use_parameters!$AF8,1)-land_use_parameters!$M8,0)</f>
        <v>0</v>
      </c>
      <c r="CJ7">
        <f>IF(CJ$1&lt;=(land_use_parameters!$AG8),(land_use_parameters!$J8-land_use_parameters!$K8)*MIN(CJ$1/land_use_parameters!$AF8,1)-land_use_parameters!$M8,0)</f>
        <v>0</v>
      </c>
      <c r="CK7">
        <f>IF(CK$1&lt;=(land_use_parameters!$AG8),(land_use_parameters!$J8-land_use_parameters!$K8)*MIN(CK$1/land_use_parameters!$AF8,1)-land_use_parameters!$M8,0)</f>
        <v>0</v>
      </c>
      <c r="CL7">
        <f>IF(CL$1&lt;=(land_use_parameters!$AG8),(land_use_parameters!$J8-land_use_parameters!$K8)*MIN(CL$1/land_use_parameters!$AF8,1)-land_use_parameters!$M8,0)</f>
        <v>0</v>
      </c>
      <c r="CM7">
        <f>IF(CM$1&lt;=(land_use_parameters!$AG8),(land_use_parameters!$J8-land_use_parameters!$K8)*MIN(CM$1/land_use_parameters!$AF8,1)-land_use_parameters!$M8,0)</f>
        <v>0</v>
      </c>
      <c r="CN7">
        <f>IF(CN$1&lt;=(land_use_parameters!$AG8),(land_use_parameters!$J8-land_use_parameters!$K8)*MIN(CN$1/land_use_parameters!$AF8,1)-land_use_parameters!$M8,0)</f>
        <v>0</v>
      </c>
      <c r="CO7">
        <f>IF(CO$1&lt;=(land_use_parameters!$AG8),(land_use_parameters!$J8-land_use_parameters!$K8)*MIN(CO$1/land_use_parameters!$AF8,1)-land_use_parameters!$M8,0)</f>
        <v>0</v>
      </c>
      <c r="CP7">
        <f>IF(CP$1&lt;=(land_use_parameters!$AG8),(land_use_parameters!$J8-land_use_parameters!$K8)*MIN(CP$1/land_use_parameters!$AF8,1)-land_use_parameters!$M8,0)</f>
        <v>0</v>
      </c>
      <c r="CQ7">
        <f>IF(CQ$1&lt;=(land_use_parameters!$AG8),(land_use_parameters!$J8-land_use_parameters!$K8)*MIN(CQ$1/land_use_parameters!$AF8,1)-land_use_parameters!$M8,0)</f>
        <v>0</v>
      </c>
      <c r="CR7">
        <f>IF(CR$1&lt;=(land_use_parameters!$AG8),(land_use_parameters!$J8-land_use_parameters!$K8)*MIN(CR$1/land_use_parameters!$AF8,1)-land_use_parameters!$M8,0)</f>
        <v>0</v>
      </c>
      <c r="CS7">
        <f>IF(CS$1&lt;=(land_use_parameters!$AG8),(land_use_parameters!$J8-land_use_parameters!$K8)*MIN(CS$1/land_use_parameters!$AF8,1)-land_use_parameters!$M8,0)</f>
        <v>0</v>
      </c>
      <c r="CT7">
        <f>IF(CT$1&lt;=(land_use_parameters!$AG8),(land_use_parameters!$J8-land_use_parameters!$K8)*MIN(CT$1/land_use_parameters!$AF8,1)-land_use_parameters!$M8,0)</f>
        <v>0</v>
      </c>
      <c r="CU7">
        <f>IF(CU$1&lt;=(land_use_parameters!$AG8),(land_use_parameters!$J8-land_use_parameters!$K8)*MIN(CU$1/land_use_parameters!$AF8,1)-land_use_parameters!$M8,0)</f>
        <v>0</v>
      </c>
      <c r="CV7">
        <f>IF(CV$1&lt;=(land_use_parameters!$AG8),(land_use_parameters!$J8-land_use_parameters!$K8)*MIN(CV$1/land_use_parameters!$AF8,1)-land_use_parameters!$M8,0)</f>
        <v>0</v>
      </c>
      <c r="CW7">
        <f>IF(CW$1&lt;=(land_use_parameters!$AG8),(land_use_parameters!$J8-land_use_parameters!$K8)*MIN(CW$1/land_use_parameters!$AF8,1)-land_use_parameters!$M8,0)</f>
        <v>0</v>
      </c>
      <c r="CX7">
        <f>IF(CX$1&lt;=(land_use_parameters!$AG8),(land_use_parameters!$J8-land_use_parameters!$K8)*MIN(CX$1/land_use_parameters!$AF8,1)-land_use_parameters!$M8,0)</f>
        <v>0</v>
      </c>
    </row>
    <row r="8" spans="1:102" x14ac:dyDescent="0.3">
      <c r="A8" s="1" t="s">
        <v>7</v>
      </c>
      <c r="B8" t="e">
        <f>IF(B$1&lt;=(land_use_parameters!$AG9),(land_use_parameters!$J9-land_use_parameters!$K9)*MIN(B$1/land_use_parameters!$AF9,1)-land_use_parameters!$M9,0)</f>
        <v>#DIV/0!</v>
      </c>
      <c r="C8">
        <f>IF(C$1&lt;=(land_use_parameters!$AG9),(land_use_parameters!$J9-land_use_parameters!$K9)*MIN(C$1/land_use_parameters!$AF9,1)-land_use_parameters!$M9,0)</f>
        <v>0</v>
      </c>
      <c r="D8">
        <f>IF(D$1&lt;=(land_use_parameters!$AG9),(land_use_parameters!$J9-land_use_parameters!$K9)*MIN(D$1/land_use_parameters!$AF9,1)-land_use_parameters!$M9,0)</f>
        <v>0</v>
      </c>
      <c r="E8">
        <f>IF(E$1&lt;=(land_use_parameters!$AG9),(land_use_parameters!$J9-land_use_parameters!$K9)*MIN(E$1/land_use_parameters!$AF9,1)-land_use_parameters!$M9,0)</f>
        <v>0</v>
      </c>
      <c r="F8">
        <f>IF(F$1&lt;=(land_use_parameters!$AG9),(land_use_parameters!$J9-land_use_parameters!$K9)*MIN(F$1/land_use_parameters!$AF9,1)-land_use_parameters!$M9,0)</f>
        <v>0</v>
      </c>
      <c r="G8">
        <f>IF(G$1&lt;=(land_use_parameters!$AG9),(land_use_parameters!$J9-land_use_parameters!$K9)*MIN(G$1/land_use_parameters!$AF9,1)-land_use_parameters!$M9,0)</f>
        <v>0</v>
      </c>
      <c r="H8">
        <f>IF(H$1&lt;=(land_use_parameters!$AG9),(land_use_parameters!$J9-land_use_parameters!$K9)*MIN(H$1/land_use_parameters!$AF9,1)-land_use_parameters!$M9,0)</f>
        <v>0</v>
      </c>
      <c r="I8">
        <f>IF(I$1&lt;=(land_use_parameters!$AG9),(land_use_parameters!$J9-land_use_parameters!$K9)*MIN(I$1/land_use_parameters!$AF9,1)-land_use_parameters!$M9,0)</f>
        <v>0</v>
      </c>
      <c r="J8">
        <f>IF(J$1&lt;=(land_use_parameters!$AG9),(land_use_parameters!$J9-land_use_parameters!$K9)*MIN(J$1/land_use_parameters!$AF9,1)-land_use_parameters!$M9,0)</f>
        <v>0</v>
      </c>
      <c r="K8">
        <f>IF(K$1&lt;=(land_use_parameters!$AG9),(land_use_parameters!$J9-land_use_parameters!$K9)*MIN(K$1/land_use_parameters!$AF9,1)-land_use_parameters!$M9,0)</f>
        <v>0</v>
      </c>
      <c r="L8">
        <f>IF(L$1&lt;=(land_use_parameters!$AG9),(land_use_parameters!$J9-land_use_parameters!$K9)*MIN(L$1/land_use_parameters!$AF9,1)-land_use_parameters!$M9,0)</f>
        <v>0</v>
      </c>
      <c r="M8">
        <f>IF(M$1&lt;=(land_use_parameters!$AG9),(land_use_parameters!$J9-land_use_parameters!$K9)*MIN(M$1/land_use_parameters!$AF9,1)-land_use_parameters!$M9,0)</f>
        <v>0</v>
      </c>
      <c r="N8">
        <f>IF(N$1&lt;=(land_use_parameters!$AG9),(land_use_parameters!$J9-land_use_parameters!$K9)*MIN(N$1/land_use_parameters!$AF9,1)-land_use_parameters!$M9,0)</f>
        <v>0</v>
      </c>
      <c r="O8">
        <f>IF(O$1&lt;=(land_use_parameters!$AG9),(land_use_parameters!$J9-land_use_parameters!$K9)*MIN(O$1/land_use_parameters!$AF9,1)-land_use_parameters!$M9,0)</f>
        <v>0</v>
      </c>
      <c r="P8">
        <f>IF(P$1&lt;=(land_use_parameters!$AG9),(land_use_parameters!$J9-land_use_parameters!$K9)*MIN(P$1/land_use_parameters!$AF9,1)-land_use_parameters!$M9,0)</f>
        <v>0</v>
      </c>
      <c r="Q8">
        <f>IF(Q$1&lt;=(land_use_parameters!$AG9),(land_use_parameters!$J9-land_use_parameters!$K9)*MIN(Q$1/land_use_parameters!$AF9,1)-land_use_parameters!$M9,0)</f>
        <v>0</v>
      </c>
      <c r="R8">
        <f>IF(R$1&lt;=(land_use_parameters!$AG9),(land_use_parameters!$J9-land_use_parameters!$K9)*MIN(R$1/land_use_parameters!$AF9,1)-land_use_parameters!$M9,0)</f>
        <v>0</v>
      </c>
      <c r="S8">
        <f>IF(S$1&lt;=(land_use_parameters!$AG9),(land_use_parameters!$J9-land_use_parameters!$K9)*MIN(S$1/land_use_parameters!$AF9,1)-land_use_parameters!$M9,0)</f>
        <v>0</v>
      </c>
      <c r="T8">
        <f>IF(T$1&lt;=(land_use_parameters!$AG9),(land_use_parameters!$J9-land_use_parameters!$K9)*MIN(T$1/land_use_parameters!$AF9,1)-land_use_parameters!$M9,0)</f>
        <v>0</v>
      </c>
      <c r="U8">
        <f>IF(U$1&lt;=(land_use_parameters!$AG9),(land_use_parameters!$J9-land_use_parameters!$K9)*MIN(U$1/land_use_parameters!$AF9,1)-land_use_parameters!$M9,0)</f>
        <v>0</v>
      </c>
      <c r="V8">
        <f>IF(V$1&lt;=(land_use_parameters!$AG9),(land_use_parameters!$J9-land_use_parameters!$K9)*MIN(V$1/land_use_parameters!$AF9,1)-land_use_parameters!$M9,0)</f>
        <v>0</v>
      </c>
      <c r="W8">
        <f>IF(W$1&lt;=(land_use_parameters!$AG9),(land_use_parameters!$J9-land_use_parameters!$K9)*MIN(W$1/land_use_parameters!$AF9,1)-land_use_parameters!$M9,0)</f>
        <v>0</v>
      </c>
      <c r="X8">
        <f>IF(X$1&lt;=(land_use_parameters!$AG9),(land_use_parameters!$J9-land_use_parameters!$K9)*MIN(X$1/land_use_parameters!$AF9,1)-land_use_parameters!$M9,0)</f>
        <v>0</v>
      </c>
      <c r="Y8">
        <f>IF(Y$1&lt;=(land_use_parameters!$AG9),(land_use_parameters!$J9-land_use_parameters!$K9)*MIN(Y$1/land_use_parameters!$AF9,1)-land_use_parameters!$M9,0)</f>
        <v>0</v>
      </c>
      <c r="Z8">
        <f>IF(Z$1&lt;=(land_use_parameters!$AG9),(land_use_parameters!$J9-land_use_parameters!$K9)*MIN(Z$1/land_use_parameters!$AF9,1)-land_use_parameters!$M9,0)</f>
        <v>0</v>
      </c>
      <c r="AA8">
        <f>IF(AA$1&lt;=(land_use_parameters!$AG9),(land_use_parameters!$J9-land_use_parameters!$K9)*MIN(AA$1/land_use_parameters!$AF9,1)-land_use_parameters!$M9,0)</f>
        <v>0</v>
      </c>
      <c r="AB8">
        <f>IF(AB$1&lt;=(land_use_parameters!$AG9),(land_use_parameters!$J9-land_use_parameters!$K9)*MIN(AB$1/land_use_parameters!$AF9,1)-land_use_parameters!$M9,0)</f>
        <v>0</v>
      </c>
      <c r="AC8">
        <f>IF(AC$1&lt;=(land_use_parameters!$AG9),(land_use_parameters!$J9-land_use_parameters!$K9)*MIN(AC$1/land_use_parameters!$AF9,1)-land_use_parameters!$M9,0)</f>
        <v>0</v>
      </c>
      <c r="AD8">
        <f>IF(AD$1&lt;=(land_use_parameters!$AG9),(land_use_parameters!$J9-land_use_parameters!$K9)*MIN(AD$1/land_use_parameters!$AF9,1)-land_use_parameters!$M9,0)</f>
        <v>0</v>
      </c>
      <c r="AE8">
        <f>IF(AE$1&lt;=(land_use_parameters!$AG9),(land_use_parameters!$J9-land_use_parameters!$K9)*MIN(AE$1/land_use_parameters!$AF9,1)-land_use_parameters!$M9,0)</f>
        <v>0</v>
      </c>
      <c r="AF8">
        <f>IF(AF$1&lt;=(land_use_parameters!$AG9),(land_use_parameters!$J9-land_use_parameters!$K9)*MIN(AF$1/land_use_parameters!$AF9,1)-land_use_parameters!$M9,0)</f>
        <v>0</v>
      </c>
      <c r="AG8">
        <f>IF(AG$1&lt;=(land_use_parameters!$AG9),(land_use_parameters!$J9-land_use_parameters!$K9)*MIN(AG$1/land_use_parameters!$AF9,1)-land_use_parameters!$M9,0)</f>
        <v>0</v>
      </c>
      <c r="AH8">
        <f>IF(AH$1&lt;=(land_use_parameters!$AG9),(land_use_parameters!$J9-land_use_parameters!$K9)*MIN(AH$1/land_use_parameters!$AF9,1)-land_use_parameters!$M9,0)</f>
        <v>0</v>
      </c>
      <c r="AI8">
        <f>IF(AI$1&lt;=(land_use_parameters!$AG9),(land_use_parameters!$J9-land_use_parameters!$K9)*MIN(AI$1/land_use_parameters!$AF9,1)-land_use_parameters!$M9,0)</f>
        <v>0</v>
      </c>
      <c r="AJ8">
        <f>IF(AJ$1&lt;=(land_use_parameters!$AG9),(land_use_parameters!$J9-land_use_parameters!$K9)*MIN(AJ$1/land_use_parameters!$AF9,1)-land_use_parameters!$M9,0)</f>
        <v>0</v>
      </c>
      <c r="AK8">
        <f>IF(AK$1&lt;=(land_use_parameters!$AG9),(land_use_parameters!$J9-land_use_parameters!$K9)*MIN(AK$1/land_use_parameters!$AF9,1)-land_use_parameters!$M9,0)</f>
        <v>0</v>
      </c>
      <c r="AL8">
        <f>IF(AL$1&lt;=(land_use_parameters!$AG9),(land_use_parameters!$J9-land_use_parameters!$K9)*MIN(AL$1/land_use_parameters!$AF9,1)-land_use_parameters!$M9,0)</f>
        <v>0</v>
      </c>
      <c r="AM8">
        <f>IF(AM$1&lt;=(land_use_parameters!$AG9),(land_use_parameters!$J9-land_use_parameters!$K9)*MIN(AM$1/land_use_parameters!$AF9,1)-land_use_parameters!$M9,0)</f>
        <v>0</v>
      </c>
      <c r="AN8">
        <f>IF(AN$1&lt;=(land_use_parameters!$AG9),(land_use_parameters!$J9-land_use_parameters!$K9)*MIN(AN$1/land_use_parameters!$AF9,1)-land_use_parameters!$M9,0)</f>
        <v>0</v>
      </c>
      <c r="AO8">
        <f>IF(AO$1&lt;=(land_use_parameters!$AG9),(land_use_parameters!$J9-land_use_parameters!$K9)*MIN(AO$1/land_use_parameters!$AF9,1)-land_use_parameters!$M9,0)</f>
        <v>0</v>
      </c>
      <c r="AP8">
        <f>IF(AP$1&lt;=(land_use_parameters!$AG9),(land_use_parameters!$J9-land_use_parameters!$K9)*MIN(AP$1/land_use_parameters!$AF9,1)-land_use_parameters!$M9,0)</f>
        <v>0</v>
      </c>
      <c r="AQ8">
        <f>IF(AQ$1&lt;=(land_use_parameters!$AG9),(land_use_parameters!$J9-land_use_parameters!$K9)*MIN(AQ$1/land_use_parameters!$AF9,1)-land_use_parameters!$M9,0)</f>
        <v>0</v>
      </c>
      <c r="AR8">
        <f>IF(AR$1&lt;=(land_use_parameters!$AG9),(land_use_parameters!$J9-land_use_parameters!$K9)*MIN(AR$1/land_use_parameters!$AF9,1)-land_use_parameters!$M9,0)</f>
        <v>0</v>
      </c>
      <c r="AS8">
        <f>IF(AS$1&lt;=(land_use_parameters!$AG9),(land_use_parameters!$J9-land_use_parameters!$K9)*MIN(AS$1/land_use_parameters!$AF9,1)-land_use_parameters!$M9,0)</f>
        <v>0</v>
      </c>
      <c r="AT8">
        <f>IF(AT$1&lt;=(land_use_parameters!$AG9),(land_use_parameters!$J9-land_use_parameters!$K9)*MIN(AT$1/land_use_parameters!$AF9,1)-land_use_parameters!$M9,0)</f>
        <v>0</v>
      </c>
      <c r="AU8">
        <f>IF(AU$1&lt;=(land_use_parameters!$AG9),(land_use_parameters!$J9-land_use_parameters!$K9)*MIN(AU$1/land_use_parameters!$AF9,1)-land_use_parameters!$M9,0)</f>
        <v>0</v>
      </c>
      <c r="AV8">
        <f>IF(AV$1&lt;=(land_use_parameters!$AG9),(land_use_parameters!$J9-land_use_parameters!$K9)*MIN(AV$1/land_use_parameters!$AF9,1)-land_use_parameters!$M9,0)</f>
        <v>0</v>
      </c>
      <c r="AW8">
        <f>IF(AW$1&lt;=(land_use_parameters!$AG9),(land_use_parameters!$J9-land_use_parameters!$K9)*MIN(AW$1/land_use_parameters!$AF9,1)-land_use_parameters!$M9,0)</f>
        <v>0</v>
      </c>
      <c r="AX8">
        <f>IF(AX$1&lt;=(land_use_parameters!$AG9),(land_use_parameters!$J9-land_use_parameters!$K9)*MIN(AX$1/land_use_parameters!$AF9,1)-land_use_parameters!$M9,0)</f>
        <v>0</v>
      </c>
      <c r="AY8">
        <f>IF(AY$1&lt;=(land_use_parameters!$AG9),(land_use_parameters!$J9-land_use_parameters!$K9)*MIN(AY$1/land_use_parameters!$AF9,1)-land_use_parameters!$M9,0)</f>
        <v>0</v>
      </c>
      <c r="AZ8">
        <f>IF(AZ$1&lt;=(land_use_parameters!$AG9),(land_use_parameters!$J9-land_use_parameters!$K9)*MIN(AZ$1/land_use_parameters!$AF9,1)-land_use_parameters!$M9,0)</f>
        <v>0</v>
      </c>
      <c r="BA8">
        <f>IF(BA$1&lt;=(land_use_parameters!$AG9),(land_use_parameters!$J9-land_use_parameters!$K9)*MIN(BA$1/land_use_parameters!$AF9,1)-land_use_parameters!$M9,0)</f>
        <v>0</v>
      </c>
      <c r="BB8">
        <f>IF(BB$1&lt;=(land_use_parameters!$AG9),(land_use_parameters!$J9-land_use_parameters!$K9)*MIN(BB$1/land_use_parameters!$AF9,1)-land_use_parameters!$M9,0)</f>
        <v>0</v>
      </c>
      <c r="BC8">
        <f>IF(BC$1&lt;=(land_use_parameters!$AG9),(land_use_parameters!$J9-land_use_parameters!$K9)*MIN(BC$1/land_use_parameters!$AF9,1)-land_use_parameters!$M9,0)</f>
        <v>0</v>
      </c>
      <c r="BD8">
        <f>IF(BD$1&lt;=(land_use_parameters!$AG9),(land_use_parameters!$J9-land_use_parameters!$K9)*MIN(BD$1/land_use_parameters!$AF9,1)-land_use_parameters!$M9,0)</f>
        <v>0</v>
      </c>
      <c r="BE8">
        <f>IF(BE$1&lt;=(land_use_parameters!$AG9),(land_use_parameters!$J9-land_use_parameters!$K9)*MIN(BE$1/land_use_parameters!$AF9,1)-land_use_parameters!$M9,0)</f>
        <v>0</v>
      </c>
      <c r="BF8">
        <f>IF(BF$1&lt;=(land_use_parameters!$AG9),(land_use_parameters!$J9-land_use_parameters!$K9)*MIN(BF$1/land_use_parameters!$AF9,1)-land_use_parameters!$M9,0)</f>
        <v>0</v>
      </c>
      <c r="BG8">
        <f>IF(BG$1&lt;=(land_use_parameters!$AG9),(land_use_parameters!$J9-land_use_parameters!$K9)*MIN(BG$1/land_use_parameters!$AF9,1)-land_use_parameters!$M9,0)</f>
        <v>0</v>
      </c>
      <c r="BH8">
        <f>IF(BH$1&lt;=(land_use_parameters!$AG9),(land_use_parameters!$J9-land_use_parameters!$K9)*MIN(BH$1/land_use_parameters!$AF9,1)-land_use_parameters!$M9,0)</f>
        <v>0</v>
      </c>
      <c r="BI8">
        <f>IF(BI$1&lt;=(land_use_parameters!$AG9),(land_use_parameters!$J9-land_use_parameters!$K9)*MIN(BI$1/land_use_parameters!$AF9,1)-land_use_parameters!$M9,0)</f>
        <v>0</v>
      </c>
      <c r="BJ8">
        <f>IF(BJ$1&lt;=(land_use_parameters!$AG9),(land_use_parameters!$J9-land_use_parameters!$K9)*MIN(BJ$1/land_use_parameters!$AF9,1)-land_use_parameters!$M9,0)</f>
        <v>0</v>
      </c>
      <c r="BK8">
        <f>IF(BK$1&lt;=(land_use_parameters!$AG9),(land_use_parameters!$J9-land_use_parameters!$K9)*MIN(BK$1/land_use_parameters!$AF9,1)-land_use_parameters!$M9,0)</f>
        <v>0</v>
      </c>
      <c r="BL8">
        <f>IF(BL$1&lt;=(land_use_parameters!$AG9),(land_use_parameters!$J9-land_use_parameters!$K9)*MIN(BL$1/land_use_parameters!$AF9,1)-land_use_parameters!$M9,0)</f>
        <v>0</v>
      </c>
      <c r="BM8">
        <f>IF(BM$1&lt;=(land_use_parameters!$AG9),(land_use_parameters!$J9-land_use_parameters!$K9)*MIN(BM$1/land_use_parameters!$AF9,1)-land_use_parameters!$M9,0)</f>
        <v>0</v>
      </c>
      <c r="BN8">
        <f>IF(BN$1&lt;=(land_use_parameters!$AG9),(land_use_parameters!$J9-land_use_parameters!$K9)*MIN(BN$1/land_use_parameters!$AF9,1)-land_use_parameters!$M9,0)</f>
        <v>0</v>
      </c>
      <c r="BO8">
        <f>IF(BO$1&lt;=(land_use_parameters!$AG9),(land_use_parameters!$J9-land_use_parameters!$K9)*MIN(BO$1/land_use_parameters!$AF9,1)-land_use_parameters!$M9,0)</f>
        <v>0</v>
      </c>
      <c r="BP8">
        <f>IF(BP$1&lt;=(land_use_parameters!$AG9),(land_use_parameters!$J9-land_use_parameters!$K9)*MIN(BP$1/land_use_parameters!$AF9,1)-land_use_parameters!$M9,0)</f>
        <v>0</v>
      </c>
      <c r="BQ8">
        <f>IF(BQ$1&lt;=(land_use_parameters!$AG9),(land_use_parameters!$J9-land_use_parameters!$K9)*MIN(BQ$1/land_use_parameters!$AF9,1)-land_use_parameters!$M9,0)</f>
        <v>0</v>
      </c>
      <c r="BR8">
        <f>IF(BR$1&lt;=(land_use_parameters!$AG9),(land_use_parameters!$J9-land_use_parameters!$K9)*MIN(BR$1/land_use_parameters!$AF9,1)-land_use_parameters!$M9,0)</f>
        <v>0</v>
      </c>
      <c r="BS8">
        <f>IF(BS$1&lt;=(land_use_parameters!$AG9),(land_use_parameters!$J9-land_use_parameters!$K9)*MIN(BS$1/land_use_parameters!$AF9,1)-land_use_parameters!$M9,0)</f>
        <v>0</v>
      </c>
      <c r="BT8">
        <f>IF(BT$1&lt;=(land_use_parameters!$AG9),(land_use_parameters!$J9-land_use_parameters!$K9)*MIN(BT$1/land_use_parameters!$AF9,1)-land_use_parameters!$M9,0)</f>
        <v>0</v>
      </c>
      <c r="BU8">
        <f>IF(BU$1&lt;=(land_use_parameters!$AG9),(land_use_parameters!$J9-land_use_parameters!$K9)*MIN(BU$1/land_use_parameters!$AF9,1)-land_use_parameters!$M9,0)</f>
        <v>0</v>
      </c>
      <c r="BV8">
        <f>IF(BV$1&lt;=(land_use_parameters!$AG9),(land_use_parameters!$J9-land_use_parameters!$K9)*MIN(BV$1/land_use_parameters!$AF9,1)-land_use_parameters!$M9,0)</f>
        <v>0</v>
      </c>
      <c r="BW8">
        <f>IF(BW$1&lt;=(land_use_parameters!$AG9),(land_use_parameters!$J9-land_use_parameters!$K9)*MIN(BW$1/land_use_parameters!$AF9,1)-land_use_parameters!$M9,0)</f>
        <v>0</v>
      </c>
      <c r="BX8">
        <f>IF(BX$1&lt;=(land_use_parameters!$AG9),(land_use_parameters!$J9-land_use_parameters!$K9)*MIN(BX$1/land_use_parameters!$AF9,1)-land_use_parameters!$M9,0)</f>
        <v>0</v>
      </c>
      <c r="BY8">
        <f>IF(BY$1&lt;=(land_use_parameters!$AG9),(land_use_parameters!$J9-land_use_parameters!$K9)*MIN(BY$1/land_use_parameters!$AF9,1)-land_use_parameters!$M9,0)</f>
        <v>0</v>
      </c>
      <c r="BZ8">
        <f>IF(BZ$1&lt;=(land_use_parameters!$AG9),(land_use_parameters!$J9-land_use_parameters!$K9)*MIN(BZ$1/land_use_parameters!$AF9,1)-land_use_parameters!$M9,0)</f>
        <v>0</v>
      </c>
      <c r="CA8">
        <f>IF(CA$1&lt;=(land_use_parameters!$AG9),(land_use_parameters!$J9-land_use_parameters!$K9)*MIN(CA$1/land_use_parameters!$AF9,1)-land_use_parameters!$M9,0)</f>
        <v>0</v>
      </c>
      <c r="CB8">
        <f>IF(CB$1&lt;=(land_use_parameters!$AG9),(land_use_parameters!$J9-land_use_parameters!$K9)*MIN(CB$1/land_use_parameters!$AF9,1)-land_use_parameters!$M9,0)</f>
        <v>0</v>
      </c>
      <c r="CC8">
        <f>IF(CC$1&lt;=(land_use_parameters!$AG9),(land_use_parameters!$J9-land_use_parameters!$K9)*MIN(CC$1/land_use_parameters!$AF9,1)-land_use_parameters!$M9,0)</f>
        <v>0</v>
      </c>
      <c r="CD8">
        <f>IF(CD$1&lt;=(land_use_parameters!$AG9),(land_use_parameters!$J9-land_use_parameters!$K9)*MIN(CD$1/land_use_parameters!$AF9,1)-land_use_parameters!$M9,0)</f>
        <v>0</v>
      </c>
      <c r="CE8">
        <f>IF(CE$1&lt;=(land_use_parameters!$AG9),(land_use_parameters!$J9-land_use_parameters!$K9)*MIN(CE$1/land_use_parameters!$AF9,1)-land_use_parameters!$M9,0)</f>
        <v>0</v>
      </c>
      <c r="CF8">
        <f>IF(CF$1&lt;=(land_use_parameters!$AG9),(land_use_parameters!$J9-land_use_parameters!$K9)*MIN(CF$1/land_use_parameters!$AF9,1)-land_use_parameters!$M9,0)</f>
        <v>0</v>
      </c>
      <c r="CG8">
        <f>IF(CG$1&lt;=(land_use_parameters!$AG9),(land_use_parameters!$J9-land_use_parameters!$K9)*MIN(CG$1/land_use_parameters!$AF9,1)-land_use_parameters!$M9,0)</f>
        <v>0</v>
      </c>
      <c r="CH8">
        <f>IF(CH$1&lt;=(land_use_parameters!$AG9),(land_use_parameters!$J9-land_use_parameters!$K9)*MIN(CH$1/land_use_parameters!$AF9,1)-land_use_parameters!$M9,0)</f>
        <v>0</v>
      </c>
      <c r="CI8">
        <f>IF(CI$1&lt;=(land_use_parameters!$AG9),(land_use_parameters!$J9-land_use_parameters!$K9)*MIN(CI$1/land_use_parameters!$AF9,1)-land_use_parameters!$M9,0)</f>
        <v>0</v>
      </c>
      <c r="CJ8">
        <f>IF(CJ$1&lt;=(land_use_parameters!$AG9),(land_use_parameters!$J9-land_use_parameters!$K9)*MIN(CJ$1/land_use_parameters!$AF9,1)-land_use_parameters!$M9,0)</f>
        <v>0</v>
      </c>
      <c r="CK8">
        <f>IF(CK$1&lt;=(land_use_parameters!$AG9),(land_use_parameters!$J9-land_use_parameters!$K9)*MIN(CK$1/land_use_parameters!$AF9,1)-land_use_parameters!$M9,0)</f>
        <v>0</v>
      </c>
      <c r="CL8">
        <f>IF(CL$1&lt;=(land_use_parameters!$AG9),(land_use_parameters!$J9-land_use_parameters!$K9)*MIN(CL$1/land_use_parameters!$AF9,1)-land_use_parameters!$M9,0)</f>
        <v>0</v>
      </c>
      <c r="CM8">
        <f>IF(CM$1&lt;=(land_use_parameters!$AG9),(land_use_parameters!$J9-land_use_parameters!$K9)*MIN(CM$1/land_use_parameters!$AF9,1)-land_use_parameters!$M9,0)</f>
        <v>0</v>
      </c>
      <c r="CN8">
        <f>IF(CN$1&lt;=(land_use_parameters!$AG9),(land_use_parameters!$J9-land_use_parameters!$K9)*MIN(CN$1/land_use_parameters!$AF9,1)-land_use_parameters!$M9,0)</f>
        <v>0</v>
      </c>
      <c r="CO8">
        <f>IF(CO$1&lt;=(land_use_parameters!$AG9),(land_use_parameters!$J9-land_use_parameters!$K9)*MIN(CO$1/land_use_parameters!$AF9,1)-land_use_parameters!$M9,0)</f>
        <v>0</v>
      </c>
      <c r="CP8">
        <f>IF(CP$1&lt;=(land_use_parameters!$AG9),(land_use_parameters!$J9-land_use_parameters!$K9)*MIN(CP$1/land_use_parameters!$AF9,1)-land_use_parameters!$M9,0)</f>
        <v>0</v>
      </c>
      <c r="CQ8">
        <f>IF(CQ$1&lt;=(land_use_parameters!$AG9),(land_use_parameters!$J9-land_use_parameters!$K9)*MIN(CQ$1/land_use_parameters!$AF9,1)-land_use_parameters!$M9,0)</f>
        <v>0</v>
      </c>
      <c r="CR8">
        <f>IF(CR$1&lt;=(land_use_parameters!$AG9),(land_use_parameters!$J9-land_use_parameters!$K9)*MIN(CR$1/land_use_parameters!$AF9,1)-land_use_parameters!$M9,0)</f>
        <v>0</v>
      </c>
      <c r="CS8">
        <f>IF(CS$1&lt;=(land_use_parameters!$AG9),(land_use_parameters!$J9-land_use_parameters!$K9)*MIN(CS$1/land_use_parameters!$AF9,1)-land_use_parameters!$M9,0)</f>
        <v>0</v>
      </c>
      <c r="CT8">
        <f>IF(CT$1&lt;=(land_use_parameters!$AG9),(land_use_parameters!$J9-land_use_parameters!$K9)*MIN(CT$1/land_use_parameters!$AF9,1)-land_use_parameters!$M9,0)</f>
        <v>0</v>
      </c>
      <c r="CU8">
        <f>IF(CU$1&lt;=(land_use_parameters!$AG9),(land_use_parameters!$J9-land_use_parameters!$K9)*MIN(CU$1/land_use_parameters!$AF9,1)-land_use_parameters!$M9,0)</f>
        <v>0</v>
      </c>
      <c r="CV8">
        <f>IF(CV$1&lt;=(land_use_parameters!$AG9),(land_use_parameters!$J9-land_use_parameters!$K9)*MIN(CV$1/land_use_parameters!$AF9,1)-land_use_parameters!$M9,0)</f>
        <v>0</v>
      </c>
      <c r="CW8">
        <f>IF(CW$1&lt;=(land_use_parameters!$AG9),(land_use_parameters!$J9-land_use_parameters!$K9)*MIN(CW$1/land_use_parameters!$AF9,1)-land_use_parameters!$M9,0)</f>
        <v>0</v>
      </c>
      <c r="CX8">
        <f>IF(CX$1&lt;=(land_use_parameters!$AG9),(land_use_parameters!$J9-land_use_parameters!$K9)*MIN(CX$1/land_use_parameters!$AF9,1)-land_use_parameters!$M9,0)</f>
        <v>0</v>
      </c>
    </row>
    <row r="9" spans="1:102" x14ac:dyDescent="0.3">
      <c r="A9" s="1" t="s">
        <v>8</v>
      </c>
      <c r="B9" t="e">
        <f>IF(B$1&lt;=(land_use_parameters!$AG10),(land_use_parameters!$J10-land_use_parameters!$K10)*MIN(B$1/land_use_parameters!$AF10,1)-land_use_parameters!$M10,0)</f>
        <v>#DIV/0!</v>
      </c>
      <c r="C9">
        <f>IF(C$1&lt;=(land_use_parameters!$AG10),(land_use_parameters!$J10-land_use_parameters!$K10)*MIN(C$1/land_use_parameters!$AF10,1)-land_use_parameters!$M10,0)</f>
        <v>0</v>
      </c>
      <c r="D9">
        <f>IF(D$1&lt;=(land_use_parameters!$AG10),(land_use_parameters!$J10-land_use_parameters!$K10)*MIN(D$1/land_use_parameters!$AF10,1)-land_use_parameters!$M10,0)</f>
        <v>0</v>
      </c>
      <c r="E9">
        <f>IF(E$1&lt;=(land_use_parameters!$AG10),(land_use_parameters!$J10-land_use_parameters!$K10)*MIN(E$1/land_use_parameters!$AF10,1)-land_use_parameters!$M10,0)</f>
        <v>0</v>
      </c>
      <c r="F9">
        <f>IF(F$1&lt;=(land_use_parameters!$AG10),(land_use_parameters!$J10-land_use_parameters!$K10)*MIN(F$1/land_use_parameters!$AF10,1)-land_use_parameters!$M10,0)</f>
        <v>0</v>
      </c>
      <c r="G9">
        <f>IF(G$1&lt;=(land_use_parameters!$AG10),(land_use_parameters!$J10-land_use_parameters!$K10)*MIN(G$1/land_use_parameters!$AF10,1)-land_use_parameters!$M10,0)</f>
        <v>0</v>
      </c>
      <c r="H9">
        <f>IF(H$1&lt;=(land_use_parameters!$AG10),(land_use_parameters!$J10-land_use_parameters!$K10)*MIN(H$1/land_use_parameters!$AF10,1)-land_use_parameters!$M10,0)</f>
        <v>0</v>
      </c>
      <c r="I9">
        <f>IF(I$1&lt;=(land_use_parameters!$AG10),(land_use_parameters!$J10-land_use_parameters!$K10)*MIN(I$1/land_use_parameters!$AF10,1)-land_use_parameters!$M10,0)</f>
        <v>0</v>
      </c>
      <c r="J9">
        <f>IF(J$1&lt;=(land_use_parameters!$AG10),(land_use_parameters!$J10-land_use_parameters!$K10)*MIN(J$1/land_use_parameters!$AF10,1)-land_use_parameters!$M10,0)</f>
        <v>0</v>
      </c>
      <c r="K9">
        <f>IF(K$1&lt;=(land_use_parameters!$AG10),(land_use_parameters!$J10-land_use_parameters!$K10)*MIN(K$1/land_use_parameters!$AF10,1)-land_use_parameters!$M10,0)</f>
        <v>0</v>
      </c>
      <c r="L9">
        <f>IF(L$1&lt;=(land_use_parameters!$AG10),(land_use_parameters!$J10-land_use_parameters!$K10)*MIN(L$1/land_use_parameters!$AF10,1)-land_use_parameters!$M10,0)</f>
        <v>0</v>
      </c>
      <c r="M9">
        <f>IF(M$1&lt;=(land_use_parameters!$AG10),(land_use_parameters!$J10-land_use_parameters!$K10)*MIN(M$1/land_use_parameters!$AF10,1)-land_use_parameters!$M10,0)</f>
        <v>0</v>
      </c>
      <c r="N9">
        <f>IF(N$1&lt;=(land_use_parameters!$AG10),(land_use_parameters!$J10-land_use_parameters!$K10)*MIN(N$1/land_use_parameters!$AF10,1)-land_use_parameters!$M10,0)</f>
        <v>0</v>
      </c>
      <c r="O9">
        <f>IF(O$1&lt;=(land_use_parameters!$AG10),(land_use_parameters!$J10-land_use_parameters!$K10)*MIN(O$1/land_use_parameters!$AF10,1)-land_use_parameters!$M10,0)</f>
        <v>0</v>
      </c>
      <c r="P9">
        <f>IF(P$1&lt;=(land_use_parameters!$AG10),(land_use_parameters!$J10-land_use_parameters!$K10)*MIN(P$1/land_use_parameters!$AF10,1)-land_use_parameters!$M10,0)</f>
        <v>0</v>
      </c>
      <c r="Q9">
        <f>IF(Q$1&lt;=(land_use_parameters!$AG10),(land_use_parameters!$J10-land_use_parameters!$K10)*MIN(Q$1/land_use_parameters!$AF10,1)-land_use_parameters!$M10,0)</f>
        <v>0</v>
      </c>
      <c r="R9">
        <f>IF(R$1&lt;=(land_use_parameters!$AG10),(land_use_parameters!$J10-land_use_parameters!$K10)*MIN(R$1/land_use_parameters!$AF10,1)-land_use_parameters!$M10,0)</f>
        <v>0</v>
      </c>
      <c r="S9">
        <f>IF(S$1&lt;=(land_use_parameters!$AG10),(land_use_parameters!$J10-land_use_parameters!$K10)*MIN(S$1/land_use_parameters!$AF10,1)-land_use_parameters!$M10,0)</f>
        <v>0</v>
      </c>
      <c r="T9">
        <f>IF(T$1&lt;=(land_use_parameters!$AG10),(land_use_parameters!$J10-land_use_parameters!$K10)*MIN(T$1/land_use_parameters!$AF10,1)-land_use_parameters!$M10,0)</f>
        <v>0</v>
      </c>
      <c r="U9">
        <f>IF(U$1&lt;=(land_use_parameters!$AG10),(land_use_parameters!$J10-land_use_parameters!$K10)*MIN(U$1/land_use_parameters!$AF10,1)-land_use_parameters!$M10,0)</f>
        <v>0</v>
      </c>
      <c r="V9">
        <f>IF(V$1&lt;=(land_use_parameters!$AG10),(land_use_parameters!$J10-land_use_parameters!$K10)*MIN(V$1/land_use_parameters!$AF10,1)-land_use_parameters!$M10,0)</f>
        <v>0</v>
      </c>
      <c r="W9">
        <f>IF(W$1&lt;=(land_use_parameters!$AG10),(land_use_parameters!$J10-land_use_parameters!$K10)*MIN(W$1/land_use_parameters!$AF10,1)-land_use_parameters!$M10,0)</f>
        <v>0</v>
      </c>
      <c r="X9">
        <f>IF(X$1&lt;=(land_use_parameters!$AG10),(land_use_parameters!$J10-land_use_parameters!$K10)*MIN(X$1/land_use_parameters!$AF10,1)-land_use_parameters!$M10,0)</f>
        <v>0</v>
      </c>
      <c r="Y9">
        <f>IF(Y$1&lt;=(land_use_parameters!$AG10),(land_use_parameters!$J10-land_use_parameters!$K10)*MIN(Y$1/land_use_parameters!$AF10,1)-land_use_parameters!$M10,0)</f>
        <v>0</v>
      </c>
      <c r="Z9">
        <f>IF(Z$1&lt;=(land_use_parameters!$AG10),(land_use_parameters!$J10-land_use_parameters!$K10)*MIN(Z$1/land_use_parameters!$AF10,1)-land_use_parameters!$M10,0)</f>
        <v>0</v>
      </c>
      <c r="AA9">
        <f>IF(AA$1&lt;=(land_use_parameters!$AG10),(land_use_parameters!$J10-land_use_parameters!$K10)*MIN(AA$1/land_use_parameters!$AF10,1)-land_use_parameters!$M10,0)</f>
        <v>0</v>
      </c>
      <c r="AB9">
        <f>IF(AB$1&lt;=(land_use_parameters!$AG10),(land_use_parameters!$J10-land_use_parameters!$K10)*MIN(AB$1/land_use_parameters!$AF10,1)-land_use_parameters!$M10,0)</f>
        <v>0</v>
      </c>
      <c r="AC9">
        <f>IF(AC$1&lt;=(land_use_parameters!$AG10),(land_use_parameters!$J10-land_use_parameters!$K10)*MIN(AC$1/land_use_parameters!$AF10,1)-land_use_parameters!$M10,0)</f>
        <v>0</v>
      </c>
      <c r="AD9">
        <f>IF(AD$1&lt;=(land_use_parameters!$AG10),(land_use_parameters!$J10-land_use_parameters!$K10)*MIN(AD$1/land_use_parameters!$AF10,1)-land_use_parameters!$M10,0)</f>
        <v>0</v>
      </c>
      <c r="AE9">
        <f>IF(AE$1&lt;=(land_use_parameters!$AG10),(land_use_parameters!$J10-land_use_parameters!$K10)*MIN(AE$1/land_use_parameters!$AF10,1)-land_use_parameters!$M10,0)</f>
        <v>0</v>
      </c>
      <c r="AF9">
        <f>IF(AF$1&lt;=(land_use_parameters!$AG10),(land_use_parameters!$J10-land_use_parameters!$K10)*MIN(AF$1/land_use_parameters!$AF10,1)-land_use_parameters!$M10,0)</f>
        <v>0</v>
      </c>
      <c r="AG9">
        <f>IF(AG$1&lt;=(land_use_parameters!$AG10),(land_use_parameters!$J10-land_use_parameters!$K10)*MIN(AG$1/land_use_parameters!$AF10,1)-land_use_parameters!$M10,0)</f>
        <v>0</v>
      </c>
      <c r="AH9">
        <f>IF(AH$1&lt;=(land_use_parameters!$AG10),(land_use_parameters!$J10-land_use_parameters!$K10)*MIN(AH$1/land_use_parameters!$AF10,1)-land_use_parameters!$M10,0)</f>
        <v>0</v>
      </c>
      <c r="AI9">
        <f>IF(AI$1&lt;=(land_use_parameters!$AG10),(land_use_parameters!$J10-land_use_parameters!$K10)*MIN(AI$1/land_use_parameters!$AF10,1)-land_use_parameters!$M10,0)</f>
        <v>0</v>
      </c>
      <c r="AJ9">
        <f>IF(AJ$1&lt;=(land_use_parameters!$AG10),(land_use_parameters!$J10-land_use_parameters!$K10)*MIN(AJ$1/land_use_parameters!$AF10,1)-land_use_parameters!$M10,0)</f>
        <v>0</v>
      </c>
      <c r="AK9">
        <f>IF(AK$1&lt;=(land_use_parameters!$AG10),(land_use_parameters!$J10-land_use_parameters!$K10)*MIN(AK$1/land_use_parameters!$AF10,1)-land_use_parameters!$M10,0)</f>
        <v>0</v>
      </c>
      <c r="AL9">
        <f>IF(AL$1&lt;=(land_use_parameters!$AG10),(land_use_parameters!$J10-land_use_parameters!$K10)*MIN(AL$1/land_use_parameters!$AF10,1)-land_use_parameters!$M10,0)</f>
        <v>0</v>
      </c>
      <c r="AM9">
        <f>IF(AM$1&lt;=(land_use_parameters!$AG10),(land_use_parameters!$J10-land_use_parameters!$K10)*MIN(AM$1/land_use_parameters!$AF10,1)-land_use_parameters!$M10,0)</f>
        <v>0</v>
      </c>
      <c r="AN9">
        <f>IF(AN$1&lt;=(land_use_parameters!$AG10),(land_use_parameters!$J10-land_use_parameters!$K10)*MIN(AN$1/land_use_parameters!$AF10,1)-land_use_parameters!$M10,0)</f>
        <v>0</v>
      </c>
      <c r="AO9">
        <f>IF(AO$1&lt;=(land_use_parameters!$AG10),(land_use_parameters!$J10-land_use_parameters!$K10)*MIN(AO$1/land_use_parameters!$AF10,1)-land_use_parameters!$M10,0)</f>
        <v>0</v>
      </c>
      <c r="AP9">
        <f>IF(AP$1&lt;=(land_use_parameters!$AG10),(land_use_parameters!$J10-land_use_parameters!$K10)*MIN(AP$1/land_use_parameters!$AF10,1)-land_use_parameters!$M10,0)</f>
        <v>0</v>
      </c>
      <c r="AQ9">
        <f>IF(AQ$1&lt;=(land_use_parameters!$AG10),(land_use_parameters!$J10-land_use_parameters!$K10)*MIN(AQ$1/land_use_parameters!$AF10,1)-land_use_parameters!$M10,0)</f>
        <v>0</v>
      </c>
      <c r="AR9">
        <f>IF(AR$1&lt;=(land_use_parameters!$AG10),(land_use_parameters!$J10-land_use_parameters!$K10)*MIN(AR$1/land_use_parameters!$AF10,1)-land_use_parameters!$M10,0)</f>
        <v>0</v>
      </c>
      <c r="AS9">
        <f>IF(AS$1&lt;=(land_use_parameters!$AG10),(land_use_parameters!$J10-land_use_parameters!$K10)*MIN(AS$1/land_use_parameters!$AF10,1)-land_use_parameters!$M10,0)</f>
        <v>0</v>
      </c>
      <c r="AT9">
        <f>IF(AT$1&lt;=(land_use_parameters!$AG10),(land_use_parameters!$J10-land_use_parameters!$K10)*MIN(AT$1/land_use_parameters!$AF10,1)-land_use_parameters!$M10,0)</f>
        <v>0</v>
      </c>
      <c r="AU9">
        <f>IF(AU$1&lt;=(land_use_parameters!$AG10),(land_use_parameters!$J10-land_use_parameters!$K10)*MIN(AU$1/land_use_parameters!$AF10,1)-land_use_parameters!$M10,0)</f>
        <v>0</v>
      </c>
      <c r="AV9">
        <f>IF(AV$1&lt;=(land_use_parameters!$AG10),(land_use_parameters!$J10-land_use_parameters!$K10)*MIN(AV$1/land_use_parameters!$AF10,1)-land_use_parameters!$M10,0)</f>
        <v>0</v>
      </c>
      <c r="AW9">
        <f>IF(AW$1&lt;=(land_use_parameters!$AG10),(land_use_parameters!$J10-land_use_parameters!$K10)*MIN(AW$1/land_use_parameters!$AF10,1)-land_use_parameters!$M10,0)</f>
        <v>0</v>
      </c>
      <c r="AX9">
        <f>IF(AX$1&lt;=(land_use_parameters!$AG10),(land_use_parameters!$J10-land_use_parameters!$K10)*MIN(AX$1/land_use_parameters!$AF10,1)-land_use_parameters!$M10,0)</f>
        <v>0</v>
      </c>
      <c r="AY9">
        <f>IF(AY$1&lt;=(land_use_parameters!$AG10),(land_use_parameters!$J10-land_use_parameters!$K10)*MIN(AY$1/land_use_parameters!$AF10,1)-land_use_parameters!$M10,0)</f>
        <v>0</v>
      </c>
      <c r="AZ9">
        <f>IF(AZ$1&lt;=(land_use_parameters!$AG10),(land_use_parameters!$J10-land_use_parameters!$K10)*MIN(AZ$1/land_use_parameters!$AF10,1)-land_use_parameters!$M10,0)</f>
        <v>0</v>
      </c>
      <c r="BA9">
        <f>IF(BA$1&lt;=(land_use_parameters!$AG10),(land_use_parameters!$J10-land_use_parameters!$K10)*MIN(BA$1/land_use_parameters!$AF10,1)-land_use_parameters!$M10,0)</f>
        <v>0</v>
      </c>
      <c r="BB9">
        <f>IF(BB$1&lt;=(land_use_parameters!$AG10),(land_use_parameters!$J10-land_use_parameters!$K10)*MIN(BB$1/land_use_parameters!$AF10,1)-land_use_parameters!$M10,0)</f>
        <v>0</v>
      </c>
      <c r="BC9">
        <f>IF(BC$1&lt;=(land_use_parameters!$AG10),(land_use_parameters!$J10-land_use_parameters!$K10)*MIN(BC$1/land_use_parameters!$AF10,1)-land_use_parameters!$M10,0)</f>
        <v>0</v>
      </c>
      <c r="BD9">
        <f>IF(BD$1&lt;=(land_use_parameters!$AG10),(land_use_parameters!$J10-land_use_parameters!$K10)*MIN(BD$1/land_use_parameters!$AF10,1)-land_use_parameters!$M10,0)</f>
        <v>0</v>
      </c>
      <c r="BE9">
        <f>IF(BE$1&lt;=(land_use_parameters!$AG10),(land_use_parameters!$J10-land_use_parameters!$K10)*MIN(BE$1/land_use_parameters!$AF10,1)-land_use_parameters!$M10,0)</f>
        <v>0</v>
      </c>
      <c r="BF9">
        <f>IF(BF$1&lt;=(land_use_parameters!$AG10),(land_use_parameters!$J10-land_use_parameters!$K10)*MIN(BF$1/land_use_parameters!$AF10,1)-land_use_parameters!$M10,0)</f>
        <v>0</v>
      </c>
      <c r="BG9">
        <f>IF(BG$1&lt;=(land_use_parameters!$AG10),(land_use_parameters!$J10-land_use_parameters!$K10)*MIN(BG$1/land_use_parameters!$AF10,1)-land_use_parameters!$M10,0)</f>
        <v>0</v>
      </c>
      <c r="BH9">
        <f>IF(BH$1&lt;=(land_use_parameters!$AG10),(land_use_parameters!$J10-land_use_parameters!$K10)*MIN(BH$1/land_use_parameters!$AF10,1)-land_use_parameters!$M10,0)</f>
        <v>0</v>
      </c>
      <c r="BI9">
        <f>IF(BI$1&lt;=(land_use_parameters!$AG10),(land_use_parameters!$J10-land_use_parameters!$K10)*MIN(BI$1/land_use_parameters!$AF10,1)-land_use_parameters!$M10,0)</f>
        <v>0</v>
      </c>
      <c r="BJ9">
        <f>IF(BJ$1&lt;=(land_use_parameters!$AG10),(land_use_parameters!$J10-land_use_parameters!$K10)*MIN(BJ$1/land_use_parameters!$AF10,1)-land_use_parameters!$M10,0)</f>
        <v>0</v>
      </c>
      <c r="BK9">
        <f>IF(BK$1&lt;=(land_use_parameters!$AG10),(land_use_parameters!$J10-land_use_parameters!$K10)*MIN(BK$1/land_use_parameters!$AF10,1)-land_use_parameters!$M10,0)</f>
        <v>0</v>
      </c>
      <c r="BL9">
        <f>IF(BL$1&lt;=(land_use_parameters!$AG10),(land_use_parameters!$J10-land_use_parameters!$K10)*MIN(BL$1/land_use_parameters!$AF10,1)-land_use_parameters!$M10,0)</f>
        <v>0</v>
      </c>
      <c r="BM9">
        <f>IF(BM$1&lt;=(land_use_parameters!$AG10),(land_use_parameters!$J10-land_use_parameters!$K10)*MIN(BM$1/land_use_parameters!$AF10,1)-land_use_parameters!$M10,0)</f>
        <v>0</v>
      </c>
      <c r="BN9">
        <f>IF(BN$1&lt;=(land_use_parameters!$AG10),(land_use_parameters!$J10-land_use_parameters!$K10)*MIN(BN$1/land_use_parameters!$AF10,1)-land_use_parameters!$M10,0)</f>
        <v>0</v>
      </c>
      <c r="BO9">
        <f>IF(BO$1&lt;=(land_use_parameters!$AG10),(land_use_parameters!$J10-land_use_parameters!$K10)*MIN(BO$1/land_use_parameters!$AF10,1)-land_use_parameters!$M10,0)</f>
        <v>0</v>
      </c>
      <c r="BP9">
        <f>IF(BP$1&lt;=(land_use_parameters!$AG10),(land_use_parameters!$J10-land_use_parameters!$K10)*MIN(BP$1/land_use_parameters!$AF10,1)-land_use_parameters!$M10,0)</f>
        <v>0</v>
      </c>
      <c r="BQ9">
        <f>IF(BQ$1&lt;=(land_use_parameters!$AG10),(land_use_parameters!$J10-land_use_parameters!$K10)*MIN(BQ$1/land_use_parameters!$AF10,1)-land_use_parameters!$M10,0)</f>
        <v>0</v>
      </c>
      <c r="BR9">
        <f>IF(BR$1&lt;=(land_use_parameters!$AG10),(land_use_parameters!$J10-land_use_parameters!$K10)*MIN(BR$1/land_use_parameters!$AF10,1)-land_use_parameters!$M10,0)</f>
        <v>0</v>
      </c>
      <c r="BS9">
        <f>IF(BS$1&lt;=(land_use_parameters!$AG10),(land_use_parameters!$J10-land_use_parameters!$K10)*MIN(BS$1/land_use_parameters!$AF10,1)-land_use_parameters!$M10,0)</f>
        <v>0</v>
      </c>
      <c r="BT9">
        <f>IF(BT$1&lt;=(land_use_parameters!$AG10),(land_use_parameters!$J10-land_use_parameters!$K10)*MIN(BT$1/land_use_parameters!$AF10,1)-land_use_parameters!$M10,0)</f>
        <v>0</v>
      </c>
      <c r="BU9">
        <f>IF(BU$1&lt;=(land_use_parameters!$AG10),(land_use_parameters!$J10-land_use_parameters!$K10)*MIN(BU$1/land_use_parameters!$AF10,1)-land_use_parameters!$M10,0)</f>
        <v>0</v>
      </c>
      <c r="BV9">
        <f>IF(BV$1&lt;=(land_use_parameters!$AG10),(land_use_parameters!$J10-land_use_parameters!$K10)*MIN(BV$1/land_use_parameters!$AF10,1)-land_use_parameters!$M10,0)</f>
        <v>0</v>
      </c>
      <c r="BW9">
        <f>IF(BW$1&lt;=(land_use_parameters!$AG10),(land_use_parameters!$J10-land_use_parameters!$K10)*MIN(BW$1/land_use_parameters!$AF10,1)-land_use_parameters!$M10,0)</f>
        <v>0</v>
      </c>
      <c r="BX9">
        <f>IF(BX$1&lt;=(land_use_parameters!$AG10),(land_use_parameters!$J10-land_use_parameters!$K10)*MIN(BX$1/land_use_parameters!$AF10,1)-land_use_parameters!$M10,0)</f>
        <v>0</v>
      </c>
      <c r="BY9">
        <f>IF(BY$1&lt;=(land_use_parameters!$AG10),(land_use_parameters!$J10-land_use_parameters!$K10)*MIN(BY$1/land_use_parameters!$AF10,1)-land_use_parameters!$M10,0)</f>
        <v>0</v>
      </c>
      <c r="BZ9">
        <f>IF(BZ$1&lt;=(land_use_parameters!$AG10),(land_use_parameters!$J10-land_use_parameters!$K10)*MIN(BZ$1/land_use_parameters!$AF10,1)-land_use_parameters!$M10,0)</f>
        <v>0</v>
      </c>
      <c r="CA9">
        <f>IF(CA$1&lt;=(land_use_parameters!$AG10),(land_use_parameters!$J10-land_use_parameters!$K10)*MIN(CA$1/land_use_parameters!$AF10,1)-land_use_parameters!$M10,0)</f>
        <v>0</v>
      </c>
      <c r="CB9">
        <f>IF(CB$1&lt;=(land_use_parameters!$AG10),(land_use_parameters!$J10-land_use_parameters!$K10)*MIN(CB$1/land_use_parameters!$AF10,1)-land_use_parameters!$M10,0)</f>
        <v>0</v>
      </c>
      <c r="CC9">
        <f>IF(CC$1&lt;=(land_use_parameters!$AG10),(land_use_parameters!$J10-land_use_parameters!$K10)*MIN(CC$1/land_use_parameters!$AF10,1)-land_use_parameters!$M10,0)</f>
        <v>0</v>
      </c>
      <c r="CD9">
        <f>IF(CD$1&lt;=(land_use_parameters!$AG10),(land_use_parameters!$J10-land_use_parameters!$K10)*MIN(CD$1/land_use_parameters!$AF10,1)-land_use_parameters!$M10,0)</f>
        <v>0</v>
      </c>
      <c r="CE9">
        <f>IF(CE$1&lt;=(land_use_parameters!$AG10),(land_use_parameters!$J10-land_use_parameters!$K10)*MIN(CE$1/land_use_parameters!$AF10,1)-land_use_parameters!$M10,0)</f>
        <v>0</v>
      </c>
      <c r="CF9">
        <f>IF(CF$1&lt;=(land_use_parameters!$AG10),(land_use_parameters!$J10-land_use_parameters!$K10)*MIN(CF$1/land_use_parameters!$AF10,1)-land_use_parameters!$M10,0)</f>
        <v>0</v>
      </c>
      <c r="CG9">
        <f>IF(CG$1&lt;=(land_use_parameters!$AG10),(land_use_parameters!$J10-land_use_parameters!$K10)*MIN(CG$1/land_use_parameters!$AF10,1)-land_use_parameters!$M10,0)</f>
        <v>0</v>
      </c>
      <c r="CH9">
        <f>IF(CH$1&lt;=(land_use_parameters!$AG10),(land_use_parameters!$J10-land_use_parameters!$K10)*MIN(CH$1/land_use_parameters!$AF10,1)-land_use_parameters!$M10,0)</f>
        <v>0</v>
      </c>
      <c r="CI9">
        <f>IF(CI$1&lt;=(land_use_parameters!$AG10),(land_use_parameters!$J10-land_use_parameters!$K10)*MIN(CI$1/land_use_parameters!$AF10,1)-land_use_parameters!$M10,0)</f>
        <v>0</v>
      </c>
      <c r="CJ9">
        <f>IF(CJ$1&lt;=(land_use_parameters!$AG10),(land_use_parameters!$J10-land_use_parameters!$K10)*MIN(CJ$1/land_use_parameters!$AF10,1)-land_use_parameters!$M10,0)</f>
        <v>0</v>
      </c>
      <c r="CK9">
        <f>IF(CK$1&lt;=(land_use_parameters!$AG10),(land_use_parameters!$J10-land_use_parameters!$K10)*MIN(CK$1/land_use_parameters!$AF10,1)-land_use_parameters!$M10,0)</f>
        <v>0</v>
      </c>
      <c r="CL9">
        <f>IF(CL$1&lt;=(land_use_parameters!$AG10),(land_use_parameters!$J10-land_use_parameters!$K10)*MIN(CL$1/land_use_parameters!$AF10,1)-land_use_parameters!$M10,0)</f>
        <v>0</v>
      </c>
      <c r="CM9">
        <f>IF(CM$1&lt;=(land_use_parameters!$AG10),(land_use_parameters!$J10-land_use_parameters!$K10)*MIN(CM$1/land_use_parameters!$AF10,1)-land_use_parameters!$M10,0)</f>
        <v>0</v>
      </c>
      <c r="CN9">
        <f>IF(CN$1&lt;=(land_use_parameters!$AG10),(land_use_parameters!$J10-land_use_parameters!$K10)*MIN(CN$1/land_use_parameters!$AF10,1)-land_use_parameters!$M10,0)</f>
        <v>0</v>
      </c>
      <c r="CO9">
        <f>IF(CO$1&lt;=(land_use_parameters!$AG10),(land_use_parameters!$J10-land_use_parameters!$K10)*MIN(CO$1/land_use_parameters!$AF10,1)-land_use_parameters!$M10,0)</f>
        <v>0</v>
      </c>
      <c r="CP9">
        <f>IF(CP$1&lt;=(land_use_parameters!$AG10),(land_use_parameters!$J10-land_use_parameters!$K10)*MIN(CP$1/land_use_parameters!$AF10,1)-land_use_parameters!$M10,0)</f>
        <v>0</v>
      </c>
      <c r="CQ9">
        <f>IF(CQ$1&lt;=(land_use_parameters!$AG10),(land_use_parameters!$J10-land_use_parameters!$K10)*MIN(CQ$1/land_use_parameters!$AF10,1)-land_use_parameters!$M10,0)</f>
        <v>0</v>
      </c>
      <c r="CR9">
        <f>IF(CR$1&lt;=(land_use_parameters!$AG10),(land_use_parameters!$J10-land_use_parameters!$K10)*MIN(CR$1/land_use_parameters!$AF10,1)-land_use_parameters!$M10,0)</f>
        <v>0</v>
      </c>
      <c r="CS9">
        <f>IF(CS$1&lt;=(land_use_parameters!$AG10),(land_use_parameters!$J10-land_use_parameters!$K10)*MIN(CS$1/land_use_parameters!$AF10,1)-land_use_parameters!$M10,0)</f>
        <v>0</v>
      </c>
      <c r="CT9">
        <f>IF(CT$1&lt;=(land_use_parameters!$AG10),(land_use_parameters!$J10-land_use_parameters!$K10)*MIN(CT$1/land_use_parameters!$AF10,1)-land_use_parameters!$M10,0)</f>
        <v>0</v>
      </c>
      <c r="CU9">
        <f>IF(CU$1&lt;=(land_use_parameters!$AG10),(land_use_parameters!$J10-land_use_parameters!$K10)*MIN(CU$1/land_use_parameters!$AF10,1)-land_use_parameters!$M10,0)</f>
        <v>0</v>
      </c>
      <c r="CV9">
        <f>IF(CV$1&lt;=(land_use_parameters!$AG10),(land_use_parameters!$J10-land_use_parameters!$K10)*MIN(CV$1/land_use_parameters!$AF10,1)-land_use_parameters!$M10,0)</f>
        <v>0</v>
      </c>
      <c r="CW9">
        <f>IF(CW$1&lt;=(land_use_parameters!$AG10),(land_use_parameters!$J10-land_use_parameters!$K10)*MIN(CW$1/land_use_parameters!$AF10,1)-land_use_parameters!$M10,0)</f>
        <v>0</v>
      </c>
      <c r="CX9">
        <f>IF(CX$1&lt;=(land_use_parameters!$AG10),(land_use_parameters!$J10-land_use_parameters!$K10)*MIN(CX$1/land_use_parameters!$AF10,1)-land_use_parameters!$M10,0)</f>
        <v>0</v>
      </c>
    </row>
    <row r="10" spans="1:102" x14ac:dyDescent="0.3">
      <c r="A10" s="1" t="s">
        <v>9</v>
      </c>
      <c r="B10" t="e">
        <f>IF(B$1&lt;=(land_use_parameters!$AG11),(land_use_parameters!$J11-land_use_parameters!$K11)*MIN(B$1/land_use_parameters!$AF11,1)-land_use_parameters!$M11,0)</f>
        <v>#DIV/0!</v>
      </c>
      <c r="C10">
        <f>IF(C$1&lt;=(land_use_parameters!$AG11),(land_use_parameters!$J11-land_use_parameters!$K11)*MIN(C$1/land_use_parameters!$AF11,1)-land_use_parameters!$M11,0)</f>
        <v>0</v>
      </c>
      <c r="D10">
        <f>IF(D$1&lt;=(land_use_parameters!$AG11),(land_use_parameters!$J11-land_use_parameters!$K11)*MIN(D$1/land_use_parameters!$AF11,1)-land_use_parameters!$M11,0)</f>
        <v>0</v>
      </c>
      <c r="E10">
        <f>IF(E$1&lt;=(land_use_parameters!$AG11),(land_use_parameters!$J11-land_use_parameters!$K11)*MIN(E$1/land_use_parameters!$AF11,1)-land_use_parameters!$M11,0)</f>
        <v>0</v>
      </c>
      <c r="F10">
        <f>IF(F$1&lt;=(land_use_parameters!$AG11),(land_use_parameters!$J11-land_use_parameters!$K11)*MIN(F$1/land_use_parameters!$AF11,1)-land_use_parameters!$M11,0)</f>
        <v>0</v>
      </c>
      <c r="G10">
        <f>IF(G$1&lt;=(land_use_parameters!$AG11),(land_use_parameters!$J11-land_use_parameters!$K11)*MIN(G$1/land_use_parameters!$AF11,1)-land_use_parameters!$M11,0)</f>
        <v>0</v>
      </c>
      <c r="H10">
        <f>IF(H$1&lt;=(land_use_parameters!$AG11),(land_use_parameters!$J11-land_use_parameters!$K11)*MIN(H$1/land_use_parameters!$AF11,1)-land_use_parameters!$M11,0)</f>
        <v>0</v>
      </c>
      <c r="I10">
        <f>IF(I$1&lt;=(land_use_parameters!$AG11),(land_use_parameters!$J11-land_use_parameters!$K11)*MIN(I$1/land_use_parameters!$AF11,1)-land_use_parameters!$M11,0)</f>
        <v>0</v>
      </c>
      <c r="J10">
        <f>IF(J$1&lt;=(land_use_parameters!$AG11),(land_use_parameters!$J11-land_use_parameters!$K11)*MIN(J$1/land_use_parameters!$AF11,1)-land_use_parameters!$M11,0)</f>
        <v>0</v>
      </c>
      <c r="K10">
        <f>IF(K$1&lt;=(land_use_parameters!$AG11),(land_use_parameters!$J11-land_use_parameters!$K11)*MIN(K$1/land_use_parameters!$AF11,1)-land_use_parameters!$M11,0)</f>
        <v>0</v>
      </c>
      <c r="L10">
        <f>IF(L$1&lt;=(land_use_parameters!$AG11),(land_use_parameters!$J11-land_use_parameters!$K11)*MIN(L$1/land_use_parameters!$AF11,1)-land_use_parameters!$M11,0)</f>
        <v>0</v>
      </c>
      <c r="M10">
        <f>IF(M$1&lt;=(land_use_parameters!$AG11),(land_use_parameters!$J11-land_use_parameters!$K11)*MIN(M$1/land_use_parameters!$AF11,1)-land_use_parameters!$M11,0)</f>
        <v>0</v>
      </c>
      <c r="N10">
        <f>IF(N$1&lt;=(land_use_parameters!$AG11),(land_use_parameters!$J11-land_use_parameters!$K11)*MIN(N$1/land_use_parameters!$AF11,1)-land_use_parameters!$M11,0)</f>
        <v>0</v>
      </c>
      <c r="O10">
        <f>IF(O$1&lt;=(land_use_parameters!$AG11),(land_use_parameters!$J11-land_use_parameters!$K11)*MIN(O$1/land_use_parameters!$AF11,1)-land_use_parameters!$M11,0)</f>
        <v>0</v>
      </c>
      <c r="P10">
        <f>IF(P$1&lt;=(land_use_parameters!$AG11),(land_use_parameters!$J11-land_use_parameters!$K11)*MIN(P$1/land_use_parameters!$AF11,1)-land_use_parameters!$M11,0)</f>
        <v>0</v>
      </c>
      <c r="Q10">
        <f>IF(Q$1&lt;=(land_use_parameters!$AG11),(land_use_parameters!$J11-land_use_parameters!$K11)*MIN(Q$1/land_use_parameters!$AF11,1)-land_use_parameters!$M11,0)</f>
        <v>0</v>
      </c>
      <c r="R10">
        <f>IF(R$1&lt;=(land_use_parameters!$AG11),(land_use_parameters!$J11-land_use_parameters!$K11)*MIN(R$1/land_use_parameters!$AF11,1)-land_use_parameters!$M11,0)</f>
        <v>0</v>
      </c>
      <c r="S10">
        <f>IF(S$1&lt;=(land_use_parameters!$AG11),(land_use_parameters!$J11-land_use_parameters!$K11)*MIN(S$1/land_use_parameters!$AF11,1)-land_use_parameters!$M11,0)</f>
        <v>0</v>
      </c>
      <c r="T10">
        <f>IF(T$1&lt;=(land_use_parameters!$AG11),(land_use_parameters!$J11-land_use_parameters!$K11)*MIN(T$1/land_use_parameters!$AF11,1)-land_use_parameters!$M11,0)</f>
        <v>0</v>
      </c>
      <c r="U10">
        <f>IF(U$1&lt;=(land_use_parameters!$AG11),(land_use_parameters!$J11-land_use_parameters!$K11)*MIN(U$1/land_use_parameters!$AF11,1)-land_use_parameters!$M11,0)</f>
        <v>0</v>
      </c>
      <c r="V10">
        <f>IF(V$1&lt;=(land_use_parameters!$AG11),(land_use_parameters!$J11-land_use_parameters!$K11)*MIN(V$1/land_use_parameters!$AF11,1)-land_use_parameters!$M11,0)</f>
        <v>0</v>
      </c>
      <c r="W10">
        <f>IF(W$1&lt;=(land_use_parameters!$AG11),(land_use_parameters!$J11-land_use_parameters!$K11)*MIN(W$1/land_use_parameters!$AF11,1)-land_use_parameters!$M11,0)</f>
        <v>0</v>
      </c>
      <c r="X10">
        <f>IF(X$1&lt;=(land_use_parameters!$AG11),(land_use_parameters!$J11-land_use_parameters!$K11)*MIN(X$1/land_use_parameters!$AF11,1)-land_use_parameters!$M11,0)</f>
        <v>0</v>
      </c>
      <c r="Y10">
        <f>IF(Y$1&lt;=(land_use_parameters!$AG11),(land_use_parameters!$J11-land_use_parameters!$K11)*MIN(Y$1/land_use_parameters!$AF11,1)-land_use_parameters!$M11,0)</f>
        <v>0</v>
      </c>
      <c r="Z10">
        <f>IF(Z$1&lt;=(land_use_parameters!$AG11),(land_use_parameters!$J11-land_use_parameters!$K11)*MIN(Z$1/land_use_parameters!$AF11,1)-land_use_parameters!$M11,0)</f>
        <v>0</v>
      </c>
      <c r="AA10">
        <f>IF(AA$1&lt;=(land_use_parameters!$AG11),(land_use_parameters!$J11-land_use_parameters!$K11)*MIN(AA$1/land_use_parameters!$AF11,1)-land_use_parameters!$M11,0)</f>
        <v>0</v>
      </c>
      <c r="AB10">
        <f>IF(AB$1&lt;=(land_use_parameters!$AG11),(land_use_parameters!$J11-land_use_parameters!$K11)*MIN(AB$1/land_use_parameters!$AF11,1)-land_use_parameters!$M11,0)</f>
        <v>0</v>
      </c>
      <c r="AC10">
        <f>IF(AC$1&lt;=(land_use_parameters!$AG11),(land_use_parameters!$J11-land_use_parameters!$K11)*MIN(AC$1/land_use_parameters!$AF11,1)-land_use_parameters!$M11,0)</f>
        <v>0</v>
      </c>
      <c r="AD10">
        <f>IF(AD$1&lt;=(land_use_parameters!$AG11),(land_use_parameters!$J11-land_use_parameters!$K11)*MIN(AD$1/land_use_parameters!$AF11,1)-land_use_parameters!$M11,0)</f>
        <v>0</v>
      </c>
      <c r="AE10">
        <f>IF(AE$1&lt;=(land_use_parameters!$AG11),(land_use_parameters!$J11-land_use_parameters!$K11)*MIN(AE$1/land_use_parameters!$AF11,1)-land_use_parameters!$M11,0)</f>
        <v>0</v>
      </c>
      <c r="AF10">
        <f>IF(AF$1&lt;=(land_use_parameters!$AG11),(land_use_parameters!$J11-land_use_parameters!$K11)*MIN(AF$1/land_use_parameters!$AF11,1)-land_use_parameters!$M11,0)</f>
        <v>0</v>
      </c>
      <c r="AG10">
        <f>IF(AG$1&lt;=(land_use_parameters!$AG11),(land_use_parameters!$J11-land_use_parameters!$K11)*MIN(AG$1/land_use_parameters!$AF11,1)-land_use_parameters!$M11,0)</f>
        <v>0</v>
      </c>
      <c r="AH10">
        <f>IF(AH$1&lt;=(land_use_parameters!$AG11),(land_use_parameters!$J11-land_use_parameters!$K11)*MIN(AH$1/land_use_parameters!$AF11,1)-land_use_parameters!$M11,0)</f>
        <v>0</v>
      </c>
      <c r="AI10">
        <f>IF(AI$1&lt;=(land_use_parameters!$AG11),(land_use_parameters!$J11-land_use_parameters!$K11)*MIN(AI$1/land_use_parameters!$AF11,1)-land_use_parameters!$M11,0)</f>
        <v>0</v>
      </c>
      <c r="AJ10">
        <f>IF(AJ$1&lt;=(land_use_parameters!$AG11),(land_use_parameters!$J11-land_use_parameters!$K11)*MIN(AJ$1/land_use_parameters!$AF11,1)-land_use_parameters!$M11,0)</f>
        <v>0</v>
      </c>
      <c r="AK10">
        <f>IF(AK$1&lt;=(land_use_parameters!$AG11),(land_use_parameters!$J11-land_use_parameters!$K11)*MIN(AK$1/land_use_parameters!$AF11,1)-land_use_parameters!$M11,0)</f>
        <v>0</v>
      </c>
      <c r="AL10">
        <f>IF(AL$1&lt;=(land_use_parameters!$AG11),(land_use_parameters!$J11-land_use_parameters!$K11)*MIN(AL$1/land_use_parameters!$AF11,1)-land_use_parameters!$M11,0)</f>
        <v>0</v>
      </c>
      <c r="AM10">
        <f>IF(AM$1&lt;=(land_use_parameters!$AG11),(land_use_parameters!$J11-land_use_parameters!$K11)*MIN(AM$1/land_use_parameters!$AF11,1)-land_use_parameters!$M11,0)</f>
        <v>0</v>
      </c>
      <c r="AN10">
        <f>IF(AN$1&lt;=(land_use_parameters!$AG11),(land_use_parameters!$J11-land_use_parameters!$K11)*MIN(AN$1/land_use_parameters!$AF11,1)-land_use_parameters!$M11,0)</f>
        <v>0</v>
      </c>
      <c r="AO10">
        <f>IF(AO$1&lt;=(land_use_parameters!$AG11),(land_use_parameters!$J11-land_use_parameters!$K11)*MIN(AO$1/land_use_parameters!$AF11,1)-land_use_parameters!$M11,0)</f>
        <v>0</v>
      </c>
      <c r="AP10">
        <f>IF(AP$1&lt;=(land_use_parameters!$AG11),(land_use_parameters!$J11-land_use_parameters!$K11)*MIN(AP$1/land_use_parameters!$AF11,1)-land_use_parameters!$M11,0)</f>
        <v>0</v>
      </c>
      <c r="AQ10">
        <f>IF(AQ$1&lt;=(land_use_parameters!$AG11),(land_use_parameters!$J11-land_use_parameters!$K11)*MIN(AQ$1/land_use_parameters!$AF11,1)-land_use_parameters!$M11,0)</f>
        <v>0</v>
      </c>
      <c r="AR10">
        <f>IF(AR$1&lt;=(land_use_parameters!$AG11),(land_use_parameters!$J11-land_use_parameters!$K11)*MIN(AR$1/land_use_parameters!$AF11,1)-land_use_parameters!$M11,0)</f>
        <v>0</v>
      </c>
      <c r="AS10">
        <f>IF(AS$1&lt;=(land_use_parameters!$AG11),(land_use_parameters!$J11-land_use_parameters!$K11)*MIN(AS$1/land_use_parameters!$AF11,1)-land_use_parameters!$M11,0)</f>
        <v>0</v>
      </c>
      <c r="AT10">
        <f>IF(AT$1&lt;=(land_use_parameters!$AG11),(land_use_parameters!$J11-land_use_parameters!$K11)*MIN(AT$1/land_use_parameters!$AF11,1)-land_use_parameters!$M11,0)</f>
        <v>0</v>
      </c>
      <c r="AU10">
        <f>IF(AU$1&lt;=(land_use_parameters!$AG11),(land_use_parameters!$J11-land_use_parameters!$K11)*MIN(AU$1/land_use_parameters!$AF11,1)-land_use_parameters!$M11,0)</f>
        <v>0</v>
      </c>
      <c r="AV10">
        <f>IF(AV$1&lt;=(land_use_parameters!$AG11),(land_use_parameters!$J11-land_use_parameters!$K11)*MIN(AV$1/land_use_parameters!$AF11,1)-land_use_parameters!$M11,0)</f>
        <v>0</v>
      </c>
      <c r="AW10">
        <f>IF(AW$1&lt;=(land_use_parameters!$AG11),(land_use_parameters!$J11-land_use_parameters!$K11)*MIN(AW$1/land_use_parameters!$AF11,1)-land_use_parameters!$M11,0)</f>
        <v>0</v>
      </c>
      <c r="AX10">
        <f>IF(AX$1&lt;=(land_use_parameters!$AG11),(land_use_parameters!$J11-land_use_parameters!$K11)*MIN(AX$1/land_use_parameters!$AF11,1)-land_use_parameters!$M11,0)</f>
        <v>0</v>
      </c>
      <c r="AY10">
        <f>IF(AY$1&lt;=(land_use_parameters!$AG11),(land_use_parameters!$J11-land_use_parameters!$K11)*MIN(AY$1/land_use_parameters!$AF11,1)-land_use_parameters!$M11,0)</f>
        <v>0</v>
      </c>
      <c r="AZ10">
        <f>IF(AZ$1&lt;=(land_use_parameters!$AG11),(land_use_parameters!$J11-land_use_parameters!$K11)*MIN(AZ$1/land_use_parameters!$AF11,1)-land_use_parameters!$M11,0)</f>
        <v>0</v>
      </c>
      <c r="BA10">
        <f>IF(BA$1&lt;=(land_use_parameters!$AG11),(land_use_parameters!$J11-land_use_parameters!$K11)*MIN(BA$1/land_use_parameters!$AF11,1)-land_use_parameters!$M11,0)</f>
        <v>0</v>
      </c>
      <c r="BB10">
        <f>IF(BB$1&lt;=(land_use_parameters!$AG11),(land_use_parameters!$J11-land_use_parameters!$K11)*MIN(BB$1/land_use_parameters!$AF11,1)-land_use_parameters!$M11,0)</f>
        <v>0</v>
      </c>
      <c r="BC10">
        <f>IF(BC$1&lt;=(land_use_parameters!$AG11),(land_use_parameters!$J11-land_use_parameters!$K11)*MIN(BC$1/land_use_parameters!$AF11,1)-land_use_parameters!$M11,0)</f>
        <v>0</v>
      </c>
      <c r="BD10">
        <f>IF(BD$1&lt;=(land_use_parameters!$AG11),(land_use_parameters!$J11-land_use_parameters!$K11)*MIN(BD$1/land_use_parameters!$AF11,1)-land_use_parameters!$M11,0)</f>
        <v>0</v>
      </c>
      <c r="BE10">
        <f>IF(BE$1&lt;=(land_use_parameters!$AG11),(land_use_parameters!$J11-land_use_parameters!$K11)*MIN(BE$1/land_use_parameters!$AF11,1)-land_use_parameters!$M11,0)</f>
        <v>0</v>
      </c>
      <c r="BF10">
        <f>IF(BF$1&lt;=(land_use_parameters!$AG11),(land_use_parameters!$J11-land_use_parameters!$K11)*MIN(BF$1/land_use_parameters!$AF11,1)-land_use_parameters!$M11,0)</f>
        <v>0</v>
      </c>
      <c r="BG10">
        <f>IF(BG$1&lt;=(land_use_parameters!$AG11),(land_use_parameters!$J11-land_use_parameters!$K11)*MIN(BG$1/land_use_parameters!$AF11,1)-land_use_parameters!$M11,0)</f>
        <v>0</v>
      </c>
      <c r="BH10">
        <f>IF(BH$1&lt;=(land_use_parameters!$AG11),(land_use_parameters!$J11-land_use_parameters!$K11)*MIN(BH$1/land_use_parameters!$AF11,1)-land_use_parameters!$M11,0)</f>
        <v>0</v>
      </c>
      <c r="BI10">
        <f>IF(BI$1&lt;=(land_use_parameters!$AG11),(land_use_parameters!$J11-land_use_parameters!$K11)*MIN(BI$1/land_use_parameters!$AF11,1)-land_use_parameters!$M11,0)</f>
        <v>0</v>
      </c>
      <c r="BJ10">
        <f>IF(BJ$1&lt;=(land_use_parameters!$AG11),(land_use_parameters!$J11-land_use_parameters!$K11)*MIN(BJ$1/land_use_parameters!$AF11,1)-land_use_parameters!$M11,0)</f>
        <v>0</v>
      </c>
      <c r="BK10">
        <f>IF(BK$1&lt;=(land_use_parameters!$AG11),(land_use_parameters!$J11-land_use_parameters!$K11)*MIN(BK$1/land_use_parameters!$AF11,1)-land_use_parameters!$M11,0)</f>
        <v>0</v>
      </c>
      <c r="BL10">
        <f>IF(BL$1&lt;=(land_use_parameters!$AG11),(land_use_parameters!$J11-land_use_parameters!$K11)*MIN(BL$1/land_use_parameters!$AF11,1)-land_use_parameters!$M11,0)</f>
        <v>0</v>
      </c>
      <c r="BM10">
        <f>IF(BM$1&lt;=(land_use_parameters!$AG11),(land_use_parameters!$J11-land_use_parameters!$K11)*MIN(BM$1/land_use_parameters!$AF11,1)-land_use_parameters!$M11,0)</f>
        <v>0</v>
      </c>
      <c r="BN10">
        <f>IF(BN$1&lt;=(land_use_parameters!$AG11),(land_use_parameters!$J11-land_use_parameters!$K11)*MIN(BN$1/land_use_parameters!$AF11,1)-land_use_parameters!$M11,0)</f>
        <v>0</v>
      </c>
      <c r="BO10">
        <f>IF(BO$1&lt;=(land_use_parameters!$AG11),(land_use_parameters!$J11-land_use_parameters!$K11)*MIN(BO$1/land_use_parameters!$AF11,1)-land_use_parameters!$M11,0)</f>
        <v>0</v>
      </c>
      <c r="BP10">
        <f>IF(BP$1&lt;=(land_use_parameters!$AG11),(land_use_parameters!$J11-land_use_parameters!$K11)*MIN(BP$1/land_use_parameters!$AF11,1)-land_use_parameters!$M11,0)</f>
        <v>0</v>
      </c>
      <c r="BQ10">
        <f>IF(BQ$1&lt;=(land_use_parameters!$AG11),(land_use_parameters!$J11-land_use_parameters!$K11)*MIN(BQ$1/land_use_parameters!$AF11,1)-land_use_parameters!$M11,0)</f>
        <v>0</v>
      </c>
      <c r="BR10">
        <f>IF(BR$1&lt;=(land_use_parameters!$AG11),(land_use_parameters!$J11-land_use_parameters!$K11)*MIN(BR$1/land_use_parameters!$AF11,1)-land_use_parameters!$M11,0)</f>
        <v>0</v>
      </c>
      <c r="BS10">
        <f>IF(BS$1&lt;=(land_use_parameters!$AG11),(land_use_parameters!$J11-land_use_parameters!$K11)*MIN(BS$1/land_use_parameters!$AF11,1)-land_use_parameters!$M11,0)</f>
        <v>0</v>
      </c>
      <c r="BT10">
        <f>IF(BT$1&lt;=(land_use_parameters!$AG11),(land_use_parameters!$J11-land_use_parameters!$K11)*MIN(BT$1/land_use_parameters!$AF11,1)-land_use_parameters!$M11,0)</f>
        <v>0</v>
      </c>
      <c r="BU10">
        <f>IF(BU$1&lt;=(land_use_parameters!$AG11),(land_use_parameters!$J11-land_use_parameters!$K11)*MIN(BU$1/land_use_parameters!$AF11,1)-land_use_parameters!$M11,0)</f>
        <v>0</v>
      </c>
      <c r="BV10">
        <f>IF(BV$1&lt;=(land_use_parameters!$AG11),(land_use_parameters!$J11-land_use_parameters!$K11)*MIN(BV$1/land_use_parameters!$AF11,1)-land_use_parameters!$M11,0)</f>
        <v>0</v>
      </c>
      <c r="BW10">
        <f>IF(BW$1&lt;=(land_use_parameters!$AG11),(land_use_parameters!$J11-land_use_parameters!$K11)*MIN(BW$1/land_use_parameters!$AF11,1)-land_use_parameters!$M11,0)</f>
        <v>0</v>
      </c>
      <c r="BX10">
        <f>IF(BX$1&lt;=(land_use_parameters!$AG11),(land_use_parameters!$J11-land_use_parameters!$K11)*MIN(BX$1/land_use_parameters!$AF11,1)-land_use_parameters!$M11,0)</f>
        <v>0</v>
      </c>
      <c r="BY10">
        <f>IF(BY$1&lt;=(land_use_parameters!$AG11),(land_use_parameters!$J11-land_use_parameters!$K11)*MIN(BY$1/land_use_parameters!$AF11,1)-land_use_parameters!$M11,0)</f>
        <v>0</v>
      </c>
      <c r="BZ10">
        <f>IF(BZ$1&lt;=(land_use_parameters!$AG11),(land_use_parameters!$J11-land_use_parameters!$K11)*MIN(BZ$1/land_use_parameters!$AF11,1)-land_use_parameters!$M11,0)</f>
        <v>0</v>
      </c>
      <c r="CA10">
        <f>IF(CA$1&lt;=(land_use_parameters!$AG11),(land_use_parameters!$J11-land_use_parameters!$K11)*MIN(CA$1/land_use_parameters!$AF11,1)-land_use_parameters!$M11,0)</f>
        <v>0</v>
      </c>
      <c r="CB10">
        <f>IF(CB$1&lt;=(land_use_parameters!$AG11),(land_use_parameters!$J11-land_use_parameters!$K11)*MIN(CB$1/land_use_parameters!$AF11,1)-land_use_parameters!$M11,0)</f>
        <v>0</v>
      </c>
      <c r="CC10">
        <f>IF(CC$1&lt;=(land_use_parameters!$AG11),(land_use_parameters!$J11-land_use_parameters!$K11)*MIN(CC$1/land_use_parameters!$AF11,1)-land_use_parameters!$M11,0)</f>
        <v>0</v>
      </c>
      <c r="CD10">
        <f>IF(CD$1&lt;=(land_use_parameters!$AG11),(land_use_parameters!$J11-land_use_parameters!$K11)*MIN(CD$1/land_use_parameters!$AF11,1)-land_use_parameters!$M11,0)</f>
        <v>0</v>
      </c>
      <c r="CE10">
        <f>IF(CE$1&lt;=(land_use_parameters!$AG11),(land_use_parameters!$J11-land_use_parameters!$K11)*MIN(CE$1/land_use_parameters!$AF11,1)-land_use_parameters!$M11,0)</f>
        <v>0</v>
      </c>
      <c r="CF10">
        <f>IF(CF$1&lt;=(land_use_parameters!$AG11),(land_use_parameters!$J11-land_use_parameters!$K11)*MIN(CF$1/land_use_parameters!$AF11,1)-land_use_parameters!$M11,0)</f>
        <v>0</v>
      </c>
      <c r="CG10">
        <f>IF(CG$1&lt;=(land_use_parameters!$AG11),(land_use_parameters!$J11-land_use_parameters!$K11)*MIN(CG$1/land_use_parameters!$AF11,1)-land_use_parameters!$M11,0)</f>
        <v>0</v>
      </c>
      <c r="CH10">
        <f>IF(CH$1&lt;=(land_use_parameters!$AG11),(land_use_parameters!$J11-land_use_parameters!$K11)*MIN(CH$1/land_use_parameters!$AF11,1)-land_use_parameters!$M11,0)</f>
        <v>0</v>
      </c>
      <c r="CI10">
        <f>IF(CI$1&lt;=(land_use_parameters!$AG11),(land_use_parameters!$J11-land_use_parameters!$K11)*MIN(CI$1/land_use_parameters!$AF11,1)-land_use_parameters!$M11,0)</f>
        <v>0</v>
      </c>
      <c r="CJ10">
        <f>IF(CJ$1&lt;=(land_use_parameters!$AG11),(land_use_parameters!$J11-land_use_parameters!$K11)*MIN(CJ$1/land_use_parameters!$AF11,1)-land_use_parameters!$M11,0)</f>
        <v>0</v>
      </c>
      <c r="CK10">
        <f>IF(CK$1&lt;=(land_use_parameters!$AG11),(land_use_parameters!$J11-land_use_parameters!$K11)*MIN(CK$1/land_use_parameters!$AF11,1)-land_use_parameters!$M11,0)</f>
        <v>0</v>
      </c>
      <c r="CL10">
        <f>IF(CL$1&lt;=(land_use_parameters!$AG11),(land_use_parameters!$J11-land_use_parameters!$K11)*MIN(CL$1/land_use_parameters!$AF11,1)-land_use_parameters!$M11,0)</f>
        <v>0</v>
      </c>
      <c r="CM10">
        <f>IF(CM$1&lt;=(land_use_parameters!$AG11),(land_use_parameters!$J11-land_use_parameters!$K11)*MIN(CM$1/land_use_parameters!$AF11,1)-land_use_parameters!$M11,0)</f>
        <v>0</v>
      </c>
      <c r="CN10">
        <f>IF(CN$1&lt;=(land_use_parameters!$AG11),(land_use_parameters!$J11-land_use_parameters!$K11)*MIN(CN$1/land_use_parameters!$AF11,1)-land_use_parameters!$M11,0)</f>
        <v>0</v>
      </c>
      <c r="CO10">
        <f>IF(CO$1&lt;=(land_use_parameters!$AG11),(land_use_parameters!$J11-land_use_parameters!$K11)*MIN(CO$1/land_use_parameters!$AF11,1)-land_use_parameters!$M11,0)</f>
        <v>0</v>
      </c>
      <c r="CP10">
        <f>IF(CP$1&lt;=(land_use_parameters!$AG11),(land_use_parameters!$J11-land_use_parameters!$K11)*MIN(CP$1/land_use_parameters!$AF11,1)-land_use_parameters!$M11,0)</f>
        <v>0</v>
      </c>
      <c r="CQ10">
        <f>IF(CQ$1&lt;=(land_use_parameters!$AG11),(land_use_parameters!$J11-land_use_parameters!$K11)*MIN(CQ$1/land_use_parameters!$AF11,1)-land_use_parameters!$M11,0)</f>
        <v>0</v>
      </c>
      <c r="CR10">
        <f>IF(CR$1&lt;=(land_use_parameters!$AG11),(land_use_parameters!$J11-land_use_parameters!$K11)*MIN(CR$1/land_use_parameters!$AF11,1)-land_use_parameters!$M11,0)</f>
        <v>0</v>
      </c>
      <c r="CS10">
        <f>IF(CS$1&lt;=(land_use_parameters!$AG11),(land_use_parameters!$J11-land_use_parameters!$K11)*MIN(CS$1/land_use_parameters!$AF11,1)-land_use_parameters!$M11,0)</f>
        <v>0</v>
      </c>
      <c r="CT10">
        <f>IF(CT$1&lt;=(land_use_parameters!$AG11),(land_use_parameters!$J11-land_use_parameters!$K11)*MIN(CT$1/land_use_parameters!$AF11,1)-land_use_parameters!$M11,0)</f>
        <v>0</v>
      </c>
      <c r="CU10">
        <f>IF(CU$1&lt;=(land_use_parameters!$AG11),(land_use_parameters!$J11-land_use_parameters!$K11)*MIN(CU$1/land_use_parameters!$AF11,1)-land_use_parameters!$M11,0)</f>
        <v>0</v>
      </c>
      <c r="CV10">
        <f>IF(CV$1&lt;=(land_use_parameters!$AG11),(land_use_parameters!$J11-land_use_parameters!$K11)*MIN(CV$1/land_use_parameters!$AF11,1)-land_use_parameters!$M11,0)</f>
        <v>0</v>
      </c>
      <c r="CW10">
        <f>IF(CW$1&lt;=(land_use_parameters!$AG11),(land_use_parameters!$J11-land_use_parameters!$K11)*MIN(CW$1/land_use_parameters!$AF11,1)-land_use_parameters!$M11,0)</f>
        <v>0</v>
      </c>
      <c r="CX10">
        <f>IF(CX$1&lt;=(land_use_parameters!$AG11),(land_use_parameters!$J11-land_use_parameters!$K11)*MIN(CX$1/land_use_parameters!$AF11,1)-land_use_parameters!$M11,0)</f>
        <v>0</v>
      </c>
    </row>
    <row r="11" spans="1:102" x14ac:dyDescent="0.3">
      <c r="A11" s="1" t="s">
        <v>10</v>
      </c>
      <c r="B11" t="e">
        <f>IF(B$1&lt;=(land_use_parameters!$AG12),(land_use_parameters!$J12-land_use_parameters!$K12)*MIN(B$1/land_use_parameters!$AF12,1)-land_use_parameters!$M12,0)</f>
        <v>#DIV/0!</v>
      </c>
      <c r="C11">
        <f>IF(C$1&lt;=(land_use_parameters!$AG12),(land_use_parameters!$J12-land_use_parameters!$K12)*MIN(C$1/land_use_parameters!$AF12,1)-land_use_parameters!$M12,0)</f>
        <v>0</v>
      </c>
      <c r="D11">
        <f>IF(D$1&lt;=(land_use_parameters!$AG12),(land_use_parameters!$J12-land_use_parameters!$K12)*MIN(D$1/land_use_parameters!$AF12,1)-land_use_parameters!$M12,0)</f>
        <v>0</v>
      </c>
      <c r="E11">
        <f>IF(E$1&lt;=(land_use_parameters!$AG12),(land_use_parameters!$J12-land_use_parameters!$K12)*MIN(E$1/land_use_parameters!$AF12,1)-land_use_parameters!$M12,0)</f>
        <v>0</v>
      </c>
      <c r="F11">
        <f>IF(F$1&lt;=(land_use_parameters!$AG12),(land_use_parameters!$J12-land_use_parameters!$K12)*MIN(F$1/land_use_parameters!$AF12,1)-land_use_parameters!$M12,0)</f>
        <v>0</v>
      </c>
      <c r="G11">
        <f>IF(G$1&lt;=(land_use_parameters!$AG12),(land_use_parameters!$J12-land_use_parameters!$K12)*MIN(G$1/land_use_parameters!$AF12,1)-land_use_parameters!$M12,0)</f>
        <v>0</v>
      </c>
      <c r="H11">
        <f>IF(H$1&lt;=(land_use_parameters!$AG12),(land_use_parameters!$J12-land_use_parameters!$K12)*MIN(H$1/land_use_parameters!$AF12,1)-land_use_parameters!$M12,0)</f>
        <v>0</v>
      </c>
      <c r="I11">
        <f>IF(I$1&lt;=(land_use_parameters!$AG12),(land_use_parameters!$J12-land_use_parameters!$K12)*MIN(I$1/land_use_parameters!$AF12,1)-land_use_parameters!$M12,0)</f>
        <v>0</v>
      </c>
      <c r="J11">
        <f>IF(J$1&lt;=(land_use_parameters!$AG12),(land_use_parameters!$J12-land_use_parameters!$K12)*MIN(J$1/land_use_parameters!$AF12,1)-land_use_parameters!$M12,0)</f>
        <v>0</v>
      </c>
      <c r="K11">
        <f>IF(K$1&lt;=(land_use_parameters!$AG12),(land_use_parameters!$J12-land_use_parameters!$K12)*MIN(K$1/land_use_parameters!$AF12,1)-land_use_parameters!$M12,0)</f>
        <v>0</v>
      </c>
      <c r="L11">
        <f>IF(L$1&lt;=(land_use_parameters!$AG12),(land_use_parameters!$J12-land_use_parameters!$K12)*MIN(L$1/land_use_parameters!$AF12,1)-land_use_parameters!$M12,0)</f>
        <v>0</v>
      </c>
      <c r="M11">
        <f>IF(M$1&lt;=(land_use_parameters!$AG12),(land_use_parameters!$J12-land_use_parameters!$K12)*MIN(M$1/land_use_parameters!$AF12,1)-land_use_parameters!$M12,0)</f>
        <v>0</v>
      </c>
      <c r="N11">
        <f>IF(N$1&lt;=(land_use_parameters!$AG12),(land_use_parameters!$J12-land_use_parameters!$K12)*MIN(N$1/land_use_parameters!$AF12,1)-land_use_parameters!$M12,0)</f>
        <v>0</v>
      </c>
      <c r="O11">
        <f>IF(O$1&lt;=(land_use_parameters!$AG12),(land_use_parameters!$J12-land_use_parameters!$K12)*MIN(O$1/land_use_parameters!$AF12,1)-land_use_parameters!$M12,0)</f>
        <v>0</v>
      </c>
      <c r="P11">
        <f>IF(P$1&lt;=(land_use_parameters!$AG12),(land_use_parameters!$J12-land_use_parameters!$K12)*MIN(P$1/land_use_parameters!$AF12,1)-land_use_parameters!$M12,0)</f>
        <v>0</v>
      </c>
      <c r="Q11">
        <f>IF(Q$1&lt;=(land_use_parameters!$AG12),(land_use_parameters!$J12-land_use_parameters!$K12)*MIN(Q$1/land_use_parameters!$AF12,1)-land_use_parameters!$M12,0)</f>
        <v>0</v>
      </c>
      <c r="R11">
        <f>IF(R$1&lt;=(land_use_parameters!$AG12),(land_use_parameters!$J12-land_use_parameters!$K12)*MIN(R$1/land_use_parameters!$AF12,1)-land_use_parameters!$M12,0)</f>
        <v>0</v>
      </c>
      <c r="S11">
        <f>IF(S$1&lt;=(land_use_parameters!$AG12),(land_use_parameters!$J12-land_use_parameters!$K12)*MIN(S$1/land_use_parameters!$AF12,1)-land_use_parameters!$M12,0)</f>
        <v>0</v>
      </c>
      <c r="T11">
        <f>IF(T$1&lt;=(land_use_parameters!$AG12),(land_use_parameters!$J12-land_use_parameters!$K12)*MIN(T$1/land_use_parameters!$AF12,1)-land_use_parameters!$M12,0)</f>
        <v>0</v>
      </c>
      <c r="U11">
        <f>IF(U$1&lt;=(land_use_parameters!$AG12),(land_use_parameters!$J12-land_use_parameters!$K12)*MIN(U$1/land_use_parameters!$AF12,1)-land_use_parameters!$M12,0)</f>
        <v>0</v>
      </c>
      <c r="V11">
        <f>IF(V$1&lt;=(land_use_parameters!$AG12),(land_use_parameters!$J12-land_use_parameters!$K12)*MIN(V$1/land_use_parameters!$AF12,1)-land_use_parameters!$M12,0)</f>
        <v>0</v>
      </c>
      <c r="W11">
        <f>IF(W$1&lt;=(land_use_parameters!$AG12),(land_use_parameters!$J12-land_use_parameters!$K12)*MIN(W$1/land_use_parameters!$AF12,1)-land_use_parameters!$M12,0)</f>
        <v>0</v>
      </c>
      <c r="X11">
        <f>IF(X$1&lt;=(land_use_parameters!$AG12),(land_use_parameters!$J12-land_use_parameters!$K12)*MIN(X$1/land_use_parameters!$AF12,1)-land_use_parameters!$M12,0)</f>
        <v>0</v>
      </c>
      <c r="Y11">
        <f>IF(Y$1&lt;=(land_use_parameters!$AG12),(land_use_parameters!$J12-land_use_parameters!$K12)*MIN(Y$1/land_use_parameters!$AF12,1)-land_use_parameters!$M12,0)</f>
        <v>0</v>
      </c>
      <c r="Z11">
        <f>IF(Z$1&lt;=(land_use_parameters!$AG12),(land_use_parameters!$J12-land_use_parameters!$K12)*MIN(Z$1/land_use_parameters!$AF12,1)-land_use_parameters!$M12,0)</f>
        <v>0</v>
      </c>
      <c r="AA11">
        <f>IF(AA$1&lt;=(land_use_parameters!$AG12),(land_use_parameters!$J12-land_use_parameters!$K12)*MIN(AA$1/land_use_parameters!$AF12,1)-land_use_parameters!$M12,0)</f>
        <v>0</v>
      </c>
      <c r="AB11">
        <f>IF(AB$1&lt;=(land_use_parameters!$AG12),(land_use_parameters!$J12-land_use_parameters!$K12)*MIN(AB$1/land_use_parameters!$AF12,1)-land_use_parameters!$M12,0)</f>
        <v>0</v>
      </c>
      <c r="AC11">
        <f>IF(AC$1&lt;=(land_use_parameters!$AG12),(land_use_parameters!$J12-land_use_parameters!$K12)*MIN(AC$1/land_use_parameters!$AF12,1)-land_use_parameters!$M12,0)</f>
        <v>0</v>
      </c>
      <c r="AD11">
        <f>IF(AD$1&lt;=(land_use_parameters!$AG12),(land_use_parameters!$J12-land_use_parameters!$K12)*MIN(AD$1/land_use_parameters!$AF12,1)-land_use_parameters!$M12,0)</f>
        <v>0</v>
      </c>
      <c r="AE11">
        <f>IF(AE$1&lt;=(land_use_parameters!$AG12),(land_use_parameters!$J12-land_use_parameters!$K12)*MIN(AE$1/land_use_parameters!$AF12,1)-land_use_parameters!$M12,0)</f>
        <v>0</v>
      </c>
      <c r="AF11">
        <f>IF(AF$1&lt;=(land_use_parameters!$AG12),(land_use_parameters!$J12-land_use_parameters!$K12)*MIN(AF$1/land_use_parameters!$AF12,1)-land_use_parameters!$M12,0)</f>
        <v>0</v>
      </c>
      <c r="AG11">
        <f>IF(AG$1&lt;=(land_use_parameters!$AG12),(land_use_parameters!$J12-land_use_parameters!$K12)*MIN(AG$1/land_use_parameters!$AF12,1)-land_use_parameters!$M12,0)</f>
        <v>0</v>
      </c>
      <c r="AH11">
        <f>IF(AH$1&lt;=(land_use_parameters!$AG12),(land_use_parameters!$J12-land_use_parameters!$K12)*MIN(AH$1/land_use_parameters!$AF12,1)-land_use_parameters!$M12,0)</f>
        <v>0</v>
      </c>
      <c r="AI11">
        <f>IF(AI$1&lt;=(land_use_parameters!$AG12),(land_use_parameters!$J12-land_use_parameters!$K12)*MIN(AI$1/land_use_parameters!$AF12,1)-land_use_parameters!$M12,0)</f>
        <v>0</v>
      </c>
      <c r="AJ11">
        <f>IF(AJ$1&lt;=(land_use_parameters!$AG12),(land_use_parameters!$J12-land_use_parameters!$K12)*MIN(AJ$1/land_use_parameters!$AF12,1)-land_use_parameters!$M12,0)</f>
        <v>0</v>
      </c>
      <c r="AK11">
        <f>IF(AK$1&lt;=(land_use_parameters!$AG12),(land_use_parameters!$J12-land_use_parameters!$K12)*MIN(AK$1/land_use_parameters!$AF12,1)-land_use_parameters!$M12,0)</f>
        <v>0</v>
      </c>
      <c r="AL11">
        <f>IF(AL$1&lt;=(land_use_parameters!$AG12),(land_use_parameters!$J12-land_use_parameters!$K12)*MIN(AL$1/land_use_parameters!$AF12,1)-land_use_parameters!$M12,0)</f>
        <v>0</v>
      </c>
      <c r="AM11">
        <f>IF(AM$1&lt;=(land_use_parameters!$AG12),(land_use_parameters!$J12-land_use_parameters!$K12)*MIN(AM$1/land_use_parameters!$AF12,1)-land_use_parameters!$M12,0)</f>
        <v>0</v>
      </c>
      <c r="AN11">
        <f>IF(AN$1&lt;=(land_use_parameters!$AG12),(land_use_parameters!$J12-land_use_parameters!$K12)*MIN(AN$1/land_use_parameters!$AF12,1)-land_use_parameters!$M12,0)</f>
        <v>0</v>
      </c>
      <c r="AO11">
        <f>IF(AO$1&lt;=(land_use_parameters!$AG12),(land_use_parameters!$J12-land_use_parameters!$K12)*MIN(AO$1/land_use_parameters!$AF12,1)-land_use_parameters!$M12,0)</f>
        <v>0</v>
      </c>
      <c r="AP11">
        <f>IF(AP$1&lt;=(land_use_parameters!$AG12),(land_use_parameters!$J12-land_use_parameters!$K12)*MIN(AP$1/land_use_parameters!$AF12,1)-land_use_parameters!$M12,0)</f>
        <v>0</v>
      </c>
      <c r="AQ11">
        <f>IF(AQ$1&lt;=(land_use_parameters!$AG12),(land_use_parameters!$J12-land_use_parameters!$K12)*MIN(AQ$1/land_use_parameters!$AF12,1)-land_use_parameters!$M12,0)</f>
        <v>0</v>
      </c>
      <c r="AR11">
        <f>IF(AR$1&lt;=(land_use_parameters!$AG12),(land_use_parameters!$J12-land_use_parameters!$K12)*MIN(AR$1/land_use_parameters!$AF12,1)-land_use_parameters!$M12,0)</f>
        <v>0</v>
      </c>
      <c r="AS11">
        <f>IF(AS$1&lt;=(land_use_parameters!$AG12),(land_use_parameters!$J12-land_use_parameters!$K12)*MIN(AS$1/land_use_parameters!$AF12,1)-land_use_parameters!$M12,0)</f>
        <v>0</v>
      </c>
      <c r="AT11">
        <f>IF(AT$1&lt;=(land_use_parameters!$AG12),(land_use_parameters!$J12-land_use_parameters!$K12)*MIN(AT$1/land_use_parameters!$AF12,1)-land_use_parameters!$M12,0)</f>
        <v>0</v>
      </c>
      <c r="AU11">
        <f>IF(AU$1&lt;=(land_use_parameters!$AG12),(land_use_parameters!$J12-land_use_parameters!$K12)*MIN(AU$1/land_use_parameters!$AF12,1)-land_use_parameters!$M12,0)</f>
        <v>0</v>
      </c>
      <c r="AV11">
        <f>IF(AV$1&lt;=(land_use_parameters!$AG12),(land_use_parameters!$J12-land_use_parameters!$K12)*MIN(AV$1/land_use_parameters!$AF12,1)-land_use_parameters!$M12,0)</f>
        <v>0</v>
      </c>
      <c r="AW11">
        <f>IF(AW$1&lt;=(land_use_parameters!$AG12),(land_use_parameters!$J12-land_use_parameters!$K12)*MIN(AW$1/land_use_parameters!$AF12,1)-land_use_parameters!$M12,0)</f>
        <v>0</v>
      </c>
      <c r="AX11">
        <f>IF(AX$1&lt;=(land_use_parameters!$AG12),(land_use_parameters!$J12-land_use_parameters!$K12)*MIN(AX$1/land_use_parameters!$AF12,1)-land_use_parameters!$M12,0)</f>
        <v>0</v>
      </c>
      <c r="AY11">
        <f>IF(AY$1&lt;=(land_use_parameters!$AG12),(land_use_parameters!$J12-land_use_parameters!$K12)*MIN(AY$1/land_use_parameters!$AF12,1)-land_use_parameters!$M12,0)</f>
        <v>0</v>
      </c>
      <c r="AZ11">
        <f>IF(AZ$1&lt;=(land_use_parameters!$AG12),(land_use_parameters!$J12-land_use_parameters!$K12)*MIN(AZ$1/land_use_parameters!$AF12,1)-land_use_parameters!$M12,0)</f>
        <v>0</v>
      </c>
      <c r="BA11">
        <f>IF(BA$1&lt;=(land_use_parameters!$AG12),(land_use_parameters!$J12-land_use_parameters!$K12)*MIN(BA$1/land_use_parameters!$AF12,1)-land_use_parameters!$M12,0)</f>
        <v>0</v>
      </c>
      <c r="BB11">
        <f>IF(BB$1&lt;=(land_use_parameters!$AG12),(land_use_parameters!$J12-land_use_parameters!$K12)*MIN(BB$1/land_use_parameters!$AF12,1)-land_use_parameters!$M12,0)</f>
        <v>0</v>
      </c>
      <c r="BC11">
        <f>IF(BC$1&lt;=(land_use_parameters!$AG12),(land_use_parameters!$J12-land_use_parameters!$K12)*MIN(BC$1/land_use_parameters!$AF12,1)-land_use_parameters!$M12,0)</f>
        <v>0</v>
      </c>
      <c r="BD11">
        <f>IF(BD$1&lt;=(land_use_parameters!$AG12),(land_use_parameters!$J12-land_use_parameters!$K12)*MIN(BD$1/land_use_parameters!$AF12,1)-land_use_parameters!$M12,0)</f>
        <v>0</v>
      </c>
      <c r="BE11">
        <f>IF(BE$1&lt;=(land_use_parameters!$AG12),(land_use_parameters!$J12-land_use_parameters!$K12)*MIN(BE$1/land_use_parameters!$AF12,1)-land_use_parameters!$M12,0)</f>
        <v>0</v>
      </c>
      <c r="BF11">
        <f>IF(BF$1&lt;=(land_use_parameters!$AG12),(land_use_parameters!$J12-land_use_parameters!$K12)*MIN(BF$1/land_use_parameters!$AF12,1)-land_use_parameters!$M12,0)</f>
        <v>0</v>
      </c>
      <c r="BG11">
        <f>IF(BG$1&lt;=(land_use_parameters!$AG12),(land_use_parameters!$J12-land_use_parameters!$K12)*MIN(BG$1/land_use_parameters!$AF12,1)-land_use_parameters!$M12,0)</f>
        <v>0</v>
      </c>
      <c r="BH11">
        <f>IF(BH$1&lt;=(land_use_parameters!$AG12),(land_use_parameters!$J12-land_use_parameters!$K12)*MIN(BH$1/land_use_parameters!$AF12,1)-land_use_parameters!$M12,0)</f>
        <v>0</v>
      </c>
      <c r="BI11">
        <f>IF(BI$1&lt;=(land_use_parameters!$AG12),(land_use_parameters!$J12-land_use_parameters!$K12)*MIN(BI$1/land_use_parameters!$AF12,1)-land_use_parameters!$M12,0)</f>
        <v>0</v>
      </c>
      <c r="BJ11">
        <f>IF(BJ$1&lt;=(land_use_parameters!$AG12),(land_use_parameters!$J12-land_use_parameters!$K12)*MIN(BJ$1/land_use_parameters!$AF12,1)-land_use_parameters!$M12,0)</f>
        <v>0</v>
      </c>
      <c r="BK11">
        <f>IF(BK$1&lt;=(land_use_parameters!$AG12),(land_use_parameters!$J12-land_use_parameters!$K12)*MIN(BK$1/land_use_parameters!$AF12,1)-land_use_parameters!$M12,0)</f>
        <v>0</v>
      </c>
      <c r="BL11">
        <f>IF(BL$1&lt;=(land_use_parameters!$AG12),(land_use_parameters!$J12-land_use_parameters!$K12)*MIN(BL$1/land_use_parameters!$AF12,1)-land_use_parameters!$M12,0)</f>
        <v>0</v>
      </c>
      <c r="BM11">
        <f>IF(BM$1&lt;=(land_use_parameters!$AG12),(land_use_parameters!$J12-land_use_parameters!$K12)*MIN(BM$1/land_use_parameters!$AF12,1)-land_use_parameters!$M12,0)</f>
        <v>0</v>
      </c>
      <c r="BN11">
        <f>IF(BN$1&lt;=(land_use_parameters!$AG12),(land_use_parameters!$J12-land_use_parameters!$K12)*MIN(BN$1/land_use_parameters!$AF12,1)-land_use_parameters!$M12,0)</f>
        <v>0</v>
      </c>
      <c r="BO11">
        <f>IF(BO$1&lt;=(land_use_parameters!$AG12),(land_use_parameters!$J12-land_use_parameters!$K12)*MIN(BO$1/land_use_parameters!$AF12,1)-land_use_parameters!$M12,0)</f>
        <v>0</v>
      </c>
      <c r="BP11">
        <f>IF(BP$1&lt;=(land_use_parameters!$AG12),(land_use_parameters!$J12-land_use_parameters!$K12)*MIN(BP$1/land_use_parameters!$AF12,1)-land_use_parameters!$M12,0)</f>
        <v>0</v>
      </c>
      <c r="BQ11">
        <f>IF(BQ$1&lt;=(land_use_parameters!$AG12),(land_use_parameters!$J12-land_use_parameters!$K12)*MIN(BQ$1/land_use_parameters!$AF12,1)-land_use_parameters!$M12,0)</f>
        <v>0</v>
      </c>
      <c r="BR11">
        <f>IF(BR$1&lt;=(land_use_parameters!$AG12),(land_use_parameters!$J12-land_use_parameters!$K12)*MIN(BR$1/land_use_parameters!$AF12,1)-land_use_parameters!$M12,0)</f>
        <v>0</v>
      </c>
      <c r="BS11">
        <f>IF(BS$1&lt;=(land_use_parameters!$AG12),(land_use_parameters!$J12-land_use_parameters!$K12)*MIN(BS$1/land_use_parameters!$AF12,1)-land_use_parameters!$M12,0)</f>
        <v>0</v>
      </c>
      <c r="BT11">
        <f>IF(BT$1&lt;=(land_use_parameters!$AG12),(land_use_parameters!$J12-land_use_parameters!$K12)*MIN(BT$1/land_use_parameters!$AF12,1)-land_use_parameters!$M12,0)</f>
        <v>0</v>
      </c>
      <c r="BU11">
        <f>IF(BU$1&lt;=(land_use_parameters!$AG12),(land_use_parameters!$J12-land_use_parameters!$K12)*MIN(BU$1/land_use_parameters!$AF12,1)-land_use_parameters!$M12,0)</f>
        <v>0</v>
      </c>
      <c r="BV11">
        <f>IF(BV$1&lt;=(land_use_parameters!$AG12),(land_use_parameters!$J12-land_use_parameters!$K12)*MIN(BV$1/land_use_parameters!$AF12,1)-land_use_parameters!$M12,0)</f>
        <v>0</v>
      </c>
      <c r="BW11">
        <f>IF(BW$1&lt;=(land_use_parameters!$AG12),(land_use_parameters!$J12-land_use_parameters!$K12)*MIN(BW$1/land_use_parameters!$AF12,1)-land_use_parameters!$M12,0)</f>
        <v>0</v>
      </c>
      <c r="BX11">
        <f>IF(BX$1&lt;=(land_use_parameters!$AG12),(land_use_parameters!$J12-land_use_parameters!$K12)*MIN(BX$1/land_use_parameters!$AF12,1)-land_use_parameters!$M12,0)</f>
        <v>0</v>
      </c>
      <c r="BY11">
        <f>IF(BY$1&lt;=(land_use_parameters!$AG12),(land_use_parameters!$J12-land_use_parameters!$K12)*MIN(BY$1/land_use_parameters!$AF12,1)-land_use_parameters!$M12,0)</f>
        <v>0</v>
      </c>
      <c r="BZ11">
        <f>IF(BZ$1&lt;=(land_use_parameters!$AG12),(land_use_parameters!$J12-land_use_parameters!$K12)*MIN(BZ$1/land_use_parameters!$AF12,1)-land_use_parameters!$M12,0)</f>
        <v>0</v>
      </c>
      <c r="CA11">
        <f>IF(CA$1&lt;=(land_use_parameters!$AG12),(land_use_parameters!$J12-land_use_parameters!$K12)*MIN(CA$1/land_use_parameters!$AF12,1)-land_use_parameters!$M12,0)</f>
        <v>0</v>
      </c>
      <c r="CB11">
        <f>IF(CB$1&lt;=(land_use_parameters!$AG12),(land_use_parameters!$J12-land_use_parameters!$K12)*MIN(CB$1/land_use_parameters!$AF12,1)-land_use_parameters!$M12,0)</f>
        <v>0</v>
      </c>
      <c r="CC11">
        <f>IF(CC$1&lt;=(land_use_parameters!$AG12),(land_use_parameters!$J12-land_use_parameters!$K12)*MIN(CC$1/land_use_parameters!$AF12,1)-land_use_parameters!$M12,0)</f>
        <v>0</v>
      </c>
      <c r="CD11">
        <f>IF(CD$1&lt;=(land_use_parameters!$AG12),(land_use_parameters!$J12-land_use_parameters!$K12)*MIN(CD$1/land_use_parameters!$AF12,1)-land_use_parameters!$M12,0)</f>
        <v>0</v>
      </c>
      <c r="CE11">
        <f>IF(CE$1&lt;=(land_use_parameters!$AG12),(land_use_parameters!$J12-land_use_parameters!$K12)*MIN(CE$1/land_use_parameters!$AF12,1)-land_use_parameters!$M12,0)</f>
        <v>0</v>
      </c>
      <c r="CF11">
        <f>IF(CF$1&lt;=(land_use_parameters!$AG12),(land_use_parameters!$J12-land_use_parameters!$K12)*MIN(CF$1/land_use_parameters!$AF12,1)-land_use_parameters!$M12,0)</f>
        <v>0</v>
      </c>
      <c r="CG11">
        <f>IF(CG$1&lt;=(land_use_parameters!$AG12),(land_use_parameters!$J12-land_use_parameters!$K12)*MIN(CG$1/land_use_parameters!$AF12,1)-land_use_parameters!$M12,0)</f>
        <v>0</v>
      </c>
      <c r="CH11">
        <f>IF(CH$1&lt;=(land_use_parameters!$AG12),(land_use_parameters!$J12-land_use_parameters!$K12)*MIN(CH$1/land_use_parameters!$AF12,1)-land_use_parameters!$M12,0)</f>
        <v>0</v>
      </c>
      <c r="CI11">
        <f>IF(CI$1&lt;=(land_use_parameters!$AG12),(land_use_parameters!$J12-land_use_parameters!$K12)*MIN(CI$1/land_use_parameters!$AF12,1)-land_use_parameters!$M12,0)</f>
        <v>0</v>
      </c>
      <c r="CJ11">
        <f>IF(CJ$1&lt;=(land_use_parameters!$AG12),(land_use_parameters!$J12-land_use_parameters!$K12)*MIN(CJ$1/land_use_parameters!$AF12,1)-land_use_parameters!$M12,0)</f>
        <v>0</v>
      </c>
      <c r="CK11">
        <f>IF(CK$1&lt;=(land_use_parameters!$AG12),(land_use_parameters!$J12-land_use_parameters!$K12)*MIN(CK$1/land_use_parameters!$AF12,1)-land_use_parameters!$M12,0)</f>
        <v>0</v>
      </c>
      <c r="CL11">
        <f>IF(CL$1&lt;=(land_use_parameters!$AG12),(land_use_parameters!$J12-land_use_parameters!$K12)*MIN(CL$1/land_use_parameters!$AF12,1)-land_use_parameters!$M12,0)</f>
        <v>0</v>
      </c>
      <c r="CM11">
        <f>IF(CM$1&lt;=(land_use_parameters!$AG12),(land_use_parameters!$J12-land_use_parameters!$K12)*MIN(CM$1/land_use_parameters!$AF12,1)-land_use_parameters!$M12,0)</f>
        <v>0</v>
      </c>
      <c r="CN11">
        <f>IF(CN$1&lt;=(land_use_parameters!$AG12),(land_use_parameters!$J12-land_use_parameters!$K12)*MIN(CN$1/land_use_parameters!$AF12,1)-land_use_parameters!$M12,0)</f>
        <v>0</v>
      </c>
      <c r="CO11">
        <f>IF(CO$1&lt;=(land_use_parameters!$AG12),(land_use_parameters!$J12-land_use_parameters!$K12)*MIN(CO$1/land_use_parameters!$AF12,1)-land_use_parameters!$M12,0)</f>
        <v>0</v>
      </c>
      <c r="CP11">
        <f>IF(CP$1&lt;=(land_use_parameters!$AG12),(land_use_parameters!$J12-land_use_parameters!$K12)*MIN(CP$1/land_use_parameters!$AF12,1)-land_use_parameters!$M12,0)</f>
        <v>0</v>
      </c>
      <c r="CQ11">
        <f>IF(CQ$1&lt;=(land_use_parameters!$AG12),(land_use_parameters!$J12-land_use_parameters!$K12)*MIN(CQ$1/land_use_parameters!$AF12,1)-land_use_parameters!$M12,0)</f>
        <v>0</v>
      </c>
      <c r="CR11">
        <f>IF(CR$1&lt;=(land_use_parameters!$AG12),(land_use_parameters!$J12-land_use_parameters!$K12)*MIN(CR$1/land_use_parameters!$AF12,1)-land_use_parameters!$M12,0)</f>
        <v>0</v>
      </c>
      <c r="CS11">
        <f>IF(CS$1&lt;=(land_use_parameters!$AG12),(land_use_parameters!$J12-land_use_parameters!$K12)*MIN(CS$1/land_use_parameters!$AF12,1)-land_use_parameters!$M12,0)</f>
        <v>0</v>
      </c>
      <c r="CT11">
        <f>IF(CT$1&lt;=(land_use_parameters!$AG12),(land_use_parameters!$J12-land_use_parameters!$K12)*MIN(CT$1/land_use_parameters!$AF12,1)-land_use_parameters!$M12,0)</f>
        <v>0</v>
      </c>
      <c r="CU11">
        <f>IF(CU$1&lt;=(land_use_parameters!$AG12),(land_use_parameters!$J12-land_use_parameters!$K12)*MIN(CU$1/land_use_parameters!$AF12,1)-land_use_parameters!$M12,0)</f>
        <v>0</v>
      </c>
      <c r="CV11">
        <f>IF(CV$1&lt;=(land_use_parameters!$AG12),(land_use_parameters!$J12-land_use_parameters!$K12)*MIN(CV$1/land_use_parameters!$AF12,1)-land_use_parameters!$M12,0)</f>
        <v>0</v>
      </c>
      <c r="CW11">
        <f>IF(CW$1&lt;=(land_use_parameters!$AG12),(land_use_parameters!$J12-land_use_parameters!$K12)*MIN(CW$1/land_use_parameters!$AF12,1)-land_use_parameters!$M12,0)</f>
        <v>0</v>
      </c>
      <c r="CX11">
        <f>IF(CX$1&lt;=(land_use_parameters!$AG12),(land_use_parameters!$J12-land_use_parameters!$K12)*MIN(CX$1/land_use_parameters!$AF12,1)-land_use_parameters!$M12,0)</f>
        <v>0</v>
      </c>
    </row>
    <row r="12" spans="1:102" x14ac:dyDescent="0.3">
      <c r="A12" s="1" t="s">
        <v>11</v>
      </c>
      <c r="B12">
        <f>IF(B$1&lt;=(land_use_parameters!$AG13),(land_use_parameters!$J13-land_use_parameters!$K13)*MIN(B$1/land_use_parameters!$AF13,1)-land_use_parameters!$M13,0)</f>
        <v>-11862.8051492952</v>
      </c>
      <c r="C12">
        <f>IF(C$1&lt;=(land_use_parameters!$AG13),(land_use_parameters!$J13-land_use_parameters!$K13)*MIN(C$1/land_use_parameters!$AF13,1)-land_use_parameters!$M13,0)</f>
        <v>-15899.097324334891</v>
      </c>
      <c r="D12">
        <f>IF(D$1&lt;=(land_use_parameters!$AG13),(land_use_parameters!$J13-land_use_parameters!$K13)*MIN(D$1/land_use_parameters!$AF13,1)-land_use_parameters!$M13,0)</f>
        <v>-19935.389499374582</v>
      </c>
      <c r="E12">
        <f>IF(E$1&lt;=(land_use_parameters!$AG13),(land_use_parameters!$J13-land_use_parameters!$K13)*MIN(E$1/land_use_parameters!$AF13,1)-land_use_parameters!$M13,0)</f>
        <v>-23971.681674414271</v>
      </c>
      <c r="F12">
        <f>IF(F$1&lt;=(land_use_parameters!$AG13),(land_use_parameters!$J13-land_use_parameters!$K13)*MIN(F$1/land_use_parameters!$AF13,1)-land_use_parameters!$M13,0)</f>
        <v>-23971.681674414271</v>
      </c>
      <c r="G12">
        <f>IF(G$1&lt;=(land_use_parameters!$AG13),(land_use_parameters!$J13-land_use_parameters!$K13)*MIN(G$1/land_use_parameters!$AF13,1)-land_use_parameters!$M13,0)</f>
        <v>-23971.681674414271</v>
      </c>
      <c r="H12">
        <f>IF(H$1&lt;=(land_use_parameters!$AG13),(land_use_parameters!$J13-land_use_parameters!$K13)*MIN(H$1/land_use_parameters!$AF13,1)-land_use_parameters!$M13,0)</f>
        <v>-23971.681674414271</v>
      </c>
      <c r="I12">
        <f>IF(I$1&lt;=(land_use_parameters!$AG13),(land_use_parameters!$J13-land_use_parameters!$K13)*MIN(I$1/land_use_parameters!$AF13,1)-land_use_parameters!$M13,0)</f>
        <v>-23971.681674414271</v>
      </c>
      <c r="J12">
        <f>IF(J$1&lt;=(land_use_parameters!$AG13),(land_use_parameters!$J13-land_use_parameters!$K13)*MIN(J$1/land_use_parameters!$AF13,1)-land_use_parameters!$M13,0)</f>
        <v>-23971.681674414271</v>
      </c>
      <c r="K12">
        <f>IF(K$1&lt;=(land_use_parameters!$AG13),(land_use_parameters!$J13-land_use_parameters!$K13)*MIN(K$1/land_use_parameters!$AF13,1)-land_use_parameters!$M13,0)</f>
        <v>-23971.681674414271</v>
      </c>
      <c r="L12">
        <f>IF(L$1&lt;=(land_use_parameters!$AG13),(land_use_parameters!$J13-land_use_parameters!$K13)*MIN(L$1/land_use_parameters!$AF13,1)-land_use_parameters!$M13,0)</f>
        <v>-23971.681674414271</v>
      </c>
      <c r="M12">
        <f>IF(M$1&lt;=(land_use_parameters!$AG13),(land_use_parameters!$J13-land_use_parameters!$K13)*MIN(M$1/land_use_parameters!$AF13,1)-land_use_parameters!$M13,0)</f>
        <v>-23971.681674414271</v>
      </c>
      <c r="N12">
        <f>IF(N$1&lt;=(land_use_parameters!$AG13),(land_use_parameters!$J13-land_use_parameters!$K13)*MIN(N$1/land_use_parameters!$AF13,1)-land_use_parameters!$M13,0)</f>
        <v>-23971.681674414271</v>
      </c>
      <c r="O12">
        <f>IF(O$1&lt;=(land_use_parameters!$AG13),(land_use_parameters!$J13-land_use_parameters!$K13)*MIN(O$1/land_use_parameters!$AF13,1)-land_use_parameters!$M13,0)</f>
        <v>-23971.681674414271</v>
      </c>
      <c r="P12">
        <f>IF(P$1&lt;=(land_use_parameters!$AG13),(land_use_parameters!$J13-land_use_parameters!$K13)*MIN(P$1/land_use_parameters!$AF13,1)-land_use_parameters!$M13,0)</f>
        <v>-23971.681674414271</v>
      </c>
      <c r="Q12">
        <f>IF(Q$1&lt;=(land_use_parameters!$AG13),(land_use_parameters!$J13-land_use_parameters!$K13)*MIN(Q$1/land_use_parameters!$AF13,1)-land_use_parameters!$M13,0)</f>
        <v>-23971.681674414271</v>
      </c>
      <c r="R12">
        <f>IF(R$1&lt;=(land_use_parameters!$AG13),(land_use_parameters!$J13-land_use_parameters!$K13)*MIN(R$1/land_use_parameters!$AF13,1)-land_use_parameters!$M13,0)</f>
        <v>-23971.681674414271</v>
      </c>
      <c r="S12">
        <f>IF(S$1&lt;=(land_use_parameters!$AG13),(land_use_parameters!$J13-land_use_parameters!$K13)*MIN(S$1/land_use_parameters!$AF13,1)-land_use_parameters!$M13,0)</f>
        <v>-23971.681674414271</v>
      </c>
      <c r="T12">
        <f>IF(T$1&lt;=(land_use_parameters!$AG13),(land_use_parameters!$J13-land_use_parameters!$K13)*MIN(T$1/land_use_parameters!$AF13,1)-land_use_parameters!$M13,0)</f>
        <v>-23971.681674414271</v>
      </c>
      <c r="U12">
        <f>IF(U$1&lt;=(land_use_parameters!$AG13),(land_use_parameters!$J13-land_use_parameters!$K13)*MIN(U$1/land_use_parameters!$AF13,1)-land_use_parameters!$M13,0)</f>
        <v>-23971.681674414271</v>
      </c>
      <c r="V12">
        <f>IF(V$1&lt;=(land_use_parameters!$AG13),(land_use_parameters!$J13-land_use_parameters!$K13)*MIN(V$1/land_use_parameters!$AF13,1)-land_use_parameters!$M13,0)</f>
        <v>-23971.681674414271</v>
      </c>
      <c r="W12">
        <f>IF(W$1&lt;=(land_use_parameters!$AG13),(land_use_parameters!$J13-land_use_parameters!$K13)*MIN(W$1/land_use_parameters!$AF13,1)-land_use_parameters!$M13,0)</f>
        <v>-23971.681674414271</v>
      </c>
      <c r="X12">
        <f>IF(X$1&lt;=(land_use_parameters!$AG13),(land_use_parameters!$J13-land_use_parameters!$K13)*MIN(X$1/land_use_parameters!$AF13,1)-land_use_parameters!$M13,0)</f>
        <v>-23971.681674414271</v>
      </c>
      <c r="Y12">
        <f>IF(Y$1&lt;=(land_use_parameters!$AG13),(land_use_parameters!$J13-land_use_parameters!$K13)*MIN(Y$1/land_use_parameters!$AF13,1)-land_use_parameters!$M13,0)</f>
        <v>-23971.681674414271</v>
      </c>
      <c r="Z12">
        <f>IF(Z$1&lt;=(land_use_parameters!$AG13),(land_use_parameters!$J13-land_use_parameters!$K13)*MIN(Z$1/land_use_parameters!$AF13,1)-land_use_parameters!$M13,0)</f>
        <v>-23971.681674414271</v>
      </c>
      <c r="AA12">
        <f>IF(AA$1&lt;=(land_use_parameters!$AG13),(land_use_parameters!$J13-land_use_parameters!$K13)*MIN(AA$1/land_use_parameters!$AF13,1)-land_use_parameters!$M13,0)</f>
        <v>-23971.681674414271</v>
      </c>
      <c r="AB12">
        <f>IF(AB$1&lt;=(land_use_parameters!$AG13),(land_use_parameters!$J13-land_use_parameters!$K13)*MIN(AB$1/land_use_parameters!$AF13,1)-land_use_parameters!$M13,0)</f>
        <v>-23971.681674414271</v>
      </c>
      <c r="AC12">
        <f>IF(AC$1&lt;=(land_use_parameters!$AG13),(land_use_parameters!$J13-land_use_parameters!$K13)*MIN(AC$1/land_use_parameters!$AF13,1)-land_use_parameters!$M13,0)</f>
        <v>-23971.681674414271</v>
      </c>
      <c r="AD12">
        <f>IF(AD$1&lt;=(land_use_parameters!$AG13),(land_use_parameters!$J13-land_use_parameters!$K13)*MIN(AD$1/land_use_parameters!$AF13,1)-land_use_parameters!$M13,0)</f>
        <v>0</v>
      </c>
      <c r="AE12">
        <f>IF(AE$1&lt;=(land_use_parameters!$AG13),(land_use_parameters!$J13-land_use_parameters!$K13)*MIN(AE$1/land_use_parameters!$AF13,1)-land_use_parameters!$M13,0)</f>
        <v>0</v>
      </c>
      <c r="AF12">
        <f>IF(AF$1&lt;=(land_use_parameters!$AG13),(land_use_parameters!$J13-land_use_parameters!$K13)*MIN(AF$1/land_use_parameters!$AF13,1)-land_use_parameters!$M13,0)</f>
        <v>0</v>
      </c>
      <c r="AG12">
        <f>IF(AG$1&lt;=(land_use_parameters!$AG13),(land_use_parameters!$J13-land_use_parameters!$K13)*MIN(AG$1/land_use_parameters!$AF13,1)-land_use_parameters!$M13,0)</f>
        <v>0</v>
      </c>
      <c r="AH12">
        <f>IF(AH$1&lt;=(land_use_parameters!$AG13),(land_use_parameters!$J13-land_use_parameters!$K13)*MIN(AH$1/land_use_parameters!$AF13,1)-land_use_parameters!$M13,0)</f>
        <v>0</v>
      </c>
      <c r="AI12">
        <f>IF(AI$1&lt;=(land_use_parameters!$AG13),(land_use_parameters!$J13-land_use_parameters!$K13)*MIN(AI$1/land_use_parameters!$AF13,1)-land_use_parameters!$M13,0)</f>
        <v>0</v>
      </c>
      <c r="AJ12">
        <f>IF(AJ$1&lt;=(land_use_parameters!$AG13),(land_use_parameters!$J13-land_use_parameters!$K13)*MIN(AJ$1/land_use_parameters!$AF13,1)-land_use_parameters!$M13,0)</f>
        <v>0</v>
      </c>
      <c r="AK12">
        <f>IF(AK$1&lt;=(land_use_parameters!$AG13),(land_use_parameters!$J13-land_use_parameters!$K13)*MIN(AK$1/land_use_parameters!$AF13,1)-land_use_parameters!$M13,0)</f>
        <v>0</v>
      </c>
      <c r="AL12">
        <f>IF(AL$1&lt;=(land_use_parameters!$AG13),(land_use_parameters!$J13-land_use_parameters!$K13)*MIN(AL$1/land_use_parameters!$AF13,1)-land_use_parameters!$M13,0)</f>
        <v>0</v>
      </c>
      <c r="AM12">
        <f>IF(AM$1&lt;=(land_use_parameters!$AG13),(land_use_parameters!$J13-land_use_parameters!$K13)*MIN(AM$1/land_use_parameters!$AF13,1)-land_use_parameters!$M13,0)</f>
        <v>0</v>
      </c>
      <c r="AN12">
        <f>IF(AN$1&lt;=(land_use_parameters!$AG13),(land_use_parameters!$J13-land_use_parameters!$K13)*MIN(AN$1/land_use_parameters!$AF13,1)-land_use_parameters!$M13,0)</f>
        <v>0</v>
      </c>
      <c r="AO12">
        <f>IF(AO$1&lt;=(land_use_parameters!$AG13),(land_use_parameters!$J13-land_use_parameters!$K13)*MIN(AO$1/land_use_parameters!$AF13,1)-land_use_parameters!$M13,0)</f>
        <v>0</v>
      </c>
      <c r="AP12">
        <f>IF(AP$1&lt;=(land_use_parameters!$AG13),(land_use_parameters!$J13-land_use_parameters!$K13)*MIN(AP$1/land_use_parameters!$AF13,1)-land_use_parameters!$M13,0)</f>
        <v>0</v>
      </c>
      <c r="AQ12">
        <f>IF(AQ$1&lt;=(land_use_parameters!$AG13),(land_use_parameters!$J13-land_use_parameters!$K13)*MIN(AQ$1/land_use_parameters!$AF13,1)-land_use_parameters!$M13,0)</f>
        <v>0</v>
      </c>
      <c r="AR12">
        <f>IF(AR$1&lt;=(land_use_parameters!$AG13),(land_use_parameters!$J13-land_use_parameters!$K13)*MIN(AR$1/land_use_parameters!$AF13,1)-land_use_parameters!$M13,0)</f>
        <v>0</v>
      </c>
      <c r="AS12">
        <f>IF(AS$1&lt;=(land_use_parameters!$AG13),(land_use_parameters!$J13-land_use_parameters!$K13)*MIN(AS$1/land_use_parameters!$AF13,1)-land_use_parameters!$M13,0)</f>
        <v>0</v>
      </c>
      <c r="AT12">
        <f>IF(AT$1&lt;=(land_use_parameters!$AG13),(land_use_parameters!$J13-land_use_parameters!$K13)*MIN(AT$1/land_use_parameters!$AF13,1)-land_use_parameters!$M13,0)</f>
        <v>0</v>
      </c>
      <c r="AU12">
        <f>IF(AU$1&lt;=(land_use_parameters!$AG13),(land_use_parameters!$J13-land_use_parameters!$K13)*MIN(AU$1/land_use_parameters!$AF13,1)-land_use_parameters!$M13,0)</f>
        <v>0</v>
      </c>
      <c r="AV12">
        <f>IF(AV$1&lt;=(land_use_parameters!$AG13),(land_use_parameters!$J13-land_use_parameters!$K13)*MIN(AV$1/land_use_parameters!$AF13,1)-land_use_parameters!$M13,0)</f>
        <v>0</v>
      </c>
      <c r="AW12">
        <f>IF(AW$1&lt;=(land_use_parameters!$AG13),(land_use_parameters!$J13-land_use_parameters!$K13)*MIN(AW$1/land_use_parameters!$AF13,1)-land_use_parameters!$M13,0)</f>
        <v>0</v>
      </c>
      <c r="AX12">
        <f>IF(AX$1&lt;=(land_use_parameters!$AG13),(land_use_parameters!$J13-land_use_parameters!$K13)*MIN(AX$1/land_use_parameters!$AF13,1)-land_use_parameters!$M13,0)</f>
        <v>0</v>
      </c>
      <c r="AY12">
        <f>IF(AY$1&lt;=(land_use_parameters!$AG13),(land_use_parameters!$J13-land_use_parameters!$K13)*MIN(AY$1/land_use_parameters!$AF13,1)-land_use_parameters!$M13,0)</f>
        <v>0</v>
      </c>
      <c r="AZ12">
        <f>IF(AZ$1&lt;=(land_use_parameters!$AG13),(land_use_parameters!$J13-land_use_parameters!$K13)*MIN(AZ$1/land_use_parameters!$AF13,1)-land_use_parameters!$M13,0)</f>
        <v>0</v>
      </c>
      <c r="BA12">
        <f>IF(BA$1&lt;=(land_use_parameters!$AG13),(land_use_parameters!$J13-land_use_parameters!$K13)*MIN(BA$1/land_use_parameters!$AF13,1)-land_use_parameters!$M13,0)</f>
        <v>0</v>
      </c>
      <c r="BB12">
        <f>IF(BB$1&lt;=(land_use_parameters!$AG13),(land_use_parameters!$J13-land_use_parameters!$K13)*MIN(BB$1/land_use_parameters!$AF13,1)-land_use_parameters!$M13,0)</f>
        <v>0</v>
      </c>
      <c r="BC12">
        <f>IF(BC$1&lt;=(land_use_parameters!$AG13),(land_use_parameters!$J13-land_use_parameters!$K13)*MIN(BC$1/land_use_parameters!$AF13,1)-land_use_parameters!$M13,0)</f>
        <v>0</v>
      </c>
      <c r="BD12">
        <f>IF(BD$1&lt;=(land_use_parameters!$AG13),(land_use_parameters!$J13-land_use_parameters!$K13)*MIN(BD$1/land_use_parameters!$AF13,1)-land_use_parameters!$M13,0)</f>
        <v>0</v>
      </c>
      <c r="BE12">
        <f>IF(BE$1&lt;=(land_use_parameters!$AG13),(land_use_parameters!$J13-land_use_parameters!$K13)*MIN(BE$1/land_use_parameters!$AF13,1)-land_use_parameters!$M13,0)</f>
        <v>0</v>
      </c>
      <c r="BF12">
        <f>IF(BF$1&lt;=(land_use_parameters!$AG13),(land_use_parameters!$J13-land_use_parameters!$K13)*MIN(BF$1/land_use_parameters!$AF13,1)-land_use_parameters!$M13,0)</f>
        <v>0</v>
      </c>
      <c r="BG12">
        <f>IF(BG$1&lt;=(land_use_parameters!$AG13),(land_use_parameters!$J13-land_use_parameters!$K13)*MIN(BG$1/land_use_parameters!$AF13,1)-land_use_parameters!$M13,0)</f>
        <v>0</v>
      </c>
      <c r="BH12">
        <f>IF(BH$1&lt;=(land_use_parameters!$AG13),(land_use_parameters!$J13-land_use_parameters!$K13)*MIN(BH$1/land_use_parameters!$AF13,1)-land_use_parameters!$M13,0)</f>
        <v>0</v>
      </c>
      <c r="BI12">
        <f>IF(BI$1&lt;=(land_use_parameters!$AG13),(land_use_parameters!$J13-land_use_parameters!$K13)*MIN(BI$1/land_use_parameters!$AF13,1)-land_use_parameters!$M13,0)</f>
        <v>0</v>
      </c>
      <c r="BJ12">
        <f>IF(BJ$1&lt;=(land_use_parameters!$AG13),(land_use_parameters!$J13-land_use_parameters!$K13)*MIN(BJ$1/land_use_parameters!$AF13,1)-land_use_parameters!$M13,0)</f>
        <v>0</v>
      </c>
      <c r="BK12">
        <f>IF(BK$1&lt;=(land_use_parameters!$AG13),(land_use_parameters!$J13-land_use_parameters!$K13)*MIN(BK$1/land_use_parameters!$AF13,1)-land_use_parameters!$M13,0)</f>
        <v>0</v>
      </c>
      <c r="BL12">
        <f>IF(BL$1&lt;=(land_use_parameters!$AG13),(land_use_parameters!$J13-land_use_parameters!$K13)*MIN(BL$1/land_use_parameters!$AF13,1)-land_use_parameters!$M13,0)</f>
        <v>0</v>
      </c>
      <c r="BM12">
        <f>IF(BM$1&lt;=(land_use_parameters!$AG13),(land_use_parameters!$J13-land_use_parameters!$K13)*MIN(BM$1/land_use_parameters!$AF13,1)-land_use_parameters!$M13,0)</f>
        <v>0</v>
      </c>
      <c r="BN12">
        <f>IF(BN$1&lt;=(land_use_parameters!$AG13),(land_use_parameters!$J13-land_use_parameters!$K13)*MIN(BN$1/land_use_parameters!$AF13,1)-land_use_parameters!$M13,0)</f>
        <v>0</v>
      </c>
      <c r="BO12">
        <f>IF(BO$1&lt;=(land_use_parameters!$AG13),(land_use_parameters!$J13-land_use_parameters!$K13)*MIN(BO$1/land_use_parameters!$AF13,1)-land_use_parameters!$M13,0)</f>
        <v>0</v>
      </c>
      <c r="BP12">
        <f>IF(BP$1&lt;=(land_use_parameters!$AG13),(land_use_parameters!$J13-land_use_parameters!$K13)*MIN(BP$1/land_use_parameters!$AF13,1)-land_use_parameters!$M13,0)</f>
        <v>0</v>
      </c>
      <c r="BQ12">
        <f>IF(BQ$1&lt;=(land_use_parameters!$AG13),(land_use_parameters!$J13-land_use_parameters!$K13)*MIN(BQ$1/land_use_parameters!$AF13,1)-land_use_parameters!$M13,0)</f>
        <v>0</v>
      </c>
      <c r="BR12">
        <f>IF(BR$1&lt;=(land_use_parameters!$AG13),(land_use_parameters!$J13-land_use_parameters!$K13)*MIN(BR$1/land_use_parameters!$AF13,1)-land_use_parameters!$M13,0)</f>
        <v>0</v>
      </c>
      <c r="BS12">
        <f>IF(BS$1&lt;=(land_use_parameters!$AG13),(land_use_parameters!$J13-land_use_parameters!$K13)*MIN(BS$1/land_use_parameters!$AF13,1)-land_use_parameters!$M13,0)</f>
        <v>0</v>
      </c>
      <c r="BT12">
        <f>IF(BT$1&lt;=(land_use_parameters!$AG13),(land_use_parameters!$J13-land_use_parameters!$K13)*MIN(BT$1/land_use_parameters!$AF13,1)-land_use_parameters!$M13,0)</f>
        <v>0</v>
      </c>
      <c r="BU12">
        <f>IF(BU$1&lt;=(land_use_parameters!$AG13),(land_use_parameters!$J13-land_use_parameters!$K13)*MIN(BU$1/land_use_parameters!$AF13,1)-land_use_parameters!$M13,0)</f>
        <v>0</v>
      </c>
      <c r="BV12">
        <f>IF(BV$1&lt;=(land_use_parameters!$AG13),(land_use_parameters!$J13-land_use_parameters!$K13)*MIN(BV$1/land_use_parameters!$AF13,1)-land_use_parameters!$M13,0)</f>
        <v>0</v>
      </c>
      <c r="BW12">
        <f>IF(BW$1&lt;=(land_use_parameters!$AG13),(land_use_parameters!$J13-land_use_parameters!$K13)*MIN(BW$1/land_use_parameters!$AF13,1)-land_use_parameters!$M13,0)</f>
        <v>0</v>
      </c>
      <c r="BX12">
        <f>IF(BX$1&lt;=(land_use_parameters!$AG13),(land_use_parameters!$J13-land_use_parameters!$K13)*MIN(BX$1/land_use_parameters!$AF13,1)-land_use_parameters!$M13,0)</f>
        <v>0</v>
      </c>
      <c r="BY12">
        <f>IF(BY$1&lt;=(land_use_parameters!$AG13),(land_use_parameters!$J13-land_use_parameters!$K13)*MIN(BY$1/land_use_parameters!$AF13,1)-land_use_parameters!$M13,0)</f>
        <v>0</v>
      </c>
      <c r="BZ12">
        <f>IF(BZ$1&lt;=(land_use_parameters!$AG13),(land_use_parameters!$J13-land_use_parameters!$K13)*MIN(BZ$1/land_use_parameters!$AF13,1)-land_use_parameters!$M13,0)</f>
        <v>0</v>
      </c>
      <c r="CA12">
        <f>IF(CA$1&lt;=(land_use_parameters!$AG13),(land_use_parameters!$J13-land_use_parameters!$K13)*MIN(CA$1/land_use_parameters!$AF13,1)-land_use_parameters!$M13,0)</f>
        <v>0</v>
      </c>
      <c r="CB12">
        <f>IF(CB$1&lt;=(land_use_parameters!$AG13),(land_use_parameters!$J13-land_use_parameters!$K13)*MIN(CB$1/land_use_parameters!$AF13,1)-land_use_parameters!$M13,0)</f>
        <v>0</v>
      </c>
      <c r="CC12">
        <f>IF(CC$1&lt;=(land_use_parameters!$AG13),(land_use_parameters!$J13-land_use_parameters!$K13)*MIN(CC$1/land_use_parameters!$AF13,1)-land_use_parameters!$M13,0)</f>
        <v>0</v>
      </c>
      <c r="CD12">
        <f>IF(CD$1&lt;=(land_use_parameters!$AG13),(land_use_parameters!$J13-land_use_parameters!$K13)*MIN(CD$1/land_use_parameters!$AF13,1)-land_use_parameters!$M13,0)</f>
        <v>0</v>
      </c>
      <c r="CE12">
        <f>IF(CE$1&lt;=(land_use_parameters!$AG13),(land_use_parameters!$J13-land_use_parameters!$K13)*MIN(CE$1/land_use_parameters!$AF13,1)-land_use_parameters!$M13,0)</f>
        <v>0</v>
      </c>
      <c r="CF12">
        <f>IF(CF$1&lt;=(land_use_parameters!$AG13),(land_use_parameters!$J13-land_use_parameters!$K13)*MIN(CF$1/land_use_parameters!$AF13,1)-land_use_parameters!$M13,0)</f>
        <v>0</v>
      </c>
      <c r="CG12">
        <f>IF(CG$1&lt;=(land_use_parameters!$AG13),(land_use_parameters!$J13-land_use_parameters!$K13)*MIN(CG$1/land_use_parameters!$AF13,1)-land_use_parameters!$M13,0)</f>
        <v>0</v>
      </c>
      <c r="CH12">
        <f>IF(CH$1&lt;=(land_use_parameters!$AG13),(land_use_parameters!$J13-land_use_parameters!$K13)*MIN(CH$1/land_use_parameters!$AF13,1)-land_use_parameters!$M13,0)</f>
        <v>0</v>
      </c>
      <c r="CI12">
        <f>IF(CI$1&lt;=(land_use_parameters!$AG13),(land_use_parameters!$J13-land_use_parameters!$K13)*MIN(CI$1/land_use_parameters!$AF13,1)-land_use_parameters!$M13,0)</f>
        <v>0</v>
      </c>
      <c r="CJ12">
        <f>IF(CJ$1&lt;=(land_use_parameters!$AG13),(land_use_parameters!$J13-land_use_parameters!$K13)*MIN(CJ$1/land_use_parameters!$AF13,1)-land_use_parameters!$M13,0)</f>
        <v>0</v>
      </c>
      <c r="CK12">
        <f>IF(CK$1&lt;=(land_use_parameters!$AG13),(land_use_parameters!$J13-land_use_parameters!$K13)*MIN(CK$1/land_use_parameters!$AF13,1)-land_use_parameters!$M13,0)</f>
        <v>0</v>
      </c>
      <c r="CL12">
        <f>IF(CL$1&lt;=(land_use_parameters!$AG13),(land_use_parameters!$J13-land_use_parameters!$K13)*MIN(CL$1/land_use_parameters!$AF13,1)-land_use_parameters!$M13,0)</f>
        <v>0</v>
      </c>
      <c r="CM12">
        <f>IF(CM$1&lt;=(land_use_parameters!$AG13),(land_use_parameters!$J13-land_use_parameters!$K13)*MIN(CM$1/land_use_parameters!$AF13,1)-land_use_parameters!$M13,0)</f>
        <v>0</v>
      </c>
      <c r="CN12">
        <f>IF(CN$1&lt;=(land_use_parameters!$AG13),(land_use_parameters!$J13-land_use_parameters!$K13)*MIN(CN$1/land_use_parameters!$AF13,1)-land_use_parameters!$M13,0)</f>
        <v>0</v>
      </c>
      <c r="CO12">
        <f>IF(CO$1&lt;=(land_use_parameters!$AG13),(land_use_parameters!$J13-land_use_parameters!$K13)*MIN(CO$1/land_use_parameters!$AF13,1)-land_use_parameters!$M13,0)</f>
        <v>0</v>
      </c>
      <c r="CP12">
        <f>IF(CP$1&lt;=(land_use_parameters!$AG13),(land_use_parameters!$J13-land_use_parameters!$K13)*MIN(CP$1/land_use_parameters!$AF13,1)-land_use_parameters!$M13,0)</f>
        <v>0</v>
      </c>
      <c r="CQ12">
        <f>IF(CQ$1&lt;=(land_use_parameters!$AG13),(land_use_parameters!$J13-land_use_parameters!$K13)*MIN(CQ$1/land_use_parameters!$AF13,1)-land_use_parameters!$M13,0)</f>
        <v>0</v>
      </c>
      <c r="CR12">
        <f>IF(CR$1&lt;=(land_use_parameters!$AG13),(land_use_parameters!$J13-land_use_parameters!$K13)*MIN(CR$1/land_use_parameters!$AF13,1)-land_use_parameters!$M13,0)</f>
        <v>0</v>
      </c>
      <c r="CS12">
        <f>IF(CS$1&lt;=(land_use_parameters!$AG13),(land_use_parameters!$J13-land_use_parameters!$K13)*MIN(CS$1/land_use_parameters!$AF13,1)-land_use_parameters!$M13,0)</f>
        <v>0</v>
      </c>
      <c r="CT12">
        <f>IF(CT$1&lt;=(land_use_parameters!$AG13),(land_use_parameters!$J13-land_use_parameters!$K13)*MIN(CT$1/land_use_parameters!$AF13,1)-land_use_parameters!$M13,0)</f>
        <v>0</v>
      </c>
      <c r="CU12">
        <f>IF(CU$1&lt;=(land_use_parameters!$AG13),(land_use_parameters!$J13-land_use_parameters!$K13)*MIN(CU$1/land_use_parameters!$AF13,1)-land_use_parameters!$M13,0)</f>
        <v>0</v>
      </c>
      <c r="CV12">
        <f>IF(CV$1&lt;=(land_use_parameters!$AG13),(land_use_parameters!$J13-land_use_parameters!$K13)*MIN(CV$1/land_use_parameters!$AF13,1)-land_use_parameters!$M13,0)</f>
        <v>0</v>
      </c>
      <c r="CW12">
        <f>IF(CW$1&lt;=(land_use_parameters!$AG13),(land_use_parameters!$J13-land_use_parameters!$K13)*MIN(CW$1/land_use_parameters!$AF13,1)-land_use_parameters!$M13,0)</f>
        <v>0</v>
      </c>
      <c r="CX12">
        <f>IF(CX$1&lt;=(land_use_parameters!$AG13),(land_use_parameters!$J13-land_use_parameters!$K13)*MIN(CX$1/land_use_parameters!$AF13,1)-land_use_parameters!$M13,0)</f>
        <v>0</v>
      </c>
    </row>
    <row r="13" spans="1:102" x14ac:dyDescent="0.3">
      <c r="A13" s="1" t="s">
        <v>12</v>
      </c>
      <c r="B13">
        <f>IF(B$1&lt;=(land_use_parameters!$AG14),(land_use_parameters!$J14-land_use_parameters!$K14)*MIN(B$1/land_use_parameters!$AF14,1)-land_use_parameters!$M14,0)</f>
        <v>-9691.2413199024704</v>
      </c>
      <c r="C13">
        <f>IF(C$1&lt;=(land_use_parameters!$AG14),(land_use_parameters!$J14-land_use_parameters!$K14)*MIN(C$1/land_use_parameters!$AF14,1)-land_use_parameters!$M14,0)</f>
        <v>-15176.649281179029</v>
      </c>
      <c r="D13">
        <f>IF(D$1&lt;=(land_use_parameters!$AG14),(land_use_parameters!$J14-land_use_parameters!$K14)*MIN(D$1/land_use_parameters!$AF14,1)-land_use_parameters!$M14,0)</f>
        <v>-20662.057242455587</v>
      </c>
      <c r="E13">
        <f>IF(E$1&lt;=(land_use_parameters!$AG14),(land_use_parameters!$J14-land_use_parameters!$K14)*MIN(E$1/land_use_parameters!$AF14,1)-land_use_parameters!$M14,0)</f>
        <v>-26147.465203732147</v>
      </c>
      <c r="F13">
        <f>IF(F$1&lt;=(land_use_parameters!$AG14),(land_use_parameters!$J14-land_use_parameters!$K14)*MIN(F$1/land_use_parameters!$AF14,1)-land_use_parameters!$M14,0)</f>
        <v>-26147.465203732147</v>
      </c>
      <c r="G13">
        <f>IF(G$1&lt;=(land_use_parameters!$AG14),(land_use_parameters!$J14-land_use_parameters!$K14)*MIN(G$1/land_use_parameters!$AF14,1)-land_use_parameters!$M14,0)</f>
        <v>-26147.465203732147</v>
      </c>
      <c r="H13">
        <f>IF(H$1&lt;=(land_use_parameters!$AG14),(land_use_parameters!$J14-land_use_parameters!$K14)*MIN(H$1/land_use_parameters!$AF14,1)-land_use_parameters!$M14,0)</f>
        <v>-26147.465203732147</v>
      </c>
      <c r="I13">
        <f>IF(I$1&lt;=(land_use_parameters!$AG14),(land_use_parameters!$J14-land_use_parameters!$K14)*MIN(I$1/land_use_parameters!$AF14,1)-land_use_parameters!$M14,0)</f>
        <v>-26147.465203732147</v>
      </c>
      <c r="J13">
        <f>IF(J$1&lt;=(land_use_parameters!$AG14),(land_use_parameters!$J14-land_use_parameters!$K14)*MIN(J$1/land_use_parameters!$AF14,1)-land_use_parameters!$M14,0)</f>
        <v>-26147.465203732147</v>
      </c>
      <c r="K13">
        <f>IF(K$1&lt;=(land_use_parameters!$AG14),(land_use_parameters!$J14-land_use_parameters!$K14)*MIN(K$1/land_use_parameters!$AF14,1)-land_use_parameters!$M14,0)</f>
        <v>-26147.465203732147</v>
      </c>
      <c r="L13">
        <f>IF(L$1&lt;=(land_use_parameters!$AG14),(land_use_parameters!$J14-land_use_parameters!$K14)*MIN(L$1/land_use_parameters!$AF14,1)-land_use_parameters!$M14,0)</f>
        <v>-26147.465203732147</v>
      </c>
      <c r="M13">
        <f>IF(M$1&lt;=(land_use_parameters!$AG14),(land_use_parameters!$J14-land_use_parameters!$K14)*MIN(M$1/land_use_parameters!$AF14,1)-land_use_parameters!$M14,0)</f>
        <v>-26147.465203732147</v>
      </c>
      <c r="N13">
        <f>IF(N$1&lt;=(land_use_parameters!$AG14),(land_use_parameters!$J14-land_use_parameters!$K14)*MIN(N$1/land_use_parameters!$AF14,1)-land_use_parameters!$M14,0)</f>
        <v>-26147.465203732147</v>
      </c>
      <c r="O13">
        <f>IF(O$1&lt;=(land_use_parameters!$AG14),(land_use_parameters!$J14-land_use_parameters!$K14)*MIN(O$1/land_use_parameters!$AF14,1)-land_use_parameters!$M14,0)</f>
        <v>-26147.465203732147</v>
      </c>
      <c r="P13">
        <f>IF(P$1&lt;=(land_use_parameters!$AG14),(land_use_parameters!$J14-land_use_parameters!$K14)*MIN(P$1/land_use_parameters!$AF14,1)-land_use_parameters!$M14,0)</f>
        <v>-26147.465203732147</v>
      </c>
      <c r="Q13">
        <f>IF(Q$1&lt;=(land_use_parameters!$AG14),(land_use_parameters!$J14-land_use_parameters!$K14)*MIN(Q$1/land_use_parameters!$AF14,1)-land_use_parameters!$M14,0)</f>
        <v>-26147.465203732147</v>
      </c>
      <c r="R13">
        <f>IF(R$1&lt;=(land_use_parameters!$AG14),(land_use_parameters!$J14-land_use_parameters!$K14)*MIN(R$1/land_use_parameters!$AF14,1)-land_use_parameters!$M14,0)</f>
        <v>-26147.465203732147</v>
      </c>
      <c r="S13">
        <f>IF(S$1&lt;=(land_use_parameters!$AG14),(land_use_parameters!$J14-land_use_parameters!$K14)*MIN(S$1/land_use_parameters!$AF14,1)-land_use_parameters!$M14,0)</f>
        <v>-26147.465203732147</v>
      </c>
      <c r="T13">
        <f>IF(T$1&lt;=(land_use_parameters!$AG14),(land_use_parameters!$J14-land_use_parameters!$K14)*MIN(T$1/land_use_parameters!$AF14,1)-land_use_parameters!$M14,0)</f>
        <v>-26147.465203732147</v>
      </c>
      <c r="U13">
        <f>IF(U$1&lt;=(land_use_parameters!$AG14),(land_use_parameters!$J14-land_use_parameters!$K14)*MIN(U$1/land_use_parameters!$AF14,1)-land_use_parameters!$M14,0)</f>
        <v>-26147.465203732147</v>
      </c>
      <c r="V13">
        <f>IF(V$1&lt;=(land_use_parameters!$AG14),(land_use_parameters!$J14-land_use_parameters!$K14)*MIN(V$1/land_use_parameters!$AF14,1)-land_use_parameters!$M14,0)</f>
        <v>-26147.465203732147</v>
      </c>
      <c r="W13">
        <f>IF(W$1&lt;=(land_use_parameters!$AG14),(land_use_parameters!$J14-land_use_parameters!$K14)*MIN(W$1/land_use_parameters!$AF14,1)-land_use_parameters!$M14,0)</f>
        <v>-26147.465203732147</v>
      </c>
      <c r="X13">
        <f>IF(X$1&lt;=(land_use_parameters!$AG14),(land_use_parameters!$J14-land_use_parameters!$K14)*MIN(X$1/land_use_parameters!$AF14,1)-land_use_parameters!$M14,0)</f>
        <v>-26147.465203732147</v>
      </c>
      <c r="Y13">
        <f>IF(Y$1&lt;=(land_use_parameters!$AG14),(land_use_parameters!$J14-land_use_parameters!$K14)*MIN(Y$1/land_use_parameters!$AF14,1)-land_use_parameters!$M14,0)</f>
        <v>-26147.465203732147</v>
      </c>
      <c r="Z13">
        <f>IF(Z$1&lt;=(land_use_parameters!$AG14),(land_use_parameters!$J14-land_use_parameters!$K14)*MIN(Z$1/land_use_parameters!$AF14,1)-land_use_parameters!$M14,0)</f>
        <v>-26147.465203732147</v>
      </c>
      <c r="AA13">
        <f>IF(AA$1&lt;=(land_use_parameters!$AG14),(land_use_parameters!$J14-land_use_parameters!$K14)*MIN(AA$1/land_use_parameters!$AF14,1)-land_use_parameters!$M14,0)</f>
        <v>-26147.465203732147</v>
      </c>
      <c r="AB13">
        <f>IF(AB$1&lt;=(land_use_parameters!$AG14),(land_use_parameters!$J14-land_use_parameters!$K14)*MIN(AB$1/land_use_parameters!$AF14,1)-land_use_parameters!$M14,0)</f>
        <v>-26147.465203732147</v>
      </c>
      <c r="AC13">
        <f>IF(AC$1&lt;=(land_use_parameters!$AG14),(land_use_parameters!$J14-land_use_parameters!$K14)*MIN(AC$1/land_use_parameters!$AF14,1)-land_use_parameters!$M14,0)</f>
        <v>-26147.465203732147</v>
      </c>
      <c r="AD13">
        <f>IF(AD$1&lt;=(land_use_parameters!$AG14),(land_use_parameters!$J14-land_use_parameters!$K14)*MIN(AD$1/land_use_parameters!$AF14,1)-land_use_parameters!$M14,0)</f>
        <v>0</v>
      </c>
      <c r="AE13">
        <f>IF(AE$1&lt;=(land_use_parameters!$AG14),(land_use_parameters!$J14-land_use_parameters!$K14)*MIN(AE$1/land_use_parameters!$AF14,1)-land_use_parameters!$M14,0)</f>
        <v>0</v>
      </c>
      <c r="AF13">
        <f>IF(AF$1&lt;=(land_use_parameters!$AG14),(land_use_parameters!$J14-land_use_parameters!$K14)*MIN(AF$1/land_use_parameters!$AF14,1)-land_use_parameters!$M14,0)</f>
        <v>0</v>
      </c>
      <c r="AG13">
        <f>IF(AG$1&lt;=(land_use_parameters!$AG14),(land_use_parameters!$J14-land_use_parameters!$K14)*MIN(AG$1/land_use_parameters!$AF14,1)-land_use_parameters!$M14,0)</f>
        <v>0</v>
      </c>
      <c r="AH13">
        <f>IF(AH$1&lt;=(land_use_parameters!$AG14),(land_use_parameters!$J14-land_use_parameters!$K14)*MIN(AH$1/land_use_parameters!$AF14,1)-land_use_parameters!$M14,0)</f>
        <v>0</v>
      </c>
      <c r="AI13">
        <f>IF(AI$1&lt;=(land_use_parameters!$AG14),(land_use_parameters!$J14-land_use_parameters!$K14)*MIN(AI$1/land_use_parameters!$AF14,1)-land_use_parameters!$M14,0)</f>
        <v>0</v>
      </c>
      <c r="AJ13">
        <f>IF(AJ$1&lt;=(land_use_parameters!$AG14),(land_use_parameters!$J14-land_use_parameters!$K14)*MIN(AJ$1/land_use_parameters!$AF14,1)-land_use_parameters!$M14,0)</f>
        <v>0</v>
      </c>
      <c r="AK13">
        <f>IF(AK$1&lt;=(land_use_parameters!$AG14),(land_use_parameters!$J14-land_use_parameters!$K14)*MIN(AK$1/land_use_parameters!$AF14,1)-land_use_parameters!$M14,0)</f>
        <v>0</v>
      </c>
      <c r="AL13">
        <f>IF(AL$1&lt;=(land_use_parameters!$AG14),(land_use_parameters!$J14-land_use_parameters!$K14)*MIN(AL$1/land_use_parameters!$AF14,1)-land_use_parameters!$M14,0)</f>
        <v>0</v>
      </c>
      <c r="AM13">
        <f>IF(AM$1&lt;=(land_use_parameters!$AG14),(land_use_parameters!$J14-land_use_parameters!$K14)*MIN(AM$1/land_use_parameters!$AF14,1)-land_use_parameters!$M14,0)</f>
        <v>0</v>
      </c>
      <c r="AN13">
        <f>IF(AN$1&lt;=(land_use_parameters!$AG14),(land_use_parameters!$J14-land_use_parameters!$K14)*MIN(AN$1/land_use_parameters!$AF14,1)-land_use_parameters!$M14,0)</f>
        <v>0</v>
      </c>
      <c r="AO13">
        <f>IF(AO$1&lt;=(land_use_parameters!$AG14),(land_use_parameters!$J14-land_use_parameters!$K14)*MIN(AO$1/land_use_parameters!$AF14,1)-land_use_parameters!$M14,0)</f>
        <v>0</v>
      </c>
      <c r="AP13">
        <f>IF(AP$1&lt;=(land_use_parameters!$AG14),(land_use_parameters!$J14-land_use_parameters!$K14)*MIN(AP$1/land_use_parameters!$AF14,1)-land_use_parameters!$M14,0)</f>
        <v>0</v>
      </c>
      <c r="AQ13">
        <f>IF(AQ$1&lt;=(land_use_parameters!$AG14),(land_use_parameters!$J14-land_use_parameters!$K14)*MIN(AQ$1/land_use_parameters!$AF14,1)-land_use_parameters!$M14,0)</f>
        <v>0</v>
      </c>
      <c r="AR13">
        <f>IF(AR$1&lt;=(land_use_parameters!$AG14),(land_use_parameters!$J14-land_use_parameters!$K14)*MIN(AR$1/land_use_parameters!$AF14,1)-land_use_parameters!$M14,0)</f>
        <v>0</v>
      </c>
      <c r="AS13">
        <f>IF(AS$1&lt;=(land_use_parameters!$AG14),(land_use_parameters!$J14-land_use_parameters!$K14)*MIN(AS$1/land_use_parameters!$AF14,1)-land_use_parameters!$M14,0)</f>
        <v>0</v>
      </c>
      <c r="AT13">
        <f>IF(AT$1&lt;=(land_use_parameters!$AG14),(land_use_parameters!$J14-land_use_parameters!$K14)*MIN(AT$1/land_use_parameters!$AF14,1)-land_use_parameters!$M14,0)</f>
        <v>0</v>
      </c>
      <c r="AU13">
        <f>IF(AU$1&lt;=(land_use_parameters!$AG14),(land_use_parameters!$J14-land_use_parameters!$K14)*MIN(AU$1/land_use_parameters!$AF14,1)-land_use_parameters!$M14,0)</f>
        <v>0</v>
      </c>
      <c r="AV13">
        <f>IF(AV$1&lt;=(land_use_parameters!$AG14),(land_use_parameters!$J14-land_use_parameters!$K14)*MIN(AV$1/land_use_parameters!$AF14,1)-land_use_parameters!$M14,0)</f>
        <v>0</v>
      </c>
      <c r="AW13">
        <f>IF(AW$1&lt;=(land_use_parameters!$AG14),(land_use_parameters!$J14-land_use_parameters!$K14)*MIN(AW$1/land_use_parameters!$AF14,1)-land_use_parameters!$M14,0)</f>
        <v>0</v>
      </c>
      <c r="AX13">
        <f>IF(AX$1&lt;=(land_use_parameters!$AG14),(land_use_parameters!$J14-land_use_parameters!$K14)*MIN(AX$1/land_use_parameters!$AF14,1)-land_use_parameters!$M14,0)</f>
        <v>0</v>
      </c>
      <c r="AY13">
        <f>IF(AY$1&lt;=(land_use_parameters!$AG14),(land_use_parameters!$J14-land_use_parameters!$K14)*MIN(AY$1/land_use_parameters!$AF14,1)-land_use_parameters!$M14,0)</f>
        <v>0</v>
      </c>
      <c r="AZ13">
        <f>IF(AZ$1&lt;=(land_use_parameters!$AG14),(land_use_parameters!$J14-land_use_parameters!$K14)*MIN(AZ$1/land_use_parameters!$AF14,1)-land_use_parameters!$M14,0)</f>
        <v>0</v>
      </c>
      <c r="BA13">
        <f>IF(BA$1&lt;=(land_use_parameters!$AG14),(land_use_parameters!$J14-land_use_parameters!$K14)*MIN(BA$1/land_use_parameters!$AF14,1)-land_use_parameters!$M14,0)</f>
        <v>0</v>
      </c>
      <c r="BB13">
        <f>IF(BB$1&lt;=(land_use_parameters!$AG14),(land_use_parameters!$J14-land_use_parameters!$K14)*MIN(BB$1/land_use_parameters!$AF14,1)-land_use_parameters!$M14,0)</f>
        <v>0</v>
      </c>
      <c r="BC13">
        <f>IF(BC$1&lt;=(land_use_parameters!$AG14),(land_use_parameters!$J14-land_use_parameters!$K14)*MIN(BC$1/land_use_parameters!$AF14,1)-land_use_parameters!$M14,0)</f>
        <v>0</v>
      </c>
      <c r="BD13">
        <f>IF(BD$1&lt;=(land_use_parameters!$AG14),(land_use_parameters!$J14-land_use_parameters!$K14)*MIN(BD$1/land_use_parameters!$AF14,1)-land_use_parameters!$M14,0)</f>
        <v>0</v>
      </c>
      <c r="BE13">
        <f>IF(BE$1&lt;=(land_use_parameters!$AG14),(land_use_parameters!$J14-land_use_parameters!$K14)*MIN(BE$1/land_use_parameters!$AF14,1)-land_use_parameters!$M14,0)</f>
        <v>0</v>
      </c>
      <c r="BF13">
        <f>IF(BF$1&lt;=(land_use_parameters!$AG14),(land_use_parameters!$J14-land_use_parameters!$K14)*MIN(BF$1/land_use_parameters!$AF14,1)-land_use_parameters!$M14,0)</f>
        <v>0</v>
      </c>
      <c r="BG13">
        <f>IF(BG$1&lt;=(land_use_parameters!$AG14),(land_use_parameters!$J14-land_use_parameters!$K14)*MIN(BG$1/land_use_parameters!$AF14,1)-land_use_parameters!$M14,0)</f>
        <v>0</v>
      </c>
      <c r="BH13">
        <f>IF(BH$1&lt;=(land_use_parameters!$AG14),(land_use_parameters!$J14-land_use_parameters!$K14)*MIN(BH$1/land_use_parameters!$AF14,1)-land_use_parameters!$M14,0)</f>
        <v>0</v>
      </c>
      <c r="BI13">
        <f>IF(BI$1&lt;=(land_use_parameters!$AG14),(land_use_parameters!$J14-land_use_parameters!$K14)*MIN(BI$1/land_use_parameters!$AF14,1)-land_use_parameters!$M14,0)</f>
        <v>0</v>
      </c>
      <c r="BJ13">
        <f>IF(BJ$1&lt;=(land_use_parameters!$AG14),(land_use_parameters!$J14-land_use_parameters!$K14)*MIN(BJ$1/land_use_parameters!$AF14,1)-land_use_parameters!$M14,0)</f>
        <v>0</v>
      </c>
      <c r="BK13">
        <f>IF(BK$1&lt;=(land_use_parameters!$AG14),(land_use_parameters!$J14-land_use_parameters!$K14)*MIN(BK$1/land_use_parameters!$AF14,1)-land_use_parameters!$M14,0)</f>
        <v>0</v>
      </c>
      <c r="BL13">
        <f>IF(BL$1&lt;=(land_use_parameters!$AG14),(land_use_parameters!$J14-land_use_parameters!$K14)*MIN(BL$1/land_use_parameters!$AF14,1)-land_use_parameters!$M14,0)</f>
        <v>0</v>
      </c>
      <c r="BM13">
        <f>IF(BM$1&lt;=(land_use_parameters!$AG14),(land_use_parameters!$J14-land_use_parameters!$K14)*MIN(BM$1/land_use_parameters!$AF14,1)-land_use_parameters!$M14,0)</f>
        <v>0</v>
      </c>
      <c r="BN13">
        <f>IF(BN$1&lt;=(land_use_parameters!$AG14),(land_use_parameters!$J14-land_use_parameters!$K14)*MIN(BN$1/land_use_parameters!$AF14,1)-land_use_parameters!$M14,0)</f>
        <v>0</v>
      </c>
      <c r="BO13">
        <f>IF(BO$1&lt;=(land_use_parameters!$AG14),(land_use_parameters!$J14-land_use_parameters!$K14)*MIN(BO$1/land_use_parameters!$AF14,1)-land_use_parameters!$M14,0)</f>
        <v>0</v>
      </c>
      <c r="BP13">
        <f>IF(BP$1&lt;=(land_use_parameters!$AG14),(land_use_parameters!$J14-land_use_parameters!$K14)*MIN(BP$1/land_use_parameters!$AF14,1)-land_use_parameters!$M14,0)</f>
        <v>0</v>
      </c>
      <c r="BQ13">
        <f>IF(BQ$1&lt;=(land_use_parameters!$AG14),(land_use_parameters!$J14-land_use_parameters!$K14)*MIN(BQ$1/land_use_parameters!$AF14,1)-land_use_parameters!$M14,0)</f>
        <v>0</v>
      </c>
      <c r="BR13">
        <f>IF(BR$1&lt;=(land_use_parameters!$AG14),(land_use_parameters!$J14-land_use_parameters!$K14)*MIN(BR$1/land_use_parameters!$AF14,1)-land_use_parameters!$M14,0)</f>
        <v>0</v>
      </c>
      <c r="BS13">
        <f>IF(BS$1&lt;=(land_use_parameters!$AG14),(land_use_parameters!$J14-land_use_parameters!$K14)*MIN(BS$1/land_use_parameters!$AF14,1)-land_use_parameters!$M14,0)</f>
        <v>0</v>
      </c>
      <c r="BT13">
        <f>IF(BT$1&lt;=(land_use_parameters!$AG14),(land_use_parameters!$J14-land_use_parameters!$K14)*MIN(BT$1/land_use_parameters!$AF14,1)-land_use_parameters!$M14,0)</f>
        <v>0</v>
      </c>
      <c r="BU13">
        <f>IF(BU$1&lt;=(land_use_parameters!$AG14),(land_use_parameters!$J14-land_use_parameters!$K14)*MIN(BU$1/land_use_parameters!$AF14,1)-land_use_parameters!$M14,0)</f>
        <v>0</v>
      </c>
      <c r="BV13">
        <f>IF(BV$1&lt;=(land_use_parameters!$AG14),(land_use_parameters!$J14-land_use_parameters!$K14)*MIN(BV$1/land_use_parameters!$AF14,1)-land_use_parameters!$M14,0)</f>
        <v>0</v>
      </c>
      <c r="BW13">
        <f>IF(BW$1&lt;=(land_use_parameters!$AG14),(land_use_parameters!$J14-land_use_parameters!$K14)*MIN(BW$1/land_use_parameters!$AF14,1)-land_use_parameters!$M14,0)</f>
        <v>0</v>
      </c>
      <c r="BX13">
        <f>IF(BX$1&lt;=(land_use_parameters!$AG14),(land_use_parameters!$J14-land_use_parameters!$K14)*MIN(BX$1/land_use_parameters!$AF14,1)-land_use_parameters!$M14,0)</f>
        <v>0</v>
      </c>
      <c r="BY13">
        <f>IF(BY$1&lt;=(land_use_parameters!$AG14),(land_use_parameters!$J14-land_use_parameters!$K14)*MIN(BY$1/land_use_parameters!$AF14,1)-land_use_parameters!$M14,0)</f>
        <v>0</v>
      </c>
      <c r="BZ13">
        <f>IF(BZ$1&lt;=(land_use_parameters!$AG14),(land_use_parameters!$J14-land_use_parameters!$K14)*MIN(BZ$1/land_use_parameters!$AF14,1)-land_use_parameters!$M14,0)</f>
        <v>0</v>
      </c>
      <c r="CA13">
        <f>IF(CA$1&lt;=(land_use_parameters!$AG14),(land_use_parameters!$J14-land_use_parameters!$K14)*MIN(CA$1/land_use_parameters!$AF14,1)-land_use_parameters!$M14,0)</f>
        <v>0</v>
      </c>
      <c r="CB13">
        <f>IF(CB$1&lt;=(land_use_parameters!$AG14),(land_use_parameters!$J14-land_use_parameters!$K14)*MIN(CB$1/land_use_parameters!$AF14,1)-land_use_parameters!$M14,0)</f>
        <v>0</v>
      </c>
      <c r="CC13">
        <f>IF(CC$1&lt;=(land_use_parameters!$AG14),(land_use_parameters!$J14-land_use_parameters!$K14)*MIN(CC$1/land_use_parameters!$AF14,1)-land_use_parameters!$M14,0)</f>
        <v>0</v>
      </c>
      <c r="CD13">
        <f>IF(CD$1&lt;=(land_use_parameters!$AG14),(land_use_parameters!$J14-land_use_parameters!$K14)*MIN(CD$1/land_use_parameters!$AF14,1)-land_use_parameters!$M14,0)</f>
        <v>0</v>
      </c>
      <c r="CE13">
        <f>IF(CE$1&lt;=(land_use_parameters!$AG14),(land_use_parameters!$J14-land_use_parameters!$K14)*MIN(CE$1/land_use_parameters!$AF14,1)-land_use_parameters!$M14,0)</f>
        <v>0</v>
      </c>
      <c r="CF13">
        <f>IF(CF$1&lt;=(land_use_parameters!$AG14),(land_use_parameters!$J14-land_use_parameters!$K14)*MIN(CF$1/land_use_parameters!$AF14,1)-land_use_parameters!$M14,0)</f>
        <v>0</v>
      </c>
      <c r="CG13">
        <f>IF(CG$1&lt;=(land_use_parameters!$AG14),(land_use_parameters!$J14-land_use_parameters!$K14)*MIN(CG$1/land_use_parameters!$AF14,1)-land_use_parameters!$M14,0)</f>
        <v>0</v>
      </c>
      <c r="CH13">
        <f>IF(CH$1&lt;=(land_use_parameters!$AG14),(land_use_parameters!$J14-land_use_parameters!$K14)*MIN(CH$1/land_use_parameters!$AF14,1)-land_use_parameters!$M14,0)</f>
        <v>0</v>
      </c>
      <c r="CI13">
        <f>IF(CI$1&lt;=(land_use_parameters!$AG14),(land_use_parameters!$J14-land_use_parameters!$K14)*MIN(CI$1/land_use_parameters!$AF14,1)-land_use_parameters!$M14,0)</f>
        <v>0</v>
      </c>
      <c r="CJ13">
        <f>IF(CJ$1&lt;=(land_use_parameters!$AG14),(land_use_parameters!$J14-land_use_parameters!$K14)*MIN(CJ$1/land_use_parameters!$AF14,1)-land_use_parameters!$M14,0)</f>
        <v>0</v>
      </c>
      <c r="CK13">
        <f>IF(CK$1&lt;=(land_use_parameters!$AG14),(land_use_parameters!$J14-land_use_parameters!$K14)*MIN(CK$1/land_use_parameters!$AF14,1)-land_use_parameters!$M14,0)</f>
        <v>0</v>
      </c>
      <c r="CL13">
        <f>IF(CL$1&lt;=(land_use_parameters!$AG14),(land_use_parameters!$J14-land_use_parameters!$K14)*MIN(CL$1/land_use_parameters!$AF14,1)-land_use_parameters!$M14,0)</f>
        <v>0</v>
      </c>
      <c r="CM13">
        <f>IF(CM$1&lt;=(land_use_parameters!$AG14),(land_use_parameters!$J14-land_use_parameters!$K14)*MIN(CM$1/land_use_parameters!$AF14,1)-land_use_parameters!$M14,0)</f>
        <v>0</v>
      </c>
      <c r="CN13">
        <f>IF(CN$1&lt;=(land_use_parameters!$AG14),(land_use_parameters!$J14-land_use_parameters!$K14)*MIN(CN$1/land_use_parameters!$AF14,1)-land_use_parameters!$M14,0)</f>
        <v>0</v>
      </c>
      <c r="CO13">
        <f>IF(CO$1&lt;=(land_use_parameters!$AG14),(land_use_parameters!$J14-land_use_parameters!$K14)*MIN(CO$1/land_use_parameters!$AF14,1)-land_use_parameters!$M14,0)</f>
        <v>0</v>
      </c>
      <c r="CP13">
        <f>IF(CP$1&lt;=(land_use_parameters!$AG14),(land_use_parameters!$J14-land_use_parameters!$K14)*MIN(CP$1/land_use_parameters!$AF14,1)-land_use_parameters!$M14,0)</f>
        <v>0</v>
      </c>
      <c r="CQ13">
        <f>IF(CQ$1&lt;=(land_use_parameters!$AG14),(land_use_parameters!$J14-land_use_parameters!$K14)*MIN(CQ$1/land_use_parameters!$AF14,1)-land_use_parameters!$M14,0)</f>
        <v>0</v>
      </c>
      <c r="CR13">
        <f>IF(CR$1&lt;=(land_use_parameters!$AG14),(land_use_parameters!$J14-land_use_parameters!$K14)*MIN(CR$1/land_use_parameters!$AF14,1)-land_use_parameters!$M14,0)</f>
        <v>0</v>
      </c>
      <c r="CS13">
        <f>IF(CS$1&lt;=(land_use_parameters!$AG14),(land_use_parameters!$J14-land_use_parameters!$K14)*MIN(CS$1/land_use_parameters!$AF14,1)-land_use_parameters!$M14,0)</f>
        <v>0</v>
      </c>
      <c r="CT13">
        <f>IF(CT$1&lt;=(land_use_parameters!$AG14),(land_use_parameters!$J14-land_use_parameters!$K14)*MIN(CT$1/land_use_parameters!$AF14,1)-land_use_parameters!$M14,0)</f>
        <v>0</v>
      </c>
      <c r="CU13">
        <f>IF(CU$1&lt;=(land_use_parameters!$AG14),(land_use_parameters!$J14-land_use_parameters!$K14)*MIN(CU$1/land_use_parameters!$AF14,1)-land_use_parameters!$M14,0)</f>
        <v>0</v>
      </c>
      <c r="CV13">
        <f>IF(CV$1&lt;=(land_use_parameters!$AG14),(land_use_parameters!$J14-land_use_parameters!$K14)*MIN(CV$1/land_use_parameters!$AF14,1)-land_use_parameters!$M14,0)</f>
        <v>0</v>
      </c>
      <c r="CW13">
        <f>IF(CW$1&lt;=(land_use_parameters!$AG14),(land_use_parameters!$J14-land_use_parameters!$K14)*MIN(CW$1/land_use_parameters!$AF14,1)-land_use_parameters!$M14,0)</f>
        <v>0</v>
      </c>
      <c r="CX13">
        <f>IF(CX$1&lt;=(land_use_parameters!$AG14),(land_use_parameters!$J14-land_use_parameters!$K14)*MIN(CX$1/land_use_parameters!$AF14,1)-land_use_parameters!$M14,0)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EA279-8B3A-4D1B-9D94-313602AC6056}">
  <dimension ref="A1:O25"/>
  <sheetViews>
    <sheetView showGridLines="0" workbookViewId="0">
      <selection activeCell="N1" sqref="N1:O1"/>
    </sheetView>
  </sheetViews>
  <sheetFormatPr defaultRowHeight="15.6" x14ac:dyDescent="0.3"/>
  <cols>
    <col min="5" max="5" width="11.8984375" bestFit="1" customWidth="1"/>
    <col min="6" max="6" width="9.8984375" bestFit="1" customWidth="1"/>
    <col min="7" max="7" width="9.8984375" customWidth="1"/>
    <col min="8" max="8" width="11.8984375" bestFit="1" customWidth="1"/>
    <col min="11" max="11" width="11.8984375" bestFit="1" customWidth="1"/>
  </cols>
  <sheetData>
    <row r="1" spans="1:15" x14ac:dyDescent="0.3">
      <c r="A1" t="s">
        <v>124</v>
      </c>
      <c r="B1" t="s">
        <v>121</v>
      </c>
      <c r="C1" t="s">
        <v>122</v>
      </c>
      <c r="D1" t="s">
        <v>123</v>
      </c>
      <c r="E1" t="s">
        <v>126</v>
      </c>
      <c r="F1" t="s">
        <v>125</v>
      </c>
      <c r="G1" t="s">
        <v>133</v>
      </c>
      <c r="H1" t="s">
        <v>128</v>
      </c>
      <c r="I1" t="s">
        <v>127</v>
      </c>
      <c r="J1" t="s">
        <v>134</v>
      </c>
      <c r="K1" t="s">
        <v>129</v>
      </c>
      <c r="L1" t="s">
        <v>130</v>
      </c>
      <c r="M1" t="s">
        <v>135</v>
      </c>
      <c r="N1" t="s">
        <v>131</v>
      </c>
      <c r="O1" t="s">
        <v>132</v>
      </c>
    </row>
    <row r="2" spans="1:15" x14ac:dyDescent="0.3">
      <c r="A2">
        <v>1</v>
      </c>
      <c r="B2" s="16">
        <v>26.633333333333333</v>
      </c>
      <c r="C2" s="17">
        <v>1.5416666666666667</v>
      </c>
      <c r="D2" s="16">
        <v>2973.3333333333335</v>
      </c>
      <c r="E2">
        <v>0.65613266583229046</v>
      </c>
      <c r="F2">
        <f>(1-E2)/2</f>
        <v>0.17193366708385477</v>
      </c>
      <c r="G2">
        <f>1-(F2+E2)</f>
        <v>0.17193366708385471</v>
      </c>
      <c r="H2">
        <v>0.87567567567567572</v>
      </c>
      <c r="I2">
        <f>(1-H2)/2</f>
        <v>6.2162162162162138E-2</v>
      </c>
      <c r="J2">
        <f>1-(I2+H2)</f>
        <v>6.2162162162162193E-2</v>
      </c>
      <c r="K2">
        <v>0.70095291479820621</v>
      </c>
      <c r="L2">
        <f>(1-K2)/2</f>
        <v>0.1495235426008969</v>
      </c>
      <c r="M2">
        <f>1-(L2+K2)</f>
        <v>0.14952354260089695</v>
      </c>
      <c r="N2">
        <v>0.73426684741976689</v>
      </c>
      <c r="O2">
        <v>0.36086076464668171</v>
      </c>
    </row>
    <row r="3" spans="1:15" x14ac:dyDescent="0.3">
      <c r="A3">
        <v>2</v>
      </c>
      <c r="B3" s="16">
        <v>24.96551724137931</v>
      </c>
      <c r="C3" s="17">
        <v>1.3620689655172413</v>
      </c>
      <c r="D3" s="16">
        <v>2681.8965517241381</v>
      </c>
      <c r="E3">
        <v>0.83943370165745868</v>
      </c>
      <c r="F3">
        <f t="shared" ref="F3:I25" si="0">(1-E3)/2</f>
        <v>8.0283149171270662E-2</v>
      </c>
      <c r="G3">
        <f t="shared" ref="G3:G25" si="1">1-(F3+E3)</f>
        <v>8.0283149171270662E-2</v>
      </c>
      <c r="H3">
        <v>0.89873417721518978</v>
      </c>
      <c r="I3">
        <f t="shared" si="0"/>
        <v>5.0632911392405111E-2</v>
      </c>
      <c r="J3">
        <f t="shared" ref="J3:J25" si="2">1-(I3+H3)</f>
        <v>5.0632911392405111E-2</v>
      </c>
      <c r="K3">
        <v>0.82995821279331394</v>
      </c>
      <c r="L3">
        <f t="shared" ref="L3" si="3">(1-K3)/2</f>
        <v>8.5020893603343028E-2</v>
      </c>
      <c r="M3">
        <f t="shared" ref="M3:M25" si="4">1-(L3+K3)</f>
        <v>8.5020893603342973E-2</v>
      </c>
      <c r="N3">
        <v>0.65139438398943228</v>
      </c>
      <c r="O3">
        <v>0.38303397533001515</v>
      </c>
    </row>
    <row r="4" spans="1:15" x14ac:dyDescent="0.3">
      <c r="A4">
        <v>3</v>
      </c>
      <c r="B4" s="16">
        <v>34.423999999999999</v>
      </c>
      <c r="C4" s="17">
        <v>0.81599999999999995</v>
      </c>
      <c r="D4" s="16">
        <v>2676.8</v>
      </c>
      <c r="E4">
        <v>0.74204043690448529</v>
      </c>
      <c r="F4">
        <f t="shared" si="0"/>
        <v>0.12897978154775736</v>
      </c>
      <c r="G4">
        <f t="shared" si="1"/>
        <v>0.12897978154775736</v>
      </c>
      <c r="H4">
        <v>0.66666666666666674</v>
      </c>
      <c r="I4">
        <f t="shared" si="0"/>
        <v>0.16666666666666663</v>
      </c>
      <c r="J4">
        <f t="shared" si="2"/>
        <v>0.16666666666666663</v>
      </c>
      <c r="K4">
        <v>0.7635983263598326</v>
      </c>
      <c r="L4">
        <f t="shared" ref="L4" si="5">(1-K4)/2</f>
        <v>0.1182008368200837</v>
      </c>
      <c r="M4">
        <f t="shared" si="4"/>
        <v>0.11820083682008375</v>
      </c>
      <c r="N4">
        <v>0.58177137676443924</v>
      </c>
      <c r="O4">
        <v>0.38945139302494869</v>
      </c>
    </row>
    <row r="5" spans="1:15" x14ac:dyDescent="0.3">
      <c r="A5">
        <v>4</v>
      </c>
      <c r="B5" s="16">
        <v>30.234615384615385</v>
      </c>
      <c r="C5" s="17">
        <v>0.60769230769230764</v>
      </c>
      <c r="D5" s="16">
        <v>2577.6923076923076</v>
      </c>
      <c r="E5">
        <v>0.71886528431497265</v>
      </c>
      <c r="F5">
        <f t="shared" si="0"/>
        <v>0.14056735784251367</v>
      </c>
      <c r="G5">
        <f t="shared" si="1"/>
        <v>0.14056735784251373</v>
      </c>
      <c r="H5">
        <v>0.78481012658227856</v>
      </c>
      <c r="I5">
        <f t="shared" si="0"/>
        <v>0.10759493670886072</v>
      </c>
      <c r="J5">
        <f t="shared" si="2"/>
        <v>0.10759493670886067</v>
      </c>
      <c r="K5">
        <v>0.72515666965085057</v>
      </c>
      <c r="L5">
        <f t="shared" ref="L5" si="6">(1-K5)/2</f>
        <v>0.13742166517457471</v>
      </c>
      <c r="M5">
        <f t="shared" si="4"/>
        <v>0.13742166517457477</v>
      </c>
      <c r="N5">
        <v>0.58843762796545951</v>
      </c>
      <c r="O5">
        <v>0.48532604799789142</v>
      </c>
    </row>
    <row r="6" spans="1:15" x14ac:dyDescent="0.3">
      <c r="A6">
        <v>5</v>
      </c>
      <c r="B6" s="16">
        <v>71.611111111111114</v>
      </c>
      <c r="C6" s="17">
        <v>0.7</v>
      </c>
      <c r="D6" s="16">
        <v>2985.5555555555557</v>
      </c>
      <c r="E6">
        <v>0.69619860356865781</v>
      </c>
      <c r="F6">
        <f t="shared" si="0"/>
        <v>0.15190069821567109</v>
      </c>
      <c r="G6">
        <f t="shared" si="1"/>
        <v>0.15190069821567109</v>
      </c>
      <c r="H6">
        <v>0.79365079365079372</v>
      </c>
      <c r="I6">
        <f t="shared" si="0"/>
        <v>0.10317460317460314</v>
      </c>
      <c r="J6">
        <f t="shared" si="2"/>
        <v>0.10317460317460314</v>
      </c>
      <c r="K6">
        <v>0.72199478972832154</v>
      </c>
      <c r="L6">
        <f t="shared" ref="L6" si="7">(1-K6)/2</f>
        <v>0.13900260513583923</v>
      </c>
      <c r="M6">
        <f t="shared" si="4"/>
        <v>0.13900260513583929</v>
      </c>
      <c r="N6">
        <v>0.35930258940223547</v>
      </c>
      <c r="O6">
        <v>0.41103799617915515</v>
      </c>
    </row>
    <row r="7" spans="1:15" x14ac:dyDescent="0.3">
      <c r="A7">
        <v>6</v>
      </c>
      <c r="B7" s="16">
        <v>62.74</v>
      </c>
      <c r="C7" s="17">
        <v>0.71333333333333337</v>
      </c>
      <c r="D7" s="16">
        <v>2549</v>
      </c>
      <c r="E7">
        <v>0.77340346403145255</v>
      </c>
      <c r="F7">
        <f t="shared" si="0"/>
        <v>0.11329826798427373</v>
      </c>
      <c r="G7">
        <f t="shared" si="1"/>
        <v>0.11329826798427378</v>
      </c>
      <c r="H7">
        <v>0.82242990654205606</v>
      </c>
      <c r="I7">
        <f t="shared" si="0"/>
        <v>8.8785046728971972E-2</v>
      </c>
      <c r="J7">
        <f t="shared" si="2"/>
        <v>8.8785046728971917E-2</v>
      </c>
      <c r="K7">
        <v>0.7595135347194979</v>
      </c>
      <c r="L7">
        <f t="shared" ref="L7" si="8">(1-K7)/2</f>
        <v>0.12024323264025105</v>
      </c>
      <c r="M7">
        <f t="shared" si="4"/>
        <v>0.12024323264025105</v>
      </c>
      <c r="N7">
        <v>0.58843762796545951</v>
      </c>
      <c r="O7">
        <v>0.48532604799789142</v>
      </c>
    </row>
    <row r="8" spans="1:15" x14ac:dyDescent="0.3">
      <c r="A8">
        <v>7</v>
      </c>
      <c r="B8" s="16">
        <v>31.63302752293578</v>
      </c>
      <c r="C8" s="17">
        <v>1.5229357798165137</v>
      </c>
      <c r="D8" s="16">
        <v>2114.6788990825689</v>
      </c>
      <c r="E8">
        <v>0.77175174013921111</v>
      </c>
      <c r="F8">
        <f t="shared" si="0"/>
        <v>0.11412412993039445</v>
      </c>
      <c r="G8">
        <f t="shared" si="1"/>
        <v>0.11412412993039445</v>
      </c>
      <c r="H8">
        <v>0.93975903614457834</v>
      </c>
      <c r="I8">
        <f t="shared" si="0"/>
        <v>3.0120481927710829E-2</v>
      </c>
      <c r="J8">
        <f t="shared" si="2"/>
        <v>3.0120481927710774E-2</v>
      </c>
      <c r="K8">
        <v>0.91279826464208247</v>
      </c>
      <c r="L8">
        <f t="shared" ref="L8" si="9">(1-K8)/2</f>
        <v>4.3600867678958766E-2</v>
      </c>
      <c r="M8">
        <f t="shared" si="4"/>
        <v>4.3600867678958766E-2</v>
      </c>
      <c r="N8">
        <v>0.64831027719689605</v>
      </c>
      <c r="O8">
        <v>0.62341807401314386</v>
      </c>
    </row>
    <row r="9" spans="1:15" x14ac:dyDescent="0.3">
      <c r="A9">
        <v>8</v>
      </c>
      <c r="B9" s="16">
        <v>28.471264367816094</v>
      </c>
      <c r="C9" s="17">
        <v>6.4061302681992336</v>
      </c>
      <c r="D9" s="16">
        <v>2278.5440613026822</v>
      </c>
      <c r="E9">
        <v>0.85843089759117208</v>
      </c>
      <c r="F9">
        <f t="shared" si="0"/>
        <v>7.0784551204413959E-2</v>
      </c>
      <c r="G9">
        <f t="shared" si="1"/>
        <v>7.0784551204413959E-2</v>
      </c>
      <c r="H9">
        <v>0.96830143540669866</v>
      </c>
      <c r="I9">
        <f t="shared" si="0"/>
        <v>1.5849282296650669E-2</v>
      </c>
      <c r="J9">
        <f t="shared" si="2"/>
        <v>1.5849282296650724E-2</v>
      </c>
      <c r="K9">
        <v>0.82999831847990579</v>
      </c>
      <c r="L9">
        <f t="shared" ref="L9" si="10">(1-K9)/2</f>
        <v>8.5000840760047103E-2</v>
      </c>
      <c r="M9">
        <f t="shared" si="4"/>
        <v>8.5000840760047103E-2</v>
      </c>
      <c r="N9">
        <v>0.4448676725204056</v>
      </c>
      <c r="O9">
        <v>0.41531041305960925</v>
      </c>
    </row>
    <row r="10" spans="1:15" x14ac:dyDescent="0.3">
      <c r="A10">
        <v>9</v>
      </c>
      <c r="B10" s="16">
        <v>44.731250000000003</v>
      </c>
      <c r="C10" s="17">
        <v>0.9</v>
      </c>
      <c r="D10" s="16">
        <v>2836.875</v>
      </c>
      <c r="E10">
        <v>0.73480508592985883</v>
      </c>
      <c r="F10">
        <f t="shared" si="0"/>
        <v>0.13259745703507059</v>
      </c>
      <c r="G10">
        <f t="shared" si="1"/>
        <v>0.13259745703507053</v>
      </c>
      <c r="H10">
        <v>0.81944444444444442</v>
      </c>
      <c r="I10">
        <f t="shared" si="0"/>
        <v>9.027777777777779E-2</v>
      </c>
      <c r="J10">
        <f t="shared" si="2"/>
        <v>9.027777777777779E-2</v>
      </c>
      <c r="K10">
        <v>0.73011676580744655</v>
      </c>
      <c r="L10">
        <f t="shared" ref="L10" si="11">(1-K10)/2</f>
        <v>0.13494161709627672</v>
      </c>
      <c r="M10">
        <f t="shared" si="4"/>
        <v>0.13494161709627672</v>
      </c>
      <c r="N10">
        <v>0.52352941176470591</v>
      </c>
      <c r="O10">
        <v>0.50251470435144707</v>
      </c>
    </row>
    <row r="11" spans="1:15" x14ac:dyDescent="0.3">
      <c r="A11">
        <v>10</v>
      </c>
      <c r="B11" s="16">
        <v>37.842105263157897</v>
      </c>
      <c r="C11" s="17">
        <v>1.8771929824561404</v>
      </c>
      <c r="D11" s="16">
        <v>2263.1578947368421</v>
      </c>
      <c r="E11">
        <v>0.62772369031061659</v>
      </c>
      <c r="F11">
        <f t="shared" si="0"/>
        <v>0.18613815484469171</v>
      </c>
      <c r="G11">
        <f t="shared" si="1"/>
        <v>0.18613815484469165</v>
      </c>
      <c r="H11">
        <v>0.82242990654205606</v>
      </c>
      <c r="I11">
        <f t="shared" si="0"/>
        <v>8.8785046728971972E-2</v>
      </c>
      <c r="J11">
        <f t="shared" si="2"/>
        <v>8.8785046728971917E-2</v>
      </c>
      <c r="K11">
        <v>0.58914728682170536</v>
      </c>
      <c r="L11">
        <f t="shared" ref="L11" si="12">(1-K11)/2</f>
        <v>0.20542635658914732</v>
      </c>
      <c r="M11">
        <f t="shared" si="4"/>
        <v>0.20542635658914732</v>
      </c>
      <c r="N11">
        <v>0.51018761824679415</v>
      </c>
      <c r="O11">
        <v>0.57588816480975402</v>
      </c>
    </row>
    <row r="12" spans="1:15" x14ac:dyDescent="0.3">
      <c r="A12">
        <v>11</v>
      </c>
      <c r="B12" s="16">
        <v>68.271428571428572</v>
      </c>
      <c r="C12" s="17">
        <v>2.1428571428571428</v>
      </c>
      <c r="D12" s="16">
        <v>2698.5714285714284</v>
      </c>
      <c r="E12">
        <v>0.65683197321615394</v>
      </c>
      <c r="F12">
        <f t="shared" si="0"/>
        <v>0.17158401339192303</v>
      </c>
      <c r="G12">
        <f t="shared" si="1"/>
        <v>0.17158401339192308</v>
      </c>
      <c r="H12">
        <v>0.92666666666666675</v>
      </c>
      <c r="I12">
        <f t="shared" si="0"/>
        <v>3.6666666666666625E-2</v>
      </c>
      <c r="J12">
        <f t="shared" si="2"/>
        <v>3.6666666666666625E-2</v>
      </c>
      <c r="K12">
        <v>0.77871889888830081</v>
      </c>
      <c r="L12">
        <f t="shared" ref="L12" si="13">(1-K12)/2</f>
        <v>0.11064055055584959</v>
      </c>
      <c r="M12">
        <f t="shared" si="4"/>
        <v>0.11064055055584965</v>
      </c>
      <c r="N12">
        <v>0.58843762796545951</v>
      </c>
      <c r="O12">
        <v>0.48532604799789142</v>
      </c>
    </row>
    <row r="13" spans="1:15" x14ac:dyDescent="0.3">
      <c r="A13">
        <v>12</v>
      </c>
      <c r="B13" s="16">
        <v>61.872881355932201</v>
      </c>
      <c r="C13" s="17">
        <v>6.1355932203389827</v>
      </c>
      <c r="D13" s="16">
        <v>2123.7288135593221</v>
      </c>
      <c r="E13">
        <v>0.86522394192576368</v>
      </c>
      <c r="F13">
        <f t="shared" si="0"/>
        <v>6.7388029037118158E-2</v>
      </c>
      <c r="G13">
        <f t="shared" si="1"/>
        <v>6.7388029037118158E-2</v>
      </c>
      <c r="H13">
        <v>0.96823204419889508</v>
      </c>
      <c r="I13">
        <f t="shared" si="0"/>
        <v>1.588397790055246E-2</v>
      </c>
      <c r="J13">
        <f t="shared" si="2"/>
        <v>1.5883977900552404E-2</v>
      </c>
      <c r="K13">
        <v>0.90502793296089379</v>
      </c>
      <c r="L13">
        <f t="shared" ref="L13" si="14">(1-K13)/2</f>
        <v>4.7486033519553106E-2</v>
      </c>
      <c r="M13">
        <f t="shared" si="4"/>
        <v>4.748603351955305E-2</v>
      </c>
      <c r="N13">
        <v>0.45824967357295954</v>
      </c>
      <c r="O13">
        <v>0.51320335146725959</v>
      </c>
    </row>
    <row r="14" spans="1:15" x14ac:dyDescent="0.3">
      <c r="A14">
        <v>13</v>
      </c>
      <c r="B14" s="16">
        <v>42.544444444444444</v>
      </c>
      <c r="C14" s="17">
        <v>2.2777777777777777</v>
      </c>
      <c r="D14" s="16">
        <v>2538.8888888888887</v>
      </c>
      <c r="E14">
        <v>0.55601984852441888</v>
      </c>
      <c r="F14">
        <f t="shared" si="0"/>
        <v>0.22199007573779056</v>
      </c>
      <c r="G14">
        <f t="shared" si="1"/>
        <v>0.22199007573779062</v>
      </c>
      <c r="H14">
        <v>0.92195121951219516</v>
      </c>
      <c r="I14">
        <f t="shared" si="0"/>
        <v>3.9024390243902418E-2</v>
      </c>
      <c r="J14">
        <f t="shared" si="2"/>
        <v>3.9024390243902474E-2</v>
      </c>
      <c r="K14">
        <v>0.66914660831509853</v>
      </c>
      <c r="L14">
        <f t="shared" ref="L14" si="15">(1-K14)/2</f>
        <v>0.16542669584245073</v>
      </c>
      <c r="M14">
        <f t="shared" si="4"/>
        <v>0.16542669584245073</v>
      </c>
      <c r="N14">
        <v>0.76547381653636815</v>
      </c>
      <c r="O14">
        <v>0.62342333215136003</v>
      </c>
    </row>
    <row r="15" spans="1:15" x14ac:dyDescent="0.3">
      <c r="A15">
        <v>14</v>
      </c>
      <c r="B15" s="16">
        <v>74.952380952380949</v>
      </c>
      <c r="C15" s="17">
        <v>3.8928571428571428</v>
      </c>
      <c r="D15" s="16">
        <v>2585.7142857142858</v>
      </c>
      <c r="E15">
        <v>0.70536848792884377</v>
      </c>
      <c r="F15">
        <f t="shared" si="0"/>
        <v>0.14731575603557812</v>
      </c>
      <c r="G15">
        <f t="shared" si="1"/>
        <v>0.14731575603557812</v>
      </c>
      <c r="H15">
        <v>0.96024464831804279</v>
      </c>
      <c r="I15">
        <f t="shared" si="0"/>
        <v>1.9877675840978604E-2</v>
      </c>
      <c r="J15">
        <f t="shared" si="2"/>
        <v>1.9877675840978659E-2</v>
      </c>
      <c r="K15">
        <v>0.68278084714548792</v>
      </c>
      <c r="L15">
        <f t="shared" ref="L15" si="16">(1-K15)/2</f>
        <v>0.15860957642725604</v>
      </c>
      <c r="M15">
        <f t="shared" si="4"/>
        <v>0.15860957642725604</v>
      </c>
      <c r="N15">
        <v>0.58843762796545951</v>
      </c>
      <c r="O15">
        <v>0.48532604799789142</v>
      </c>
    </row>
    <row r="16" spans="1:15" x14ac:dyDescent="0.3">
      <c r="A16">
        <v>15</v>
      </c>
      <c r="B16" s="16">
        <v>73.75</v>
      </c>
      <c r="C16" s="17">
        <v>0.9107142857142857</v>
      </c>
      <c r="D16" s="16">
        <v>2764.2857142857142</v>
      </c>
      <c r="E16">
        <v>0.65242130750605332</v>
      </c>
      <c r="F16">
        <f t="shared" si="0"/>
        <v>0.17378934624697334</v>
      </c>
      <c r="G16">
        <f t="shared" si="1"/>
        <v>0.17378934624697329</v>
      </c>
      <c r="H16">
        <v>0.82352941176470584</v>
      </c>
      <c r="I16">
        <f t="shared" si="0"/>
        <v>8.8235294117647078E-2</v>
      </c>
      <c r="J16">
        <f t="shared" si="2"/>
        <v>8.8235294117647078E-2</v>
      </c>
      <c r="K16">
        <v>0.6650516795865633</v>
      </c>
      <c r="L16">
        <f t="shared" ref="L16" si="17">(1-K16)/2</f>
        <v>0.16747416020671835</v>
      </c>
      <c r="M16">
        <f t="shared" si="4"/>
        <v>0.16747416020671835</v>
      </c>
      <c r="N16">
        <v>0.5183350138918108</v>
      </c>
      <c r="O16">
        <v>0.40189685832839361</v>
      </c>
    </row>
    <row r="17" spans="1:15" x14ac:dyDescent="0.3">
      <c r="A17">
        <v>16</v>
      </c>
      <c r="B17" s="16">
        <v>59.315068493150683</v>
      </c>
      <c r="C17" s="17">
        <v>1.8356164383561644</v>
      </c>
      <c r="D17" s="16">
        <v>2664.3835616438355</v>
      </c>
      <c r="E17">
        <v>0.55958429561200929</v>
      </c>
      <c r="F17">
        <f t="shared" si="0"/>
        <v>0.22020785219399536</v>
      </c>
      <c r="G17">
        <f t="shared" si="1"/>
        <v>0.22020785219399541</v>
      </c>
      <c r="H17">
        <v>0.88059701492537312</v>
      </c>
      <c r="I17">
        <f t="shared" si="0"/>
        <v>5.9701492537313439E-2</v>
      </c>
      <c r="J17">
        <f t="shared" si="2"/>
        <v>5.9701492537313383E-2</v>
      </c>
      <c r="K17">
        <v>0.66786632390745504</v>
      </c>
      <c r="L17">
        <f t="shared" ref="L17" si="18">(1-K17)/2</f>
        <v>0.16606683804627248</v>
      </c>
      <c r="M17">
        <f t="shared" si="4"/>
        <v>0.16606683804627242</v>
      </c>
      <c r="N17">
        <v>0.49311216913983535</v>
      </c>
      <c r="O17">
        <v>0.45596609720566816</v>
      </c>
    </row>
    <row r="18" spans="1:15" x14ac:dyDescent="0.3">
      <c r="A18">
        <v>17</v>
      </c>
      <c r="B18" s="16">
        <v>140.58799999999999</v>
      </c>
      <c r="C18" s="17">
        <v>5.1159999999999997</v>
      </c>
      <c r="D18" s="16">
        <v>2826.4</v>
      </c>
      <c r="E18">
        <v>0.69636099809372076</v>
      </c>
      <c r="F18">
        <f t="shared" si="0"/>
        <v>0.15181950095313962</v>
      </c>
      <c r="G18">
        <f t="shared" si="1"/>
        <v>0.15181950095313956</v>
      </c>
      <c r="H18">
        <v>0.95621579358874131</v>
      </c>
      <c r="I18">
        <f t="shared" si="0"/>
        <v>2.1892103205629343E-2</v>
      </c>
      <c r="J18">
        <f t="shared" si="2"/>
        <v>2.1892103205629398E-2</v>
      </c>
      <c r="K18">
        <v>0.73039909425417493</v>
      </c>
      <c r="L18">
        <f t="shared" ref="L18" si="19">(1-K18)/2</f>
        <v>0.13480045287291254</v>
      </c>
      <c r="M18">
        <f t="shared" si="4"/>
        <v>0.13480045287291254</v>
      </c>
      <c r="N18">
        <v>0.58843762796545951</v>
      </c>
      <c r="O18">
        <v>0.48532604799789142</v>
      </c>
    </row>
    <row r="19" spans="1:15" x14ac:dyDescent="0.3">
      <c r="A19">
        <v>18</v>
      </c>
      <c r="B19" s="16">
        <v>73.31073446327683</v>
      </c>
      <c r="C19" s="17">
        <v>2</v>
      </c>
      <c r="D19" s="16">
        <v>2451.9774011299437</v>
      </c>
      <c r="E19">
        <v>0.79716399506781754</v>
      </c>
      <c r="F19">
        <f t="shared" si="0"/>
        <v>0.10141800246609123</v>
      </c>
      <c r="G19">
        <f t="shared" si="1"/>
        <v>0.10141800246609123</v>
      </c>
      <c r="H19">
        <v>0.903954802259887</v>
      </c>
      <c r="I19">
        <f t="shared" si="0"/>
        <v>4.8022598870056499E-2</v>
      </c>
      <c r="J19">
        <f t="shared" si="2"/>
        <v>4.8022598870056443E-2</v>
      </c>
      <c r="K19">
        <v>0.87373271889400916</v>
      </c>
      <c r="L19">
        <f t="shared" ref="L19" si="20">(1-K19)/2</f>
        <v>6.3133640552995418E-2</v>
      </c>
      <c r="M19">
        <f t="shared" si="4"/>
        <v>6.3133640552995418E-2</v>
      </c>
      <c r="N19">
        <v>0.58843762796545951</v>
      </c>
      <c r="O19">
        <v>0.48532604799789142</v>
      </c>
    </row>
    <row r="20" spans="1:15" x14ac:dyDescent="0.3">
      <c r="A20">
        <v>19</v>
      </c>
      <c r="B20" s="16">
        <v>48.041916167664674</v>
      </c>
      <c r="C20" s="17">
        <v>1.2514970059880239</v>
      </c>
      <c r="D20" s="16">
        <v>3079.6407185628741</v>
      </c>
      <c r="E20">
        <v>0.85554032157547055</v>
      </c>
      <c r="F20">
        <f t="shared" si="0"/>
        <v>7.2229839212264724E-2</v>
      </c>
      <c r="G20">
        <f t="shared" si="1"/>
        <v>7.2229839212264668E-2</v>
      </c>
      <c r="H20">
        <v>0.86602870813397126</v>
      </c>
      <c r="I20">
        <f t="shared" si="0"/>
        <v>6.6985645933014371E-2</v>
      </c>
      <c r="J20">
        <f t="shared" si="2"/>
        <v>6.6985645933014371E-2</v>
      </c>
      <c r="K20">
        <v>0.88061442737701734</v>
      </c>
      <c r="L20">
        <f t="shared" ref="L20" si="21">(1-K20)/2</f>
        <v>5.969278631149133E-2</v>
      </c>
      <c r="M20">
        <f t="shared" si="4"/>
        <v>5.969278631149133E-2</v>
      </c>
      <c r="N20">
        <v>0.74238993663655861</v>
      </c>
      <c r="O20">
        <v>0.53287461773700306</v>
      </c>
    </row>
    <row r="21" spans="1:15" x14ac:dyDescent="0.3">
      <c r="A21">
        <v>20</v>
      </c>
      <c r="B21" s="16">
        <v>48.041916167664674</v>
      </c>
      <c r="C21" s="17">
        <v>1.2514970059880239</v>
      </c>
      <c r="D21" s="17">
        <v>3079.6407185628741</v>
      </c>
      <c r="E21">
        <v>0.85554032157547055</v>
      </c>
      <c r="F21">
        <v>7.2229839212264724E-2</v>
      </c>
      <c r="G21">
        <v>7.2229839212264668E-2</v>
      </c>
      <c r="H21">
        <v>0.86602870813397126</v>
      </c>
      <c r="I21">
        <v>6.6985645933014371E-2</v>
      </c>
      <c r="J21">
        <v>6.6985645933014371E-2</v>
      </c>
      <c r="K21">
        <v>0.88061442737701734</v>
      </c>
      <c r="L21">
        <v>5.969278631149133E-2</v>
      </c>
      <c r="M21">
        <v>5.969278631149133E-2</v>
      </c>
      <c r="N21">
        <v>0.58843762796545951</v>
      </c>
      <c r="O21">
        <v>0.48532604799789142</v>
      </c>
    </row>
    <row r="22" spans="1:15" x14ac:dyDescent="0.3">
      <c r="A22">
        <v>21</v>
      </c>
      <c r="B22" s="16">
        <v>107.22439024390243</v>
      </c>
      <c r="C22" s="17">
        <v>1.7707317073170732</v>
      </c>
      <c r="D22" s="16">
        <v>3498.0487804878048</v>
      </c>
      <c r="E22">
        <v>0.90855739047359085</v>
      </c>
      <c r="F22">
        <f t="shared" si="0"/>
        <v>4.5721304763204573E-2</v>
      </c>
      <c r="G22">
        <f t="shared" si="1"/>
        <v>4.5721304763204573E-2</v>
      </c>
      <c r="H22">
        <v>0.95316804407713496</v>
      </c>
      <c r="I22">
        <f t="shared" si="0"/>
        <v>2.3415977961432521E-2</v>
      </c>
      <c r="J22">
        <f t="shared" si="2"/>
        <v>2.3415977961432466E-2</v>
      </c>
      <c r="K22">
        <v>0.92874076140008377</v>
      </c>
      <c r="L22">
        <f t="shared" ref="L22" si="22">(1-K22)/2</f>
        <v>3.5629619299958115E-2</v>
      </c>
      <c r="M22">
        <f t="shared" si="4"/>
        <v>3.5629619299958115E-2</v>
      </c>
      <c r="N22">
        <v>0.84562439327596528</v>
      </c>
      <c r="O22">
        <v>0.69700323243260454</v>
      </c>
    </row>
    <row r="23" spans="1:15" x14ac:dyDescent="0.3">
      <c r="A23">
        <v>22</v>
      </c>
      <c r="B23" s="16">
        <v>102.32843137254902</v>
      </c>
      <c r="C23" s="17">
        <v>4.1421568627450984</v>
      </c>
      <c r="D23" s="16">
        <v>3404.9019607843138</v>
      </c>
      <c r="E23">
        <v>0.85839520958083837</v>
      </c>
      <c r="F23">
        <f t="shared" si="0"/>
        <v>7.0802395209580815E-2</v>
      </c>
      <c r="G23">
        <f t="shared" si="1"/>
        <v>7.0802395209580871E-2</v>
      </c>
      <c r="H23">
        <v>0.96094674556213011</v>
      </c>
      <c r="I23">
        <f t="shared" si="0"/>
        <v>1.9526627218934944E-2</v>
      </c>
      <c r="J23">
        <f t="shared" si="2"/>
        <v>1.9526627218934944E-2</v>
      </c>
      <c r="K23">
        <v>0.90023034840195792</v>
      </c>
      <c r="L23">
        <f t="shared" ref="L23" si="23">(1-K23)/2</f>
        <v>4.9884825799021038E-2</v>
      </c>
      <c r="M23">
        <f t="shared" si="4"/>
        <v>4.9884825799020982E-2</v>
      </c>
      <c r="N23">
        <v>0.58843762796545951</v>
      </c>
      <c r="O23">
        <v>0.48532604799789142</v>
      </c>
    </row>
    <row r="24" spans="1:15" x14ac:dyDescent="0.3">
      <c r="A24">
        <v>23</v>
      </c>
      <c r="B24" s="16">
        <v>38.921487603305785</v>
      </c>
      <c r="C24" s="17">
        <v>0.75619834710743805</v>
      </c>
      <c r="D24" s="16">
        <v>3350</v>
      </c>
      <c r="E24">
        <v>0.73510988427646251</v>
      </c>
      <c r="F24">
        <f t="shared" si="0"/>
        <v>0.13244505786176874</v>
      </c>
      <c r="G24">
        <f t="shared" si="1"/>
        <v>0.13244505786176874</v>
      </c>
      <c r="H24">
        <v>0.808743169398907</v>
      </c>
      <c r="I24">
        <f t="shared" si="0"/>
        <v>9.5628415300546499E-2</v>
      </c>
      <c r="J24">
        <f t="shared" si="2"/>
        <v>9.5628415300546443E-2</v>
      </c>
      <c r="K24">
        <v>0.72542247440483532</v>
      </c>
      <c r="L24">
        <f t="shared" ref="L24" si="24">(1-K24)/2</f>
        <v>0.13728876279758234</v>
      </c>
      <c r="M24">
        <f t="shared" si="4"/>
        <v>0.13728876279758229</v>
      </c>
      <c r="N24">
        <v>0.54974923912371776</v>
      </c>
      <c r="O24">
        <v>0.39400774523132698</v>
      </c>
    </row>
    <row r="25" spans="1:15" x14ac:dyDescent="0.3">
      <c r="A25">
        <v>24</v>
      </c>
      <c r="B25" s="16">
        <v>102.32843137254902</v>
      </c>
      <c r="C25" s="17">
        <v>4.1421568627450984</v>
      </c>
      <c r="D25" s="16">
        <v>3404.9019607843138</v>
      </c>
      <c r="E25">
        <v>0.85839520958083837</v>
      </c>
      <c r="F25">
        <f t="shared" si="0"/>
        <v>7.0802395209580815E-2</v>
      </c>
      <c r="G25">
        <f t="shared" si="1"/>
        <v>7.0802395209580871E-2</v>
      </c>
      <c r="H25">
        <v>0.96094674556213011</v>
      </c>
      <c r="I25">
        <f t="shared" si="0"/>
        <v>1.9526627218934944E-2</v>
      </c>
      <c r="J25">
        <f t="shared" si="2"/>
        <v>1.9526627218934944E-2</v>
      </c>
      <c r="K25">
        <v>0.90023034840195792</v>
      </c>
      <c r="L25">
        <f t="shared" ref="L25" si="25">(1-K25)/2</f>
        <v>4.9884825799021038E-2</v>
      </c>
      <c r="M25">
        <f t="shared" si="4"/>
        <v>4.9884825799020982E-2</v>
      </c>
      <c r="N25">
        <v>0.58843762796545951</v>
      </c>
      <c r="O25">
        <v>0.48532604799789142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A01F1-3803-442D-95FE-AA30B98BA3F6}">
  <dimension ref="A1:Q461"/>
  <sheetViews>
    <sheetView showGridLines="0" tabSelected="1" topLeftCell="A427" workbookViewId="0">
      <selection activeCell="S446" sqref="S446"/>
    </sheetView>
  </sheetViews>
  <sheetFormatPr defaultRowHeight="15.6" x14ac:dyDescent="0.3"/>
  <cols>
    <col min="14" max="14" width="11.8984375" bestFit="1" customWidth="1"/>
    <col min="16" max="16" width="9.8984375" bestFit="1" customWidth="1"/>
    <col min="17" max="19" width="11.8984375" bestFit="1" customWidth="1"/>
  </cols>
  <sheetData>
    <row r="1" spans="1:17" x14ac:dyDescent="0.3">
      <c r="A1" s="19" t="s">
        <v>156</v>
      </c>
      <c r="B1" s="19" t="s">
        <v>124</v>
      </c>
      <c r="C1" s="19" t="s">
        <v>157</v>
      </c>
      <c r="D1" s="19" t="s">
        <v>158</v>
      </c>
      <c r="E1" s="19" t="s">
        <v>126</v>
      </c>
      <c r="F1" s="19" t="s">
        <v>125</v>
      </c>
      <c r="G1" s="19" t="s">
        <v>133</v>
      </c>
      <c r="H1" s="19" t="s">
        <v>128</v>
      </c>
      <c r="I1" s="19" t="s">
        <v>127</v>
      </c>
      <c r="J1" s="19" t="s">
        <v>134</v>
      </c>
      <c r="K1" s="19" t="s">
        <v>129</v>
      </c>
      <c r="L1" s="19" t="s">
        <v>130</v>
      </c>
      <c r="M1" s="19" t="s">
        <v>135</v>
      </c>
      <c r="N1" t="s">
        <v>131</v>
      </c>
      <c r="O1" t="s">
        <v>132</v>
      </c>
      <c r="P1" s="27" t="s">
        <v>181</v>
      </c>
      <c r="Q1" s="27" t="s">
        <v>182</v>
      </c>
    </row>
    <row r="2" spans="1:17" x14ac:dyDescent="0.3">
      <c r="A2" s="25" t="s">
        <v>178</v>
      </c>
      <c r="B2" s="19">
        <v>1</v>
      </c>
      <c r="C2" s="19">
        <v>1E-3</v>
      </c>
      <c r="D2" s="19">
        <v>1</v>
      </c>
      <c r="E2" s="19">
        <v>29</v>
      </c>
      <c r="F2" s="20">
        <v>0</v>
      </c>
      <c r="G2" s="19">
        <v>0</v>
      </c>
      <c r="H2" s="19">
        <v>0.48</v>
      </c>
      <c r="I2" s="19">
        <v>0</v>
      </c>
      <c r="J2" s="19">
        <v>0</v>
      </c>
      <c r="K2" s="19">
        <v>444</v>
      </c>
      <c r="L2" s="19">
        <v>0</v>
      </c>
      <c r="M2" s="19">
        <v>0</v>
      </c>
      <c r="N2">
        <v>0.73426684741976689</v>
      </c>
      <c r="O2">
        <v>0.36086076464668171</v>
      </c>
      <c r="P2">
        <v>1</v>
      </c>
      <c r="Q2">
        <v>0</v>
      </c>
    </row>
    <row r="3" spans="1:17" x14ac:dyDescent="0.3">
      <c r="A3" s="25" t="s">
        <v>178</v>
      </c>
      <c r="B3" s="19">
        <v>2</v>
      </c>
      <c r="C3" s="19">
        <v>1E-3</v>
      </c>
      <c r="D3" s="19">
        <v>1</v>
      </c>
      <c r="E3" s="19">
        <v>29</v>
      </c>
      <c r="F3" s="19">
        <v>0</v>
      </c>
      <c r="G3" s="19">
        <v>0</v>
      </c>
      <c r="H3" s="19">
        <v>0.48</v>
      </c>
      <c r="I3" s="19">
        <v>0</v>
      </c>
      <c r="J3" s="19">
        <v>0</v>
      </c>
      <c r="K3" s="19">
        <v>444</v>
      </c>
      <c r="L3" s="19">
        <v>0</v>
      </c>
      <c r="M3" s="19">
        <v>0</v>
      </c>
      <c r="N3">
        <v>0.65139438398943228</v>
      </c>
      <c r="O3">
        <v>0.38303397533001515</v>
      </c>
      <c r="P3">
        <v>1</v>
      </c>
      <c r="Q3">
        <v>0</v>
      </c>
    </row>
    <row r="4" spans="1:17" x14ac:dyDescent="0.3">
      <c r="A4" s="25" t="s">
        <v>178</v>
      </c>
      <c r="B4" s="19">
        <v>3</v>
      </c>
      <c r="C4" s="19">
        <v>1E-3</v>
      </c>
      <c r="D4" s="19">
        <v>1</v>
      </c>
      <c r="E4" s="19">
        <v>29</v>
      </c>
      <c r="F4" s="20">
        <v>0</v>
      </c>
      <c r="G4" s="19">
        <v>0</v>
      </c>
      <c r="H4" s="19">
        <v>0.48</v>
      </c>
      <c r="I4" s="19">
        <v>0</v>
      </c>
      <c r="J4" s="19">
        <v>0</v>
      </c>
      <c r="K4" s="19">
        <v>444</v>
      </c>
      <c r="L4" s="19">
        <v>0</v>
      </c>
      <c r="M4" s="19">
        <v>0</v>
      </c>
      <c r="N4">
        <v>0.58177137676443924</v>
      </c>
      <c r="O4">
        <v>0.38945139302494869</v>
      </c>
      <c r="P4">
        <v>1</v>
      </c>
      <c r="Q4">
        <v>0</v>
      </c>
    </row>
    <row r="5" spans="1:17" x14ac:dyDescent="0.3">
      <c r="A5" s="25" t="s">
        <v>178</v>
      </c>
      <c r="B5" s="19">
        <v>4</v>
      </c>
      <c r="C5" s="19">
        <v>1E-3</v>
      </c>
      <c r="D5" s="19">
        <v>1</v>
      </c>
      <c r="E5" s="19">
        <v>29</v>
      </c>
      <c r="F5" s="19">
        <v>0</v>
      </c>
      <c r="G5" s="19">
        <v>0</v>
      </c>
      <c r="H5" s="19">
        <v>0.48</v>
      </c>
      <c r="I5" s="20">
        <v>0</v>
      </c>
      <c r="J5" s="19">
        <v>0</v>
      </c>
      <c r="K5" s="19">
        <v>444</v>
      </c>
      <c r="L5" s="19">
        <v>0</v>
      </c>
      <c r="M5" s="19">
        <v>0</v>
      </c>
      <c r="N5">
        <v>0.58843762796545951</v>
      </c>
      <c r="O5">
        <v>0.48532604799789142</v>
      </c>
      <c r="P5">
        <v>1</v>
      </c>
      <c r="Q5">
        <v>0</v>
      </c>
    </row>
    <row r="6" spans="1:17" x14ac:dyDescent="0.3">
      <c r="A6" s="25" t="s">
        <v>178</v>
      </c>
      <c r="B6" s="19">
        <v>5</v>
      </c>
      <c r="C6" s="19">
        <v>1E-3</v>
      </c>
      <c r="D6" s="19">
        <v>1</v>
      </c>
      <c r="E6" s="19">
        <v>29</v>
      </c>
      <c r="F6" s="20">
        <v>0</v>
      </c>
      <c r="G6" s="19">
        <v>0</v>
      </c>
      <c r="H6" s="19">
        <v>0.48</v>
      </c>
      <c r="I6" s="20">
        <v>0</v>
      </c>
      <c r="J6" s="19">
        <v>0</v>
      </c>
      <c r="K6" s="19">
        <v>444</v>
      </c>
      <c r="L6" s="19">
        <v>0</v>
      </c>
      <c r="M6" s="19">
        <v>0</v>
      </c>
      <c r="N6">
        <v>0.35930258940223547</v>
      </c>
      <c r="O6">
        <v>0.41103799617915515</v>
      </c>
      <c r="P6">
        <v>1</v>
      </c>
      <c r="Q6">
        <v>0</v>
      </c>
    </row>
    <row r="7" spans="1:17" x14ac:dyDescent="0.3">
      <c r="A7" s="25" t="s">
        <v>178</v>
      </c>
      <c r="B7" s="19">
        <v>6</v>
      </c>
      <c r="C7" s="19">
        <v>1E-3</v>
      </c>
      <c r="D7" s="19">
        <v>1</v>
      </c>
      <c r="E7" s="19">
        <v>29</v>
      </c>
      <c r="F7" s="20">
        <v>0</v>
      </c>
      <c r="G7" s="19">
        <v>0</v>
      </c>
      <c r="H7" s="19">
        <v>0.48</v>
      </c>
      <c r="I7" s="20">
        <v>0</v>
      </c>
      <c r="J7" s="19">
        <v>0</v>
      </c>
      <c r="K7" s="19">
        <v>444</v>
      </c>
      <c r="L7" s="19">
        <v>0</v>
      </c>
      <c r="M7" s="19">
        <v>0</v>
      </c>
      <c r="N7">
        <v>0.58843762796545951</v>
      </c>
      <c r="O7">
        <v>0.48532604799789142</v>
      </c>
      <c r="P7">
        <v>1</v>
      </c>
      <c r="Q7">
        <v>0</v>
      </c>
    </row>
    <row r="8" spans="1:17" x14ac:dyDescent="0.3">
      <c r="A8" s="25" t="s">
        <v>178</v>
      </c>
      <c r="B8" s="19">
        <v>7</v>
      </c>
      <c r="C8" s="19">
        <v>1E-3</v>
      </c>
      <c r="D8" s="19">
        <v>1</v>
      </c>
      <c r="E8" s="19">
        <v>29</v>
      </c>
      <c r="F8" s="20">
        <v>0</v>
      </c>
      <c r="G8" s="19">
        <v>0</v>
      </c>
      <c r="H8" s="19">
        <v>0.48</v>
      </c>
      <c r="I8" s="19">
        <v>0</v>
      </c>
      <c r="J8" s="19">
        <v>0</v>
      </c>
      <c r="K8" s="19">
        <v>444</v>
      </c>
      <c r="L8" s="19">
        <v>0</v>
      </c>
      <c r="M8" s="19">
        <v>0</v>
      </c>
      <c r="N8">
        <v>0.64831027719689605</v>
      </c>
      <c r="O8">
        <v>0.62341807401314386</v>
      </c>
      <c r="P8">
        <v>1</v>
      </c>
      <c r="Q8">
        <v>0</v>
      </c>
    </row>
    <row r="9" spans="1:17" x14ac:dyDescent="0.3">
      <c r="A9" s="25" t="s">
        <v>178</v>
      </c>
      <c r="B9" s="19">
        <v>8</v>
      </c>
      <c r="C9" s="19">
        <v>1E-3</v>
      </c>
      <c r="D9" s="19">
        <v>1</v>
      </c>
      <c r="E9" s="19">
        <v>29</v>
      </c>
      <c r="F9" s="19">
        <v>0</v>
      </c>
      <c r="G9" s="19">
        <v>0</v>
      </c>
      <c r="H9" s="19">
        <v>0.48</v>
      </c>
      <c r="I9" s="20">
        <v>0</v>
      </c>
      <c r="J9" s="19">
        <v>0</v>
      </c>
      <c r="K9" s="19">
        <v>444</v>
      </c>
      <c r="L9" s="19">
        <v>0</v>
      </c>
      <c r="M9" s="19">
        <v>0</v>
      </c>
      <c r="N9">
        <v>0.4448676725204056</v>
      </c>
      <c r="O9">
        <v>0.41531041305960925</v>
      </c>
      <c r="P9">
        <v>1</v>
      </c>
      <c r="Q9">
        <v>0</v>
      </c>
    </row>
    <row r="10" spans="1:17" x14ac:dyDescent="0.3">
      <c r="A10" s="25" t="s">
        <v>178</v>
      </c>
      <c r="B10" s="19">
        <v>9</v>
      </c>
      <c r="C10" s="19">
        <v>1E-3</v>
      </c>
      <c r="D10" s="19">
        <v>1</v>
      </c>
      <c r="E10" s="19">
        <v>29</v>
      </c>
      <c r="F10" s="19">
        <v>0</v>
      </c>
      <c r="G10" s="19">
        <v>0</v>
      </c>
      <c r="H10" s="19">
        <v>0.48</v>
      </c>
      <c r="I10" s="20">
        <v>0</v>
      </c>
      <c r="J10" s="19">
        <v>0</v>
      </c>
      <c r="K10" s="19">
        <v>444</v>
      </c>
      <c r="L10" s="19">
        <v>0</v>
      </c>
      <c r="M10" s="19">
        <v>0</v>
      </c>
      <c r="N10">
        <v>0.52352941176470591</v>
      </c>
      <c r="O10">
        <v>0.50251470435144707</v>
      </c>
      <c r="P10">
        <v>1</v>
      </c>
      <c r="Q10">
        <v>0</v>
      </c>
    </row>
    <row r="11" spans="1:17" x14ac:dyDescent="0.3">
      <c r="A11" s="25" t="s">
        <v>178</v>
      </c>
      <c r="B11" s="19">
        <v>10</v>
      </c>
      <c r="C11" s="19">
        <v>1E-3</v>
      </c>
      <c r="D11" s="19">
        <v>1</v>
      </c>
      <c r="E11" s="19">
        <v>29</v>
      </c>
      <c r="F11" s="20">
        <v>0</v>
      </c>
      <c r="G11" s="19">
        <v>0</v>
      </c>
      <c r="H11" s="19">
        <v>0.48</v>
      </c>
      <c r="I11" s="20">
        <v>0</v>
      </c>
      <c r="J11" s="19">
        <v>0</v>
      </c>
      <c r="K11" s="19">
        <v>444</v>
      </c>
      <c r="L11" s="19">
        <v>0</v>
      </c>
      <c r="M11" s="19">
        <v>0</v>
      </c>
      <c r="N11">
        <v>0.51018761824679415</v>
      </c>
      <c r="O11">
        <v>0.57588816480975402</v>
      </c>
      <c r="P11">
        <v>1</v>
      </c>
      <c r="Q11">
        <v>0</v>
      </c>
    </row>
    <row r="12" spans="1:17" x14ac:dyDescent="0.3">
      <c r="A12" s="25" t="s">
        <v>178</v>
      </c>
      <c r="B12" s="19">
        <v>11</v>
      </c>
      <c r="C12" s="19">
        <v>1E-3</v>
      </c>
      <c r="D12" s="19">
        <v>1</v>
      </c>
      <c r="E12" s="19">
        <v>29</v>
      </c>
      <c r="F12" s="20">
        <v>0</v>
      </c>
      <c r="G12" s="19">
        <v>0</v>
      </c>
      <c r="H12" s="19">
        <v>0.48</v>
      </c>
      <c r="I12" s="19">
        <v>0</v>
      </c>
      <c r="J12" s="19">
        <v>0</v>
      </c>
      <c r="K12" s="19">
        <v>444</v>
      </c>
      <c r="L12" s="19">
        <v>0</v>
      </c>
      <c r="M12" s="19">
        <v>0</v>
      </c>
      <c r="N12">
        <v>0.58843762796545951</v>
      </c>
      <c r="O12">
        <v>0.48532604799789142</v>
      </c>
      <c r="P12">
        <v>1</v>
      </c>
      <c r="Q12">
        <v>0</v>
      </c>
    </row>
    <row r="13" spans="1:17" x14ac:dyDescent="0.3">
      <c r="A13" s="25" t="s">
        <v>178</v>
      </c>
      <c r="B13" s="19">
        <v>12</v>
      </c>
      <c r="C13" s="19">
        <v>1E-3</v>
      </c>
      <c r="D13" s="19">
        <v>1</v>
      </c>
      <c r="E13" s="19">
        <v>29</v>
      </c>
      <c r="F13" s="19">
        <v>0</v>
      </c>
      <c r="G13" s="19">
        <v>0</v>
      </c>
      <c r="H13" s="19">
        <v>0.48</v>
      </c>
      <c r="I13" s="19">
        <v>0</v>
      </c>
      <c r="J13" s="19">
        <v>0</v>
      </c>
      <c r="K13" s="19">
        <v>444</v>
      </c>
      <c r="L13" s="19">
        <v>0</v>
      </c>
      <c r="M13" s="19">
        <v>0</v>
      </c>
      <c r="N13">
        <v>0.45824967357295954</v>
      </c>
      <c r="O13">
        <v>0.51320335146725959</v>
      </c>
      <c r="P13">
        <v>1</v>
      </c>
      <c r="Q13">
        <v>0</v>
      </c>
    </row>
    <row r="14" spans="1:17" x14ac:dyDescent="0.3">
      <c r="A14" s="25" t="s">
        <v>178</v>
      </c>
      <c r="B14" s="19">
        <v>13</v>
      </c>
      <c r="C14" s="19">
        <v>1E-3</v>
      </c>
      <c r="D14" s="19">
        <v>1</v>
      </c>
      <c r="E14" s="19">
        <v>29</v>
      </c>
      <c r="F14" s="19">
        <v>0</v>
      </c>
      <c r="G14" s="19">
        <v>0</v>
      </c>
      <c r="H14" s="19">
        <v>0.48</v>
      </c>
      <c r="I14" s="19">
        <v>0</v>
      </c>
      <c r="J14" s="19">
        <v>0</v>
      </c>
      <c r="K14" s="19">
        <v>444</v>
      </c>
      <c r="L14" s="19">
        <v>0</v>
      </c>
      <c r="M14" s="19">
        <v>0</v>
      </c>
      <c r="N14">
        <v>0.76547381653636815</v>
      </c>
      <c r="O14">
        <v>0.62342333215136003</v>
      </c>
      <c r="P14">
        <v>1</v>
      </c>
      <c r="Q14">
        <v>0</v>
      </c>
    </row>
    <row r="15" spans="1:17" x14ac:dyDescent="0.3">
      <c r="A15" s="25" t="s">
        <v>178</v>
      </c>
      <c r="B15" s="19">
        <v>14</v>
      </c>
      <c r="C15" s="19">
        <v>1E-3</v>
      </c>
      <c r="D15" s="19">
        <v>1</v>
      </c>
      <c r="E15" s="19">
        <v>29</v>
      </c>
      <c r="F15" s="20">
        <v>0</v>
      </c>
      <c r="G15" s="19">
        <v>0</v>
      </c>
      <c r="H15" s="19">
        <v>0.48</v>
      </c>
      <c r="I15" s="19">
        <v>0</v>
      </c>
      <c r="J15" s="19">
        <v>0</v>
      </c>
      <c r="K15" s="19">
        <v>444</v>
      </c>
      <c r="L15" s="19">
        <v>0</v>
      </c>
      <c r="M15" s="19">
        <v>0</v>
      </c>
      <c r="N15">
        <v>0.58843762796545951</v>
      </c>
      <c r="O15">
        <v>0.48532604799789142</v>
      </c>
      <c r="P15">
        <v>1</v>
      </c>
      <c r="Q15">
        <v>0</v>
      </c>
    </row>
    <row r="16" spans="1:17" x14ac:dyDescent="0.3">
      <c r="A16" s="25" t="s">
        <v>178</v>
      </c>
      <c r="B16" s="19">
        <v>15</v>
      </c>
      <c r="C16" s="19">
        <v>1E-3</v>
      </c>
      <c r="D16" s="19">
        <v>1</v>
      </c>
      <c r="E16" s="19">
        <v>29</v>
      </c>
      <c r="F16" s="20">
        <v>0</v>
      </c>
      <c r="G16" s="19">
        <v>0</v>
      </c>
      <c r="H16" s="19">
        <v>0.48</v>
      </c>
      <c r="I16" s="20">
        <v>0</v>
      </c>
      <c r="J16" s="19">
        <v>0</v>
      </c>
      <c r="K16" s="19">
        <v>444</v>
      </c>
      <c r="L16" s="19">
        <v>0</v>
      </c>
      <c r="M16" s="19">
        <v>0</v>
      </c>
      <c r="N16">
        <v>0.5183350138918108</v>
      </c>
      <c r="O16">
        <v>0.40189685832839361</v>
      </c>
      <c r="P16">
        <v>1</v>
      </c>
      <c r="Q16">
        <v>0</v>
      </c>
    </row>
    <row r="17" spans="1:17" x14ac:dyDescent="0.3">
      <c r="A17" s="25" t="s">
        <v>178</v>
      </c>
      <c r="B17" s="19">
        <v>16</v>
      </c>
      <c r="C17" s="19">
        <v>1E-3</v>
      </c>
      <c r="D17" s="19">
        <v>1</v>
      </c>
      <c r="E17" s="19">
        <v>29</v>
      </c>
      <c r="F17" s="19">
        <v>0</v>
      </c>
      <c r="G17" s="19">
        <v>0</v>
      </c>
      <c r="H17" s="19">
        <v>0.48</v>
      </c>
      <c r="I17" s="19">
        <v>0</v>
      </c>
      <c r="J17" s="19">
        <v>0</v>
      </c>
      <c r="K17" s="19">
        <v>444</v>
      </c>
      <c r="L17" s="19">
        <v>0</v>
      </c>
      <c r="M17" s="19">
        <v>0</v>
      </c>
      <c r="N17">
        <v>0.49311216913983535</v>
      </c>
      <c r="O17">
        <v>0.45596609720566816</v>
      </c>
      <c r="P17">
        <v>1</v>
      </c>
      <c r="Q17">
        <v>0</v>
      </c>
    </row>
    <row r="18" spans="1:17" x14ac:dyDescent="0.3">
      <c r="A18" s="25" t="s">
        <v>178</v>
      </c>
      <c r="B18" s="19">
        <v>17</v>
      </c>
      <c r="C18" s="19">
        <v>1E-3</v>
      </c>
      <c r="D18" s="19">
        <v>1</v>
      </c>
      <c r="E18" s="19">
        <v>29</v>
      </c>
      <c r="F18" s="20">
        <v>0</v>
      </c>
      <c r="G18" s="19">
        <v>0</v>
      </c>
      <c r="H18" s="19">
        <v>0.48</v>
      </c>
      <c r="I18" s="19">
        <v>0</v>
      </c>
      <c r="J18" s="19">
        <v>0</v>
      </c>
      <c r="K18" s="19">
        <v>444</v>
      </c>
      <c r="L18" s="19">
        <v>0</v>
      </c>
      <c r="M18" s="19">
        <v>0</v>
      </c>
      <c r="N18">
        <v>0.58843762796545951</v>
      </c>
      <c r="O18">
        <v>0.48532604799789142</v>
      </c>
      <c r="P18">
        <v>1</v>
      </c>
      <c r="Q18">
        <v>0</v>
      </c>
    </row>
    <row r="19" spans="1:17" x14ac:dyDescent="0.3">
      <c r="A19" s="25" t="s">
        <v>178</v>
      </c>
      <c r="B19" s="19">
        <v>18</v>
      </c>
      <c r="C19" s="19">
        <v>1E-3</v>
      </c>
      <c r="D19" s="19">
        <v>1</v>
      </c>
      <c r="E19" s="19">
        <v>29</v>
      </c>
      <c r="F19" s="20">
        <v>0</v>
      </c>
      <c r="G19" s="19">
        <v>0</v>
      </c>
      <c r="H19" s="19">
        <v>0.48</v>
      </c>
      <c r="I19" s="19">
        <v>0</v>
      </c>
      <c r="J19" s="19">
        <v>0</v>
      </c>
      <c r="K19" s="19">
        <v>444</v>
      </c>
      <c r="L19" s="19">
        <v>0</v>
      </c>
      <c r="M19" s="19">
        <v>0</v>
      </c>
      <c r="N19">
        <v>0.58843762796545951</v>
      </c>
      <c r="O19">
        <v>0.48532604799789142</v>
      </c>
      <c r="P19">
        <v>1</v>
      </c>
      <c r="Q19">
        <v>0</v>
      </c>
    </row>
    <row r="20" spans="1:17" x14ac:dyDescent="0.3">
      <c r="A20" s="25" t="s">
        <v>178</v>
      </c>
      <c r="B20" s="19">
        <v>19</v>
      </c>
      <c r="C20" s="19">
        <v>1E-3</v>
      </c>
      <c r="D20" s="19">
        <v>1</v>
      </c>
      <c r="E20" s="19">
        <v>29</v>
      </c>
      <c r="F20" s="19">
        <v>0</v>
      </c>
      <c r="G20" s="19">
        <v>0</v>
      </c>
      <c r="H20" s="19">
        <v>0.48</v>
      </c>
      <c r="I20" s="19">
        <v>0</v>
      </c>
      <c r="J20" s="19">
        <v>0</v>
      </c>
      <c r="K20" s="19">
        <v>444</v>
      </c>
      <c r="L20" s="19">
        <v>0</v>
      </c>
      <c r="M20" s="19">
        <v>0</v>
      </c>
      <c r="N20">
        <v>0.74238993663655861</v>
      </c>
      <c r="O20">
        <v>0.53287461773700306</v>
      </c>
      <c r="P20">
        <v>1</v>
      </c>
      <c r="Q20">
        <v>0</v>
      </c>
    </row>
    <row r="21" spans="1:17" x14ac:dyDescent="0.3">
      <c r="A21" s="25" t="s">
        <v>178</v>
      </c>
      <c r="B21" s="19">
        <v>21</v>
      </c>
      <c r="C21" s="19">
        <v>1E-3</v>
      </c>
      <c r="D21" s="19">
        <v>1</v>
      </c>
      <c r="E21" s="19">
        <v>29</v>
      </c>
      <c r="F21" s="20">
        <v>0</v>
      </c>
      <c r="G21" s="19">
        <v>0</v>
      </c>
      <c r="H21" s="19">
        <v>0.48</v>
      </c>
      <c r="I21" s="19">
        <v>0</v>
      </c>
      <c r="J21" s="19">
        <v>0</v>
      </c>
      <c r="K21" s="19">
        <v>444</v>
      </c>
      <c r="L21" s="19">
        <v>0</v>
      </c>
      <c r="M21" s="19">
        <v>0</v>
      </c>
      <c r="N21">
        <v>0.84562439327596528</v>
      </c>
      <c r="O21">
        <v>0.69700323243260454</v>
      </c>
      <c r="P21">
        <v>1</v>
      </c>
      <c r="Q21">
        <v>0</v>
      </c>
    </row>
    <row r="22" spans="1:17" x14ac:dyDescent="0.3">
      <c r="A22" s="25" t="s">
        <v>178</v>
      </c>
      <c r="B22" s="19">
        <v>22</v>
      </c>
      <c r="C22" s="19">
        <v>1E-3</v>
      </c>
      <c r="D22" s="19">
        <v>1</v>
      </c>
      <c r="E22" s="19">
        <v>29</v>
      </c>
      <c r="F22" s="19">
        <v>0</v>
      </c>
      <c r="G22" s="19">
        <v>0</v>
      </c>
      <c r="H22" s="19">
        <v>0.48</v>
      </c>
      <c r="I22" s="19">
        <v>0</v>
      </c>
      <c r="J22" s="19">
        <v>0</v>
      </c>
      <c r="K22" s="19">
        <v>444</v>
      </c>
      <c r="L22" s="19">
        <v>0</v>
      </c>
      <c r="M22" s="19">
        <v>0</v>
      </c>
      <c r="N22">
        <v>0.58843762796545951</v>
      </c>
      <c r="O22">
        <v>0.48532604799789142</v>
      </c>
      <c r="P22">
        <v>1</v>
      </c>
      <c r="Q22">
        <v>0</v>
      </c>
    </row>
    <row r="23" spans="1:17" x14ac:dyDescent="0.3">
      <c r="A23" s="25" t="s">
        <v>178</v>
      </c>
      <c r="B23" s="19">
        <v>23</v>
      </c>
      <c r="C23" s="19">
        <v>1E-3</v>
      </c>
      <c r="D23" s="19">
        <v>1</v>
      </c>
      <c r="E23" s="19">
        <v>29</v>
      </c>
      <c r="F23" s="19">
        <v>0</v>
      </c>
      <c r="G23" s="19">
        <v>0</v>
      </c>
      <c r="H23" s="19">
        <v>0.48</v>
      </c>
      <c r="I23" s="20">
        <v>0</v>
      </c>
      <c r="J23" s="19">
        <v>0</v>
      </c>
      <c r="K23" s="19">
        <v>444</v>
      </c>
      <c r="L23" s="19">
        <v>0</v>
      </c>
      <c r="M23" s="19">
        <v>0</v>
      </c>
      <c r="N23">
        <v>0.54974923912371776</v>
      </c>
      <c r="O23">
        <v>0.39400774523132698</v>
      </c>
      <c r="P23">
        <v>1</v>
      </c>
      <c r="Q23">
        <v>0</v>
      </c>
    </row>
    <row r="24" spans="1:17" x14ac:dyDescent="0.3">
      <c r="A24" s="25" t="s">
        <v>178</v>
      </c>
      <c r="B24" s="19">
        <v>24</v>
      </c>
      <c r="C24" s="19">
        <v>1E-3</v>
      </c>
      <c r="D24" s="19">
        <v>1</v>
      </c>
      <c r="E24" s="19">
        <v>29</v>
      </c>
      <c r="F24" s="19">
        <v>0</v>
      </c>
      <c r="G24" s="19">
        <v>0</v>
      </c>
      <c r="H24" s="19">
        <v>0.48</v>
      </c>
      <c r="I24" s="19">
        <v>0</v>
      </c>
      <c r="J24" s="19">
        <v>0</v>
      </c>
      <c r="K24" s="19">
        <v>444</v>
      </c>
      <c r="L24" s="19">
        <v>0</v>
      </c>
      <c r="M24" s="19">
        <v>0</v>
      </c>
      <c r="N24">
        <v>0.58843762796545951</v>
      </c>
      <c r="O24">
        <v>0.48532604799789142</v>
      </c>
      <c r="P24">
        <v>1</v>
      </c>
      <c r="Q24">
        <v>0</v>
      </c>
    </row>
    <row r="25" spans="1:17" x14ac:dyDescent="0.3">
      <c r="A25" s="19" t="s">
        <v>52</v>
      </c>
      <c r="B25" s="19">
        <v>1</v>
      </c>
      <c r="C25" s="19">
        <v>1E-3</v>
      </c>
      <c r="D25" s="19">
        <v>1</v>
      </c>
      <c r="E25" s="19">
        <v>29</v>
      </c>
      <c r="F25" s="20">
        <v>0</v>
      </c>
      <c r="G25" s="19">
        <v>0</v>
      </c>
      <c r="H25" s="19">
        <v>0.48</v>
      </c>
      <c r="I25" s="19">
        <v>0</v>
      </c>
      <c r="J25" s="19">
        <v>0</v>
      </c>
      <c r="K25" s="19">
        <v>444</v>
      </c>
      <c r="L25" s="19">
        <v>0</v>
      </c>
      <c r="M25" s="19">
        <v>0</v>
      </c>
      <c r="N25">
        <v>0.73426684741976689</v>
      </c>
      <c r="O25">
        <v>0.36086076464668171</v>
      </c>
      <c r="P25">
        <v>1</v>
      </c>
      <c r="Q25">
        <v>0</v>
      </c>
    </row>
    <row r="26" spans="1:17" x14ac:dyDescent="0.3">
      <c r="A26" s="19" t="s">
        <v>52</v>
      </c>
      <c r="B26" s="19">
        <v>2</v>
      </c>
      <c r="C26" s="19">
        <v>1E-3</v>
      </c>
      <c r="D26" s="19">
        <v>1</v>
      </c>
      <c r="E26" s="19">
        <v>29</v>
      </c>
      <c r="F26" s="19">
        <v>0</v>
      </c>
      <c r="G26" s="19">
        <v>0</v>
      </c>
      <c r="H26" s="19">
        <v>0.48</v>
      </c>
      <c r="I26" s="19">
        <v>0</v>
      </c>
      <c r="J26" s="19">
        <v>0</v>
      </c>
      <c r="K26" s="19">
        <v>444</v>
      </c>
      <c r="L26" s="19">
        <v>0</v>
      </c>
      <c r="M26" s="19">
        <v>0</v>
      </c>
      <c r="N26">
        <v>0.65139438398943228</v>
      </c>
      <c r="O26">
        <v>0.38303397533001515</v>
      </c>
      <c r="P26">
        <v>1</v>
      </c>
      <c r="Q26">
        <v>0</v>
      </c>
    </row>
    <row r="27" spans="1:17" x14ac:dyDescent="0.3">
      <c r="A27" s="19" t="s">
        <v>52</v>
      </c>
      <c r="B27" s="19">
        <v>3</v>
      </c>
      <c r="C27" s="19">
        <v>1E-3</v>
      </c>
      <c r="D27" s="19">
        <v>1</v>
      </c>
      <c r="E27" s="19">
        <v>29</v>
      </c>
      <c r="F27" s="20">
        <v>0</v>
      </c>
      <c r="G27" s="19">
        <v>0</v>
      </c>
      <c r="H27" s="19">
        <v>0.48</v>
      </c>
      <c r="I27" s="19">
        <v>0</v>
      </c>
      <c r="J27" s="19">
        <v>0</v>
      </c>
      <c r="K27" s="19">
        <v>444</v>
      </c>
      <c r="L27" s="19">
        <v>0</v>
      </c>
      <c r="M27" s="19">
        <v>0</v>
      </c>
      <c r="N27">
        <v>0.58177137676443924</v>
      </c>
      <c r="O27">
        <v>0.38945139302494869</v>
      </c>
      <c r="P27">
        <v>1</v>
      </c>
      <c r="Q27">
        <v>0</v>
      </c>
    </row>
    <row r="28" spans="1:17" x14ac:dyDescent="0.3">
      <c r="A28" s="19" t="s">
        <v>52</v>
      </c>
      <c r="B28" s="19">
        <v>4</v>
      </c>
      <c r="C28" s="19">
        <v>1E-3</v>
      </c>
      <c r="D28" s="19">
        <v>1</v>
      </c>
      <c r="E28" s="19">
        <v>29</v>
      </c>
      <c r="F28" s="19">
        <v>0</v>
      </c>
      <c r="G28" s="19">
        <v>0</v>
      </c>
      <c r="H28" s="19">
        <v>0.48</v>
      </c>
      <c r="I28" s="20">
        <v>0</v>
      </c>
      <c r="J28" s="19">
        <v>0</v>
      </c>
      <c r="K28" s="19">
        <v>444</v>
      </c>
      <c r="L28" s="19">
        <v>0</v>
      </c>
      <c r="M28" s="19">
        <v>0</v>
      </c>
      <c r="N28">
        <v>0.58843762796545951</v>
      </c>
      <c r="O28">
        <v>0.48532604799789142</v>
      </c>
      <c r="P28">
        <v>1</v>
      </c>
      <c r="Q28">
        <v>0</v>
      </c>
    </row>
    <row r="29" spans="1:17" x14ac:dyDescent="0.3">
      <c r="A29" s="19" t="s">
        <v>52</v>
      </c>
      <c r="B29" s="19">
        <v>5</v>
      </c>
      <c r="C29" s="19">
        <v>1E-3</v>
      </c>
      <c r="D29" s="19">
        <v>1</v>
      </c>
      <c r="E29" s="19">
        <v>29</v>
      </c>
      <c r="F29" s="20">
        <v>0</v>
      </c>
      <c r="G29" s="19">
        <v>0</v>
      </c>
      <c r="H29" s="19">
        <v>0.48</v>
      </c>
      <c r="I29" s="20">
        <v>0</v>
      </c>
      <c r="J29" s="19">
        <v>0</v>
      </c>
      <c r="K29" s="19">
        <v>444</v>
      </c>
      <c r="L29" s="19">
        <v>0</v>
      </c>
      <c r="M29" s="19">
        <v>0</v>
      </c>
      <c r="N29">
        <v>0.35930258940223547</v>
      </c>
      <c r="O29">
        <v>0.41103799617915515</v>
      </c>
      <c r="P29">
        <v>1</v>
      </c>
      <c r="Q29">
        <v>0</v>
      </c>
    </row>
    <row r="30" spans="1:17" x14ac:dyDescent="0.3">
      <c r="A30" s="19" t="s">
        <v>52</v>
      </c>
      <c r="B30" s="19">
        <v>6</v>
      </c>
      <c r="C30" s="19">
        <v>1E-3</v>
      </c>
      <c r="D30" s="19">
        <v>1</v>
      </c>
      <c r="E30" s="19">
        <v>29</v>
      </c>
      <c r="F30" s="20">
        <v>0</v>
      </c>
      <c r="G30" s="19">
        <v>0</v>
      </c>
      <c r="H30" s="19">
        <v>0.48</v>
      </c>
      <c r="I30" s="20">
        <v>0</v>
      </c>
      <c r="J30" s="19">
        <v>0</v>
      </c>
      <c r="K30" s="19">
        <v>444</v>
      </c>
      <c r="L30" s="19">
        <v>0</v>
      </c>
      <c r="M30" s="19">
        <v>0</v>
      </c>
      <c r="N30">
        <v>0.58843762796545951</v>
      </c>
      <c r="O30">
        <v>0.48532604799789142</v>
      </c>
      <c r="P30">
        <v>1</v>
      </c>
      <c r="Q30">
        <v>0</v>
      </c>
    </row>
    <row r="31" spans="1:17" x14ac:dyDescent="0.3">
      <c r="A31" s="19" t="s">
        <v>52</v>
      </c>
      <c r="B31" s="19">
        <v>7</v>
      </c>
      <c r="C31" s="19">
        <v>1E-3</v>
      </c>
      <c r="D31" s="19">
        <v>1</v>
      </c>
      <c r="E31" s="19">
        <v>29</v>
      </c>
      <c r="F31" s="20">
        <v>0</v>
      </c>
      <c r="G31" s="19">
        <v>0</v>
      </c>
      <c r="H31" s="19">
        <v>0.48</v>
      </c>
      <c r="I31" s="19">
        <v>0</v>
      </c>
      <c r="J31" s="19">
        <v>0</v>
      </c>
      <c r="K31" s="19">
        <v>444</v>
      </c>
      <c r="L31" s="19">
        <v>0</v>
      </c>
      <c r="M31" s="19">
        <v>0</v>
      </c>
      <c r="N31">
        <v>0.64831027719689605</v>
      </c>
      <c r="O31">
        <v>0.62341807401314386</v>
      </c>
      <c r="P31">
        <v>1</v>
      </c>
      <c r="Q31">
        <v>0</v>
      </c>
    </row>
    <row r="32" spans="1:17" x14ac:dyDescent="0.3">
      <c r="A32" s="19" t="s">
        <v>52</v>
      </c>
      <c r="B32" s="19">
        <v>8</v>
      </c>
      <c r="C32" s="19">
        <v>1E-3</v>
      </c>
      <c r="D32" s="19">
        <v>1</v>
      </c>
      <c r="E32" s="19">
        <v>29</v>
      </c>
      <c r="F32" s="19">
        <v>0</v>
      </c>
      <c r="G32" s="19">
        <v>0</v>
      </c>
      <c r="H32" s="19">
        <v>0.48</v>
      </c>
      <c r="I32" s="20">
        <v>0</v>
      </c>
      <c r="J32" s="19">
        <v>0</v>
      </c>
      <c r="K32" s="19">
        <v>444</v>
      </c>
      <c r="L32" s="19">
        <v>0</v>
      </c>
      <c r="M32" s="19">
        <v>0</v>
      </c>
      <c r="N32">
        <v>0.4448676725204056</v>
      </c>
      <c r="O32">
        <v>0.41531041305960925</v>
      </c>
      <c r="P32">
        <v>1</v>
      </c>
      <c r="Q32">
        <v>0</v>
      </c>
    </row>
    <row r="33" spans="1:17" x14ac:dyDescent="0.3">
      <c r="A33" s="19" t="s">
        <v>52</v>
      </c>
      <c r="B33" s="19">
        <v>9</v>
      </c>
      <c r="C33" s="19">
        <v>1E-3</v>
      </c>
      <c r="D33" s="19">
        <v>1</v>
      </c>
      <c r="E33" s="19">
        <v>29</v>
      </c>
      <c r="F33" s="19">
        <v>0</v>
      </c>
      <c r="G33" s="19">
        <v>0</v>
      </c>
      <c r="H33" s="19">
        <v>0.48</v>
      </c>
      <c r="I33" s="20">
        <v>0</v>
      </c>
      <c r="J33" s="19">
        <v>0</v>
      </c>
      <c r="K33" s="19">
        <v>444</v>
      </c>
      <c r="L33" s="19">
        <v>0</v>
      </c>
      <c r="M33" s="19">
        <v>0</v>
      </c>
      <c r="N33">
        <v>0.52352941176470591</v>
      </c>
      <c r="O33">
        <v>0.50251470435144707</v>
      </c>
      <c r="P33">
        <v>1</v>
      </c>
      <c r="Q33">
        <v>0</v>
      </c>
    </row>
    <row r="34" spans="1:17" x14ac:dyDescent="0.3">
      <c r="A34" s="19" t="s">
        <v>52</v>
      </c>
      <c r="B34" s="19">
        <v>10</v>
      </c>
      <c r="C34" s="19">
        <v>1E-3</v>
      </c>
      <c r="D34" s="19">
        <v>1</v>
      </c>
      <c r="E34" s="19">
        <v>29</v>
      </c>
      <c r="F34" s="20">
        <v>0</v>
      </c>
      <c r="G34" s="19">
        <v>0</v>
      </c>
      <c r="H34" s="19">
        <v>0.48</v>
      </c>
      <c r="I34" s="20">
        <v>0</v>
      </c>
      <c r="J34" s="19">
        <v>0</v>
      </c>
      <c r="K34" s="19">
        <v>444</v>
      </c>
      <c r="L34" s="19">
        <v>0</v>
      </c>
      <c r="M34" s="19">
        <v>0</v>
      </c>
      <c r="N34">
        <v>0.51018761824679415</v>
      </c>
      <c r="O34">
        <v>0.57588816480975402</v>
      </c>
      <c r="P34">
        <v>1</v>
      </c>
      <c r="Q34">
        <v>0</v>
      </c>
    </row>
    <row r="35" spans="1:17" x14ac:dyDescent="0.3">
      <c r="A35" s="19" t="s">
        <v>52</v>
      </c>
      <c r="B35" s="19">
        <v>11</v>
      </c>
      <c r="C35" s="19">
        <v>1E-3</v>
      </c>
      <c r="D35" s="19">
        <v>1</v>
      </c>
      <c r="E35" s="19">
        <v>29</v>
      </c>
      <c r="F35" s="20">
        <v>0</v>
      </c>
      <c r="G35" s="19">
        <v>0</v>
      </c>
      <c r="H35" s="19">
        <v>0.48</v>
      </c>
      <c r="I35" s="19">
        <v>0</v>
      </c>
      <c r="J35" s="19">
        <v>0</v>
      </c>
      <c r="K35" s="19">
        <v>444</v>
      </c>
      <c r="L35" s="19">
        <v>0</v>
      </c>
      <c r="M35" s="19">
        <v>0</v>
      </c>
      <c r="N35">
        <v>0.58843762796545951</v>
      </c>
      <c r="O35">
        <v>0.48532604799789142</v>
      </c>
      <c r="P35">
        <v>1</v>
      </c>
      <c r="Q35">
        <v>0</v>
      </c>
    </row>
    <row r="36" spans="1:17" x14ac:dyDescent="0.3">
      <c r="A36" s="19" t="s">
        <v>52</v>
      </c>
      <c r="B36" s="19">
        <v>12</v>
      </c>
      <c r="C36" s="19">
        <v>1E-3</v>
      </c>
      <c r="D36" s="19">
        <v>1</v>
      </c>
      <c r="E36" s="19">
        <v>29</v>
      </c>
      <c r="F36" s="19">
        <v>0</v>
      </c>
      <c r="G36" s="19">
        <v>0</v>
      </c>
      <c r="H36" s="19">
        <v>0.48</v>
      </c>
      <c r="I36" s="19">
        <v>0</v>
      </c>
      <c r="J36" s="19">
        <v>0</v>
      </c>
      <c r="K36" s="19">
        <v>444</v>
      </c>
      <c r="L36" s="19">
        <v>0</v>
      </c>
      <c r="M36" s="19">
        <v>0</v>
      </c>
      <c r="N36">
        <v>0.45824967357295954</v>
      </c>
      <c r="O36">
        <v>0.51320335146725959</v>
      </c>
      <c r="P36">
        <v>1</v>
      </c>
      <c r="Q36">
        <v>0</v>
      </c>
    </row>
    <row r="37" spans="1:17" x14ac:dyDescent="0.3">
      <c r="A37" s="19" t="s">
        <v>52</v>
      </c>
      <c r="B37" s="19">
        <v>13</v>
      </c>
      <c r="C37" s="19">
        <v>1E-3</v>
      </c>
      <c r="D37" s="19">
        <v>1</v>
      </c>
      <c r="E37" s="19">
        <v>29</v>
      </c>
      <c r="F37" s="19">
        <v>0</v>
      </c>
      <c r="G37" s="19">
        <v>0</v>
      </c>
      <c r="H37" s="19">
        <v>0.48</v>
      </c>
      <c r="I37" s="19">
        <v>0</v>
      </c>
      <c r="J37" s="19">
        <v>0</v>
      </c>
      <c r="K37" s="19">
        <v>444</v>
      </c>
      <c r="L37" s="19">
        <v>0</v>
      </c>
      <c r="M37" s="19">
        <v>0</v>
      </c>
      <c r="N37">
        <v>0.76547381653636815</v>
      </c>
      <c r="O37">
        <v>0.62342333215136003</v>
      </c>
      <c r="P37">
        <v>1</v>
      </c>
      <c r="Q37">
        <v>0</v>
      </c>
    </row>
    <row r="38" spans="1:17" x14ac:dyDescent="0.3">
      <c r="A38" s="19" t="s">
        <v>52</v>
      </c>
      <c r="B38" s="19">
        <v>14</v>
      </c>
      <c r="C38" s="19">
        <v>1E-3</v>
      </c>
      <c r="D38" s="19">
        <v>1</v>
      </c>
      <c r="E38" s="19">
        <v>29</v>
      </c>
      <c r="F38" s="20">
        <v>0</v>
      </c>
      <c r="G38" s="19">
        <v>0</v>
      </c>
      <c r="H38" s="19">
        <v>0.48</v>
      </c>
      <c r="I38" s="19">
        <v>0</v>
      </c>
      <c r="J38" s="19">
        <v>0</v>
      </c>
      <c r="K38" s="19">
        <v>444</v>
      </c>
      <c r="L38" s="19">
        <v>0</v>
      </c>
      <c r="M38" s="19">
        <v>0</v>
      </c>
      <c r="N38">
        <v>0.58843762796545951</v>
      </c>
      <c r="O38">
        <v>0.48532604799789142</v>
      </c>
      <c r="P38">
        <v>1</v>
      </c>
      <c r="Q38">
        <v>0</v>
      </c>
    </row>
    <row r="39" spans="1:17" x14ac:dyDescent="0.3">
      <c r="A39" s="19" t="s">
        <v>52</v>
      </c>
      <c r="B39" s="19">
        <v>15</v>
      </c>
      <c r="C39" s="19">
        <v>1E-3</v>
      </c>
      <c r="D39" s="19">
        <v>1</v>
      </c>
      <c r="E39" s="19">
        <v>29</v>
      </c>
      <c r="F39" s="20">
        <v>0</v>
      </c>
      <c r="G39" s="19">
        <v>0</v>
      </c>
      <c r="H39" s="19">
        <v>0.48</v>
      </c>
      <c r="I39" s="20">
        <v>0</v>
      </c>
      <c r="J39" s="19">
        <v>0</v>
      </c>
      <c r="K39" s="19">
        <v>444</v>
      </c>
      <c r="L39" s="19">
        <v>0</v>
      </c>
      <c r="M39" s="19">
        <v>0</v>
      </c>
      <c r="N39">
        <v>0.5183350138918108</v>
      </c>
      <c r="O39">
        <v>0.40189685832839361</v>
      </c>
      <c r="P39">
        <v>1</v>
      </c>
      <c r="Q39">
        <v>0</v>
      </c>
    </row>
    <row r="40" spans="1:17" x14ac:dyDescent="0.3">
      <c r="A40" s="19" t="s">
        <v>52</v>
      </c>
      <c r="B40" s="19">
        <v>16</v>
      </c>
      <c r="C40" s="19">
        <v>1E-3</v>
      </c>
      <c r="D40" s="19">
        <v>1</v>
      </c>
      <c r="E40" s="19">
        <v>29</v>
      </c>
      <c r="F40" s="19">
        <v>0</v>
      </c>
      <c r="G40" s="19">
        <v>0</v>
      </c>
      <c r="H40" s="19">
        <v>0.48</v>
      </c>
      <c r="I40" s="19">
        <v>0</v>
      </c>
      <c r="J40" s="19">
        <v>0</v>
      </c>
      <c r="K40" s="19">
        <v>444</v>
      </c>
      <c r="L40" s="19">
        <v>0</v>
      </c>
      <c r="M40" s="19">
        <v>0</v>
      </c>
      <c r="N40">
        <v>0.49311216913983535</v>
      </c>
      <c r="O40">
        <v>0.45596609720566816</v>
      </c>
      <c r="P40">
        <v>1</v>
      </c>
      <c r="Q40">
        <v>0</v>
      </c>
    </row>
    <row r="41" spans="1:17" x14ac:dyDescent="0.3">
      <c r="A41" s="19" t="s">
        <v>52</v>
      </c>
      <c r="B41" s="19">
        <v>17</v>
      </c>
      <c r="C41" s="19">
        <v>1E-3</v>
      </c>
      <c r="D41" s="19">
        <v>1</v>
      </c>
      <c r="E41" s="19">
        <v>29</v>
      </c>
      <c r="F41" s="20">
        <v>0</v>
      </c>
      <c r="G41" s="19">
        <v>0</v>
      </c>
      <c r="H41" s="19">
        <v>0.48</v>
      </c>
      <c r="I41" s="19">
        <v>0</v>
      </c>
      <c r="J41" s="19">
        <v>0</v>
      </c>
      <c r="K41" s="19">
        <v>444</v>
      </c>
      <c r="L41" s="19">
        <v>0</v>
      </c>
      <c r="M41" s="19">
        <v>0</v>
      </c>
      <c r="N41">
        <v>0.58843762796545951</v>
      </c>
      <c r="O41">
        <v>0.48532604799789142</v>
      </c>
      <c r="P41">
        <v>1</v>
      </c>
      <c r="Q41">
        <v>0</v>
      </c>
    </row>
    <row r="42" spans="1:17" x14ac:dyDescent="0.3">
      <c r="A42" s="19" t="s">
        <v>52</v>
      </c>
      <c r="B42" s="19">
        <v>18</v>
      </c>
      <c r="C42" s="19">
        <v>1E-3</v>
      </c>
      <c r="D42" s="19">
        <v>1</v>
      </c>
      <c r="E42" s="19">
        <v>29</v>
      </c>
      <c r="F42" s="20">
        <v>0</v>
      </c>
      <c r="G42" s="19">
        <v>0</v>
      </c>
      <c r="H42" s="19">
        <v>0.48</v>
      </c>
      <c r="I42" s="19">
        <v>0</v>
      </c>
      <c r="J42" s="19">
        <v>0</v>
      </c>
      <c r="K42" s="19">
        <v>444</v>
      </c>
      <c r="L42" s="19">
        <v>0</v>
      </c>
      <c r="M42" s="19">
        <v>0</v>
      </c>
      <c r="N42">
        <v>0.58843762796545951</v>
      </c>
      <c r="O42">
        <v>0.48532604799789142</v>
      </c>
      <c r="P42">
        <v>1</v>
      </c>
      <c r="Q42">
        <v>0</v>
      </c>
    </row>
    <row r="43" spans="1:17" x14ac:dyDescent="0.3">
      <c r="A43" s="19" t="s">
        <v>52</v>
      </c>
      <c r="B43" s="19">
        <v>19</v>
      </c>
      <c r="C43" s="19">
        <v>1E-3</v>
      </c>
      <c r="D43" s="19">
        <v>1</v>
      </c>
      <c r="E43" s="19">
        <v>29</v>
      </c>
      <c r="F43" s="19">
        <v>0</v>
      </c>
      <c r="G43" s="19">
        <v>0</v>
      </c>
      <c r="H43" s="19">
        <v>0.48</v>
      </c>
      <c r="I43" s="19">
        <v>0</v>
      </c>
      <c r="J43" s="19">
        <v>0</v>
      </c>
      <c r="K43" s="19">
        <v>444</v>
      </c>
      <c r="L43" s="19">
        <v>0</v>
      </c>
      <c r="M43" s="19">
        <v>0</v>
      </c>
      <c r="N43">
        <v>0.74238993663655861</v>
      </c>
      <c r="O43">
        <v>0.53287461773700306</v>
      </c>
      <c r="P43">
        <v>1</v>
      </c>
      <c r="Q43">
        <v>0</v>
      </c>
    </row>
    <row r="44" spans="1:17" x14ac:dyDescent="0.3">
      <c r="A44" s="19" t="s">
        <v>52</v>
      </c>
      <c r="B44" s="19">
        <v>21</v>
      </c>
      <c r="C44" s="19">
        <v>1E-3</v>
      </c>
      <c r="D44" s="19">
        <v>1</v>
      </c>
      <c r="E44" s="19">
        <v>29</v>
      </c>
      <c r="F44" s="20">
        <v>0</v>
      </c>
      <c r="G44" s="19">
        <v>0</v>
      </c>
      <c r="H44" s="19">
        <v>0.48</v>
      </c>
      <c r="I44" s="19">
        <v>0</v>
      </c>
      <c r="J44" s="19">
        <v>0</v>
      </c>
      <c r="K44" s="19">
        <v>444</v>
      </c>
      <c r="L44" s="19">
        <v>0</v>
      </c>
      <c r="M44" s="19">
        <v>0</v>
      </c>
      <c r="N44">
        <v>0.84562439327596528</v>
      </c>
      <c r="O44">
        <v>0.69700323243260454</v>
      </c>
      <c r="P44">
        <v>1</v>
      </c>
      <c r="Q44">
        <v>0</v>
      </c>
    </row>
    <row r="45" spans="1:17" x14ac:dyDescent="0.3">
      <c r="A45" s="19" t="s">
        <v>52</v>
      </c>
      <c r="B45" s="19">
        <v>22</v>
      </c>
      <c r="C45" s="19">
        <v>1E-3</v>
      </c>
      <c r="D45" s="19">
        <v>1</v>
      </c>
      <c r="E45" s="19">
        <v>29</v>
      </c>
      <c r="F45" s="19">
        <v>0</v>
      </c>
      <c r="G45" s="19">
        <v>0</v>
      </c>
      <c r="H45" s="19">
        <v>0.48</v>
      </c>
      <c r="I45" s="19">
        <v>0</v>
      </c>
      <c r="J45" s="19">
        <v>0</v>
      </c>
      <c r="K45" s="19">
        <v>444</v>
      </c>
      <c r="L45" s="19">
        <v>0</v>
      </c>
      <c r="M45" s="19">
        <v>0</v>
      </c>
      <c r="N45">
        <v>0.58843762796545951</v>
      </c>
      <c r="O45">
        <v>0.48532604799789142</v>
      </c>
      <c r="P45">
        <v>1</v>
      </c>
      <c r="Q45">
        <v>0</v>
      </c>
    </row>
    <row r="46" spans="1:17" x14ac:dyDescent="0.3">
      <c r="A46" s="19" t="s">
        <v>52</v>
      </c>
      <c r="B46" s="19">
        <v>23</v>
      </c>
      <c r="C46" s="19">
        <v>1E-3</v>
      </c>
      <c r="D46" s="19">
        <v>1</v>
      </c>
      <c r="E46" s="19">
        <v>29</v>
      </c>
      <c r="F46" s="19">
        <v>0</v>
      </c>
      <c r="G46" s="19">
        <v>0</v>
      </c>
      <c r="H46" s="19">
        <v>0.48</v>
      </c>
      <c r="I46" s="20">
        <v>0</v>
      </c>
      <c r="J46" s="19">
        <v>0</v>
      </c>
      <c r="K46" s="19">
        <v>444</v>
      </c>
      <c r="L46" s="19">
        <v>0</v>
      </c>
      <c r="M46" s="19">
        <v>0</v>
      </c>
      <c r="N46">
        <v>0.54974923912371776</v>
      </c>
      <c r="O46">
        <v>0.39400774523132698</v>
      </c>
      <c r="P46">
        <v>1</v>
      </c>
      <c r="Q46">
        <v>0</v>
      </c>
    </row>
    <row r="47" spans="1:17" x14ac:dyDescent="0.3">
      <c r="A47" s="19" t="s">
        <v>52</v>
      </c>
      <c r="B47" s="19">
        <v>24</v>
      </c>
      <c r="C47" s="19">
        <v>1E-3</v>
      </c>
      <c r="D47" s="19">
        <v>1</v>
      </c>
      <c r="E47" s="19">
        <v>29</v>
      </c>
      <c r="F47" s="19">
        <v>0</v>
      </c>
      <c r="G47" s="19">
        <v>0</v>
      </c>
      <c r="H47" s="19">
        <v>0.48</v>
      </c>
      <c r="I47" s="19">
        <v>0</v>
      </c>
      <c r="J47" s="19">
        <v>0</v>
      </c>
      <c r="K47" s="19">
        <v>444</v>
      </c>
      <c r="L47" s="19">
        <v>0</v>
      </c>
      <c r="M47" s="19">
        <v>0</v>
      </c>
      <c r="N47">
        <v>0.58843762796545951</v>
      </c>
      <c r="O47">
        <v>0.48532604799789142</v>
      </c>
      <c r="P47">
        <v>1</v>
      </c>
      <c r="Q47">
        <v>0</v>
      </c>
    </row>
    <row r="48" spans="1:17" x14ac:dyDescent="0.3">
      <c r="A48" s="19" t="s">
        <v>53</v>
      </c>
      <c r="B48" s="19">
        <v>1</v>
      </c>
      <c r="C48" s="19">
        <v>0.48121621799999997</v>
      </c>
      <c r="D48" s="19">
        <v>0.68289967799999995</v>
      </c>
      <c r="E48" s="19">
        <v>29</v>
      </c>
      <c r="F48" s="20">
        <v>0</v>
      </c>
      <c r="G48" s="19">
        <v>0</v>
      </c>
      <c r="H48" s="19">
        <v>0.48</v>
      </c>
      <c r="I48" s="19">
        <v>0</v>
      </c>
      <c r="J48" s="19">
        <v>0</v>
      </c>
      <c r="K48" s="19">
        <v>444</v>
      </c>
      <c r="L48" s="19">
        <v>0</v>
      </c>
      <c r="M48" s="19">
        <v>0</v>
      </c>
      <c r="N48">
        <v>0.73426684741976689</v>
      </c>
      <c r="O48">
        <v>0.36086076464668171</v>
      </c>
      <c r="P48">
        <v>1</v>
      </c>
      <c r="Q48">
        <v>0</v>
      </c>
    </row>
    <row r="49" spans="1:17" x14ac:dyDescent="0.3">
      <c r="A49" s="19" t="s">
        <v>53</v>
      </c>
      <c r="B49" s="19">
        <v>2</v>
      </c>
      <c r="C49" s="19">
        <v>0.48121621799999997</v>
      </c>
      <c r="D49" s="19">
        <v>0.68289967799999995</v>
      </c>
      <c r="E49" s="19">
        <v>29</v>
      </c>
      <c r="F49" s="19">
        <v>0</v>
      </c>
      <c r="G49" s="19">
        <v>0</v>
      </c>
      <c r="H49" s="19">
        <v>0.48</v>
      </c>
      <c r="I49" s="19">
        <v>0</v>
      </c>
      <c r="J49" s="19">
        <v>0</v>
      </c>
      <c r="K49" s="19">
        <v>444</v>
      </c>
      <c r="L49" s="19">
        <v>0</v>
      </c>
      <c r="M49" s="19">
        <v>0</v>
      </c>
      <c r="N49">
        <v>0.65139438398943228</v>
      </c>
      <c r="O49">
        <v>0.38303397533001515</v>
      </c>
      <c r="P49">
        <v>1</v>
      </c>
      <c r="Q49">
        <v>0</v>
      </c>
    </row>
    <row r="50" spans="1:17" x14ac:dyDescent="0.3">
      <c r="A50" s="19" t="s">
        <v>53</v>
      </c>
      <c r="B50" s="19">
        <v>3</v>
      </c>
      <c r="C50" s="19">
        <v>0.48121621799999997</v>
      </c>
      <c r="D50" s="19">
        <v>0.68289967799999995</v>
      </c>
      <c r="E50" s="19">
        <v>29</v>
      </c>
      <c r="F50" s="20">
        <v>0</v>
      </c>
      <c r="G50" s="19">
        <v>0</v>
      </c>
      <c r="H50" s="19">
        <v>0.48</v>
      </c>
      <c r="I50" s="19">
        <v>0</v>
      </c>
      <c r="J50" s="19">
        <v>0</v>
      </c>
      <c r="K50" s="19">
        <v>444</v>
      </c>
      <c r="L50" s="19">
        <v>0</v>
      </c>
      <c r="M50" s="19">
        <v>0</v>
      </c>
      <c r="N50">
        <v>0.58177137676443924</v>
      </c>
      <c r="O50">
        <v>0.38945139302494869</v>
      </c>
      <c r="P50">
        <v>1</v>
      </c>
      <c r="Q50">
        <v>0</v>
      </c>
    </row>
    <row r="51" spans="1:17" x14ac:dyDescent="0.3">
      <c r="A51" s="19" t="s">
        <v>53</v>
      </c>
      <c r="B51" s="19">
        <v>4</v>
      </c>
      <c r="C51" s="19">
        <v>0.48121621799999997</v>
      </c>
      <c r="D51" s="19">
        <v>0.68289967799999995</v>
      </c>
      <c r="E51" s="19">
        <v>29</v>
      </c>
      <c r="F51" s="19">
        <v>0</v>
      </c>
      <c r="G51" s="19">
        <v>0</v>
      </c>
      <c r="H51" s="19">
        <v>0.48</v>
      </c>
      <c r="I51" s="20">
        <v>0</v>
      </c>
      <c r="J51" s="19">
        <v>0</v>
      </c>
      <c r="K51" s="19">
        <v>444</v>
      </c>
      <c r="L51" s="19">
        <v>0</v>
      </c>
      <c r="M51" s="19">
        <v>0</v>
      </c>
      <c r="N51">
        <v>0.58843762796545951</v>
      </c>
      <c r="O51">
        <v>0.48532604799789142</v>
      </c>
      <c r="P51">
        <v>1</v>
      </c>
      <c r="Q51">
        <v>0</v>
      </c>
    </row>
    <row r="52" spans="1:17" x14ac:dyDescent="0.3">
      <c r="A52" s="19" t="s">
        <v>53</v>
      </c>
      <c r="B52" s="19">
        <v>5</v>
      </c>
      <c r="C52" s="19">
        <v>0.48121621799999997</v>
      </c>
      <c r="D52" s="19">
        <v>0.68289967799999995</v>
      </c>
      <c r="E52" s="19">
        <v>29</v>
      </c>
      <c r="F52" s="20">
        <v>0</v>
      </c>
      <c r="G52" s="19">
        <v>0</v>
      </c>
      <c r="H52" s="19">
        <v>0.48</v>
      </c>
      <c r="I52" s="20">
        <v>0</v>
      </c>
      <c r="J52" s="19">
        <v>0</v>
      </c>
      <c r="K52" s="19">
        <v>444</v>
      </c>
      <c r="L52" s="19">
        <v>0</v>
      </c>
      <c r="M52" s="19">
        <v>0</v>
      </c>
      <c r="N52">
        <v>0.35930258940223547</v>
      </c>
      <c r="O52">
        <v>0.41103799617915515</v>
      </c>
      <c r="P52">
        <v>1</v>
      </c>
      <c r="Q52">
        <v>0</v>
      </c>
    </row>
    <row r="53" spans="1:17" x14ac:dyDescent="0.3">
      <c r="A53" s="19" t="s">
        <v>53</v>
      </c>
      <c r="B53" s="19">
        <v>6</v>
      </c>
      <c r="C53" s="19">
        <v>0.48121621799999997</v>
      </c>
      <c r="D53" s="19">
        <v>0.68289967799999995</v>
      </c>
      <c r="E53" s="19">
        <v>29</v>
      </c>
      <c r="F53" s="20">
        <v>0</v>
      </c>
      <c r="G53" s="19">
        <v>0</v>
      </c>
      <c r="H53" s="19">
        <v>0.48</v>
      </c>
      <c r="I53" s="20">
        <v>0</v>
      </c>
      <c r="J53" s="19">
        <v>0</v>
      </c>
      <c r="K53" s="19">
        <v>444</v>
      </c>
      <c r="L53" s="19">
        <v>0</v>
      </c>
      <c r="M53" s="19">
        <v>0</v>
      </c>
      <c r="N53">
        <v>0.58843762796545951</v>
      </c>
      <c r="O53">
        <v>0.48532604799789142</v>
      </c>
      <c r="P53">
        <v>1</v>
      </c>
      <c r="Q53">
        <v>0</v>
      </c>
    </row>
    <row r="54" spans="1:17" x14ac:dyDescent="0.3">
      <c r="A54" s="19" t="s">
        <v>53</v>
      </c>
      <c r="B54" s="19">
        <v>7</v>
      </c>
      <c r="C54" s="19">
        <v>0.48121621799999997</v>
      </c>
      <c r="D54" s="19">
        <v>0.68289967799999995</v>
      </c>
      <c r="E54" s="19">
        <v>29</v>
      </c>
      <c r="F54" s="20">
        <v>0</v>
      </c>
      <c r="G54" s="19">
        <v>0</v>
      </c>
      <c r="H54" s="19">
        <v>0.48</v>
      </c>
      <c r="I54" s="19">
        <v>0</v>
      </c>
      <c r="J54" s="19">
        <v>0</v>
      </c>
      <c r="K54" s="19">
        <v>444</v>
      </c>
      <c r="L54" s="19">
        <v>0</v>
      </c>
      <c r="M54" s="19">
        <v>0</v>
      </c>
      <c r="N54">
        <v>0.64831027719689605</v>
      </c>
      <c r="O54">
        <v>0.62341807401314386</v>
      </c>
      <c r="P54">
        <v>1</v>
      </c>
      <c r="Q54">
        <v>0</v>
      </c>
    </row>
    <row r="55" spans="1:17" x14ac:dyDescent="0.3">
      <c r="A55" s="19" t="s">
        <v>53</v>
      </c>
      <c r="B55" s="19">
        <v>8</v>
      </c>
      <c r="C55" s="19">
        <v>0.48121621799999997</v>
      </c>
      <c r="D55" s="19">
        <v>0.68289967799999995</v>
      </c>
      <c r="E55" s="19">
        <v>29</v>
      </c>
      <c r="F55" s="19">
        <v>0</v>
      </c>
      <c r="G55" s="19">
        <v>0</v>
      </c>
      <c r="H55" s="19">
        <v>0.48</v>
      </c>
      <c r="I55" s="20">
        <v>0</v>
      </c>
      <c r="J55" s="19">
        <v>0</v>
      </c>
      <c r="K55" s="19">
        <v>444</v>
      </c>
      <c r="L55" s="19">
        <v>0</v>
      </c>
      <c r="M55" s="19">
        <v>0</v>
      </c>
      <c r="N55">
        <v>0.4448676725204056</v>
      </c>
      <c r="O55">
        <v>0.41531041305960925</v>
      </c>
      <c r="P55">
        <v>1</v>
      </c>
      <c r="Q55">
        <v>0</v>
      </c>
    </row>
    <row r="56" spans="1:17" x14ac:dyDescent="0.3">
      <c r="A56" s="19" t="s">
        <v>53</v>
      </c>
      <c r="B56" s="19">
        <v>9</v>
      </c>
      <c r="C56" s="19">
        <v>0.48121621799999997</v>
      </c>
      <c r="D56" s="19">
        <v>0.68289967799999995</v>
      </c>
      <c r="E56" s="19">
        <v>29</v>
      </c>
      <c r="F56" s="19">
        <v>0</v>
      </c>
      <c r="G56" s="19">
        <v>0</v>
      </c>
      <c r="H56" s="19">
        <v>0.48</v>
      </c>
      <c r="I56" s="20">
        <v>0</v>
      </c>
      <c r="J56" s="19">
        <v>0</v>
      </c>
      <c r="K56" s="19">
        <v>444</v>
      </c>
      <c r="L56" s="19">
        <v>0</v>
      </c>
      <c r="M56" s="19">
        <v>0</v>
      </c>
      <c r="N56">
        <v>0.52352941176470591</v>
      </c>
      <c r="O56">
        <v>0.50251470435144707</v>
      </c>
      <c r="P56">
        <v>1</v>
      </c>
      <c r="Q56">
        <v>0</v>
      </c>
    </row>
    <row r="57" spans="1:17" x14ac:dyDescent="0.3">
      <c r="A57" s="19" t="s">
        <v>53</v>
      </c>
      <c r="B57" s="19">
        <v>10</v>
      </c>
      <c r="C57" s="19">
        <v>0.48121621799999997</v>
      </c>
      <c r="D57" s="19">
        <v>0.68289967799999995</v>
      </c>
      <c r="E57" s="19">
        <v>29</v>
      </c>
      <c r="F57" s="20">
        <v>0</v>
      </c>
      <c r="G57" s="19">
        <v>0</v>
      </c>
      <c r="H57" s="19">
        <v>0.48</v>
      </c>
      <c r="I57" s="20">
        <v>0</v>
      </c>
      <c r="J57" s="19">
        <v>0</v>
      </c>
      <c r="K57" s="19">
        <v>444</v>
      </c>
      <c r="L57" s="19">
        <v>0</v>
      </c>
      <c r="M57" s="19">
        <v>0</v>
      </c>
      <c r="N57">
        <v>0.51018761824679415</v>
      </c>
      <c r="O57">
        <v>0.57588816480975402</v>
      </c>
      <c r="P57">
        <v>1</v>
      </c>
      <c r="Q57">
        <v>0</v>
      </c>
    </row>
    <row r="58" spans="1:17" x14ac:dyDescent="0.3">
      <c r="A58" s="19" t="s">
        <v>53</v>
      </c>
      <c r="B58" s="19">
        <v>11</v>
      </c>
      <c r="C58" s="19">
        <v>0.48121621799999997</v>
      </c>
      <c r="D58" s="19">
        <v>0.68289967799999995</v>
      </c>
      <c r="E58" s="19">
        <v>29</v>
      </c>
      <c r="F58" s="20">
        <v>0</v>
      </c>
      <c r="G58" s="19">
        <v>0</v>
      </c>
      <c r="H58" s="19">
        <v>0.48</v>
      </c>
      <c r="I58" s="19">
        <v>0</v>
      </c>
      <c r="J58" s="19">
        <v>0</v>
      </c>
      <c r="K58" s="19">
        <v>444</v>
      </c>
      <c r="L58" s="19">
        <v>0</v>
      </c>
      <c r="M58" s="19">
        <v>0</v>
      </c>
      <c r="N58">
        <v>0.58843762796545951</v>
      </c>
      <c r="O58">
        <v>0.48532604799789142</v>
      </c>
      <c r="P58">
        <v>1</v>
      </c>
      <c r="Q58">
        <v>0</v>
      </c>
    </row>
    <row r="59" spans="1:17" x14ac:dyDescent="0.3">
      <c r="A59" s="19" t="s">
        <v>53</v>
      </c>
      <c r="B59" s="19">
        <v>12</v>
      </c>
      <c r="C59" s="19">
        <v>0.48121621799999997</v>
      </c>
      <c r="D59" s="19">
        <v>0.68289967799999995</v>
      </c>
      <c r="E59" s="19">
        <v>29</v>
      </c>
      <c r="F59" s="19">
        <v>0</v>
      </c>
      <c r="G59" s="19">
        <v>0</v>
      </c>
      <c r="H59" s="19">
        <v>0.48</v>
      </c>
      <c r="I59" s="19">
        <v>0</v>
      </c>
      <c r="J59" s="19">
        <v>0</v>
      </c>
      <c r="K59" s="19">
        <v>444</v>
      </c>
      <c r="L59" s="19">
        <v>0</v>
      </c>
      <c r="M59" s="19">
        <v>0</v>
      </c>
      <c r="N59">
        <v>0.45824967357295954</v>
      </c>
      <c r="O59">
        <v>0.51320335146725959</v>
      </c>
      <c r="P59">
        <v>1</v>
      </c>
      <c r="Q59">
        <v>0</v>
      </c>
    </row>
    <row r="60" spans="1:17" x14ac:dyDescent="0.3">
      <c r="A60" s="19" t="s">
        <v>53</v>
      </c>
      <c r="B60" s="19">
        <v>13</v>
      </c>
      <c r="C60" s="19">
        <v>0.48121621799999997</v>
      </c>
      <c r="D60" s="19">
        <v>0.68289967799999995</v>
      </c>
      <c r="E60" s="19">
        <v>29</v>
      </c>
      <c r="F60" s="19">
        <v>0</v>
      </c>
      <c r="G60" s="19">
        <v>0</v>
      </c>
      <c r="H60" s="19">
        <v>0.48</v>
      </c>
      <c r="I60" s="19">
        <v>0</v>
      </c>
      <c r="J60" s="19">
        <v>0</v>
      </c>
      <c r="K60" s="19">
        <v>444</v>
      </c>
      <c r="L60" s="19">
        <v>0</v>
      </c>
      <c r="M60" s="19">
        <v>0</v>
      </c>
      <c r="N60">
        <v>0.76547381653636815</v>
      </c>
      <c r="O60">
        <v>0.62342333215136003</v>
      </c>
      <c r="P60">
        <v>1</v>
      </c>
      <c r="Q60">
        <v>0</v>
      </c>
    </row>
    <row r="61" spans="1:17" x14ac:dyDescent="0.3">
      <c r="A61" s="19" t="s">
        <v>53</v>
      </c>
      <c r="B61" s="19">
        <v>14</v>
      </c>
      <c r="C61" s="19">
        <v>0.48121621799999997</v>
      </c>
      <c r="D61" s="19">
        <v>0.68289967799999995</v>
      </c>
      <c r="E61" s="19">
        <v>29</v>
      </c>
      <c r="F61" s="20">
        <v>0</v>
      </c>
      <c r="G61" s="19">
        <v>0</v>
      </c>
      <c r="H61" s="19">
        <v>0.48</v>
      </c>
      <c r="I61" s="19">
        <v>0</v>
      </c>
      <c r="J61" s="19">
        <v>0</v>
      </c>
      <c r="K61" s="19">
        <v>444</v>
      </c>
      <c r="L61" s="19">
        <v>0</v>
      </c>
      <c r="M61" s="19">
        <v>0</v>
      </c>
      <c r="N61">
        <v>0.58843762796545951</v>
      </c>
      <c r="O61">
        <v>0.48532604799789142</v>
      </c>
      <c r="P61">
        <v>1</v>
      </c>
      <c r="Q61">
        <v>0</v>
      </c>
    </row>
    <row r="62" spans="1:17" x14ac:dyDescent="0.3">
      <c r="A62" s="19" t="s">
        <v>53</v>
      </c>
      <c r="B62" s="19">
        <v>15</v>
      </c>
      <c r="C62" s="19">
        <v>0.48121621799999997</v>
      </c>
      <c r="D62" s="19">
        <v>0.68289967799999995</v>
      </c>
      <c r="E62" s="19">
        <v>29</v>
      </c>
      <c r="F62" s="20">
        <v>0</v>
      </c>
      <c r="G62" s="19">
        <v>0</v>
      </c>
      <c r="H62" s="19">
        <v>0.48</v>
      </c>
      <c r="I62" s="20">
        <v>0</v>
      </c>
      <c r="J62" s="19">
        <v>0</v>
      </c>
      <c r="K62" s="19">
        <v>444</v>
      </c>
      <c r="L62" s="19">
        <v>0</v>
      </c>
      <c r="M62" s="19">
        <v>0</v>
      </c>
      <c r="N62">
        <v>0.5183350138918108</v>
      </c>
      <c r="O62">
        <v>0.40189685832839361</v>
      </c>
      <c r="P62">
        <v>1</v>
      </c>
      <c r="Q62">
        <v>0</v>
      </c>
    </row>
    <row r="63" spans="1:17" x14ac:dyDescent="0.3">
      <c r="A63" s="19" t="s">
        <v>53</v>
      </c>
      <c r="B63" s="19">
        <v>16</v>
      </c>
      <c r="C63" s="19">
        <v>0.48121621799999997</v>
      </c>
      <c r="D63" s="19">
        <v>0.68289967799999995</v>
      </c>
      <c r="E63" s="19">
        <v>29</v>
      </c>
      <c r="F63" s="19">
        <v>0</v>
      </c>
      <c r="G63" s="19">
        <v>0</v>
      </c>
      <c r="H63" s="19">
        <v>0.48</v>
      </c>
      <c r="I63" s="19">
        <v>0</v>
      </c>
      <c r="J63" s="19">
        <v>0</v>
      </c>
      <c r="K63" s="19">
        <v>444</v>
      </c>
      <c r="L63" s="19">
        <v>0</v>
      </c>
      <c r="M63" s="19">
        <v>0</v>
      </c>
      <c r="N63">
        <v>0.49311216913983535</v>
      </c>
      <c r="O63">
        <v>0.45596609720566816</v>
      </c>
      <c r="P63">
        <v>1</v>
      </c>
      <c r="Q63">
        <v>0</v>
      </c>
    </row>
    <row r="64" spans="1:17" x14ac:dyDescent="0.3">
      <c r="A64" s="19" t="s">
        <v>53</v>
      </c>
      <c r="B64" s="19">
        <v>17</v>
      </c>
      <c r="C64" s="19">
        <v>0.48121621799999997</v>
      </c>
      <c r="D64" s="19">
        <v>0.68289967799999995</v>
      </c>
      <c r="E64" s="19">
        <v>29</v>
      </c>
      <c r="F64" s="20">
        <v>0</v>
      </c>
      <c r="G64" s="19">
        <v>0</v>
      </c>
      <c r="H64" s="19">
        <v>0.48</v>
      </c>
      <c r="I64" s="19">
        <v>0</v>
      </c>
      <c r="J64" s="19">
        <v>0</v>
      </c>
      <c r="K64" s="19">
        <v>444</v>
      </c>
      <c r="L64" s="19">
        <v>0</v>
      </c>
      <c r="M64" s="19">
        <v>0</v>
      </c>
      <c r="N64">
        <v>0.58843762796545951</v>
      </c>
      <c r="O64">
        <v>0.48532604799789142</v>
      </c>
      <c r="P64">
        <v>1</v>
      </c>
      <c r="Q64">
        <v>0</v>
      </c>
    </row>
    <row r="65" spans="1:17" x14ac:dyDescent="0.3">
      <c r="A65" s="19" t="s">
        <v>53</v>
      </c>
      <c r="B65" s="19">
        <v>18</v>
      </c>
      <c r="C65" s="19">
        <v>0.48121621799999997</v>
      </c>
      <c r="D65" s="19">
        <v>0.68289967799999995</v>
      </c>
      <c r="E65" s="19">
        <v>29</v>
      </c>
      <c r="F65" s="20">
        <v>0</v>
      </c>
      <c r="G65" s="19">
        <v>0</v>
      </c>
      <c r="H65" s="19">
        <v>0.48</v>
      </c>
      <c r="I65" s="19">
        <v>0</v>
      </c>
      <c r="J65" s="19">
        <v>0</v>
      </c>
      <c r="K65" s="19">
        <v>444</v>
      </c>
      <c r="L65" s="19">
        <v>0</v>
      </c>
      <c r="M65" s="19">
        <v>0</v>
      </c>
      <c r="N65">
        <v>0.58843762796545951</v>
      </c>
      <c r="O65">
        <v>0.48532604799789142</v>
      </c>
      <c r="P65">
        <v>1</v>
      </c>
      <c r="Q65">
        <v>0</v>
      </c>
    </row>
    <row r="66" spans="1:17" x14ac:dyDescent="0.3">
      <c r="A66" s="19" t="s">
        <v>53</v>
      </c>
      <c r="B66" s="19">
        <v>19</v>
      </c>
      <c r="C66" s="19">
        <v>0.48121621799999997</v>
      </c>
      <c r="D66" s="19">
        <v>0.68289967799999995</v>
      </c>
      <c r="E66" s="19">
        <v>29</v>
      </c>
      <c r="F66" s="19">
        <v>0</v>
      </c>
      <c r="G66" s="19">
        <v>0</v>
      </c>
      <c r="H66" s="19">
        <v>0.48</v>
      </c>
      <c r="I66" s="19">
        <v>0</v>
      </c>
      <c r="J66" s="19">
        <v>0</v>
      </c>
      <c r="K66" s="19">
        <v>444</v>
      </c>
      <c r="L66" s="19">
        <v>0</v>
      </c>
      <c r="M66" s="19">
        <v>0</v>
      </c>
      <c r="N66">
        <v>0.74238993663655861</v>
      </c>
      <c r="O66">
        <v>0.53287461773700306</v>
      </c>
      <c r="P66">
        <v>1</v>
      </c>
      <c r="Q66">
        <v>0</v>
      </c>
    </row>
    <row r="67" spans="1:17" x14ac:dyDescent="0.3">
      <c r="A67" s="19" t="s">
        <v>53</v>
      </c>
      <c r="B67" s="19">
        <v>21</v>
      </c>
      <c r="C67" s="19">
        <v>0.48121621799999997</v>
      </c>
      <c r="D67" s="19">
        <v>0.68289967799999995</v>
      </c>
      <c r="E67" s="19">
        <v>29</v>
      </c>
      <c r="F67" s="20">
        <v>0</v>
      </c>
      <c r="G67" s="19">
        <v>0</v>
      </c>
      <c r="H67" s="19">
        <v>0.48</v>
      </c>
      <c r="I67" s="19">
        <v>0</v>
      </c>
      <c r="J67" s="19">
        <v>0</v>
      </c>
      <c r="K67" s="19">
        <v>444</v>
      </c>
      <c r="L67" s="19">
        <v>0</v>
      </c>
      <c r="M67" s="19">
        <v>0</v>
      </c>
      <c r="N67">
        <v>0.84562439327596528</v>
      </c>
      <c r="O67">
        <v>0.69700323243260454</v>
      </c>
      <c r="P67">
        <v>1</v>
      </c>
      <c r="Q67">
        <v>0</v>
      </c>
    </row>
    <row r="68" spans="1:17" x14ac:dyDescent="0.3">
      <c r="A68" s="19" t="s">
        <v>53</v>
      </c>
      <c r="B68" s="19">
        <v>22</v>
      </c>
      <c r="C68" s="19">
        <v>0.48121621799999997</v>
      </c>
      <c r="D68" s="19">
        <v>0.68289967799999995</v>
      </c>
      <c r="E68" s="19">
        <v>29</v>
      </c>
      <c r="F68" s="19">
        <v>0</v>
      </c>
      <c r="G68" s="19">
        <v>0</v>
      </c>
      <c r="H68" s="19">
        <v>0.48</v>
      </c>
      <c r="I68" s="19">
        <v>0</v>
      </c>
      <c r="J68" s="19">
        <v>0</v>
      </c>
      <c r="K68" s="19">
        <v>444</v>
      </c>
      <c r="L68" s="19">
        <v>0</v>
      </c>
      <c r="M68" s="19">
        <v>0</v>
      </c>
      <c r="N68">
        <v>0.58843762796545951</v>
      </c>
      <c r="O68">
        <v>0.48532604799789142</v>
      </c>
      <c r="P68">
        <v>1</v>
      </c>
      <c r="Q68">
        <v>0</v>
      </c>
    </row>
    <row r="69" spans="1:17" x14ac:dyDescent="0.3">
      <c r="A69" s="19" t="s">
        <v>53</v>
      </c>
      <c r="B69" s="19">
        <v>23</v>
      </c>
      <c r="C69" s="19">
        <v>0.48121621799999997</v>
      </c>
      <c r="D69" s="19">
        <v>0.68289967799999995</v>
      </c>
      <c r="E69" s="19">
        <v>29</v>
      </c>
      <c r="F69" s="19">
        <v>0</v>
      </c>
      <c r="G69" s="19">
        <v>0</v>
      </c>
      <c r="H69" s="19">
        <v>0.48</v>
      </c>
      <c r="I69" s="20">
        <v>0</v>
      </c>
      <c r="J69" s="19">
        <v>0</v>
      </c>
      <c r="K69" s="19">
        <v>444</v>
      </c>
      <c r="L69" s="19">
        <v>0</v>
      </c>
      <c r="M69" s="19">
        <v>0</v>
      </c>
      <c r="N69">
        <v>0.54974923912371776</v>
      </c>
      <c r="O69">
        <v>0.39400774523132698</v>
      </c>
      <c r="P69">
        <v>1</v>
      </c>
      <c r="Q69">
        <v>0</v>
      </c>
    </row>
    <row r="70" spans="1:17" x14ac:dyDescent="0.3">
      <c r="A70" s="19" t="s">
        <v>53</v>
      </c>
      <c r="B70" s="19">
        <v>24</v>
      </c>
      <c r="C70" s="19">
        <v>0.48121621799999997</v>
      </c>
      <c r="D70" s="19">
        <v>0.68289967799999995</v>
      </c>
      <c r="E70" s="19">
        <v>29</v>
      </c>
      <c r="F70" s="19">
        <v>0</v>
      </c>
      <c r="G70" s="19">
        <v>0</v>
      </c>
      <c r="H70" s="19">
        <v>0.48</v>
      </c>
      <c r="I70" s="19">
        <v>0</v>
      </c>
      <c r="J70" s="19">
        <v>0</v>
      </c>
      <c r="K70" s="19">
        <v>444</v>
      </c>
      <c r="L70" s="19">
        <v>0</v>
      </c>
      <c r="M70" s="19">
        <v>0</v>
      </c>
      <c r="N70">
        <v>0.58843762796545951</v>
      </c>
      <c r="O70">
        <v>0.48532604799789142</v>
      </c>
      <c r="P70">
        <v>1</v>
      </c>
      <c r="Q70">
        <v>0</v>
      </c>
    </row>
    <row r="71" spans="1:17" x14ac:dyDescent="0.3">
      <c r="A71" s="19" t="s">
        <v>54</v>
      </c>
      <c r="B71" s="19">
        <v>1</v>
      </c>
      <c r="C71" s="19">
        <v>0.74305891899999998</v>
      </c>
      <c r="D71" s="19">
        <v>0.97303615799999998</v>
      </c>
      <c r="E71" s="19">
        <v>29</v>
      </c>
      <c r="F71" s="20">
        <v>0</v>
      </c>
      <c r="G71" s="19">
        <v>0</v>
      </c>
      <c r="H71" s="19">
        <v>0.48</v>
      </c>
      <c r="I71" s="19">
        <v>0</v>
      </c>
      <c r="J71" s="19">
        <v>0</v>
      </c>
      <c r="K71" s="19">
        <v>444</v>
      </c>
      <c r="L71" s="19">
        <v>0</v>
      </c>
      <c r="M71" s="19">
        <v>0</v>
      </c>
      <c r="N71">
        <v>0.73426684741976689</v>
      </c>
      <c r="O71">
        <v>0.36086076464668171</v>
      </c>
      <c r="P71">
        <v>1</v>
      </c>
      <c r="Q71">
        <v>0</v>
      </c>
    </row>
    <row r="72" spans="1:17" x14ac:dyDescent="0.3">
      <c r="A72" s="19" t="s">
        <v>54</v>
      </c>
      <c r="B72" s="19">
        <v>2</v>
      </c>
      <c r="C72" s="19">
        <v>0.74305891899999998</v>
      </c>
      <c r="D72" s="19">
        <v>0.97303615799999998</v>
      </c>
      <c r="E72" s="19">
        <v>29</v>
      </c>
      <c r="F72" s="19">
        <v>0</v>
      </c>
      <c r="G72" s="19">
        <v>0</v>
      </c>
      <c r="H72" s="19">
        <v>0.48</v>
      </c>
      <c r="I72" s="19">
        <v>0</v>
      </c>
      <c r="J72" s="19">
        <v>0</v>
      </c>
      <c r="K72" s="19">
        <v>444</v>
      </c>
      <c r="L72" s="19">
        <v>0</v>
      </c>
      <c r="M72" s="19">
        <v>0</v>
      </c>
      <c r="N72">
        <v>0.65139438398943228</v>
      </c>
      <c r="O72">
        <v>0.38303397533001515</v>
      </c>
      <c r="P72">
        <v>1</v>
      </c>
      <c r="Q72">
        <v>0</v>
      </c>
    </row>
    <row r="73" spans="1:17" x14ac:dyDescent="0.3">
      <c r="A73" s="19" t="s">
        <v>54</v>
      </c>
      <c r="B73" s="19">
        <v>3</v>
      </c>
      <c r="C73" s="19">
        <v>0.74305891899999998</v>
      </c>
      <c r="D73" s="19">
        <v>0.97303615799999998</v>
      </c>
      <c r="E73" s="19">
        <v>29</v>
      </c>
      <c r="F73" s="20">
        <v>0</v>
      </c>
      <c r="G73" s="19">
        <v>0</v>
      </c>
      <c r="H73" s="19">
        <v>0.48</v>
      </c>
      <c r="I73" s="19">
        <v>0</v>
      </c>
      <c r="J73" s="19">
        <v>0</v>
      </c>
      <c r="K73" s="19">
        <v>444</v>
      </c>
      <c r="L73" s="19">
        <v>0</v>
      </c>
      <c r="M73" s="19">
        <v>0</v>
      </c>
      <c r="N73">
        <v>0.58177137676443924</v>
      </c>
      <c r="O73">
        <v>0.38945139302494869</v>
      </c>
      <c r="P73">
        <v>1</v>
      </c>
      <c r="Q73">
        <v>0</v>
      </c>
    </row>
    <row r="74" spans="1:17" x14ac:dyDescent="0.3">
      <c r="A74" s="19" t="s">
        <v>54</v>
      </c>
      <c r="B74" s="19">
        <v>4</v>
      </c>
      <c r="C74" s="19">
        <v>0.74305891899999998</v>
      </c>
      <c r="D74" s="19">
        <v>0.97303615799999998</v>
      </c>
      <c r="E74" s="19">
        <v>29</v>
      </c>
      <c r="F74" s="19">
        <v>0</v>
      </c>
      <c r="G74" s="19">
        <v>0</v>
      </c>
      <c r="H74" s="19">
        <v>0.48</v>
      </c>
      <c r="I74" s="20">
        <v>0</v>
      </c>
      <c r="J74" s="19">
        <v>0</v>
      </c>
      <c r="K74" s="19">
        <v>444</v>
      </c>
      <c r="L74" s="19">
        <v>0</v>
      </c>
      <c r="M74" s="19">
        <v>0</v>
      </c>
      <c r="N74">
        <v>0.58843762796545951</v>
      </c>
      <c r="O74">
        <v>0.48532604799789142</v>
      </c>
      <c r="P74">
        <v>1</v>
      </c>
      <c r="Q74">
        <v>0</v>
      </c>
    </row>
    <row r="75" spans="1:17" x14ac:dyDescent="0.3">
      <c r="A75" s="19" t="s">
        <v>54</v>
      </c>
      <c r="B75" s="19">
        <v>5</v>
      </c>
      <c r="C75" s="19">
        <v>0.74305891899999998</v>
      </c>
      <c r="D75" s="19">
        <v>0.97303615799999998</v>
      </c>
      <c r="E75" s="19">
        <v>29</v>
      </c>
      <c r="F75" s="20">
        <v>0</v>
      </c>
      <c r="G75" s="19">
        <v>0</v>
      </c>
      <c r="H75" s="19">
        <v>0.48</v>
      </c>
      <c r="I75" s="20">
        <v>0</v>
      </c>
      <c r="J75" s="19">
        <v>0</v>
      </c>
      <c r="K75" s="19">
        <v>444</v>
      </c>
      <c r="L75" s="19">
        <v>0</v>
      </c>
      <c r="M75" s="19">
        <v>0</v>
      </c>
      <c r="N75">
        <v>0.35930258940223547</v>
      </c>
      <c r="O75">
        <v>0.41103799617915515</v>
      </c>
      <c r="P75">
        <v>1</v>
      </c>
      <c r="Q75">
        <v>0</v>
      </c>
    </row>
    <row r="76" spans="1:17" x14ac:dyDescent="0.3">
      <c r="A76" s="19" t="s">
        <v>54</v>
      </c>
      <c r="B76" s="19">
        <v>6</v>
      </c>
      <c r="C76" s="19">
        <v>0.74305891899999998</v>
      </c>
      <c r="D76" s="19">
        <v>0.97303615799999998</v>
      </c>
      <c r="E76" s="19">
        <v>29</v>
      </c>
      <c r="F76" s="20">
        <v>0</v>
      </c>
      <c r="G76" s="19">
        <v>0</v>
      </c>
      <c r="H76" s="19">
        <v>0.48</v>
      </c>
      <c r="I76" s="20">
        <v>0</v>
      </c>
      <c r="J76" s="19">
        <v>0</v>
      </c>
      <c r="K76" s="19">
        <v>444</v>
      </c>
      <c r="L76" s="19">
        <v>0</v>
      </c>
      <c r="M76" s="19">
        <v>0</v>
      </c>
      <c r="N76">
        <v>0.58843762796545951</v>
      </c>
      <c r="O76">
        <v>0.48532604799789142</v>
      </c>
      <c r="P76">
        <v>1</v>
      </c>
      <c r="Q76">
        <v>0</v>
      </c>
    </row>
    <row r="77" spans="1:17" x14ac:dyDescent="0.3">
      <c r="A77" s="19" t="s">
        <v>54</v>
      </c>
      <c r="B77" s="19">
        <v>7</v>
      </c>
      <c r="C77" s="19">
        <v>0.74305891899999998</v>
      </c>
      <c r="D77" s="19">
        <v>0.97303615799999998</v>
      </c>
      <c r="E77" s="19">
        <v>29</v>
      </c>
      <c r="F77" s="20">
        <v>0</v>
      </c>
      <c r="G77" s="19">
        <v>0</v>
      </c>
      <c r="H77" s="19">
        <v>0.48</v>
      </c>
      <c r="I77" s="19">
        <v>0</v>
      </c>
      <c r="J77" s="19">
        <v>0</v>
      </c>
      <c r="K77" s="19">
        <v>444</v>
      </c>
      <c r="L77" s="19">
        <v>0</v>
      </c>
      <c r="M77" s="19">
        <v>0</v>
      </c>
      <c r="N77">
        <v>0.64831027719689605</v>
      </c>
      <c r="O77">
        <v>0.62341807401314386</v>
      </c>
      <c r="P77">
        <v>1</v>
      </c>
      <c r="Q77">
        <v>0</v>
      </c>
    </row>
    <row r="78" spans="1:17" x14ac:dyDescent="0.3">
      <c r="A78" s="19" t="s">
        <v>54</v>
      </c>
      <c r="B78" s="19">
        <v>8</v>
      </c>
      <c r="C78" s="19">
        <v>0.74305891899999998</v>
      </c>
      <c r="D78" s="19">
        <v>0.97303615799999998</v>
      </c>
      <c r="E78" s="19">
        <v>29</v>
      </c>
      <c r="F78" s="19">
        <v>0</v>
      </c>
      <c r="G78" s="19">
        <v>0</v>
      </c>
      <c r="H78" s="19">
        <v>0.48</v>
      </c>
      <c r="I78" s="20">
        <v>0</v>
      </c>
      <c r="J78" s="19">
        <v>0</v>
      </c>
      <c r="K78" s="19">
        <v>444</v>
      </c>
      <c r="L78" s="19">
        <v>0</v>
      </c>
      <c r="M78" s="19">
        <v>0</v>
      </c>
      <c r="N78">
        <v>0.4448676725204056</v>
      </c>
      <c r="O78">
        <v>0.41531041305960925</v>
      </c>
      <c r="P78">
        <v>1</v>
      </c>
      <c r="Q78">
        <v>0</v>
      </c>
    </row>
    <row r="79" spans="1:17" x14ac:dyDescent="0.3">
      <c r="A79" s="19" t="s">
        <v>54</v>
      </c>
      <c r="B79" s="19">
        <v>9</v>
      </c>
      <c r="C79" s="19">
        <v>0.74305891899999998</v>
      </c>
      <c r="D79" s="19">
        <v>0.97303615799999998</v>
      </c>
      <c r="E79" s="19">
        <v>29</v>
      </c>
      <c r="F79" s="19">
        <v>0</v>
      </c>
      <c r="G79" s="19">
        <v>0</v>
      </c>
      <c r="H79" s="19">
        <v>0.48</v>
      </c>
      <c r="I79" s="20">
        <v>0</v>
      </c>
      <c r="J79" s="19">
        <v>0</v>
      </c>
      <c r="K79" s="19">
        <v>444</v>
      </c>
      <c r="L79" s="19">
        <v>0</v>
      </c>
      <c r="M79" s="19">
        <v>0</v>
      </c>
      <c r="N79">
        <v>0.52352941176470591</v>
      </c>
      <c r="O79">
        <v>0.50251470435144707</v>
      </c>
      <c r="P79">
        <v>1</v>
      </c>
      <c r="Q79">
        <v>0</v>
      </c>
    </row>
    <row r="80" spans="1:17" x14ac:dyDescent="0.3">
      <c r="A80" s="19" t="s">
        <v>54</v>
      </c>
      <c r="B80" s="19">
        <v>10</v>
      </c>
      <c r="C80" s="19">
        <v>0.74305891899999998</v>
      </c>
      <c r="D80" s="19">
        <v>0.97303615799999998</v>
      </c>
      <c r="E80" s="19">
        <v>29</v>
      </c>
      <c r="F80" s="20">
        <v>0</v>
      </c>
      <c r="G80" s="19">
        <v>0</v>
      </c>
      <c r="H80" s="19">
        <v>0.48</v>
      </c>
      <c r="I80" s="20">
        <v>0</v>
      </c>
      <c r="J80" s="19">
        <v>0</v>
      </c>
      <c r="K80" s="19">
        <v>444</v>
      </c>
      <c r="L80" s="19">
        <v>0</v>
      </c>
      <c r="M80" s="19">
        <v>0</v>
      </c>
      <c r="N80">
        <v>0.51018761824679415</v>
      </c>
      <c r="O80">
        <v>0.57588816480975402</v>
      </c>
      <c r="P80">
        <v>1</v>
      </c>
      <c r="Q80">
        <v>0</v>
      </c>
    </row>
    <row r="81" spans="1:17" x14ac:dyDescent="0.3">
      <c r="A81" s="19" t="s">
        <v>54</v>
      </c>
      <c r="B81" s="19">
        <v>11</v>
      </c>
      <c r="C81" s="19">
        <v>0.74305891899999998</v>
      </c>
      <c r="D81" s="19">
        <v>0.97303615799999998</v>
      </c>
      <c r="E81" s="19">
        <v>29</v>
      </c>
      <c r="F81" s="20">
        <v>0</v>
      </c>
      <c r="G81" s="19">
        <v>0</v>
      </c>
      <c r="H81" s="19">
        <v>0.48</v>
      </c>
      <c r="I81" s="19">
        <v>0</v>
      </c>
      <c r="J81" s="19">
        <v>0</v>
      </c>
      <c r="K81" s="19">
        <v>444</v>
      </c>
      <c r="L81" s="19">
        <v>0</v>
      </c>
      <c r="M81" s="19">
        <v>0</v>
      </c>
      <c r="N81">
        <v>0.58843762796545951</v>
      </c>
      <c r="O81">
        <v>0.48532604799789142</v>
      </c>
      <c r="P81">
        <v>1</v>
      </c>
      <c r="Q81">
        <v>0</v>
      </c>
    </row>
    <row r="82" spans="1:17" x14ac:dyDescent="0.3">
      <c r="A82" s="19" t="s">
        <v>54</v>
      </c>
      <c r="B82" s="19">
        <v>12</v>
      </c>
      <c r="C82" s="19">
        <v>0.74305891899999998</v>
      </c>
      <c r="D82" s="19">
        <v>0.97303615799999998</v>
      </c>
      <c r="E82" s="19">
        <v>29</v>
      </c>
      <c r="F82" s="19">
        <v>0</v>
      </c>
      <c r="G82" s="19">
        <v>0</v>
      </c>
      <c r="H82" s="19">
        <v>0.48</v>
      </c>
      <c r="I82" s="19">
        <v>0</v>
      </c>
      <c r="J82" s="19">
        <v>0</v>
      </c>
      <c r="K82" s="19">
        <v>444</v>
      </c>
      <c r="L82" s="19">
        <v>0</v>
      </c>
      <c r="M82" s="19">
        <v>0</v>
      </c>
      <c r="N82">
        <v>0.45824967357295954</v>
      </c>
      <c r="O82">
        <v>0.51320335146725959</v>
      </c>
      <c r="P82">
        <v>1</v>
      </c>
      <c r="Q82">
        <v>0</v>
      </c>
    </row>
    <row r="83" spans="1:17" x14ac:dyDescent="0.3">
      <c r="A83" s="19" t="s">
        <v>54</v>
      </c>
      <c r="B83" s="19">
        <v>13</v>
      </c>
      <c r="C83" s="19">
        <v>0.74305891899999998</v>
      </c>
      <c r="D83" s="19">
        <v>0.97303615799999998</v>
      </c>
      <c r="E83" s="19">
        <v>29</v>
      </c>
      <c r="F83" s="19">
        <v>0</v>
      </c>
      <c r="G83" s="19">
        <v>0</v>
      </c>
      <c r="H83" s="19">
        <v>0.48</v>
      </c>
      <c r="I83" s="19">
        <v>0</v>
      </c>
      <c r="J83" s="19">
        <v>0</v>
      </c>
      <c r="K83" s="19">
        <v>444</v>
      </c>
      <c r="L83" s="19">
        <v>0</v>
      </c>
      <c r="M83" s="19">
        <v>0</v>
      </c>
      <c r="N83">
        <v>0.76547381653636815</v>
      </c>
      <c r="O83">
        <v>0.62342333215136003</v>
      </c>
      <c r="P83">
        <v>1</v>
      </c>
      <c r="Q83">
        <v>0</v>
      </c>
    </row>
    <row r="84" spans="1:17" x14ac:dyDescent="0.3">
      <c r="A84" s="19" t="s">
        <v>54</v>
      </c>
      <c r="B84" s="19">
        <v>14</v>
      </c>
      <c r="C84" s="19">
        <v>0.74305891899999998</v>
      </c>
      <c r="D84" s="19">
        <v>0.97303615799999998</v>
      </c>
      <c r="E84" s="19">
        <v>29</v>
      </c>
      <c r="F84" s="20">
        <v>0</v>
      </c>
      <c r="G84" s="19">
        <v>0</v>
      </c>
      <c r="H84" s="19">
        <v>0.48</v>
      </c>
      <c r="I84" s="19">
        <v>0</v>
      </c>
      <c r="J84" s="19">
        <v>0</v>
      </c>
      <c r="K84" s="19">
        <v>444</v>
      </c>
      <c r="L84" s="19">
        <v>0</v>
      </c>
      <c r="M84" s="19">
        <v>0</v>
      </c>
      <c r="N84">
        <v>0.58843762796545951</v>
      </c>
      <c r="O84">
        <v>0.48532604799789142</v>
      </c>
      <c r="P84">
        <v>1</v>
      </c>
      <c r="Q84">
        <v>0</v>
      </c>
    </row>
    <row r="85" spans="1:17" x14ac:dyDescent="0.3">
      <c r="A85" s="19" t="s">
        <v>54</v>
      </c>
      <c r="B85" s="19">
        <v>15</v>
      </c>
      <c r="C85" s="19">
        <v>0.74305891899999998</v>
      </c>
      <c r="D85" s="19">
        <v>0.97303615799999998</v>
      </c>
      <c r="E85" s="19">
        <v>29</v>
      </c>
      <c r="F85" s="20">
        <v>0</v>
      </c>
      <c r="G85" s="19">
        <v>0</v>
      </c>
      <c r="H85" s="19">
        <v>0.48</v>
      </c>
      <c r="I85" s="20">
        <v>0</v>
      </c>
      <c r="J85" s="19">
        <v>0</v>
      </c>
      <c r="K85" s="19">
        <v>444</v>
      </c>
      <c r="L85" s="19">
        <v>0</v>
      </c>
      <c r="M85" s="19">
        <v>0</v>
      </c>
      <c r="N85">
        <v>0.5183350138918108</v>
      </c>
      <c r="O85">
        <v>0.40189685832839361</v>
      </c>
      <c r="P85">
        <v>1</v>
      </c>
      <c r="Q85">
        <v>0</v>
      </c>
    </row>
    <row r="86" spans="1:17" x14ac:dyDescent="0.3">
      <c r="A86" s="19" t="s">
        <v>54</v>
      </c>
      <c r="B86" s="19">
        <v>16</v>
      </c>
      <c r="C86" s="19">
        <v>0.74305891899999998</v>
      </c>
      <c r="D86" s="19">
        <v>0.97303615799999998</v>
      </c>
      <c r="E86" s="19">
        <v>29</v>
      </c>
      <c r="F86" s="19">
        <v>0</v>
      </c>
      <c r="G86" s="19">
        <v>0</v>
      </c>
      <c r="H86" s="19">
        <v>0.48</v>
      </c>
      <c r="I86" s="19">
        <v>0</v>
      </c>
      <c r="J86" s="19">
        <v>0</v>
      </c>
      <c r="K86" s="19">
        <v>444</v>
      </c>
      <c r="L86" s="19">
        <v>0</v>
      </c>
      <c r="M86" s="19">
        <v>0</v>
      </c>
      <c r="N86">
        <v>0.49311216913983535</v>
      </c>
      <c r="O86">
        <v>0.45596609720566816</v>
      </c>
      <c r="P86">
        <v>1</v>
      </c>
      <c r="Q86">
        <v>0</v>
      </c>
    </row>
    <row r="87" spans="1:17" x14ac:dyDescent="0.3">
      <c r="A87" s="19" t="s">
        <v>54</v>
      </c>
      <c r="B87" s="19">
        <v>17</v>
      </c>
      <c r="C87" s="19">
        <v>0.74305891899999998</v>
      </c>
      <c r="D87" s="19">
        <v>0.97303615799999998</v>
      </c>
      <c r="E87" s="19">
        <v>29</v>
      </c>
      <c r="F87" s="20">
        <v>0</v>
      </c>
      <c r="G87" s="19">
        <v>0</v>
      </c>
      <c r="H87" s="19">
        <v>0.48</v>
      </c>
      <c r="I87" s="19">
        <v>0</v>
      </c>
      <c r="J87" s="19">
        <v>0</v>
      </c>
      <c r="K87" s="19">
        <v>444</v>
      </c>
      <c r="L87" s="19">
        <v>0</v>
      </c>
      <c r="M87" s="19">
        <v>0</v>
      </c>
      <c r="N87">
        <v>0.58843762796545951</v>
      </c>
      <c r="O87">
        <v>0.48532604799789142</v>
      </c>
      <c r="P87">
        <v>1</v>
      </c>
      <c r="Q87">
        <v>0</v>
      </c>
    </row>
    <row r="88" spans="1:17" x14ac:dyDescent="0.3">
      <c r="A88" s="19" t="s">
        <v>54</v>
      </c>
      <c r="B88" s="19">
        <v>18</v>
      </c>
      <c r="C88" s="19">
        <v>0.74305891899999998</v>
      </c>
      <c r="D88" s="19">
        <v>0.97303615799999998</v>
      </c>
      <c r="E88" s="19">
        <v>29</v>
      </c>
      <c r="F88" s="20">
        <v>0</v>
      </c>
      <c r="G88" s="19">
        <v>0</v>
      </c>
      <c r="H88" s="19">
        <v>0.48</v>
      </c>
      <c r="I88" s="19">
        <v>0</v>
      </c>
      <c r="J88" s="19">
        <v>0</v>
      </c>
      <c r="K88" s="19">
        <v>444</v>
      </c>
      <c r="L88" s="19">
        <v>0</v>
      </c>
      <c r="M88" s="19">
        <v>0</v>
      </c>
      <c r="N88">
        <v>0.58843762796545951</v>
      </c>
      <c r="O88">
        <v>0.48532604799789142</v>
      </c>
      <c r="P88">
        <v>1</v>
      </c>
      <c r="Q88">
        <v>0</v>
      </c>
    </row>
    <row r="89" spans="1:17" x14ac:dyDescent="0.3">
      <c r="A89" s="19" t="s">
        <v>54</v>
      </c>
      <c r="B89" s="19">
        <v>19</v>
      </c>
      <c r="C89" s="19">
        <v>0.74305891899999998</v>
      </c>
      <c r="D89" s="19">
        <v>0.97303615799999998</v>
      </c>
      <c r="E89" s="19">
        <v>29</v>
      </c>
      <c r="F89" s="19">
        <v>0</v>
      </c>
      <c r="G89" s="19">
        <v>0</v>
      </c>
      <c r="H89" s="19">
        <v>0.48</v>
      </c>
      <c r="I89" s="19">
        <v>0</v>
      </c>
      <c r="J89" s="19">
        <v>0</v>
      </c>
      <c r="K89" s="19">
        <v>444</v>
      </c>
      <c r="L89" s="19">
        <v>0</v>
      </c>
      <c r="M89" s="19">
        <v>0</v>
      </c>
      <c r="N89">
        <v>0.74238993663655861</v>
      </c>
      <c r="O89">
        <v>0.53287461773700306</v>
      </c>
      <c r="P89">
        <v>1</v>
      </c>
      <c r="Q89">
        <v>0</v>
      </c>
    </row>
    <row r="90" spans="1:17" x14ac:dyDescent="0.3">
      <c r="A90" s="19" t="s">
        <v>54</v>
      </c>
      <c r="B90" s="19">
        <v>21</v>
      </c>
      <c r="C90" s="19">
        <v>0.74305891899999998</v>
      </c>
      <c r="D90" s="19">
        <v>0.97303615799999998</v>
      </c>
      <c r="E90" s="19">
        <v>29</v>
      </c>
      <c r="F90" s="20">
        <v>0</v>
      </c>
      <c r="G90" s="19">
        <v>0</v>
      </c>
      <c r="H90" s="19">
        <v>0.48</v>
      </c>
      <c r="I90" s="19">
        <v>0</v>
      </c>
      <c r="J90" s="19">
        <v>0</v>
      </c>
      <c r="K90" s="19">
        <v>444</v>
      </c>
      <c r="L90" s="19">
        <v>0</v>
      </c>
      <c r="M90" s="19">
        <v>0</v>
      </c>
      <c r="N90">
        <v>0.84562439327596528</v>
      </c>
      <c r="O90">
        <v>0.69700323243260454</v>
      </c>
      <c r="P90">
        <v>1</v>
      </c>
      <c r="Q90">
        <v>0</v>
      </c>
    </row>
    <row r="91" spans="1:17" x14ac:dyDescent="0.3">
      <c r="A91" s="19" t="s">
        <v>54</v>
      </c>
      <c r="B91" s="19">
        <v>22</v>
      </c>
      <c r="C91" s="19">
        <v>0.74305891899999998</v>
      </c>
      <c r="D91" s="19">
        <v>0.97303615799999998</v>
      </c>
      <c r="E91" s="19">
        <v>29</v>
      </c>
      <c r="F91" s="19">
        <v>0</v>
      </c>
      <c r="G91" s="19">
        <v>0</v>
      </c>
      <c r="H91" s="19">
        <v>0.48</v>
      </c>
      <c r="I91" s="19">
        <v>0</v>
      </c>
      <c r="J91" s="19">
        <v>0</v>
      </c>
      <c r="K91" s="19">
        <v>444</v>
      </c>
      <c r="L91" s="19">
        <v>0</v>
      </c>
      <c r="M91" s="19">
        <v>0</v>
      </c>
      <c r="N91">
        <v>0.58843762796545951</v>
      </c>
      <c r="O91">
        <v>0.48532604799789142</v>
      </c>
      <c r="P91">
        <v>1</v>
      </c>
      <c r="Q91">
        <v>0</v>
      </c>
    </row>
    <row r="92" spans="1:17" x14ac:dyDescent="0.3">
      <c r="A92" s="19" t="s">
        <v>54</v>
      </c>
      <c r="B92" s="19">
        <v>23</v>
      </c>
      <c r="C92" s="19">
        <v>0.74305891899999998</v>
      </c>
      <c r="D92" s="19">
        <v>0.97303615799999998</v>
      </c>
      <c r="E92" s="19">
        <v>29</v>
      </c>
      <c r="F92" s="19">
        <v>0</v>
      </c>
      <c r="G92" s="19">
        <v>0</v>
      </c>
      <c r="H92" s="19">
        <v>0.48</v>
      </c>
      <c r="I92" s="20">
        <v>0</v>
      </c>
      <c r="J92" s="19">
        <v>0</v>
      </c>
      <c r="K92" s="19">
        <v>444</v>
      </c>
      <c r="L92" s="19">
        <v>0</v>
      </c>
      <c r="M92" s="19">
        <v>0</v>
      </c>
      <c r="N92">
        <v>0.54974923912371776</v>
      </c>
      <c r="O92">
        <v>0.39400774523132698</v>
      </c>
      <c r="P92">
        <v>1</v>
      </c>
      <c r="Q92">
        <v>0</v>
      </c>
    </row>
    <row r="93" spans="1:17" x14ac:dyDescent="0.3">
      <c r="A93" s="19" t="s">
        <v>54</v>
      </c>
      <c r="B93" s="19">
        <v>24</v>
      </c>
      <c r="C93" s="19">
        <v>0.74305891899999998</v>
      </c>
      <c r="D93" s="19">
        <v>0.97303615799999998</v>
      </c>
      <c r="E93" s="19">
        <v>29</v>
      </c>
      <c r="F93" s="19">
        <v>0</v>
      </c>
      <c r="G93" s="19">
        <v>0</v>
      </c>
      <c r="H93" s="19">
        <v>0.48</v>
      </c>
      <c r="I93" s="19">
        <v>0</v>
      </c>
      <c r="J93" s="19">
        <v>0</v>
      </c>
      <c r="K93" s="19">
        <v>444</v>
      </c>
      <c r="L93" s="19">
        <v>0</v>
      </c>
      <c r="M93" s="19">
        <v>0</v>
      </c>
      <c r="N93">
        <v>0.58843762796545951</v>
      </c>
      <c r="O93">
        <v>0.48532604799789142</v>
      </c>
      <c r="P93">
        <v>1</v>
      </c>
      <c r="Q93">
        <v>0</v>
      </c>
    </row>
    <row r="94" spans="1:17" x14ac:dyDescent="0.3">
      <c r="A94" s="19" t="s">
        <v>67</v>
      </c>
      <c r="B94" s="19">
        <v>1</v>
      </c>
      <c r="C94" s="19">
        <v>0.45251092282654398</v>
      </c>
      <c r="D94" s="19">
        <v>0.74561751642981899</v>
      </c>
      <c r="E94" s="19">
        <v>9.8699965383320496</v>
      </c>
      <c r="F94" s="19">
        <v>5.7520011096203403</v>
      </c>
      <c r="G94" s="19">
        <v>21.971353217647501</v>
      </c>
      <c r="H94" s="19">
        <v>1.22726517341688</v>
      </c>
      <c r="I94" s="19">
        <v>2.8160948741400198E-3</v>
      </c>
      <c r="J94" s="19">
        <v>0.55092981249008999</v>
      </c>
      <c r="K94" s="19">
        <v>1512.0117311896099</v>
      </c>
      <c r="L94" s="19">
        <v>0</v>
      </c>
      <c r="M94" s="19">
        <v>2583.32839235344</v>
      </c>
      <c r="N94">
        <v>0.73426684741976689</v>
      </c>
      <c r="O94">
        <v>0.36086076464668171</v>
      </c>
      <c r="P94">
        <f>0.95-C94*Q94</f>
        <v>0.79561557716472742</v>
      </c>
      <c r="Q94">
        <f>0.1/(D94-C94)</f>
        <v>0.34117280942288108</v>
      </c>
    </row>
    <row r="95" spans="1:17" x14ac:dyDescent="0.3">
      <c r="A95" s="19" t="s">
        <v>67</v>
      </c>
      <c r="B95" s="19">
        <v>2</v>
      </c>
      <c r="C95" s="19">
        <v>0.45251092282654398</v>
      </c>
      <c r="D95" s="19">
        <v>0.74561751642981899</v>
      </c>
      <c r="E95" s="19">
        <v>18.3774514833114</v>
      </c>
      <c r="F95" s="19">
        <v>0</v>
      </c>
      <c r="G95" s="19">
        <v>11.646392736077001</v>
      </c>
      <c r="H95" s="19">
        <v>1.1353972738595699</v>
      </c>
      <c r="I95" s="19">
        <v>0</v>
      </c>
      <c r="J95" s="19">
        <v>0.40069673725251898</v>
      </c>
      <c r="K95" s="19">
        <v>1932.4149571595001</v>
      </c>
      <c r="L95" s="19">
        <v>0</v>
      </c>
      <c r="M95" s="19">
        <v>1324.93519651672</v>
      </c>
      <c r="N95">
        <v>0.65139438398943228</v>
      </c>
      <c r="O95">
        <v>0.38303397533001515</v>
      </c>
      <c r="P95">
        <f t="shared" ref="P95:P139" si="0">0.95-C95*Q95</f>
        <v>0.79561557716472742</v>
      </c>
      <c r="Q95">
        <f t="shared" ref="Q95:Q139" si="1">0.1/(D95-C95)</f>
        <v>0.34117280942288108</v>
      </c>
    </row>
    <row r="96" spans="1:17" x14ac:dyDescent="0.3">
      <c r="A96" s="19" t="s">
        <v>67</v>
      </c>
      <c r="B96" s="19">
        <v>3</v>
      </c>
      <c r="C96" s="19">
        <v>0.45251092282654398</v>
      </c>
      <c r="D96" s="19">
        <v>0.74561751642981899</v>
      </c>
      <c r="E96" s="19">
        <v>17.5922762130457</v>
      </c>
      <c r="F96" s="19">
        <v>7.5036966740925397</v>
      </c>
      <c r="G96" s="19">
        <v>19.758444435938902</v>
      </c>
      <c r="H96" s="19">
        <v>0.36897487149621699</v>
      </c>
      <c r="I96" s="19">
        <v>0</v>
      </c>
      <c r="J96" s="19">
        <v>0.790251773564142</v>
      </c>
      <c r="K96" s="19">
        <v>1456.7598559968801</v>
      </c>
      <c r="L96" s="19">
        <v>622.68076336965896</v>
      </c>
      <c r="M96" s="19">
        <v>1322.1062130497</v>
      </c>
      <c r="N96">
        <v>0.58177137676443924</v>
      </c>
      <c r="O96">
        <v>0.38945139302494869</v>
      </c>
      <c r="P96">
        <f t="shared" si="0"/>
        <v>0.79561557716472742</v>
      </c>
      <c r="Q96">
        <f t="shared" si="1"/>
        <v>0.34117280942288108</v>
      </c>
    </row>
    <row r="97" spans="1:17" x14ac:dyDescent="0.3">
      <c r="A97" s="19" t="s">
        <v>67</v>
      </c>
      <c r="B97" s="19">
        <v>4</v>
      </c>
      <c r="C97" s="19">
        <v>0.45251092282654398</v>
      </c>
      <c r="D97" s="19">
        <v>0.74561751642981899</v>
      </c>
      <c r="E97" s="19">
        <v>14.3132774270606</v>
      </c>
      <c r="F97" s="19">
        <v>6.54483425646493</v>
      </c>
      <c r="G97" s="19">
        <v>19.427725073465702</v>
      </c>
      <c r="H97" s="19">
        <v>0.392776367231226</v>
      </c>
      <c r="I97" s="19">
        <v>0</v>
      </c>
      <c r="J97" s="19">
        <v>0.37992876260304997</v>
      </c>
      <c r="K97" s="19">
        <v>1226.9721909208099</v>
      </c>
      <c r="L97" s="19">
        <v>613.02743726209098</v>
      </c>
      <c r="M97" s="19">
        <v>1574.4854711233099</v>
      </c>
      <c r="N97">
        <v>0.58843762796545951</v>
      </c>
      <c r="O97">
        <v>0.48532604799789142</v>
      </c>
      <c r="P97">
        <f t="shared" si="0"/>
        <v>0.79561557716472742</v>
      </c>
      <c r="Q97">
        <f t="shared" si="1"/>
        <v>0.34117280942288108</v>
      </c>
    </row>
    <row r="98" spans="1:17" x14ac:dyDescent="0.3">
      <c r="A98" s="19" t="s">
        <v>67</v>
      </c>
      <c r="B98" s="19">
        <v>5</v>
      </c>
      <c r="C98" s="19">
        <v>0.45251092282654398</v>
      </c>
      <c r="D98" s="19">
        <v>0.74561751642981899</v>
      </c>
      <c r="E98" s="19">
        <v>31.037544843224101</v>
      </c>
      <c r="F98" s="19">
        <v>16.2363435750216</v>
      </c>
      <c r="G98" s="19">
        <v>50.079189499408002</v>
      </c>
      <c r="H98" s="19">
        <v>0.46260919326493199</v>
      </c>
      <c r="I98" s="19">
        <v>0</v>
      </c>
      <c r="J98" s="19">
        <v>0.41965986717241899</v>
      </c>
      <c r="K98" s="19">
        <v>1422.5035432013999</v>
      </c>
      <c r="L98" s="19">
        <v>697.81262810413295</v>
      </c>
      <c r="M98" s="19">
        <v>1825.1714255582899</v>
      </c>
      <c r="N98">
        <v>0.35930258940223547</v>
      </c>
      <c r="O98">
        <v>0.41103799617915515</v>
      </c>
      <c r="P98">
        <f t="shared" si="0"/>
        <v>0.79561557716472742</v>
      </c>
      <c r="Q98">
        <f t="shared" si="1"/>
        <v>0.34117280942288108</v>
      </c>
    </row>
    <row r="99" spans="1:17" x14ac:dyDescent="0.3">
      <c r="A99" s="19" t="s">
        <v>67</v>
      </c>
      <c r="B99" s="19">
        <v>6</v>
      </c>
      <c r="C99" s="19">
        <v>0.45251092282654398</v>
      </c>
      <c r="D99" s="19">
        <v>0.74561751642981899</v>
      </c>
      <c r="E99" s="19">
        <v>35.165692881151202</v>
      </c>
      <c r="F99" s="19">
        <v>14.103709650463101</v>
      </c>
      <c r="G99" s="19">
        <v>29.956059285563299</v>
      </c>
      <c r="H99" s="19">
        <v>0.50515985424813203</v>
      </c>
      <c r="I99" s="19">
        <v>0</v>
      </c>
      <c r="J99" s="19">
        <v>0.368009428354236</v>
      </c>
      <c r="K99" s="19">
        <v>1541.54984197111</v>
      </c>
      <c r="L99" s="19">
        <v>0</v>
      </c>
      <c r="M99" s="19">
        <v>1780.97169505139</v>
      </c>
      <c r="N99">
        <v>0.58843762796545951</v>
      </c>
      <c r="O99">
        <v>0.48532604799789142</v>
      </c>
      <c r="P99">
        <f t="shared" si="0"/>
        <v>0.79561557716472742</v>
      </c>
      <c r="Q99">
        <f t="shared" si="1"/>
        <v>0.34117280942288108</v>
      </c>
    </row>
    <row r="100" spans="1:17" x14ac:dyDescent="0.3">
      <c r="A100" s="19" t="s">
        <v>67</v>
      </c>
      <c r="B100" s="19">
        <v>7</v>
      </c>
      <c r="C100" s="19">
        <v>0.45251092282654398</v>
      </c>
      <c r="D100" s="19">
        <v>0.74561751642981899</v>
      </c>
      <c r="E100" s="19">
        <v>19.766839854088001</v>
      </c>
      <c r="F100" s="19">
        <v>0</v>
      </c>
      <c r="G100" s="19">
        <v>20.9770651818339</v>
      </c>
      <c r="H100" s="19">
        <v>1.3701238373467299</v>
      </c>
      <c r="I100" s="19">
        <v>8.3478591154565601E-3</v>
      </c>
      <c r="J100" s="19">
        <v>0.25865886244074698</v>
      </c>
      <c r="K100" s="19">
        <v>1785.6148223662301</v>
      </c>
      <c r="L100" s="19">
        <v>89.913104521657999</v>
      </c>
      <c r="M100" s="19">
        <v>461.18917004576599</v>
      </c>
      <c r="N100">
        <v>0.64831027719689605</v>
      </c>
      <c r="O100">
        <v>0.62341807401314386</v>
      </c>
      <c r="P100">
        <f t="shared" si="0"/>
        <v>0.79561557716472742</v>
      </c>
      <c r="Q100">
        <f t="shared" si="1"/>
        <v>0.34117280942288108</v>
      </c>
    </row>
    <row r="101" spans="1:17" x14ac:dyDescent="0.3">
      <c r="A101" s="19" t="s">
        <v>67</v>
      </c>
      <c r="B101" s="19">
        <v>8</v>
      </c>
      <c r="C101" s="19">
        <v>0.45251092282654398</v>
      </c>
      <c r="D101" s="19">
        <v>0.74561751642981899</v>
      </c>
      <c r="E101" s="19">
        <v>21.846991117493701</v>
      </c>
      <c r="F101" s="19">
        <v>0</v>
      </c>
      <c r="G101" s="19">
        <v>11.710400857011701</v>
      </c>
      <c r="H101" s="19">
        <v>6.0723979273934496</v>
      </c>
      <c r="I101" s="19">
        <v>0</v>
      </c>
      <c r="J101" s="19">
        <v>0.58997300219485804</v>
      </c>
      <c r="K101" s="19">
        <v>1641.9338788109101</v>
      </c>
      <c r="L101" s="19">
        <v>0</v>
      </c>
      <c r="M101" s="19">
        <v>1125.40041363962</v>
      </c>
      <c r="N101">
        <v>0.4448676725204056</v>
      </c>
      <c r="O101">
        <v>0.41531041305960925</v>
      </c>
      <c r="P101">
        <f t="shared" si="0"/>
        <v>0.79561557716472742</v>
      </c>
      <c r="Q101">
        <f t="shared" si="1"/>
        <v>0.34117280942288108</v>
      </c>
    </row>
    <row r="102" spans="1:17" x14ac:dyDescent="0.3">
      <c r="A102" s="19" t="s">
        <v>67</v>
      </c>
      <c r="B102" s="19">
        <v>9</v>
      </c>
      <c r="C102" s="19">
        <v>0.45251092282654398</v>
      </c>
      <c r="D102" s="19">
        <v>0.74561751642981899</v>
      </c>
      <c r="E102" s="19">
        <v>22.283038369949399</v>
      </c>
      <c r="F102" s="19">
        <v>9.9197306944473702</v>
      </c>
      <c r="G102" s="19">
        <v>26.463946517195001</v>
      </c>
      <c r="H102" s="19">
        <v>0.63293534586405598</v>
      </c>
      <c r="I102" s="19">
        <v>0</v>
      </c>
      <c r="J102" s="19">
        <v>0.47211734467255201</v>
      </c>
      <c r="K102" s="19">
        <v>1578.5934815531</v>
      </c>
      <c r="L102" s="19">
        <v>0</v>
      </c>
      <c r="M102" s="19">
        <v>2224.3884940162998</v>
      </c>
      <c r="N102">
        <v>0.52352941176470591</v>
      </c>
      <c r="O102">
        <v>0.50251470435144707</v>
      </c>
      <c r="P102">
        <f t="shared" si="0"/>
        <v>0.79561557716472742</v>
      </c>
      <c r="Q102">
        <f t="shared" si="1"/>
        <v>0.34117280942288108</v>
      </c>
    </row>
    <row r="103" spans="1:17" x14ac:dyDescent="0.3">
      <c r="A103" s="19" t="s">
        <v>67</v>
      </c>
      <c r="B103" s="19">
        <v>10</v>
      </c>
      <c r="C103" s="19">
        <v>0.45251092282654398</v>
      </c>
      <c r="D103" s="19">
        <v>0.74561751642981899</v>
      </c>
      <c r="E103" s="19">
        <v>13.873407308655599</v>
      </c>
      <c r="F103" s="19">
        <v>3.2811735182413</v>
      </c>
      <c r="G103" s="19">
        <v>37.842105263157897</v>
      </c>
      <c r="H103" s="19">
        <v>1.32936807644085</v>
      </c>
      <c r="I103" s="19">
        <v>0</v>
      </c>
      <c r="J103" s="19">
        <v>0.96844577973008505</v>
      </c>
      <c r="K103" s="19">
        <v>562.08818543542395</v>
      </c>
      <c r="L103" s="19">
        <v>562.877557191503</v>
      </c>
      <c r="M103" s="19">
        <v>2263.1578947368398</v>
      </c>
      <c r="N103">
        <v>0.51018761824679415</v>
      </c>
      <c r="O103">
        <v>0.57588816480975402</v>
      </c>
      <c r="P103">
        <f t="shared" si="0"/>
        <v>0.79561557716472742</v>
      </c>
      <c r="Q103">
        <f t="shared" si="1"/>
        <v>0.34117280942288108</v>
      </c>
    </row>
    <row r="104" spans="1:17" x14ac:dyDescent="0.3">
      <c r="A104" s="19" t="s">
        <v>67</v>
      </c>
      <c r="B104" s="19">
        <v>11</v>
      </c>
      <c r="C104" s="19">
        <v>0.45251092282654398</v>
      </c>
      <c r="D104" s="19">
        <v>0.74561751642981899</v>
      </c>
      <c r="E104" s="19">
        <v>25.170679896559601</v>
      </c>
      <c r="F104" s="19">
        <v>15.4953615241936</v>
      </c>
      <c r="G104" s="19">
        <v>55.535692843746702</v>
      </c>
      <c r="H104" s="19">
        <v>1.8846027797257401</v>
      </c>
      <c r="I104" s="19">
        <v>0</v>
      </c>
      <c r="J104" s="19">
        <v>0.45653753430689398</v>
      </c>
      <c r="K104" s="19">
        <v>1529.2369570933899</v>
      </c>
      <c r="L104" s="19">
        <v>636.76841585036505</v>
      </c>
      <c r="M104" s="19">
        <v>1216.9335842257899</v>
      </c>
      <c r="N104">
        <v>0.58843762796545951</v>
      </c>
      <c r="O104">
        <v>0.48532604799789142</v>
      </c>
      <c r="P104">
        <f t="shared" si="0"/>
        <v>0.79561557716472742</v>
      </c>
      <c r="Q104">
        <f t="shared" si="1"/>
        <v>0.34117280942288108</v>
      </c>
    </row>
    <row r="105" spans="1:17" x14ac:dyDescent="0.3">
      <c r="A105" s="19" t="s">
        <v>67</v>
      </c>
      <c r="B105" s="19">
        <v>12</v>
      </c>
      <c r="C105" s="19">
        <v>0.45251092282654398</v>
      </c>
      <c r="D105" s="19">
        <v>0.74561751642981899</v>
      </c>
      <c r="E105" s="19">
        <v>48.167975279818101</v>
      </c>
      <c r="F105" s="19">
        <v>0</v>
      </c>
      <c r="G105" s="19">
        <v>24.227554263803899</v>
      </c>
      <c r="H105" s="19">
        <v>5.8152549815733003</v>
      </c>
      <c r="I105" s="19">
        <v>0</v>
      </c>
      <c r="J105" s="19">
        <v>0.56629472816475301</v>
      </c>
      <c r="K105" s="19">
        <v>1761.3782090949801</v>
      </c>
      <c r="L105" s="19">
        <v>113.26368301591501</v>
      </c>
      <c r="M105" s="19">
        <v>487.28535220709199</v>
      </c>
      <c r="N105">
        <v>0.45824967357295954</v>
      </c>
      <c r="O105">
        <v>0.51320335146725959</v>
      </c>
      <c r="P105">
        <f t="shared" si="0"/>
        <v>0.79561557716472742</v>
      </c>
      <c r="Q105">
        <f t="shared" si="1"/>
        <v>0.34117280942288108</v>
      </c>
    </row>
    <row r="106" spans="1:17" x14ac:dyDescent="0.3">
      <c r="A106" s="19" t="s">
        <v>67</v>
      </c>
      <c r="B106" s="19">
        <v>13</v>
      </c>
      <c r="C106" s="19">
        <v>0.45251092282654398</v>
      </c>
      <c r="D106" s="19">
        <v>0.74561751642981899</v>
      </c>
      <c r="E106" s="19">
        <v>7.1198381969382698</v>
      </c>
      <c r="F106" s="19">
        <v>15.011329376559701</v>
      </c>
      <c r="G106" s="19">
        <v>42.544444444444402</v>
      </c>
      <c r="H106" s="19">
        <v>1.9856140648800999</v>
      </c>
      <c r="I106" s="19">
        <v>0</v>
      </c>
      <c r="J106" s="19">
        <v>0.51647961903129602</v>
      </c>
      <c r="K106" s="19">
        <v>1158.3689444924701</v>
      </c>
      <c r="L106" s="19">
        <v>0</v>
      </c>
      <c r="M106" s="19">
        <v>2440.4866294919798</v>
      </c>
      <c r="N106">
        <v>0.76547381653636815</v>
      </c>
      <c r="O106">
        <v>0.62342333215136003</v>
      </c>
      <c r="P106">
        <f t="shared" si="0"/>
        <v>0.79561557716472742</v>
      </c>
      <c r="Q106">
        <f t="shared" si="1"/>
        <v>0.34117280942288108</v>
      </c>
    </row>
    <row r="107" spans="1:17" x14ac:dyDescent="0.3">
      <c r="A107" s="19" t="s">
        <v>67</v>
      </c>
      <c r="B107" s="19">
        <v>14</v>
      </c>
      <c r="C107" s="19">
        <v>0.45251092282654398</v>
      </c>
      <c r="D107" s="19">
        <v>0.74561751642981899</v>
      </c>
      <c r="E107" s="19">
        <v>33.595383823710499</v>
      </c>
      <c r="F107" s="19">
        <v>17.022458020170401</v>
      </c>
      <c r="G107" s="19">
        <v>50.425883176256299</v>
      </c>
      <c r="H107" s="19">
        <v>3.6385130164309198</v>
      </c>
      <c r="I107" s="19">
        <v>0</v>
      </c>
      <c r="J107" s="19">
        <v>0.44962752733816502</v>
      </c>
      <c r="K107" s="19">
        <v>1056.96405372611</v>
      </c>
      <c r="L107" s="19">
        <v>610.00541773247301</v>
      </c>
      <c r="M107" s="19">
        <v>1888.9732979636301</v>
      </c>
      <c r="N107">
        <v>0.58843762796545951</v>
      </c>
      <c r="O107">
        <v>0.48532604799789142</v>
      </c>
      <c r="P107">
        <f t="shared" si="0"/>
        <v>0.79561557716472742</v>
      </c>
      <c r="Q107">
        <f t="shared" si="1"/>
        <v>0.34117280942288108</v>
      </c>
    </row>
    <row r="108" spans="1:17" x14ac:dyDescent="0.3">
      <c r="A108" s="19" t="s">
        <v>67</v>
      </c>
      <c r="B108" s="19">
        <v>15</v>
      </c>
      <c r="C108" s="19">
        <v>0.45251092282654398</v>
      </c>
      <c r="D108" s="19">
        <v>0.74561751642981899</v>
      </c>
      <c r="E108" s="19">
        <v>26.642280279886599</v>
      </c>
      <c r="F108" s="19">
        <v>16.782951369827199</v>
      </c>
      <c r="G108" s="19">
        <v>60.903614169731803</v>
      </c>
      <c r="H108" s="19">
        <v>0.64658440765764602</v>
      </c>
      <c r="I108" s="19">
        <v>0</v>
      </c>
      <c r="J108" s="19">
        <v>0.46692924268246799</v>
      </c>
      <c r="K108" s="19">
        <v>1242.60320456772</v>
      </c>
      <c r="L108" s="19">
        <v>0</v>
      </c>
      <c r="M108" s="19">
        <v>2690.0322669185998</v>
      </c>
      <c r="N108">
        <v>0.5183350138918108</v>
      </c>
      <c r="O108">
        <v>0.40189685832839361</v>
      </c>
      <c r="P108">
        <f t="shared" si="0"/>
        <v>0.79561557716472742</v>
      </c>
      <c r="Q108">
        <f t="shared" si="1"/>
        <v>0.34117280942288108</v>
      </c>
    </row>
    <row r="109" spans="1:17" x14ac:dyDescent="0.3">
      <c r="A109" s="19" t="s">
        <v>67</v>
      </c>
      <c r="B109" s="19">
        <v>16</v>
      </c>
      <c r="C109" s="19">
        <v>0.45251092282654398</v>
      </c>
      <c r="D109" s="19">
        <v>0.74561751642981899</v>
      </c>
      <c r="E109" s="19">
        <v>10.4764229497014</v>
      </c>
      <c r="F109" s="19">
        <v>20.207716795027</v>
      </c>
      <c r="G109" s="19">
        <v>59.315068493150598</v>
      </c>
      <c r="H109" s="19">
        <v>1.4758070889383701</v>
      </c>
      <c r="I109" s="19">
        <v>3.9159390673009697E-3</v>
      </c>
      <c r="J109" s="19">
        <v>0.62963979342850096</v>
      </c>
      <c r="K109" s="19">
        <v>1019.21231453733</v>
      </c>
      <c r="L109" s="19">
        <v>630.25916778263297</v>
      </c>
      <c r="M109" s="19">
        <v>2071.81112457566</v>
      </c>
      <c r="N109">
        <v>0.49311216913983535</v>
      </c>
      <c r="O109">
        <v>0.45596609720566816</v>
      </c>
      <c r="P109">
        <f t="shared" si="0"/>
        <v>0.79561557716472742</v>
      </c>
      <c r="Q109">
        <f t="shared" si="1"/>
        <v>0.34117280942288108</v>
      </c>
    </row>
    <row r="110" spans="1:17" x14ac:dyDescent="0.3">
      <c r="A110" s="19" t="s">
        <v>67</v>
      </c>
      <c r="B110" s="19">
        <v>17</v>
      </c>
      <c r="C110" s="19">
        <v>0.45251092282654398</v>
      </c>
      <c r="D110" s="19">
        <v>0.74561751642981899</v>
      </c>
      <c r="E110" s="19">
        <v>60.827881534323801</v>
      </c>
      <c r="F110" s="19">
        <v>32.3603588624702</v>
      </c>
      <c r="G110" s="19">
        <v>97.855334067114896</v>
      </c>
      <c r="H110" s="19">
        <v>4.7478618421989998</v>
      </c>
      <c r="I110" s="19">
        <v>0</v>
      </c>
      <c r="J110" s="19">
        <v>0.65079510600642099</v>
      </c>
      <c r="K110" s="19">
        <v>1574.0721004889001</v>
      </c>
      <c r="L110" s="19">
        <v>0</v>
      </c>
      <c r="M110" s="19">
        <v>2213.8672438192498</v>
      </c>
      <c r="N110">
        <v>0.58843762796545951</v>
      </c>
      <c r="O110">
        <v>0.48532604799789142</v>
      </c>
      <c r="P110">
        <f t="shared" si="0"/>
        <v>0.79561557716472742</v>
      </c>
      <c r="Q110">
        <f t="shared" si="1"/>
        <v>0.34117280942288108</v>
      </c>
    </row>
    <row r="111" spans="1:17" x14ac:dyDescent="0.3">
      <c r="A111" s="24" t="s">
        <v>67</v>
      </c>
      <c r="B111" s="19">
        <v>18</v>
      </c>
      <c r="C111" s="19">
        <v>0.45251092282654398</v>
      </c>
      <c r="D111" s="19">
        <v>0.74561751642981899</v>
      </c>
      <c r="E111" s="19">
        <v>48.872174000118498</v>
      </c>
      <c r="F111" s="19">
        <v>0</v>
      </c>
      <c r="G111" s="19">
        <v>43.202526664192398</v>
      </c>
      <c r="H111" s="19">
        <v>1.6843210263636601</v>
      </c>
      <c r="I111" s="19">
        <v>0</v>
      </c>
      <c r="J111" s="19">
        <v>0.55804193071669606</v>
      </c>
      <c r="K111" s="19">
        <v>1943.1481923798101</v>
      </c>
      <c r="L111" s="19">
        <v>0</v>
      </c>
      <c r="M111" s="19">
        <v>899.51091032591796</v>
      </c>
      <c r="N111">
        <v>0.58843762796545951</v>
      </c>
      <c r="O111">
        <v>0.48532604799789142</v>
      </c>
      <c r="P111">
        <f t="shared" si="0"/>
        <v>0.79561557716472742</v>
      </c>
      <c r="Q111">
        <f t="shared" si="1"/>
        <v>0.34117280942288108</v>
      </c>
    </row>
    <row r="112" spans="1:17" x14ac:dyDescent="0.3">
      <c r="A112" s="19" t="s">
        <v>67</v>
      </c>
      <c r="B112" s="19">
        <v>19</v>
      </c>
      <c r="C112" s="19">
        <v>0.45251092282654398</v>
      </c>
      <c r="D112" s="19">
        <v>0.74561751642981899</v>
      </c>
      <c r="E112" s="19">
        <v>19.766839854088001</v>
      </c>
      <c r="F112" s="19">
        <v>0</v>
      </c>
      <c r="G112" s="19">
        <v>20.9770651818339</v>
      </c>
      <c r="H112" s="19">
        <v>1.3701238373467299</v>
      </c>
      <c r="I112" s="19">
        <v>8.3478591154565601E-3</v>
      </c>
      <c r="J112" s="19">
        <v>0.25865886244074698</v>
      </c>
      <c r="K112" s="19">
        <v>1785.6148223662301</v>
      </c>
      <c r="L112" s="19">
        <v>89.913104521657999</v>
      </c>
      <c r="M112" s="19">
        <v>461.18917004576599</v>
      </c>
      <c r="N112">
        <v>0.64831027719689605</v>
      </c>
      <c r="O112">
        <v>0.62341807401314386</v>
      </c>
      <c r="P112">
        <f t="shared" si="0"/>
        <v>0.79561557716472742</v>
      </c>
      <c r="Q112">
        <f t="shared" si="1"/>
        <v>0.34117280942288108</v>
      </c>
    </row>
    <row r="113" spans="1:17" x14ac:dyDescent="0.3">
      <c r="A113" s="19" t="s">
        <v>67</v>
      </c>
      <c r="B113" s="19">
        <v>21</v>
      </c>
      <c r="C113" s="19">
        <v>0.45251092282654398</v>
      </c>
      <c r="D113" s="19">
        <v>0.74561751642981899</v>
      </c>
      <c r="E113" s="19">
        <v>22.283038369949399</v>
      </c>
      <c r="F113" s="19">
        <v>9.9197306944473702</v>
      </c>
      <c r="G113" s="19">
        <v>26.463946517195001</v>
      </c>
      <c r="H113" s="19">
        <v>0.63293534586405598</v>
      </c>
      <c r="I113" s="19">
        <v>0</v>
      </c>
      <c r="J113" s="19">
        <v>0.47211734467255201</v>
      </c>
      <c r="K113" s="19">
        <v>1578.5934815531</v>
      </c>
      <c r="L113" s="19">
        <v>0</v>
      </c>
      <c r="M113" s="19">
        <v>2224.3884940162998</v>
      </c>
      <c r="N113">
        <v>0.52352941176470591</v>
      </c>
      <c r="O113">
        <v>0.50251470435144707</v>
      </c>
      <c r="P113">
        <f t="shared" si="0"/>
        <v>0.79561557716472742</v>
      </c>
      <c r="Q113">
        <f t="shared" si="1"/>
        <v>0.34117280942288108</v>
      </c>
    </row>
    <row r="114" spans="1:17" x14ac:dyDescent="0.3">
      <c r="A114" s="19" t="s">
        <v>67</v>
      </c>
      <c r="B114" s="19">
        <v>22</v>
      </c>
      <c r="C114" s="19">
        <v>0.45251092282654398</v>
      </c>
      <c r="D114" s="19">
        <v>0.74561751642981899</v>
      </c>
      <c r="E114" s="19">
        <v>13.873407308655599</v>
      </c>
      <c r="F114" s="19">
        <v>3.2811735182413</v>
      </c>
      <c r="G114" s="19">
        <v>37.842105263157897</v>
      </c>
      <c r="H114" s="19">
        <v>1.32936807644085</v>
      </c>
      <c r="I114" s="19">
        <v>0</v>
      </c>
      <c r="J114" s="19">
        <v>0.96844577973008505</v>
      </c>
      <c r="K114" s="19">
        <v>562.08818543542395</v>
      </c>
      <c r="L114" s="19">
        <v>562.877557191503</v>
      </c>
      <c r="M114" s="19">
        <v>2263.1578947368398</v>
      </c>
      <c r="N114">
        <v>0.51018761824679415</v>
      </c>
      <c r="O114">
        <v>0.57588816480975402</v>
      </c>
      <c r="P114">
        <f t="shared" si="0"/>
        <v>0.79561557716472742</v>
      </c>
      <c r="Q114">
        <f t="shared" si="1"/>
        <v>0.34117280942288108</v>
      </c>
    </row>
    <row r="115" spans="1:17" x14ac:dyDescent="0.3">
      <c r="A115" s="19" t="s">
        <v>67</v>
      </c>
      <c r="B115" s="19">
        <v>23</v>
      </c>
      <c r="C115" s="19">
        <v>0.45251092282654398</v>
      </c>
      <c r="D115" s="19">
        <v>0.74561751642981899</v>
      </c>
      <c r="E115" s="19">
        <v>25.170679896559601</v>
      </c>
      <c r="F115" s="19">
        <v>15.4953615241936</v>
      </c>
      <c r="G115" s="19">
        <v>55.535692843746702</v>
      </c>
      <c r="H115" s="19">
        <v>1.8846027797257401</v>
      </c>
      <c r="I115" s="19">
        <v>0</v>
      </c>
      <c r="J115" s="19">
        <v>0.45653753430689398</v>
      </c>
      <c r="K115" s="19">
        <v>1529.2369570933899</v>
      </c>
      <c r="L115" s="19">
        <v>636.76841585036505</v>
      </c>
      <c r="M115" s="19">
        <v>1216.9335842257899</v>
      </c>
      <c r="N115">
        <v>0.58843762796545951</v>
      </c>
      <c r="O115">
        <v>0.48532604799789142</v>
      </c>
      <c r="P115">
        <f t="shared" si="0"/>
        <v>0.79561557716472742</v>
      </c>
      <c r="Q115">
        <f t="shared" si="1"/>
        <v>0.34117280942288108</v>
      </c>
    </row>
    <row r="116" spans="1:17" x14ac:dyDescent="0.3">
      <c r="A116" s="19" t="s">
        <v>67</v>
      </c>
      <c r="B116" s="19">
        <v>24</v>
      </c>
      <c r="C116" s="19">
        <v>0.45251092282654398</v>
      </c>
      <c r="D116" s="19">
        <v>0.74561751642981899</v>
      </c>
      <c r="E116" s="19">
        <v>48.167975279818101</v>
      </c>
      <c r="F116" s="19">
        <v>0</v>
      </c>
      <c r="G116" s="19">
        <v>24.227554263803899</v>
      </c>
      <c r="H116" s="19">
        <v>5.8152549815733003</v>
      </c>
      <c r="I116" s="19">
        <v>0</v>
      </c>
      <c r="J116" s="19">
        <v>0.56629472816475301</v>
      </c>
      <c r="K116" s="19">
        <v>1761.3782090949801</v>
      </c>
      <c r="L116" s="19">
        <v>113.26368301591501</v>
      </c>
      <c r="M116" s="19">
        <v>487.28535220709199</v>
      </c>
      <c r="N116">
        <v>0.45824967357295954</v>
      </c>
      <c r="O116">
        <v>0.51320335146725959</v>
      </c>
      <c r="P116">
        <f t="shared" si="0"/>
        <v>0.79561557716472742</v>
      </c>
      <c r="Q116">
        <f t="shared" si="1"/>
        <v>0.34117280942288108</v>
      </c>
    </row>
    <row r="117" spans="1:17" x14ac:dyDescent="0.3">
      <c r="A117" s="24" t="s">
        <v>175</v>
      </c>
      <c r="B117" s="19">
        <v>1</v>
      </c>
      <c r="C117" s="19">
        <v>0.45251092282654398</v>
      </c>
      <c r="D117" s="19">
        <v>0.74561751642981899</v>
      </c>
      <c r="E117">
        <v>18.310235393782701</v>
      </c>
      <c r="F117">
        <v>0</v>
      </c>
      <c r="G117">
        <v>9.9450829723451193</v>
      </c>
      <c r="H117">
        <v>0.48778453885075401</v>
      </c>
      <c r="I117">
        <v>0</v>
      </c>
      <c r="J117">
        <v>0.240260907771224</v>
      </c>
      <c r="K117">
        <v>1237.2851284866099</v>
      </c>
      <c r="L117">
        <v>0</v>
      </c>
      <c r="M117">
        <v>526.85780502846296</v>
      </c>
      <c r="N117">
        <v>0.74238993663655861</v>
      </c>
      <c r="O117">
        <v>0.53287461773700306</v>
      </c>
      <c r="P117">
        <f t="shared" si="0"/>
        <v>0.79561557716472742</v>
      </c>
      <c r="Q117">
        <f t="shared" si="1"/>
        <v>0.34117280942288108</v>
      </c>
    </row>
    <row r="118" spans="1:17" x14ac:dyDescent="0.3">
      <c r="A118" s="24" t="s">
        <v>175</v>
      </c>
      <c r="B118" s="19">
        <v>2</v>
      </c>
      <c r="C118" s="19"/>
      <c r="D118" s="19"/>
      <c r="E118" s="19"/>
      <c r="F118" s="19"/>
      <c r="G118" s="19"/>
      <c r="H118" s="19"/>
      <c r="I118" s="19"/>
      <c r="J118" s="19"/>
      <c r="K118" s="19"/>
      <c r="L118" s="19"/>
      <c r="M118" s="19"/>
    </row>
    <row r="119" spans="1:17" x14ac:dyDescent="0.3">
      <c r="A119" s="24" t="s">
        <v>175</v>
      </c>
      <c r="B119" s="19">
        <v>3</v>
      </c>
      <c r="C119" s="19">
        <v>0.45251092282654398</v>
      </c>
      <c r="D119" s="19">
        <v>0.74561751642981899</v>
      </c>
      <c r="E119">
        <v>45.544188255870999</v>
      </c>
      <c r="F119">
        <v>0</v>
      </c>
      <c r="G119">
        <v>14.0502399772818</v>
      </c>
      <c r="H119">
        <v>0.81613347821097004</v>
      </c>
      <c r="I119">
        <v>4.0013965258876702E-3</v>
      </c>
      <c r="J119">
        <v>0.115113167742074</v>
      </c>
      <c r="K119">
        <v>1543.9127985800201</v>
      </c>
      <c r="L119">
        <v>0</v>
      </c>
      <c r="M119">
        <v>357.196469548842</v>
      </c>
      <c r="N119">
        <v>0.84562439327596528</v>
      </c>
      <c r="O119">
        <v>0.69700323243260454</v>
      </c>
      <c r="P119">
        <f t="shared" si="0"/>
        <v>0.79561557716472742</v>
      </c>
      <c r="Q119">
        <f t="shared" si="1"/>
        <v>0.34117280942288108</v>
      </c>
    </row>
    <row r="120" spans="1:17" x14ac:dyDescent="0.3">
      <c r="A120" s="24" t="s">
        <v>175</v>
      </c>
      <c r="B120" s="19">
        <v>4</v>
      </c>
      <c r="C120" s="19">
        <v>0.45251092282654398</v>
      </c>
      <c r="D120" s="19">
        <v>0.74561751642981899</v>
      </c>
      <c r="E120">
        <v>39.240867034534297</v>
      </c>
      <c r="F120">
        <v>0</v>
      </c>
      <c r="G120">
        <v>20.764221319735601</v>
      </c>
      <c r="H120">
        <v>1.93331853958372</v>
      </c>
      <c r="I120">
        <v>1.70439619044657E-2</v>
      </c>
      <c r="J120">
        <v>0.21698735997146801</v>
      </c>
      <c r="K120">
        <v>1397.00894201338</v>
      </c>
      <c r="L120">
        <v>97.178320040756006</v>
      </c>
      <c r="M120">
        <v>400.79649346996501</v>
      </c>
      <c r="N120">
        <v>0.58843762796545951</v>
      </c>
      <c r="O120">
        <v>0.48532604799789142</v>
      </c>
      <c r="P120">
        <f t="shared" si="0"/>
        <v>0.79561557716472742</v>
      </c>
      <c r="Q120">
        <f t="shared" si="1"/>
        <v>0.34117280942288108</v>
      </c>
    </row>
    <row r="121" spans="1:17" x14ac:dyDescent="0.3">
      <c r="A121" s="24" t="s">
        <v>175</v>
      </c>
      <c r="B121" s="19">
        <v>5</v>
      </c>
      <c r="C121" s="19">
        <v>0.45251092282654398</v>
      </c>
      <c r="D121" s="19">
        <v>0.74561751642981899</v>
      </c>
      <c r="E121">
        <v>10.977163055264</v>
      </c>
      <c r="F121">
        <v>0</v>
      </c>
      <c r="G121">
        <v>14.773950093318501</v>
      </c>
      <c r="H121">
        <v>0.25909099923208301</v>
      </c>
      <c r="I121">
        <v>0</v>
      </c>
      <c r="J121">
        <v>0.20724986013086499</v>
      </c>
      <c r="K121">
        <v>918.10672234266997</v>
      </c>
      <c r="L121">
        <v>0</v>
      </c>
      <c r="M121">
        <v>1318.11193547576</v>
      </c>
      <c r="N121">
        <v>0.54974923912371776</v>
      </c>
      <c r="O121">
        <v>0.39400774523132698</v>
      </c>
      <c r="P121">
        <f t="shared" si="0"/>
        <v>0.79561557716472742</v>
      </c>
      <c r="Q121">
        <f t="shared" si="1"/>
        <v>0.34117280942288108</v>
      </c>
    </row>
    <row r="122" spans="1:17" x14ac:dyDescent="0.3">
      <c r="A122" s="24" t="s">
        <v>175</v>
      </c>
      <c r="B122" s="19">
        <v>6</v>
      </c>
      <c r="C122" s="19">
        <v>0.45251092282654398</v>
      </c>
      <c r="D122" s="19">
        <v>0.74561751642981899</v>
      </c>
      <c r="E122">
        <v>39.240867034534297</v>
      </c>
      <c r="F122">
        <v>0</v>
      </c>
      <c r="G122">
        <v>20.764221319735601</v>
      </c>
      <c r="H122">
        <v>1.93331853958372</v>
      </c>
      <c r="I122">
        <v>1.70439619044657E-2</v>
      </c>
      <c r="J122">
        <v>0.21698735997146801</v>
      </c>
      <c r="K122">
        <v>1397.00894201338</v>
      </c>
      <c r="L122">
        <v>97.178320040756006</v>
      </c>
      <c r="M122">
        <v>400.79649346996501</v>
      </c>
      <c r="N122">
        <v>0.58843762796545951</v>
      </c>
      <c r="O122">
        <v>0.48532604799789142</v>
      </c>
      <c r="P122">
        <f t="shared" si="0"/>
        <v>0.79561557716472742</v>
      </c>
      <c r="Q122">
        <f t="shared" si="1"/>
        <v>0.34117280942288108</v>
      </c>
    </row>
    <row r="123" spans="1:17" x14ac:dyDescent="0.3">
      <c r="A123" s="24" t="s">
        <v>175</v>
      </c>
      <c r="B123" s="19">
        <v>7</v>
      </c>
      <c r="C123" s="19">
        <v>0.45251092282654398</v>
      </c>
      <c r="D123" s="19">
        <v>0.74561751642981899</v>
      </c>
      <c r="E123">
        <v>18.310235393782701</v>
      </c>
      <c r="F123">
        <v>0</v>
      </c>
      <c r="G123">
        <v>9.9450829723451193</v>
      </c>
      <c r="H123">
        <v>0.48778453885075401</v>
      </c>
      <c r="I123">
        <v>0</v>
      </c>
      <c r="J123">
        <v>0.240260907771224</v>
      </c>
      <c r="K123">
        <v>1237.2851284866099</v>
      </c>
      <c r="L123">
        <v>0</v>
      </c>
      <c r="M123">
        <v>526.85780502846296</v>
      </c>
      <c r="N123">
        <v>0.74238993663655861</v>
      </c>
      <c r="O123">
        <v>0.53287461773700306</v>
      </c>
      <c r="P123">
        <f t="shared" si="0"/>
        <v>0.79561557716472742</v>
      </c>
      <c r="Q123">
        <f t="shared" si="1"/>
        <v>0.34117280942288108</v>
      </c>
    </row>
    <row r="124" spans="1:17" x14ac:dyDescent="0.3">
      <c r="A124" s="24" t="s">
        <v>175</v>
      </c>
      <c r="B124" s="19">
        <v>8</v>
      </c>
      <c r="C124" s="19"/>
      <c r="D124" s="19"/>
      <c r="E124" s="19"/>
      <c r="F124" s="19"/>
      <c r="G124" s="19"/>
      <c r="H124" s="19"/>
      <c r="I124" s="19"/>
      <c r="J124" s="19"/>
      <c r="K124" s="19"/>
      <c r="L124" s="19"/>
      <c r="M124" s="19"/>
    </row>
    <row r="125" spans="1:17" x14ac:dyDescent="0.3">
      <c r="A125" s="24" t="s">
        <v>175</v>
      </c>
      <c r="B125" s="19">
        <v>9</v>
      </c>
      <c r="C125" s="19">
        <v>0.45251092282654398</v>
      </c>
      <c r="D125" s="19">
        <v>0.74561751642981899</v>
      </c>
      <c r="E125">
        <v>45.544188255870999</v>
      </c>
      <c r="F125">
        <v>0</v>
      </c>
      <c r="G125">
        <v>14.0502399772818</v>
      </c>
      <c r="H125">
        <v>0.81613347821097004</v>
      </c>
      <c r="I125">
        <v>4.0013965258876702E-3</v>
      </c>
      <c r="J125">
        <v>0.115113167742074</v>
      </c>
      <c r="K125">
        <v>1543.9127985800201</v>
      </c>
      <c r="L125">
        <v>0</v>
      </c>
      <c r="M125">
        <v>357.196469548842</v>
      </c>
      <c r="N125">
        <v>0.84562439327596528</v>
      </c>
      <c r="O125">
        <v>0.69700323243260454</v>
      </c>
      <c r="P125">
        <f t="shared" si="0"/>
        <v>0.79561557716472742</v>
      </c>
      <c r="Q125">
        <f t="shared" si="1"/>
        <v>0.34117280942288108</v>
      </c>
    </row>
    <row r="126" spans="1:17" x14ac:dyDescent="0.3">
      <c r="A126" s="24" t="s">
        <v>175</v>
      </c>
      <c r="B126" s="19">
        <v>10</v>
      </c>
      <c r="C126" s="19">
        <v>0.45251092282654398</v>
      </c>
      <c r="D126" s="19">
        <v>0.74561751642981899</v>
      </c>
      <c r="E126">
        <v>39.240867034534297</v>
      </c>
      <c r="F126">
        <v>0</v>
      </c>
      <c r="G126">
        <v>20.764221319735601</v>
      </c>
      <c r="H126">
        <v>1.93331853958372</v>
      </c>
      <c r="I126">
        <v>1.70439619044657E-2</v>
      </c>
      <c r="J126">
        <v>0.21698735997146801</v>
      </c>
      <c r="K126">
        <v>1397.00894201338</v>
      </c>
      <c r="L126">
        <v>97.178320040756006</v>
      </c>
      <c r="M126">
        <v>400.79649346996501</v>
      </c>
      <c r="N126">
        <v>0.58843762796545951</v>
      </c>
      <c r="O126">
        <v>0.48532604799789142</v>
      </c>
      <c r="P126">
        <f t="shared" si="0"/>
        <v>0.79561557716472742</v>
      </c>
      <c r="Q126">
        <f t="shared" si="1"/>
        <v>0.34117280942288108</v>
      </c>
    </row>
    <row r="127" spans="1:17" x14ac:dyDescent="0.3">
      <c r="A127" s="24" t="s">
        <v>175</v>
      </c>
      <c r="B127" s="19">
        <v>11</v>
      </c>
      <c r="C127" s="19">
        <v>0.45251092282654398</v>
      </c>
      <c r="D127" s="19">
        <v>0.74561751642981899</v>
      </c>
      <c r="E127">
        <v>10.977163055264</v>
      </c>
      <c r="F127">
        <v>0</v>
      </c>
      <c r="G127">
        <v>14.773950093318501</v>
      </c>
      <c r="H127">
        <v>0.25909099923208301</v>
      </c>
      <c r="I127">
        <v>0</v>
      </c>
      <c r="J127">
        <v>0.20724986013086499</v>
      </c>
      <c r="K127">
        <v>918.10672234266997</v>
      </c>
      <c r="L127">
        <v>0</v>
      </c>
      <c r="M127">
        <v>1318.11193547576</v>
      </c>
      <c r="N127">
        <v>0.54974923912371776</v>
      </c>
      <c r="O127">
        <v>0.39400774523132698</v>
      </c>
      <c r="P127">
        <f t="shared" si="0"/>
        <v>0.79561557716472742</v>
      </c>
      <c r="Q127">
        <f t="shared" si="1"/>
        <v>0.34117280942288108</v>
      </c>
    </row>
    <row r="128" spans="1:17" x14ac:dyDescent="0.3">
      <c r="A128" s="24" t="s">
        <v>175</v>
      </c>
      <c r="B128" s="19">
        <v>12</v>
      </c>
      <c r="C128" s="19">
        <v>0.45251092282654398</v>
      </c>
      <c r="D128" s="19">
        <v>0.74561751642981899</v>
      </c>
      <c r="E128">
        <v>39.240867034534297</v>
      </c>
      <c r="F128">
        <v>0</v>
      </c>
      <c r="G128">
        <v>20.764221319735601</v>
      </c>
      <c r="H128">
        <v>1.93331853958372</v>
      </c>
      <c r="I128">
        <v>1.70439619044657E-2</v>
      </c>
      <c r="J128">
        <v>0.21698735997146801</v>
      </c>
      <c r="K128">
        <v>1397.00894201338</v>
      </c>
      <c r="L128">
        <v>97.178320040756006</v>
      </c>
      <c r="M128">
        <v>400.79649346996501</v>
      </c>
      <c r="N128">
        <v>0.58843762796545951</v>
      </c>
      <c r="O128">
        <v>0.48532604799789142</v>
      </c>
      <c r="P128">
        <f t="shared" si="0"/>
        <v>0.79561557716472742</v>
      </c>
      <c r="Q128">
        <f t="shared" si="1"/>
        <v>0.34117280942288108</v>
      </c>
    </row>
    <row r="129" spans="1:17" x14ac:dyDescent="0.3">
      <c r="A129" s="24" t="s">
        <v>175</v>
      </c>
      <c r="B129" s="19">
        <v>13</v>
      </c>
      <c r="C129" s="19"/>
      <c r="D129" s="19"/>
      <c r="E129" s="19"/>
      <c r="F129" s="19"/>
      <c r="G129" s="19"/>
      <c r="H129" s="19"/>
      <c r="I129" s="19"/>
      <c r="J129" s="19"/>
      <c r="K129" s="19"/>
      <c r="L129" s="19"/>
      <c r="M129" s="19"/>
    </row>
    <row r="130" spans="1:17" x14ac:dyDescent="0.3">
      <c r="A130" s="24" t="s">
        <v>175</v>
      </c>
      <c r="B130" s="19">
        <v>14</v>
      </c>
      <c r="C130" s="19"/>
      <c r="D130" s="19"/>
      <c r="E130" s="19"/>
      <c r="F130" s="19"/>
      <c r="G130" s="19"/>
      <c r="H130" s="19"/>
      <c r="I130" s="19"/>
      <c r="J130" s="19"/>
      <c r="K130" s="19"/>
      <c r="L130" s="19"/>
      <c r="M130" s="19"/>
    </row>
    <row r="131" spans="1:17" x14ac:dyDescent="0.3">
      <c r="A131" s="24" t="s">
        <v>175</v>
      </c>
      <c r="B131" s="19">
        <v>15</v>
      </c>
      <c r="C131" s="19"/>
      <c r="D131" s="19"/>
      <c r="E131" s="19"/>
      <c r="F131" s="19"/>
      <c r="G131" s="19"/>
      <c r="H131" s="19"/>
      <c r="I131" s="19"/>
      <c r="J131" s="19"/>
      <c r="K131" s="19"/>
      <c r="L131" s="19"/>
      <c r="M131" s="19"/>
    </row>
    <row r="132" spans="1:17" x14ac:dyDescent="0.3">
      <c r="A132" s="24" t="s">
        <v>175</v>
      </c>
      <c r="B132" s="19">
        <v>16</v>
      </c>
      <c r="C132" s="19"/>
      <c r="D132" s="19"/>
      <c r="E132" s="19"/>
      <c r="F132" s="19"/>
      <c r="G132" s="19"/>
      <c r="H132" s="19"/>
      <c r="I132" s="19"/>
      <c r="J132" s="19"/>
      <c r="K132" s="19"/>
      <c r="L132" s="19"/>
      <c r="M132" s="19"/>
    </row>
    <row r="133" spans="1:17" x14ac:dyDescent="0.3">
      <c r="A133" s="24" t="s">
        <v>175</v>
      </c>
      <c r="B133" s="19">
        <v>17</v>
      </c>
      <c r="C133" s="19"/>
      <c r="D133" s="19"/>
      <c r="E133" s="19"/>
      <c r="F133" s="19"/>
      <c r="G133" s="19"/>
      <c r="H133" s="19"/>
      <c r="I133" s="19"/>
      <c r="J133" s="19"/>
      <c r="K133" s="19"/>
      <c r="L133" s="19"/>
      <c r="M133" s="19"/>
    </row>
    <row r="134" spans="1:17" x14ac:dyDescent="0.3">
      <c r="A134" s="24" t="s">
        <v>175</v>
      </c>
      <c r="B134" s="19">
        <v>18</v>
      </c>
      <c r="C134" s="19"/>
      <c r="D134" s="19"/>
      <c r="E134" s="19"/>
      <c r="F134" s="19"/>
      <c r="G134" s="19"/>
      <c r="H134" s="19"/>
      <c r="I134" s="19"/>
      <c r="J134" s="19"/>
      <c r="K134" s="19"/>
      <c r="L134" s="19"/>
      <c r="M134" s="19"/>
    </row>
    <row r="135" spans="1:17" x14ac:dyDescent="0.3">
      <c r="A135" s="24" t="s">
        <v>175</v>
      </c>
      <c r="B135" s="19">
        <v>19</v>
      </c>
      <c r="C135" s="19">
        <v>0.45251092282654398</v>
      </c>
      <c r="D135" s="19">
        <v>0.74561751642981899</v>
      </c>
      <c r="E135">
        <v>18.310235393782701</v>
      </c>
      <c r="F135">
        <v>0</v>
      </c>
      <c r="G135">
        <v>9.9450829723451193</v>
      </c>
      <c r="H135">
        <v>0.48778453885075401</v>
      </c>
      <c r="I135">
        <v>0</v>
      </c>
      <c r="J135">
        <v>0.240260907771224</v>
      </c>
      <c r="K135">
        <v>1237.2851284866099</v>
      </c>
      <c r="L135">
        <v>0</v>
      </c>
      <c r="M135">
        <v>526.85780502846296</v>
      </c>
      <c r="N135">
        <v>0.74238993663655861</v>
      </c>
      <c r="O135">
        <v>0.53287461773700306</v>
      </c>
      <c r="P135">
        <f t="shared" si="0"/>
        <v>0.79561557716472742</v>
      </c>
      <c r="Q135">
        <f t="shared" si="1"/>
        <v>0.34117280942288108</v>
      </c>
    </row>
    <row r="136" spans="1:17" x14ac:dyDescent="0.3">
      <c r="A136" s="24" t="s">
        <v>175</v>
      </c>
      <c r="B136" s="19">
        <v>21</v>
      </c>
      <c r="C136" s="19">
        <v>0.45251092282654398</v>
      </c>
      <c r="D136" s="19">
        <v>0.74561751642981899</v>
      </c>
      <c r="E136">
        <v>45.544188255870999</v>
      </c>
      <c r="F136">
        <v>0</v>
      </c>
      <c r="G136">
        <v>14.0502399772818</v>
      </c>
      <c r="H136">
        <v>0.81613347821097004</v>
      </c>
      <c r="I136">
        <v>4.0013965258876702E-3</v>
      </c>
      <c r="J136">
        <v>0.115113167742074</v>
      </c>
      <c r="K136">
        <v>1543.9127985800201</v>
      </c>
      <c r="L136">
        <v>0</v>
      </c>
      <c r="M136">
        <v>357.196469548842</v>
      </c>
      <c r="N136">
        <v>0.84562439327596528</v>
      </c>
      <c r="O136">
        <v>0.69700323243260454</v>
      </c>
      <c r="P136">
        <f t="shared" si="0"/>
        <v>0.79561557716472742</v>
      </c>
      <c r="Q136">
        <f t="shared" si="1"/>
        <v>0.34117280942288108</v>
      </c>
    </row>
    <row r="137" spans="1:17" x14ac:dyDescent="0.3">
      <c r="A137" s="24" t="s">
        <v>175</v>
      </c>
      <c r="B137" s="19">
        <v>22</v>
      </c>
      <c r="C137" s="19">
        <v>0.45251092282654398</v>
      </c>
      <c r="D137" s="19">
        <v>0.74561751642981899</v>
      </c>
      <c r="E137">
        <v>39.240867034534297</v>
      </c>
      <c r="F137">
        <v>0</v>
      </c>
      <c r="G137">
        <v>20.764221319735601</v>
      </c>
      <c r="H137">
        <v>1.93331853958372</v>
      </c>
      <c r="I137">
        <v>1.70439619044657E-2</v>
      </c>
      <c r="J137">
        <v>0.21698735997146801</v>
      </c>
      <c r="K137">
        <v>1397.00894201338</v>
      </c>
      <c r="L137">
        <v>97.178320040756006</v>
      </c>
      <c r="M137">
        <v>400.79649346996501</v>
      </c>
      <c r="N137">
        <v>0.58843762796545951</v>
      </c>
      <c r="O137">
        <v>0.48532604799789142</v>
      </c>
      <c r="P137">
        <f t="shared" si="0"/>
        <v>0.79561557716472742</v>
      </c>
      <c r="Q137">
        <f t="shared" si="1"/>
        <v>0.34117280942288108</v>
      </c>
    </row>
    <row r="138" spans="1:17" x14ac:dyDescent="0.3">
      <c r="A138" s="24" t="s">
        <v>175</v>
      </c>
      <c r="B138" s="19">
        <v>23</v>
      </c>
      <c r="C138" s="19">
        <v>0.45251092282654398</v>
      </c>
      <c r="D138" s="19">
        <v>0.74561751642981899</v>
      </c>
      <c r="E138">
        <v>10.977163055264</v>
      </c>
      <c r="F138">
        <v>0</v>
      </c>
      <c r="G138">
        <v>14.773950093318501</v>
      </c>
      <c r="H138">
        <v>0.25909099923208301</v>
      </c>
      <c r="I138">
        <v>0</v>
      </c>
      <c r="J138">
        <v>0.20724986013086499</v>
      </c>
      <c r="K138">
        <v>918.10672234266997</v>
      </c>
      <c r="L138">
        <v>0</v>
      </c>
      <c r="M138">
        <v>1318.11193547576</v>
      </c>
      <c r="N138">
        <v>0.54974923912371776</v>
      </c>
      <c r="O138">
        <v>0.39400774523132698</v>
      </c>
      <c r="P138">
        <f t="shared" si="0"/>
        <v>0.79561557716472742</v>
      </c>
      <c r="Q138">
        <f t="shared" si="1"/>
        <v>0.34117280942288108</v>
      </c>
    </row>
    <row r="139" spans="1:17" x14ac:dyDescent="0.3">
      <c r="A139" s="24" t="s">
        <v>175</v>
      </c>
      <c r="B139" s="19">
        <v>24</v>
      </c>
      <c r="C139" s="19">
        <v>0.45251092282654398</v>
      </c>
      <c r="D139" s="19">
        <v>0.74561751642981899</v>
      </c>
      <c r="E139">
        <v>39.240867034534297</v>
      </c>
      <c r="F139">
        <v>0</v>
      </c>
      <c r="G139">
        <v>20.764221319735601</v>
      </c>
      <c r="H139">
        <v>1.93331853958372</v>
      </c>
      <c r="I139">
        <v>1.70439619044657E-2</v>
      </c>
      <c r="J139">
        <v>0.21698735997146801</v>
      </c>
      <c r="K139">
        <v>1397.00894201338</v>
      </c>
      <c r="L139">
        <v>97.178320040756006</v>
      </c>
      <c r="M139">
        <v>400.79649346996501</v>
      </c>
      <c r="N139">
        <v>0.58843762796545951</v>
      </c>
      <c r="O139">
        <v>0.48532604799789142</v>
      </c>
      <c r="P139">
        <f t="shared" si="0"/>
        <v>0.79561557716472742</v>
      </c>
      <c r="Q139">
        <f t="shared" si="1"/>
        <v>0.34117280942288108</v>
      </c>
    </row>
    <row r="140" spans="1:17" x14ac:dyDescent="0.3">
      <c r="A140" s="19" t="s">
        <v>55</v>
      </c>
      <c r="B140" s="19">
        <v>1</v>
      </c>
      <c r="C140" s="19">
        <v>0.50108598999999998</v>
      </c>
      <c r="D140" s="19">
        <v>0.89152366900000002</v>
      </c>
      <c r="E140" s="19">
        <v>29</v>
      </c>
      <c r="F140" s="20">
        <v>0</v>
      </c>
      <c r="G140" s="19">
        <v>0</v>
      </c>
      <c r="H140" s="19">
        <v>0.48</v>
      </c>
      <c r="I140" s="19">
        <v>0</v>
      </c>
      <c r="J140" s="19">
        <v>0</v>
      </c>
      <c r="K140" s="19">
        <v>444</v>
      </c>
      <c r="L140" s="19">
        <v>0</v>
      </c>
      <c r="M140" s="19">
        <v>0</v>
      </c>
      <c r="N140">
        <v>0.73426684741976689</v>
      </c>
      <c r="O140">
        <v>0.36086076464668171</v>
      </c>
      <c r="P140">
        <v>1</v>
      </c>
      <c r="Q140">
        <v>0</v>
      </c>
    </row>
    <row r="141" spans="1:17" x14ac:dyDescent="0.3">
      <c r="A141" s="19" t="s">
        <v>55</v>
      </c>
      <c r="B141" s="19">
        <v>2</v>
      </c>
      <c r="C141" s="19">
        <v>0.50108598999999998</v>
      </c>
      <c r="D141" s="19">
        <v>0.89152366900000002</v>
      </c>
      <c r="E141" s="19">
        <v>29</v>
      </c>
      <c r="F141" s="19">
        <v>0</v>
      </c>
      <c r="G141" s="19">
        <v>0</v>
      </c>
      <c r="H141" s="19">
        <v>0.48</v>
      </c>
      <c r="I141" s="19">
        <v>0</v>
      </c>
      <c r="J141" s="19">
        <v>0</v>
      </c>
      <c r="K141" s="19">
        <v>444</v>
      </c>
      <c r="L141" s="19">
        <v>0</v>
      </c>
      <c r="M141" s="19">
        <v>0</v>
      </c>
      <c r="N141">
        <v>0.65139438398943228</v>
      </c>
      <c r="O141">
        <v>0.38303397533001515</v>
      </c>
      <c r="P141">
        <v>1</v>
      </c>
      <c r="Q141">
        <v>0</v>
      </c>
    </row>
    <row r="142" spans="1:17" x14ac:dyDescent="0.3">
      <c r="A142" s="19" t="s">
        <v>55</v>
      </c>
      <c r="B142" s="19">
        <v>3</v>
      </c>
      <c r="C142" s="19">
        <v>0.50108598999999998</v>
      </c>
      <c r="D142" s="19">
        <v>0.89152366900000002</v>
      </c>
      <c r="E142" s="19">
        <v>29</v>
      </c>
      <c r="F142" s="20">
        <v>0</v>
      </c>
      <c r="G142" s="19">
        <v>0</v>
      </c>
      <c r="H142" s="19">
        <v>0.48</v>
      </c>
      <c r="I142" s="19">
        <v>0</v>
      </c>
      <c r="J142" s="19">
        <v>0</v>
      </c>
      <c r="K142" s="19">
        <v>444</v>
      </c>
      <c r="L142" s="19">
        <v>0</v>
      </c>
      <c r="M142" s="19">
        <v>0</v>
      </c>
      <c r="N142">
        <v>0.58177137676443924</v>
      </c>
      <c r="O142">
        <v>0.38945139302494869</v>
      </c>
      <c r="P142">
        <v>1</v>
      </c>
      <c r="Q142">
        <v>0</v>
      </c>
    </row>
    <row r="143" spans="1:17" x14ac:dyDescent="0.3">
      <c r="A143" s="19" t="s">
        <v>55</v>
      </c>
      <c r="B143" s="19">
        <v>4</v>
      </c>
      <c r="C143" s="19">
        <v>0.50108598999999998</v>
      </c>
      <c r="D143" s="19">
        <v>0.89152366900000002</v>
      </c>
      <c r="E143" s="19">
        <v>29</v>
      </c>
      <c r="F143" s="19">
        <v>0</v>
      </c>
      <c r="G143" s="19">
        <v>0</v>
      </c>
      <c r="H143" s="19">
        <v>0.48</v>
      </c>
      <c r="I143" s="20">
        <v>0</v>
      </c>
      <c r="J143" s="19">
        <v>0</v>
      </c>
      <c r="K143" s="19">
        <v>444</v>
      </c>
      <c r="L143" s="19">
        <v>0</v>
      </c>
      <c r="M143" s="19">
        <v>0</v>
      </c>
      <c r="N143">
        <v>0.58843762796545951</v>
      </c>
      <c r="O143">
        <v>0.48532604799789142</v>
      </c>
      <c r="P143">
        <v>1</v>
      </c>
      <c r="Q143">
        <v>0</v>
      </c>
    </row>
    <row r="144" spans="1:17" x14ac:dyDescent="0.3">
      <c r="A144" s="19" t="s">
        <v>55</v>
      </c>
      <c r="B144" s="19">
        <v>5</v>
      </c>
      <c r="C144" s="19">
        <v>0.50108598999999998</v>
      </c>
      <c r="D144" s="19">
        <v>0.89152366900000002</v>
      </c>
      <c r="E144" s="19">
        <v>29</v>
      </c>
      <c r="F144" s="20">
        <v>0</v>
      </c>
      <c r="G144" s="19">
        <v>0</v>
      </c>
      <c r="H144" s="19">
        <v>0.48</v>
      </c>
      <c r="I144" s="20">
        <v>0</v>
      </c>
      <c r="J144" s="19">
        <v>0</v>
      </c>
      <c r="K144" s="19">
        <v>444</v>
      </c>
      <c r="L144" s="19">
        <v>0</v>
      </c>
      <c r="M144" s="19">
        <v>0</v>
      </c>
      <c r="N144">
        <v>0.35930258940223547</v>
      </c>
      <c r="O144">
        <v>0.41103799617915515</v>
      </c>
      <c r="P144">
        <v>1</v>
      </c>
      <c r="Q144">
        <v>0</v>
      </c>
    </row>
    <row r="145" spans="1:17" x14ac:dyDescent="0.3">
      <c r="A145" s="19" t="s">
        <v>55</v>
      </c>
      <c r="B145" s="19">
        <v>6</v>
      </c>
      <c r="C145" s="19">
        <v>0.50108598999999998</v>
      </c>
      <c r="D145" s="19">
        <v>0.89152366900000002</v>
      </c>
      <c r="E145" s="19">
        <v>29</v>
      </c>
      <c r="F145" s="20">
        <v>0</v>
      </c>
      <c r="G145" s="19">
        <v>0</v>
      </c>
      <c r="H145" s="19">
        <v>0.48</v>
      </c>
      <c r="I145" s="20">
        <v>0</v>
      </c>
      <c r="J145" s="19">
        <v>0</v>
      </c>
      <c r="K145" s="19">
        <v>444</v>
      </c>
      <c r="L145" s="19">
        <v>0</v>
      </c>
      <c r="M145" s="19">
        <v>0</v>
      </c>
      <c r="N145">
        <v>0.58843762796545951</v>
      </c>
      <c r="O145">
        <v>0.48532604799789142</v>
      </c>
      <c r="P145">
        <v>1</v>
      </c>
      <c r="Q145">
        <v>0</v>
      </c>
    </row>
    <row r="146" spans="1:17" x14ac:dyDescent="0.3">
      <c r="A146" s="19" t="s">
        <v>55</v>
      </c>
      <c r="B146" s="19">
        <v>7</v>
      </c>
      <c r="C146" s="19">
        <v>0.50108598999999998</v>
      </c>
      <c r="D146" s="19">
        <v>0.89152366900000002</v>
      </c>
      <c r="E146" s="19">
        <v>29</v>
      </c>
      <c r="F146" s="20">
        <v>0</v>
      </c>
      <c r="G146" s="19">
        <v>0</v>
      </c>
      <c r="H146" s="19">
        <v>0.48</v>
      </c>
      <c r="I146" s="19">
        <v>0</v>
      </c>
      <c r="J146" s="19">
        <v>0</v>
      </c>
      <c r="K146" s="19">
        <v>444</v>
      </c>
      <c r="L146" s="19">
        <v>0</v>
      </c>
      <c r="M146" s="19">
        <v>0</v>
      </c>
      <c r="N146">
        <v>0.64831027719689605</v>
      </c>
      <c r="O146">
        <v>0.62341807401314386</v>
      </c>
      <c r="P146">
        <v>1</v>
      </c>
      <c r="Q146">
        <v>0</v>
      </c>
    </row>
    <row r="147" spans="1:17" x14ac:dyDescent="0.3">
      <c r="A147" s="19" t="s">
        <v>55</v>
      </c>
      <c r="B147" s="19">
        <v>8</v>
      </c>
      <c r="C147" s="19">
        <v>0.50108598999999998</v>
      </c>
      <c r="D147" s="19">
        <v>0.89152366900000002</v>
      </c>
      <c r="E147" s="19">
        <v>29</v>
      </c>
      <c r="F147" s="19">
        <v>0</v>
      </c>
      <c r="G147" s="19">
        <v>0</v>
      </c>
      <c r="H147" s="19">
        <v>0.48</v>
      </c>
      <c r="I147" s="20">
        <v>0</v>
      </c>
      <c r="J147" s="19">
        <v>0</v>
      </c>
      <c r="K147" s="19">
        <v>444</v>
      </c>
      <c r="L147" s="19">
        <v>0</v>
      </c>
      <c r="M147" s="19">
        <v>0</v>
      </c>
      <c r="N147">
        <v>0.4448676725204056</v>
      </c>
      <c r="O147">
        <v>0.41531041305960925</v>
      </c>
      <c r="P147">
        <v>1</v>
      </c>
      <c r="Q147">
        <v>0</v>
      </c>
    </row>
    <row r="148" spans="1:17" x14ac:dyDescent="0.3">
      <c r="A148" s="19" t="s">
        <v>55</v>
      </c>
      <c r="B148" s="19">
        <v>9</v>
      </c>
      <c r="C148" s="19">
        <v>0.50108598999999998</v>
      </c>
      <c r="D148" s="19">
        <v>0.89152366900000002</v>
      </c>
      <c r="E148" s="19">
        <v>29</v>
      </c>
      <c r="F148" s="19">
        <v>0</v>
      </c>
      <c r="G148" s="19">
        <v>0</v>
      </c>
      <c r="H148" s="19">
        <v>0.48</v>
      </c>
      <c r="I148" s="20">
        <v>0</v>
      </c>
      <c r="J148" s="19">
        <v>0</v>
      </c>
      <c r="K148" s="19">
        <v>444</v>
      </c>
      <c r="L148" s="19">
        <v>0</v>
      </c>
      <c r="M148" s="19">
        <v>0</v>
      </c>
      <c r="N148">
        <v>0.52352941176470591</v>
      </c>
      <c r="O148">
        <v>0.50251470435144707</v>
      </c>
      <c r="P148">
        <v>1</v>
      </c>
      <c r="Q148">
        <v>0</v>
      </c>
    </row>
    <row r="149" spans="1:17" x14ac:dyDescent="0.3">
      <c r="A149" s="19" t="s">
        <v>55</v>
      </c>
      <c r="B149" s="19">
        <v>10</v>
      </c>
      <c r="C149" s="19">
        <v>0.50108598999999998</v>
      </c>
      <c r="D149" s="19">
        <v>0.89152366900000002</v>
      </c>
      <c r="E149" s="19">
        <v>29</v>
      </c>
      <c r="F149" s="20">
        <v>0</v>
      </c>
      <c r="G149" s="19">
        <v>0</v>
      </c>
      <c r="H149" s="19">
        <v>0.48</v>
      </c>
      <c r="I149" s="20">
        <v>0</v>
      </c>
      <c r="J149" s="19">
        <v>0</v>
      </c>
      <c r="K149" s="19">
        <v>444</v>
      </c>
      <c r="L149" s="19">
        <v>0</v>
      </c>
      <c r="M149" s="19">
        <v>0</v>
      </c>
      <c r="N149">
        <v>0.51018761824679415</v>
      </c>
      <c r="O149">
        <v>0.57588816480975402</v>
      </c>
      <c r="P149">
        <v>1</v>
      </c>
      <c r="Q149">
        <v>0</v>
      </c>
    </row>
    <row r="150" spans="1:17" x14ac:dyDescent="0.3">
      <c r="A150" s="19" t="s">
        <v>55</v>
      </c>
      <c r="B150" s="19">
        <v>11</v>
      </c>
      <c r="C150" s="19">
        <v>0.50108598999999998</v>
      </c>
      <c r="D150" s="19">
        <v>0.89152366900000002</v>
      </c>
      <c r="E150" s="19">
        <v>29</v>
      </c>
      <c r="F150" s="20">
        <v>0</v>
      </c>
      <c r="G150" s="19">
        <v>0</v>
      </c>
      <c r="H150" s="19">
        <v>0.48</v>
      </c>
      <c r="I150" s="19">
        <v>0</v>
      </c>
      <c r="J150" s="19">
        <v>0</v>
      </c>
      <c r="K150" s="19">
        <v>444</v>
      </c>
      <c r="L150" s="19">
        <v>0</v>
      </c>
      <c r="M150" s="19">
        <v>0</v>
      </c>
      <c r="N150">
        <v>0.58843762796545951</v>
      </c>
      <c r="O150">
        <v>0.48532604799789142</v>
      </c>
      <c r="P150">
        <v>1</v>
      </c>
      <c r="Q150">
        <v>0</v>
      </c>
    </row>
    <row r="151" spans="1:17" x14ac:dyDescent="0.3">
      <c r="A151" s="19" t="s">
        <v>55</v>
      </c>
      <c r="B151" s="19">
        <v>12</v>
      </c>
      <c r="C151" s="19">
        <v>0.50108598999999998</v>
      </c>
      <c r="D151" s="19">
        <v>0.89152366900000002</v>
      </c>
      <c r="E151" s="19">
        <v>29</v>
      </c>
      <c r="F151" s="19">
        <v>0</v>
      </c>
      <c r="G151" s="19">
        <v>0</v>
      </c>
      <c r="H151" s="19">
        <v>0.48</v>
      </c>
      <c r="I151" s="19">
        <v>0</v>
      </c>
      <c r="J151" s="19">
        <v>0</v>
      </c>
      <c r="K151" s="19">
        <v>444</v>
      </c>
      <c r="L151" s="19">
        <v>0</v>
      </c>
      <c r="M151" s="19">
        <v>0</v>
      </c>
      <c r="N151">
        <v>0.45824967357295954</v>
      </c>
      <c r="O151">
        <v>0.51320335146725959</v>
      </c>
      <c r="P151">
        <v>1</v>
      </c>
      <c r="Q151">
        <v>0</v>
      </c>
    </row>
    <row r="152" spans="1:17" x14ac:dyDescent="0.3">
      <c r="A152" s="19" t="s">
        <v>55</v>
      </c>
      <c r="B152" s="19">
        <v>13</v>
      </c>
      <c r="C152" s="19">
        <v>0.50108598999999998</v>
      </c>
      <c r="D152" s="19">
        <v>0.89152366900000002</v>
      </c>
      <c r="E152" s="19">
        <v>29</v>
      </c>
      <c r="F152" s="19">
        <v>0</v>
      </c>
      <c r="G152" s="19">
        <v>0</v>
      </c>
      <c r="H152" s="19">
        <v>0.48</v>
      </c>
      <c r="I152" s="19">
        <v>0</v>
      </c>
      <c r="J152" s="19">
        <v>0</v>
      </c>
      <c r="K152" s="19">
        <v>444</v>
      </c>
      <c r="L152" s="19">
        <v>0</v>
      </c>
      <c r="M152" s="19">
        <v>0</v>
      </c>
      <c r="N152">
        <v>0.76547381653636815</v>
      </c>
      <c r="O152">
        <v>0.62342333215136003</v>
      </c>
      <c r="P152">
        <v>1</v>
      </c>
      <c r="Q152">
        <v>0</v>
      </c>
    </row>
    <row r="153" spans="1:17" x14ac:dyDescent="0.3">
      <c r="A153" s="19" t="s">
        <v>55</v>
      </c>
      <c r="B153" s="19">
        <v>14</v>
      </c>
      <c r="C153" s="19">
        <v>0.50108598999999998</v>
      </c>
      <c r="D153" s="19">
        <v>0.89152366900000002</v>
      </c>
      <c r="E153" s="19">
        <v>29</v>
      </c>
      <c r="F153" s="20">
        <v>0</v>
      </c>
      <c r="G153" s="19">
        <v>0</v>
      </c>
      <c r="H153" s="19">
        <v>0.48</v>
      </c>
      <c r="I153" s="19">
        <v>0</v>
      </c>
      <c r="J153" s="19">
        <v>0</v>
      </c>
      <c r="K153" s="19">
        <v>444</v>
      </c>
      <c r="L153" s="19">
        <v>0</v>
      </c>
      <c r="M153" s="19">
        <v>0</v>
      </c>
      <c r="N153">
        <v>0.58843762796545951</v>
      </c>
      <c r="O153">
        <v>0.48532604799789142</v>
      </c>
      <c r="P153">
        <v>1</v>
      </c>
      <c r="Q153">
        <v>0</v>
      </c>
    </row>
    <row r="154" spans="1:17" x14ac:dyDescent="0.3">
      <c r="A154" s="19" t="s">
        <v>55</v>
      </c>
      <c r="B154" s="19">
        <v>15</v>
      </c>
      <c r="C154" s="19">
        <v>0.50108598999999998</v>
      </c>
      <c r="D154" s="19">
        <v>0.89152366900000002</v>
      </c>
      <c r="E154" s="19">
        <v>29</v>
      </c>
      <c r="F154" s="20">
        <v>0</v>
      </c>
      <c r="G154" s="19">
        <v>0</v>
      </c>
      <c r="H154" s="19">
        <v>0.48</v>
      </c>
      <c r="I154" s="20">
        <v>0</v>
      </c>
      <c r="J154" s="19">
        <v>0</v>
      </c>
      <c r="K154" s="19">
        <v>444</v>
      </c>
      <c r="L154" s="19">
        <v>0</v>
      </c>
      <c r="M154" s="19">
        <v>0</v>
      </c>
      <c r="N154">
        <v>0.5183350138918108</v>
      </c>
      <c r="O154">
        <v>0.40189685832839361</v>
      </c>
      <c r="P154">
        <v>1</v>
      </c>
      <c r="Q154">
        <v>0</v>
      </c>
    </row>
    <row r="155" spans="1:17" x14ac:dyDescent="0.3">
      <c r="A155" s="19" t="s">
        <v>55</v>
      </c>
      <c r="B155" s="19">
        <v>16</v>
      </c>
      <c r="C155" s="19">
        <v>0.50108598999999998</v>
      </c>
      <c r="D155" s="19">
        <v>0.89152366900000002</v>
      </c>
      <c r="E155" s="19">
        <v>29</v>
      </c>
      <c r="F155" s="19">
        <v>0</v>
      </c>
      <c r="G155" s="19">
        <v>0</v>
      </c>
      <c r="H155" s="19">
        <v>0.48</v>
      </c>
      <c r="I155" s="19">
        <v>0</v>
      </c>
      <c r="J155" s="19">
        <v>0</v>
      </c>
      <c r="K155" s="19">
        <v>444</v>
      </c>
      <c r="L155" s="19">
        <v>0</v>
      </c>
      <c r="M155" s="19">
        <v>0</v>
      </c>
      <c r="N155">
        <v>0.49311216913983535</v>
      </c>
      <c r="O155">
        <v>0.45596609720566816</v>
      </c>
      <c r="P155">
        <v>1</v>
      </c>
      <c r="Q155">
        <v>0</v>
      </c>
    </row>
    <row r="156" spans="1:17" x14ac:dyDescent="0.3">
      <c r="A156" s="19" t="s">
        <v>55</v>
      </c>
      <c r="B156" s="19">
        <v>17</v>
      </c>
      <c r="C156" s="19">
        <v>0.50108598999999998</v>
      </c>
      <c r="D156" s="19">
        <v>0.89152366900000002</v>
      </c>
      <c r="E156" s="19">
        <v>29</v>
      </c>
      <c r="F156" s="20">
        <v>0</v>
      </c>
      <c r="G156" s="19">
        <v>0</v>
      </c>
      <c r="H156" s="19">
        <v>0.48</v>
      </c>
      <c r="I156" s="19">
        <v>0</v>
      </c>
      <c r="J156" s="19">
        <v>0</v>
      </c>
      <c r="K156" s="19">
        <v>444</v>
      </c>
      <c r="L156" s="19">
        <v>0</v>
      </c>
      <c r="M156" s="19">
        <v>0</v>
      </c>
      <c r="N156">
        <v>0.58843762796545951</v>
      </c>
      <c r="O156">
        <v>0.48532604799789142</v>
      </c>
      <c r="P156">
        <v>1</v>
      </c>
      <c r="Q156">
        <v>0</v>
      </c>
    </row>
    <row r="157" spans="1:17" x14ac:dyDescent="0.3">
      <c r="A157" s="19" t="s">
        <v>55</v>
      </c>
      <c r="B157" s="19">
        <v>18</v>
      </c>
      <c r="C157" s="19">
        <v>0.50108598999999998</v>
      </c>
      <c r="D157" s="19">
        <v>0.89152366900000002</v>
      </c>
      <c r="E157" s="19">
        <v>29</v>
      </c>
      <c r="F157" s="20">
        <v>0</v>
      </c>
      <c r="G157" s="19">
        <v>0</v>
      </c>
      <c r="H157" s="19">
        <v>0.48</v>
      </c>
      <c r="I157" s="19">
        <v>0</v>
      </c>
      <c r="J157" s="19">
        <v>0</v>
      </c>
      <c r="K157" s="19">
        <v>444</v>
      </c>
      <c r="L157" s="19">
        <v>0</v>
      </c>
      <c r="M157" s="19">
        <v>0</v>
      </c>
      <c r="N157">
        <v>0.58843762796545951</v>
      </c>
      <c r="O157">
        <v>0.48532604799789142</v>
      </c>
      <c r="P157">
        <v>1</v>
      </c>
      <c r="Q157">
        <v>0</v>
      </c>
    </row>
    <row r="158" spans="1:17" x14ac:dyDescent="0.3">
      <c r="A158" s="19" t="s">
        <v>55</v>
      </c>
      <c r="B158" s="19">
        <v>19</v>
      </c>
      <c r="C158" s="19">
        <v>0.50108598999999998</v>
      </c>
      <c r="D158" s="19">
        <v>0.89152366900000002</v>
      </c>
      <c r="E158" s="19">
        <v>29</v>
      </c>
      <c r="F158" s="19">
        <v>0</v>
      </c>
      <c r="G158" s="19">
        <v>0</v>
      </c>
      <c r="H158" s="19">
        <v>0.48</v>
      </c>
      <c r="I158" s="19">
        <v>0</v>
      </c>
      <c r="J158" s="19">
        <v>0</v>
      </c>
      <c r="K158" s="19">
        <v>444</v>
      </c>
      <c r="L158" s="19">
        <v>0</v>
      </c>
      <c r="M158" s="19">
        <v>0</v>
      </c>
      <c r="N158">
        <v>0.74238993663655861</v>
      </c>
      <c r="O158">
        <v>0.53287461773700306</v>
      </c>
      <c r="P158">
        <v>1</v>
      </c>
      <c r="Q158">
        <v>0</v>
      </c>
    </row>
    <row r="159" spans="1:17" x14ac:dyDescent="0.3">
      <c r="A159" s="19" t="s">
        <v>55</v>
      </c>
      <c r="B159" s="19">
        <v>21</v>
      </c>
      <c r="C159" s="19">
        <v>0.50108598999999998</v>
      </c>
      <c r="D159" s="19">
        <v>0.89152366900000002</v>
      </c>
      <c r="E159" s="19">
        <v>29</v>
      </c>
      <c r="F159" s="20">
        <v>0</v>
      </c>
      <c r="G159" s="19">
        <v>0</v>
      </c>
      <c r="H159" s="19">
        <v>0.48</v>
      </c>
      <c r="I159" s="19">
        <v>0</v>
      </c>
      <c r="J159" s="19">
        <v>0</v>
      </c>
      <c r="K159" s="19">
        <v>444</v>
      </c>
      <c r="L159" s="19">
        <v>0</v>
      </c>
      <c r="M159" s="19">
        <v>0</v>
      </c>
      <c r="N159">
        <v>0.84562439327596528</v>
      </c>
      <c r="O159">
        <v>0.69700323243260454</v>
      </c>
      <c r="P159">
        <v>1</v>
      </c>
      <c r="Q159">
        <v>0</v>
      </c>
    </row>
    <row r="160" spans="1:17" x14ac:dyDescent="0.3">
      <c r="A160" s="19" t="s">
        <v>55</v>
      </c>
      <c r="B160" s="19">
        <v>22</v>
      </c>
      <c r="C160" s="19">
        <v>0.50108598999999998</v>
      </c>
      <c r="D160" s="19">
        <v>0.89152366900000002</v>
      </c>
      <c r="E160" s="19">
        <v>29</v>
      </c>
      <c r="F160" s="19">
        <v>0</v>
      </c>
      <c r="G160" s="19">
        <v>0</v>
      </c>
      <c r="H160" s="19">
        <v>0.48</v>
      </c>
      <c r="I160" s="19">
        <v>0</v>
      </c>
      <c r="J160" s="19">
        <v>0</v>
      </c>
      <c r="K160" s="19">
        <v>444</v>
      </c>
      <c r="L160" s="19">
        <v>0</v>
      </c>
      <c r="M160" s="19">
        <v>0</v>
      </c>
      <c r="N160">
        <v>0.58843762796545951</v>
      </c>
      <c r="O160">
        <v>0.48532604799789142</v>
      </c>
      <c r="P160">
        <v>1</v>
      </c>
      <c r="Q160">
        <v>0</v>
      </c>
    </row>
    <row r="161" spans="1:17" x14ac:dyDescent="0.3">
      <c r="A161" s="19" t="s">
        <v>55</v>
      </c>
      <c r="B161" s="19">
        <v>23</v>
      </c>
      <c r="C161" s="19">
        <v>0.50108598999999998</v>
      </c>
      <c r="D161" s="19">
        <v>0.89152366900000002</v>
      </c>
      <c r="E161" s="19">
        <v>29</v>
      </c>
      <c r="F161" s="19">
        <v>0</v>
      </c>
      <c r="G161" s="19">
        <v>0</v>
      </c>
      <c r="H161" s="19">
        <v>0.48</v>
      </c>
      <c r="I161" s="20">
        <v>0</v>
      </c>
      <c r="J161" s="19">
        <v>0</v>
      </c>
      <c r="K161" s="19">
        <v>444</v>
      </c>
      <c r="L161" s="19">
        <v>0</v>
      </c>
      <c r="M161" s="19">
        <v>0</v>
      </c>
      <c r="N161">
        <v>0.54974923912371776</v>
      </c>
      <c r="O161">
        <v>0.39400774523132698</v>
      </c>
      <c r="P161">
        <v>1</v>
      </c>
      <c r="Q161">
        <v>0</v>
      </c>
    </row>
    <row r="162" spans="1:17" x14ac:dyDescent="0.3">
      <c r="A162" s="19" t="s">
        <v>55</v>
      </c>
      <c r="B162" s="19">
        <v>24</v>
      </c>
      <c r="C162" s="19">
        <v>0.50108598999999998</v>
      </c>
      <c r="D162" s="19">
        <v>0.89152366900000002</v>
      </c>
      <c r="E162" s="19">
        <v>29</v>
      </c>
      <c r="F162" s="19">
        <v>0</v>
      </c>
      <c r="G162" s="19">
        <v>0</v>
      </c>
      <c r="H162" s="19">
        <v>0.48</v>
      </c>
      <c r="I162" s="19">
        <v>0</v>
      </c>
      <c r="J162" s="19">
        <v>0</v>
      </c>
      <c r="K162" s="19">
        <v>444</v>
      </c>
      <c r="L162" s="19">
        <v>0</v>
      </c>
      <c r="M162" s="19">
        <v>0</v>
      </c>
      <c r="N162">
        <v>0.58843762796545951</v>
      </c>
      <c r="O162">
        <v>0.48532604799789142</v>
      </c>
      <c r="P162">
        <v>1</v>
      </c>
      <c r="Q162">
        <v>0</v>
      </c>
    </row>
    <row r="163" spans="1:17" x14ac:dyDescent="0.3">
      <c r="A163" s="19" t="s">
        <v>56</v>
      </c>
      <c r="B163" s="19">
        <v>1</v>
      </c>
      <c r="C163" s="19">
        <v>0.50108598999999998</v>
      </c>
      <c r="D163" s="19">
        <v>0.89152366900000002</v>
      </c>
      <c r="E163" s="19">
        <v>29</v>
      </c>
      <c r="F163" s="20">
        <v>0</v>
      </c>
      <c r="G163" s="19">
        <v>0</v>
      </c>
      <c r="H163" s="19">
        <v>0.48</v>
      </c>
      <c r="I163" s="19">
        <v>0</v>
      </c>
      <c r="J163" s="19">
        <v>0</v>
      </c>
      <c r="K163" s="19">
        <v>444</v>
      </c>
      <c r="L163" s="19">
        <v>0</v>
      </c>
      <c r="M163" s="19">
        <v>0</v>
      </c>
      <c r="N163">
        <v>0.73426684741976689</v>
      </c>
      <c r="O163">
        <v>0.36086076464668171</v>
      </c>
      <c r="P163">
        <v>1</v>
      </c>
      <c r="Q163">
        <v>0</v>
      </c>
    </row>
    <row r="164" spans="1:17" x14ac:dyDescent="0.3">
      <c r="A164" s="19" t="s">
        <v>56</v>
      </c>
      <c r="B164" s="19">
        <v>2</v>
      </c>
      <c r="C164" s="19">
        <v>0.50108598999999998</v>
      </c>
      <c r="D164" s="19">
        <v>0.89152366900000002</v>
      </c>
      <c r="E164" s="19">
        <v>29</v>
      </c>
      <c r="F164" s="19">
        <v>0</v>
      </c>
      <c r="G164" s="19">
        <v>0</v>
      </c>
      <c r="H164" s="19">
        <v>0.48</v>
      </c>
      <c r="I164" s="19">
        <v>0</v>
      </c>
      <c r="J164" s="19">
        <v>0</v>
      </c>
      <c r="K164" s="19">
        <v>444</v>
      </c>
      <c r="L164" s="19">
        <v>0</v>
      </c>
      <c r="M164" s="19">
        <v>0</v>
      </c>
      <c r="N164">
        <v>0.65139438398943228</v>
      </c>
      <c r="O164">
        <v>0.38303397533001515</v>
      </c>
      <c r="P164">
        <v>1</v>
      </c>
      <c r="Q164">
        <v>0</v>
      </c>
    </row>
    <row r="165" spans="1:17" x14ac:dyDescent="0.3">
      <c r="A165" s="19" t="s">
        <v>56</v>
      </c>
      <c r="B165" s="19">
        <v>3</v>
      </c>
      <c r="C165" s="19">
        <v>0.50108598999999998</v>
      </c>
      <c r="D165" s="19">
        <v>0.89152366900000002</v>
      </c>
      <c r="E165" s="19">
        <v>29</v>
      </c>
      <c r="F165" s="20">
        <v>0</v>
      </c>
      <c r="G165" s="19">
        <v>0</v>
      </c>
      <c r="H165" s="19">
        <v>0.48</v>
      </c>
      <c r="I165" s="19">
        <v>0</v>
      </c>
      <c r="J165" s="19">
        <v>0</v>
      </c>
      <c r="K165" s="19">
        <v>444</v>
      </c>
      <c r="L165" s="19">
        <v>0</v>
      </c>
      <c r="M165" s="19">
        <v>0</v>
      </c>
      <c r="N165">
        <v>0.58177137676443924</v>
      </c>
      <c r="O165">
        <v>0.38945139302494869</v>
      </c>
      <c r="P165">
        <v>1</v>
      </c>
      <c r="Q165">
        <v>0</v>
      </c>
    </row>
    <row r="166" spans="1:17" x14ac:dyDescent="0.3">
      <c r="A166" s="19" t="s">
        <v>56</v>
      </c>
      <c r="B166" s="19">
        <v>4</v>
      </c>
      <c r="C166" s="19">
        <v>0.50108598999999998</v>
      </c>
      <c r="D166" s="19">
        <v>0.89152366900000002</v>
      </c>
      <c r="E166" s="19">
        <v>29</v>
      </c>
      <c r="F166" s="19">
        <v>0</v>
      </c>
      <c r="G166" s="19">
        <v>0</v>
      </c>
      <c r="H166" s="19">
        <v>0.48</v>
      </c>
      <c r="I166" s="20">
        <v>0</v>
      </c>
      <c r="J166" s="19">
        <v>0</v>
      </c>
      <c r="K166" s="19">
        <v>444</v>
      </c>
      <c r="L166" s="19">
        <v>0</v>
      </c>
      <c r="M166" s="19">
        <v>0</v>
      </c>
      <c r="N166">
        <v>0.58843762796545951</v>
      </c>
      <c r="O166">
        <v>0.48532604799789142</v>
      </c>
      <c r="P166">
        <v>1</v>
      </c>
      <c r="Q166">
        <v>0</v>
      </c>
    </row>
    <row r="167" spans="1:17" x14ac:dyDescent="0.3">
      <c r="A167" s="19" t="s">
        <v>56</v>
      </c>
      <c r="B167" s="19">
        <v>5</v>
      </c>
      <c r="C167" s="19">
        <v>0.50108598999999998</v>
      </c>
      <c r="D167" s="19">
        <v>0.89152366900000002</v>
      </c>
      <c r="E167" s="19">
        <v>29</v>
      </c>
      <c r="F167" s="20">
        <v>0</v>
      </c>
      <c r="G167" s="19">
        <v>0</v>
      </c>
      <c r="H167" s="19">
        <v>0.48</v>
      </c>
      <c r="I167" s="20">
        <v>0</v>
      </c>
      <c r="J167" s="19">
        <v>0</v>
      </c>
      <c r="K167" s="19">
        <v>444</v>
      </c>
      <c r="L167" s="19">
        <v>0</v>
      </c>
      <c r="M167" s="19">
        <v>0</v>
      </c>
      <c r="N167">
        <v>0.35930258940223547</v>
      </c>
      <c r="O167">
        <v>0.41103799617915515</v>
      </c>
      <c r="P167">
        <v>1</v>
      </c>
      <c r="Q167">
        <v>0</v>
      </c>
    </row>
    <row r="168" spans="1:17" x14ac:dyDescent="0.3">
      <c r="A168" s="19" t="s">
        <v>56</v>
      </c>
      <c r="B168" s="19">
        <v>6</v>
      </c>
      <c r="C168" s="19">
        <v>0.50108598999999998</v>
      </c>
      <c r="D168" s="19">
        <v>0.89152366900000002</v>
      </c>
      <c r="E168" s="19">
        <v>29</v>
      </c>
      <c r="F168" s="20">
        <v>0</v>
      </c>
      <c r="G168" s="19">
        <v>0</v>
      </c>
      <c r="H168" s="19">
        <v>0.48</v>
      </c>
      <c r="I168" s="20">
        <v>0</v>
      </c>
      <c r="J168" s="19">
        <v>0</v>
      </c>
      <c r="K168" s="19">
        <v>444</v>
      </c>
      <c r="L168" s="19">
        <v>0</v>
      </c>
      <c r="M168" s="19">
        <v>0</v>
      </c>
      <c r="N168">
        <v>0.58843762796545951</v>
      </c>
      <c r="O168">
        <v>0.48532604799789142</v>
      </c>
      <c r="P168">
        <v>1</v>
      </c>
      <c r="Q168">
        <v>0</v>
      </c>
    </row>
    <row r="169" spans="1:17" x14ac:dyDescent="0.3">
      <c r="A169" s="19" t="s">
        <v>56</v>
      </c>
      <c r="B169" s="19">
        <v>7</v>
      </c>
      <c r="C169" s="19">
        <v>0.50108598999999998</v>
      </c>
      <c r="D169" s="19">
        <v>0.89152366900000002</v>
      </c>
      <c r="E169" s="19">
        <v>29</v>
      </c>
      <c r="F169" s="20">
        <v>0</v>
      </c>
      <c r="G169" s="19">
        <v>0</v>
      </c>
      <c r="H169" s="19">
        <v>0.48</v>
      </c>
      <c r="I169" s="19">
        <v>0</v>
      </c>
      <c r="J169" s="19">
        <v>0</v>
      </c>
      <c r="K169" s="19">
        <v>444</v>
      </c>
      <c r="L169" s="19">
        <v>0</v>
      </c>
      <c r="M169" s="19">
        <v>0</v>
      </c>
      <c r="N169">
        <v>0.64831027719689605</v>
      </c>
      <c r="O169">
        <v>0.62341807401314386</v>
      </c>
      <c r="P169">
        <v>1</v>
      </c>
      <c r="Q169">
        <v>0</v>
      </c>
    </row>
    <row r="170" spans="1:17" x14ac:dyDescent="0.3">
      <c r="A170" s="19" t="s">
        <v>56</v>
      </c>
      <c r="B170" s="19">
        <v>8</v>
      </c>
      <c r="C170" s="19">
        <v>0.50108598999999998</v>
      </c>
      <c r="D170" s="19">
        <v>0.89152366900000002</v>
      </c>
      <c r="E170" s="19">
        <v>29</v>
      </c>
      <c r="F170" s="19">
        <v>0</v>
      </c>
      <c r="G170" s="19">
        <v>0</v>
      </c>
      <c r="H170" s="19">
        <v>0.48</v>
      </c>
      <c r="I170" s="20">
        <v>0</v>
      </c>
      <c r="J170" s="19">
        <v>0</v>
      </c>
      <c r="K170" s="19">
        <v>444</v>
      </c>
      <c r="L170" s="19">
        <v>0</v>
      </c>
      <c r="M170" s="19">
        <v>0</v>
      </c>
      <c r="N170">
        <v>0.4448676725204056</v>
      </c>
      <c r="O170">
        <v>0.41531041305960925</v>
      </c>
      <c r="P170">
        <v>1</v>
      </c>
      <c r="Q170">
        <v>0</v>
      </c>
    </row>
    <row r="171" spans="1:17" x14ac:dyDescent="0.3">
      <c r="A171" s="19" t="s">
        <v>56</v>
      </c>
      <c r="B171" s="19">
        <v>9</v>
      </c>
      <c r="C171" s="19">
        <v>0.50108598999999998</v>
      </c>
      <c r="D171" s="19">
        <v>0.89152366900000002</v>
      </c>
      <c r="E171" s="19">
        <v>29</v>
      </c>
      <c r="F171" s="19">
        <v>0</v>
      </c>
      <c r="G171" s="19">
        <v>0</v>
      </c>
      <c r="H171" s="19">
        <v>0.48</v>
      </c>
      <c r="I171" s="20">
        <v>0</v>
      </c>
      <c r="J171" s="19">
        <v>0</v>
      </c>
      <c r="K171" s="19">
        <v>444</v>
      </c>
      <c r="L171" s="19">
        <v>0</v>
      </c>
      <c r="M171" s="19">
        <v>0</v>
      </c>
      <c r="N171">
        <v>0.52352941176470591</v>
      </c>
      <c r="O171">
        <v>0.50251470435144707</v>
      </c>
      <c r="P171">
        <v>1</v>
      </c>
      <c r="Q171">
        <v>0</v>
      </c>
    </row>
    <row r="172" spans="1:17" x14ac:dyDescent="0.3">
      <c r="A172" s="19" t="s">
        <v>56</v>
      </c>
      <c r="B172" s="19">
        <v>10</v>
      </c>
      <c r="C172" s="19">
        <v>0.50108598999999998</v>
      </c>
      <c r="D172" s="19">
        <v>0.89152366900000002</v>
      </c>
      <c r="E172" s="19">
        <v>29</v>
      </c>
      <c r="F172" s="20">
        <v>0</v>
      </c>
      <c r="G172" s="19">
        <v>0</v>
      </c>
      <c r="H172" s="19">
        <v>0.48</v>
      </c>
      <c r="I172" s="20">
        <v>0</v>
      </c>
      <c r="J172" s="19">
        <v>0</v>
      </c>
      <c r="K172" s="19">
        <v>444</v>
      </c>
      <c r="L172" s="19">
        <v>0</v>
      </c>
      <c r="M172" s="19">
        <v>0</v>
      </c>
      <c r="N172">
        <v>0.51018761824679415</v>
      </c>
      <c r="O172">
        <v>0.57588816480975402</v>
      </c>
      <c r="P172">
        <v>1</v>
      </c>
      <c r="Q172">
        <v>0</v>
      </c>
    </row>
    <row r="173" spans="1:17" x14ac:dyDescent="0.3">
      <c r="A173" s="19" t="s">
        <v>56</v>
      </c>
      <c r="B173" s="19">
        <v>11</v>
      </c>
      <c r="C173" s="19">
        <v>0.50108598999999998</v>
      </c>
      <c r="D173" s="19">
        <v>0.89152366900000002</v>
      </c>
      <c r="E173" s="19">
        <v>29</v>
      </c>
      <c r="F173" s="20">
        <v>0</v>
      </c>
      <c r="G173" s="19">
        <v>0</v>
      </c>
      <c r="H173" s="19">
        <v>0.48</v>
      </c>
      <c r="I173" s="19">
        <v>0</v>
      </c>
      <c r="J173" s="19">
        <v>0</v>
      </c>
      <c r="K173" s="19">
        <v>444</v>
      </c>
      <c r="L173" s="19">
        <v>0</v>
      </c>
      <c r="M173" s="19">
        <v>0</v>
      </c>
      <c r="N173">
        <v>0.58843762796545951</v>
      </c>
      <c r="O173">
        <v>0.48532604799789142</v>
      </c>
      <c r="P173">
        <v>1</v>
      </c>
      <c r="Q173">
        <v>0</v>
      </c>
    </row>
    <row r="174" spans="1:17" x14ac:dyDescent="0.3">
      <c r="A174" s="19" t="s">
        <v>56</v>
      </c>
      <c r="B174" s="19">
        <v>12</v>
      </c>
      <c r="C174" s="19">
        <v>0.50108598999999998</v>
      </c>
      <c r="D174" s="19">
        <v>0.89152366900000002</v>
      </c>
      <c r="E174" s="19">
        <v>29</v>
      </c>
      <c r="F174" s="19">
        <v>0</v>
      </c>
      <c r="G174" s="19">
        <v>0</v>
      </c>
      <c r="H174" s="19">
        <v>0.48</v>
      </c>
      <c r="I174" s="19">
        <v>0</v>
      </c>
      <c r="J174" s="19">
        <v>0</v>
      </c>
      <c r="K174" s="19">
        <v>444</v>
      </c>
      <c r="L174" s="19">
        <v>0</v>
      </c>
      <c r="M174" s="19">
        <v>0</v>
      </c>
      <c r="N174">
        <v>0.45824967357295954</v>
      </c>
      <c r="O174">
        <v>0.51320335146725959</v>
      </c>
      <c r="P174">
        <v>1</v>
      </c>
      <c r="Q174">
        <v>0</v>
      </c>
    </row>
    <row r="175" spans="1:17" x14ac:dyDescent="0.3">
      <c r="A175" s="19" t="s">
        <v>56</v>
      </c>
      <c r="B175" s="19">
        <v>13</v>
      </c>
      <c r="C175" s="19">
        <v>0.50108598999999998</v>
      </c>
      <c r="D175" s="19">
        <v>0.89152366900000002</v>
      </c>
      <c r="E175" s="19">
        <v>29</v>
      </c>
      <c r="F175" s="19">
        <v>0</v>
      </c>
      <c r="G175" s="19">
        <v>0</v>
      </c>
      <c r="H175" s="19">
        <v>0.48</v>
      </c>
      <c r="I175" s="19">
        <v>0</v>
      </c>
      <c r="J175" s="19">
        <v>0</v>
      </c>
      <c r="K175" s="19">
        <v>444</v>
      </c>
      <c r="L175" s="19">
        <v>0</v>
      </c>
      <c r="M175" s="19">
        <v>0</v>
      </c>
      <c r="N175">
        <v>0.76547381653636815</v>
      </c>
      <c r="O175">
        <v>0.62342333215136003</v>
      </c>
      <c r="P175">
        <v>1</v>
      </c>
      <c r="Q175">
        <v>0</v>
      </c>
    </row>
    <row r="176" spans="1:17" x14ac:dyDescent="0.3">
      <c r="A176" s="19" t="s">
        <v>56</v>
      </c>
      <c r="B176" s="19">
        <v>14</v>
      </c>
      <c r="C176" s="19">
        <v>0.50108598999999998</v>
      </c>
      <c r="D176" s="19">
        <v>0.89152366900000002</v>
      </c>
      <c r="E176" s="19">
        <v>29</v>
      </c>
      <c r="F176" s="20">
        <v>0</v>
      </c>
      <c r="G176" s="19">
        <v>0</v>
      </c>
      <c r="H176" s="19">
        <v>0.48</v>
      </c>
      <c r="I176" s="19">
        <v>0</v>
      </c>
      <c r="J176" s="19">
        <v>0</v>
      </c>
      <c r="K176" s="19">
        <v>444</v>
      </c>
      <c r="L176" s="19">
        <v>0</v>
      </c>
      <c r="M176" s="19">
        <v>0</v>
      </c>
      <c r="N176">
        <v>0.58843762796545951</v>
      </c>
      <c r="O176">
        <v>0.48532604799789142</v>
      </c>
      <c r="P176">
        <v>1</v>
      </c>
      <c r="Q176">
        <v>0</v>
      </c>
    </row>
    <row r="177" spans="1:17" x14ac:dyDescent="0.3">
      <c r="A177" s="19" t="s">
        <v>56</v>
      </c>
      <c r="B177" s="19">
        <v>15</v>
      </c>
      <c r="C177" s="19">
        <v>0.50108598999999998</v>
      </c>
      <c r="D177" s="19">
        <v>0.89152366900000002</v>
      </c>
      <c r="E177" s="19">
        <v>29</v>
      </c>
      <c r="F177" s="20">
        <v>0</v>
      </c>
      <c r="G177" s="19">
        <v>0</v>
      </c>
      <c r="H177" s="19">
        <v>0.48</v>
      </c>
      <c r="I177" s="20">
        <v>0</v>
      </c>
      <c r="J177" s="19">
        <v>0</v>
      </c>
      <c r="K177" s="19">
        <v>444</v>
      </c>
      <c r="L177" s="19">
        <v>0</v>
      </c>
      <c r="M177" s="19">
        <v>0</v>
      </c>
      <c r="N177">
        <v>0.5183350138918108</v>
      </c>
      <c r="O177">
        <v>0.40189685832839361</v>
      </c>
      <c r="P177">
        <v>1</v>
      </c>
      <c r="Q177">
        <v>0</v>
      </c>
    </row>
    <row r="178" spans="1:17" x14ac:dyDescent="0.3">
      <c r="A178" s="19" t="s">
        <v>56</v>
      </c>
      <c r="B178" s="19">
        <v>16</v>
      </c>
      <c r="C178" s="19">
        <v>0.50108598999999998</v>
      </c>
      <c r="D178" s="19">
        <v>0.89152366900000002</v>
      </c>
      <c r="E178" s="19">
        <v>29</v>
      </c>
      <c r="F178" s="19">
        <v>0</v>
      </c>
      <c r="G178" s="19">
        <v>0</v>
      </c>
      <c r="H178" s="19">
        <v>0.48</v>
      </c>
      <c r="I178" s="19">
        <v>0</v>
      </c>
      <c r="J178" s="19">
        <v>0</v>
      </c>
      <c r="K178" s="19">
        <v>444</v>
      </c>
      <c r="L178" s="19">
        <v>0</v>
      </c>
      <c r="M178" s="19">
        <v>0</v>
      </c>
      <c r="N178">
        <v>0.49311216913983535</v>
      </c>
      <c r="O178">
        <v>0.45596609720566816</v>
      </c>
      <c r="P178">
        <v>1</v>
      </c>
      <c r="Q178">
        <v>0</v>
      </c>
    </row>
    <row r="179" spans="1:17" x14ac:dyDescent="0.3">
      <c r="A179" s="19" t="s">
        <v>56</v>
      </c>
      <c r="B179" s="19">
        <v>17</v>
      </c>
      <c r="C179" s="19">
        <v>0.50108598999999998</v>
      </c>
      <c r="D179" s="19">
        <v>0.89152366900000002</v>
      </c>
      <c r="E179" s="19">
        <v>29</v>
      </c>
      <c r="F179" s="20">
        <v>0</v>
      </c>
      <c r="G179" s="19">
        <v>0</v>
      </c>
      <c r="H179" s="19">
        <v>0.48</v>
      </c>
      <c r="I179" s="19">
        <v>0</v>
      </c>
      <c r="J179" s="19">
        <v>0</v>
      </c>
      <c r="K179" s="19">
        <v>444</v>
      </c>
      <c r="L179" s="19">
        <v>0</v>
      </c>
      <c r="M179" s="19">
        <v>0</v>
      </c>
      <c r="N179">
        <v>0.58843762796545951</v>
      </c>
      <c r="O179">
        <v>0.48532604799789142</v>
      </c>
      <c r="P179">
        <v>1</v>
      </c>
      <c r="Q179">
        <v>0</v>
      </c>
    </row>
    <row r="180" spans="1:17" x14ac:dyDescent="0.3">
      <c r="A180" s="19" t="s">
        <v>56</v>
      </c>
      <c r="B180" s="19">
        <v>18</v>
      </c>
      <c r="C180" s="19">
        <v>0.50108598999999998</v>
      </c>
      <c r="D180" s="19">
        <v>0.89152366900000002</v>
      </c>
      <c r="E180" s="19">
        <v>29</v>
      </c>
      <c r="F180" s="20">
        <v>0</v>
      </c>
      <c r="G180" s="19">
        <v>0</v>
      </c>
      <c r="H180" s="19">
        <v>0.48</v>
      </c>
      <c r="I180" s="19">
        <v>0</v>
      </c>
      <c r="J180" s="19">
        <v>0</v>
      </c>
      <c r="K180" s="19">
        <v>444</v>
      </c>
      <c r="L180" s="19">
        <v>0</v>
      </c>
      <c r="M180" s="19">
        <v>0</v>
      </c>
      <c r="N180">
        <v>0.58843762796545951</v>
      </c>
      <c r="O180">
        <v>0.48532604799789142</v>
      </c>
      <c r="P180">
        <v>1</v>
      </c>
      <c r="Q180">
        <v>0</v>
      </c>
    </row>
    <row r="181" spans="1:17" x14ac:dyDescent="0.3">
      <c r="A181" s="19" t="s">
        <v>56</v>
      </c>
      <c r="B181" s="19">
        <v>19</v>
      </c>
      <c r="C181" s="19">
        <v>0.50108598999999998</v>
      </c>
      <c r="D181" s="19">
        <v>0.89152366900000002</v>
      </c>
      <c r="E181" s="19">
        <v>29</v>
      </c>
      <c r="F181" s="19">
        <v>0</v>
      </c>
      <c r="G181" s="19">
        <v>0</v>
      </c>
      <c r="H181" s="19">
        <v>0.48</v>
      </c>
      <c r="I181" s="19">
        <v>0</v>
      </c>
      <c r="J181" s="19">
        <v>0</v>
      </c>
      <c r="K181" s="19">
        <v>444</v>
      </c>
      <c r="L181" s="19">
        <v>0</v>
      </c>
      <c r="M181" s="19">
        <v>0</v>
      </c>
      <c r="N181">
        <v>0.74238993663655861</v>
      </c>
      <c r="O181">
        <v>0.53287461773700306</v>
      </c>
      <c r="P181">
        <v>1</v>
      </c>
      <c r="Q181">
        <v>0</v>
      </c>
    </row>
    <row r="182" spans="1:17" x14ac:dyDescent="0.3">
      <c r="A182" s="19" t="s">
        <v>56</v>
      </c>
      <c r="B182" s="19">
        <v>21</v>
      </c>
      <c r="C182" s="19">
        <v>0.50108598999999998</v>
      </c>
      <c r="D182" s="19">
        <v>0.89152366900000002</v>
      </c>
      <c r="E182" s="19">
        <v>29</v>
      </c>
      <c r="F182" s="20">
        <v>0</v>
      </c>
      <c r="G182" s="19">
        <v>0</v>
      </c>
      <c r="H182" s="19">
        <v>0.48</v>
      </c>
      <c r="I182" s="19">
        <v>0</v>
      </c>
      <c r="J182" s="19">
        <v>0</v>
      </c>
      <c r="K182" s="19">
        <v>444</v>
      </c>
      <c r="L182" s="19">
        <v>0</v>
      </c>
      <c r="M182" s="19">
        <v>0</v>
      </c>
      <c r="N182">
        <v>0.84562439327596528</v>
      </c>
      <c r="O182">
        <v>0.69700323243260454</v>
      </c>
      <c r="P182">
        <v>1</v>
      </c>
      <c r="Q182">
        <v>0</v>
      </c>
    </row>
    <row r="183" spans="1:17" x14ac:dyDescent="0.3">
      <c r="A183" s="19" t="s">
        <v>56</v>
      </c>
      <c r="B183" s="19">
        <v>22</v>
      </c>
      <c r="C183" s="19">
        <v>0.50108598999999998</v>
      </c>
      <c r="D183" s="19">
        <v>0.89152366900000002</v>
      </c>
      <c r="E183" s="19">
        <v>29</v>
      </c>
      <c r="F183" s="19">
        <v>0</v>
      </c>
      <c r="G183" s="19">
        <v>0</v>
      </c>
      <c r="H183" s="19">
        <v>0.48</v>
      </c>
      <c r="I183" s="19">
        <v>0</v>
      </c>
      <c r="J183" s="19">
        <v>0</v>
      </c>
      <c r="K183" s="19">
        <v>444</v>
      </c>
      <c r="L183" s="19">
        <v>0</v>
      </c>
      <c r="M183" s="19">
        <v>0</v>
      </c>
      <c r="N183">
        <v>0.58843762796545951</v>
      </c>
      <c r="O183">
        <v>0.48532604799789142</v>
      </c>
      <c r="P183">
        <v>1</v>
      </c>
      <c r="Q183">
        <v>0</v>
      </c>
    </row>
    <row r="184" spans="1:17" x14ac:dyDescent="0.3">
      <c r="A184" s="19" t="s">
        <v>56</v>
      </c>
      <c r="B184" s="19">
        <v>23</v>
      </c>
      <c r="C184" s="19">
        <v>0.50108598999999998</v>
      </c>
      <c r="D184" s="19">
        <v>0.89152366900000002</v>
      </c>
      <c r="E184" s="19">
        <v>29</v>
      </c>
      <c r="F184" s="19">
        <v>0</v>
      </c>
      <c r="G184" s="19">
        <v>0</v>
      </c>
      <c r="H184" s="19">
        <v>0.48</v>
      </c>
      <c r="I184" s="20">
        <v>0</v>
      </c>
      <c r="J184" s="19">
        <v>0</v>
      </c>
      <c r="K184" s="19">
        <v>444</v>
      </c>
      <c r="L184" s="19">
        <v>0</v>
      </c>
      <c r="M184" s="19">
        <v>0</v>
      </c>
      <c r="N184">
        <v>0.54974923912371776</v>
      </c>
      <c r="O184">
        <v>0.39400774523132698</v>
      </c>
      <c r="P184">
        <v>1</v>
      </c>
      <c r="Q184">
        <v>0</v>
      </c>
    </row>
    <row r="185" spans="1:17" x14ac:dyDescent="0.3">
      <c r="A185" s="19" t="s">
        <v>56</v>
      </c>
      <c r="B185" s="19">
        <v>24</v>
      </c>
      <c r="C185" s="19">
        <v>0.50108598999999998</v>
      </c>
      <c r="D185" s="19">
        <v>0.89152366900000002</v>
      </c>
      <c r="E185" s="19">
        <v>29</v>
      </c>
      <c r="F185" s="19">
        <v>0</v>
      </c>
      <c r="G185" s="19">
        <v>0</v>
      </c>
      <c r="H185" s="19">
        <v>0.48</v>
      </c>
      <c r="I185" s="19">
        <v>0</v>
      </c>
      <c r="J185" s="19">
        <v>0</v>
      </c>
      <c r="K185" s="19">
        <v>444</v>
      </c>
      <c r="L185" s="19">
        <v>0</v>
      </c>
      <c r="M185" s="19">
        <v>0</v>
      </c>
      <c r="N185">
        <v>0.58843762796545951</v>
      </c>
      <c r="O185">
        <v>0.48532604799789142</v>
      </c>
      <c r="P185">
        <v>1</v>
      </c>
      <c r="Q185">
        <v>0</v>
      </c>
    </row>
    <row r="186" spans="1:17" x14ac:dyDescent="0.3">
      <c r="A186" s="19" t="s">
        <v>57</v>
      </c>
      <c r="B186" s="19">
        <v>1</v>
      </c>
      <c r="C186" s="19">
        <v>0.87608497900000004</v>
      </c>
      <c r="D186" s="19">
        <v>0.99999351700000005</v>
      </c>
      <c r="E186" s="19">
        <v>50</v>
      </c>
      <c r="F186" s="19">
        <v>0</v>
      </c>
      <c r="G186" s="19">
        <v>0</v>
      </c>
      <c r="H186" s="19">
        <v>0.66</v>
      </c>
      <c r="I186" s="19">
        <v>0</v>
      </c>
      <c r="J186" s="19">
        <v>0</v>
      </c>
      <c r="K186" s="20">
        <v>1643</v>
      </c>
      <c r="L186" s="19">
        <v>0</v>
      </c>
      <c r="M186" s="19">
        <v>0</v>
      </c>
      <c r="N186">
        <v>0.73426684741976689</v>
      </c>
      <c r="O186">
        <v>0.36086076464668171</v>
      </c>
      <c r="P186">
        <v>1</v>
      </c>
      <c r="Q186">
        <v>0</v>
      </c>
    </row>
    <row r="187" spans="1:17" x14ac:dyDescent="0.3">
      <c r="A187" s="19" t="s">
        <v>57</v>
      </c>
      <c r="B187" s="19">
        <v>2</v>
      </c>
      <c r="C187" s="19">
        <v>0.87608497900000004</v>
      </c>
      <c r="D187" s="19">
        <v>0.99999351700000005</v>
      </c>
      <c r="E187" s="19">
        <v>50</v>
      </c>
      <c r="F187" s="19">
        <v>0</v>
      </c>
      <c r="G187" s="19">
        <v>0</v>
      </c>
      <c r="H187" s="19">
        <v>0.66</v>
      </c>
      <c r="I187" s="19">
        <v>0</v>
      </c>
      <c r="J187" s="19">
        <v>0</v>
      </c>
      <c r="K187" s="19">
        <v>1643</v>
      </c>
      <c r="L187" s="19">
        <v>0</v>
      </c>
      <c r="M187" s="19">
        <v>0</v>
      </c>
      <c r="N187">
        <v>0.65139438398943228</v>
      </c>
      <c r="O187">
        <v>0.38303397533001515</v>
      </c>
      <c r="P187">
        <v>1</v>
      </c>
      <c r="Q187">
        <v>0</v>
      </c>
    </row>
    <row r="188" spans="1:17" x14ac:dyDescent="0.3">
      <c r="A188" s="19" t="s">
        <v>57</v>
      </c>
      <c r="B188" s="19">
        <v>3</v>
      </c>
      <c r="C188" s="19">
        <v>0.87608497900000004</v>
      </c>
      <c r="D188" s="19">
        <v>0.99999351700000005</v>
      </c>
      <c r="E188" s="19">
        <v>50</v>
      </c>
      <c r="F188" s="19">
        <v>0</v>
      </c>
      <c r="G188" s="19">
        <v>0</v>
      </c>
      <c r="H188" s="19">
        <v>0.66</v>
      </c>
      <c r="I188" s="19">
        <v>0</v>
      </c>
      <c r="J188" s="19">
        <v>0</v>
      </c>
      <c r="K188" s="19">
        <v>1643</v>
      </c>
      <c r="L188" s="19">
        <v>0</v>
      </c>
      <c r="M188" s="19">
        <v>0</v>
      </c>
      <c r="N188">
        <v>0.58177137676443924</v>
      </c>
      <c r="O188">
        <v>0.38945139302494869</v>
      </c>
      <c r="P188">
        <v>1</v>
      </c>
      <c r="Q188">
        <v>0</v>
      </c>
    </row>
    <row r="189" spans="1:17" x14ac:dyDescent="0.3">
      <c r="A189" s="19" t="s">
        <v>57</v>
      </c>
      <c r="B189" s="19">
        <v>4</v>
      </c>
      <c r="C189" s="19">
        <v>0.87608497900000004</v>
      </c>
      <c r="D189" s="19">
        <v>0.99999351700000005</v>
      </c>
      <c r="E189" s="19">
        <v>50</v>
      </c>
      <c r="F189" s="19">
        <v>0</v>
      </c>
      <c r="G189" s="19">
        <v>0</v>
      </c>
      <c r="H189" s="19">
        <v>0.66</v>
      </c>
      <c r="I189" s="19">
        <v>0</v>
      </c>
      <c r="J189" s="19">
        <v>0</v>
      </c>
      <c r="K189" s="19">
        <v>1643</v>
      </c>
      <c r="L189" s="19">
        <v>0</v>
      </c>
      <c r="M189" s="19">
        <v>0</v>
      </c>
      <c r="N189">
        <v>0.58843762796545951</v>
      </c>
      <c r="O189">
        <v>0.48532604799789142</v>
      </c>
      <c r="P189">
        <v>1</v>
      </c>
      <c r="Q189">
        <v>0</v>
      </c>
    </row>
    <row r="190" spans="1:17" x14ac:dyDescent="0.3">
      <c r="A190" s="19" t="s">
        <v>57</v>
      </c>
      <c r="B190" s="19">
        <v>5</v>
      </c>
      <c r="C190" s="19">
        <v>0.87608497900000004</v>
      </c>
      <c r="D190" s="19">
        <v>0.99999351700000005</v>
      </c>
      <c r="E190" s="19">
        <v>50</v>
      </c>
      <c r="F190" s="19">
        <v>0</v>
      </c>
      <c r="G190" s="19">
        <v>0</v>
      </c>
      <c r="H190" s="19">
        <v>0.66</v>
      </c>
      <c r="I190" s="19">
        <v>0</v>
      </c>
      <c r="J190" s="19">
        <v>0</v>
      </c>
      <c r="K190" s="19">
        <v>1643</v>
      </c>
      <c r="L190" s="19">
        <v>0</v>
      </c>
      <c r="M190" s="19">
        <v>0</v>
      </c>
      <c r="N190">
        <v>0.35930258940223547</v>
      </c>
      <c r="O190">
        <v>0.41103799617915515</v>
      </c>
      <c r="P190">
        <v>1</v>
      </c>
      <c r="Q190">
        <v>0</v>
      </c>
    </row>
    <row r="191" spans="1:17" x14ac:dyDescent="0.3">
      <c r="A191" s="19" t="s">
        <v>57</v>
      </c>
      <c r="B191" s="19">
        <v>6</v>
      </c>
      <c r="C191" s="19">
        <v>0.87608497900000004</v>
      </c>
      <c r="D191" s="19">
        <v>0.99999351700000005</v>
      </c>
      <c r="E191" s="19">
        <v>50</v>
      </c>
      <c r="F191" s="19">
        <v>0</v>
      </c>
      <c r="G191" s="19">
        <v>0</v>
      </c>
      <c r="H191" s="19">
        <v>0.66</v>
      </c>
      <c r="I191" s="19">
        <v>0</v>
      </c>
      <c r="J191" s="19">
        <v>0</v>
      </c>
      <c r="K191" s="19">
        <v>1643</v>
      </c>
      <c r="L191" s="19">
        <v>0</v>
      </c>
      <c r="M191" s="19">
        <v>0</v>
      </c>
      <c r="N191">
        <v>0.58843762796545951</v>
      </c>
      <c r="O191">
        <v>0.48532604799789142</v>
      </c>
      <c r="P191">
        <v>1</v>
      </c>
      <c r="Q191">
        <v>0</v>
      </c>
    </row>
    <row r="192" spans="1:17" x14ac:dyDescent="0.3">
      <c r="A192" s="19" t="s">
        <v>57</v>
      </c>
      <c r="B192" s="19">
        <v>7</v>
      </c>
      <c r="C192" s="19">
        <v>0.87608497900000004</v>
      </c>
      <c r="D192" s="19">
        <v>0.99999351700000005</v>
      </c>
      <c r="E192" s="19">
        <v>50</v>
      </c>
      <c r="F192" s="19">
        <v>0</v>
      </c>
      <c r="G192" s="19">
        <v>0</v>
      </c>
      <c r="H192" s="19">
        <v>0.66</v>
      </c>
      <c r="I192" s="19">
        <v>0</v>
      </c>
      <c r="J192" s="19">
        <v>0</v>
      </c>
      <c r="K192" s="19">
        <v>1643</v>
      </c>
      <c r="L192" s="19">
        <v>0</v>
      </c>
      <c r="M192" s="19">
        <v>0</v>
      </c>
      <c r="N192">
        <v>0.64831027719689605</v>
      </c>
      <c r="O192">
        <v>0.62341807401314386</v>
      </c>
      <c r="P192">
        <v>1</v>
      </c>
      <c r="Q192">
        <v>0</v>
      </c>
    </row>
    <row r="193" spans="1:17" x14ac:dyDescent="0.3">
      <c r="A193" s="19" t="s">
        <v>57</v>
      </c>
      <c r="B193" s="19">
        <v>8</v>
      </c>
      <c r="C193" s="19">
        <v>0.87608497900000004</v>
      </c>
      <c r="D193" s="19">
        <v>0.99999351700000005</v>
      </c>
      <c r="E193" s="19">
        <v>50</v>
      </c>
      <c r="F193" s="19">
        <v>0</v>
      </c>
      <c r="G193" s="19">
        <v>0</v>
      </c>
      <c r="H193" s="19">
        <v>0.66</v>
      </c>
      <c r="I193" s="19">
        <v>0</v>
      </c>
      <c r="J193" s="19">
        <v>0</v>
      </c>
      <c r="K193" s="19">
        <v>1643</v>
      </c>
      <c r="L193" s="19">
        <v>0</v>
      </c>
      <c r="M193" s="19">
        <v>0</v>
      </c>
      <c r="N193">
        <v>0.4448676725204056</v>
      </c>
      <c r="O193">
        <v>0.41531041305960925</v>
      </c>
      <c r="P193">
        <v>1</v>
      </c>
      <c r="Q193">
        <v>0</v>
      </c>
    </row>
    <row r="194" spans="1:17" x14ac:dyDescent="0.3">
      <c r="A194" s="19" t="s">
        <v>57</v>
      </c>
      <c r="B194" s="19">
        <v>9</v>
      </c>
      <c r="C194" s="19">
        <v>0.87608497900000004</v>
      </c>
      <c r="D194" s="19">
        <v>0.99999351700000005</v>
      </c>
      <c r="E194" s="19">
        <v>50</v>
      </c>
      <c r="F194" s="19">
        <v>0</v>
      </c>
      <c r="G194" s="19">
        <v>0</v>
      </c>
      <c r="H194" s="19">
        <v>0.66</v>
      </c>
      <c r="I194" s="19">
        <v>0</v>
      </c>
      <c r="J194" s="19">
        <v>0</v>
      </c>
      <c r="K194" s="19">
        <v>1643</v>
      </c>
      <c r="L194" s="19">
        <v>0</v>
      </c>
      <c r="M194" s="19">
        <v>0</v>
      </c>
      <c r="N194">
        <v>0.52352941176470591</v>
      </c>
      <c r="O194">
        <v>0.50251470435144707</v>
      </c>
      <c r="P194">
        <v>1</v>
      </c>
      <c r="Q194">
        <v>0</v>
      </c>
    </row>
    <row r="195" spans="1:17" x14ac:dyDescent="0.3">
      <c r="A195" s="19" t="s">
        <v>57</v>
      </c>
      <c r="B195" s="19">
        <v>10</v>
      </c>
      <c r="C195" s="19">
        <v>0.87608497900000004</v>
      </c>
      <c r="D195" s="19">
        <v>0.99999351700000005</v>
      </c>
      <c r="E195" s="19">
        <v>50</v>
      </c>
      <c r="F195" s="19">
        <v>0</v>
      </c>
      <c r="G195" s="19">
        <v>0</v>
      </c>
      <c r="H195" s="19">
        <v>0.66</v>
      </c>
      <c r="I195" s="19">
        <v>0</v>
      </c>
      <c r="J195" s="19">
        <v>0</v>
      </c>
      <c r="K195" s="19">
        <v>1643</v>
      </c>
      <c r="L195" s="19">
        <v>0</v>
      </c>
      <c r="M195" s="19">
        <v>0</v>
      </c>
      <c r="N195">
        <v>0.51018761824679415</v>
      </c>
      <c r="O195">
        <v>0.57588816480975402</v>
      </c>
      <c r="P195">
        <v>1</v>
      </c>
      <c r="Q195">
        <v>0</v>
      </c>
    </row>
    <row r="196" spans="1:17" x14ac:dyDescent="0.3">
      <c r="A196" s="19" t="s">
        <v>57</v>
      </c>
      <c r="B196" s="19">
        <v>11</v>
      </c>
      <c r="C196" s="19">
        <v>0.87608497900000004</v>
      </c>
      <c r="D196" s="19">
        <v>0.99999351700000005</v>
      </c>
      <c r="E196" s="19">
        <v>50</v>
      </c>
      <c r="F196" s="19">
        <v>0</v>
      </c>
      <c r="G196" s="19">
        <v>0</v>
      </c>
      <c r="H196" s="19">
        <v>0.66</v>
      </c>
      <c r="I196" s="19">
        <v>0</v>
      </c>
      <c r="J196" s="19">
        <v>0</v>
      </c>
      <c r="K196" s="19">
        <v>1643</v>
      </c>
      <c r="L196" s="19">
        <v>0</v>
      </c>
      <c r="M196" s="19">
        <v>0</v>
      </c>
      <c r="N196">
        <v>0.58843762796545951</v>
      </c>
      <c r="O196">
        <v>0.48532604799789142</v>
      </c>
      <c r="P196">
        <v>1</v>
      </c>
      <c r="Q196">
        <v>0</v>
      </c>
    </row>
    <row r="197" spans="1:17" x14ac:dyDescent="0.3">
      <c r="A197" s="19" t="s">
        <v>57</v>
      </c>
      <c r="B197" s="19">
        <v>12</v>
      </c>
      <c r="C197" s="19">
        <v>0.87608497900000004</v>
      </c>
      <c r="D197" s="19">
        <v>0.99999351700000005</v>
      </c>
      <c r="E197" s="19">
        <v>50</v>
      </c>
      <c r="F197" s="19">
        <v>0</v>
      </c>
      <c r="G197" s="19">
        <v>0</v>
      </c>
      <c r="H197" s="19">
        <v>0.66</v>
      </c>
      <c r="I197" s="19">
        <v>0</v>
      </c>
      <c r="J197" s="19">
        <v>0</v>
      </c>
      <c r="K197" s="19">
        <v>1643</v>
      </c>
      <c r="L197" s="19">
        <v>0</v>
      </c>
      <c r="M197" s="19">
        <v>0</v>
      </c>
      <c r="N197">
        <v>0.45824967357295954</v>
      </c>
      <c r="O197">
        <v>0.51320335146725959</v>
      </c>
      <c r="P197">
        <v>1</v>
      </c>
      <c r="Q197">
        <v>0</v>
      </c>
    </row>
    <row r="198" spans="1:17" x14ac:dyDescent="0.3">
      <c r="A198" s="19" t="s">
        <v>57</v>
      </c>
      <c r="B198" s="19">
        <v>13</v>
      </c>
      <c r="C198" s="19">
        <v>0.87608497900000004</v>
      </c>
      <c r="D198" s="19">
        <v>0.99999351700000005</v>
      </c>
      <c r="E198" s="19">
        <v>50</v>
      </c>
      <c r="F198" s="19">
        <v>0</v>
      </c>
      <c r="G198" s="19">
        <v>0</v>
      </c>
      <c r="H198" s="19">
        <v>0.66</v>
      </c>
      <c r="I198" s="19">
        <v>0</v>
      </c>
      <c r="J198" s="19">
        <v>0</v>
      </c>
      <c r="K198" s="19">
        <v>1643</v>
      </c>
      <c r="L198" s="19">
        <v>0</v>
      </c>
      <c r="M198" s="19">
        <v>0</v>
      </c>
      <c r="N198">
        <v>0.76547381653636815</v>
      </c>
      <c r="O198">
        <v>0.62342333215136003</v>
      </c>
      <c r="P198">
        <v>1</v>
      </c>
      <c r="Q198">
        <v>0</v>
      </c>
    </row>
    <row r="199" spans="1:17" x14ac:dyDescent="0.3">
      <c r="A199" s="19" t="s">
        <v>57</v>
      </c>
      <c r="B199" s="19">
        <v>14</v>
      </c>
      <c r="C199" s="19">
        <v>0.87608497900000004</v>
      </c>
      <c r="D199" s="19">
        <v>0.99999351700000005</v>
      </c>
      <c r="E199" s="19">
        <v>50</v>
      </c>
      <c r="F199" s="19">
        <v>0</v>
      </c>
      <c r="G199" s="19">
        <v>0</v>
      </c>
      <c r="H199" s="19">
        <v>0.66</v>
      </c>
      <c r="I199" s="19">
        <v>0</v>
      </c>
      <c r="J199" s="19">
        <v>0</v>
      </c>
      <c r="K199" s="19">
        <v>1643</v>
      </c>
      <c r="L199" s="19">
        <v>0</v>
      </c>
      <c r="M199" s="19">
        <v>0</v>
      </c>
      <c r="N199">
        <v>0.58843762796545951</v>
      </c>
      <c r="O199">
        <v>0.48532604799789142</v>
      </c>
      <c r="P199">
        <v>1</v>
      </c>
      <c r="Q199">
        <v>0</v>
      </c>
    </row>
    <row r="200" spans="1:17" x14ac:dyDescent="0.3">
      <c r="A200" s="19" t="s">
        <v>57</v>
      </c>
      <c r="B200" s="19">
        <v>15</v>
      </c>
      <c r="C200" s="19">
        <v>0.87608497900000004</v>
      </c>
      <c r="D200" s="19">
        <v>0.99999351700000005</v>
      </c>
      <c r="E200" s="19">
        <v>50</v>
      </c>
      <c r="F200" s="19">
        <v>0</v>
      </c>
      <c r="G200" s="19">
        <v>0</v>
      </c>
      <c r="H200" s="19">
        <v>0.66</v>
      </c>
      <c r="I200" s="19">
        <v>0</v>
      </c>
      <c r="J200" s="19">
        <v>0</v>
      </c>
      <c r="K200" s="19">
        <v>1643</v>
      </c>
      <c r="L200" s="19">
        <v>0</v>
      </c>
      <c r="M200" s="19">
        <v>0</v>
      </c>
      <c r="N200">
        <v>0.5183350138918108</v>
      </c>
      <c r="O200">
        <v>0.40189685832839361</v>
      </c>
      <c r="P200">
        <v>1</v>
      </c>
      <c r="Q200">
        <v>0</v>
      </c>
    </row>
    <row r="201" spans="1:17" x14ac:dyDescent="0.3">
      <c r="A201" s="19" t="s">
        <v>57</v>
      </c>
      <c r="B201" s="19">
        <v>16</v>
      </c>
      <c r="C201" s="19">
        <v>0.87608497900000004</v>
      </c>
      <c r="D201" s="19">
        <v>0.99999351700000005</v>
      </c>
      <c r="E201" s="19">
        <v>50</v>
      </c>
      <c r="F201" s="19">
        <v>0</v>
      </c>
      <c r="G201" s="19">
        <v>0</v>
      </c>
      <c r="H201" s="19">
        <v>0.66</v>
      </c>
      <c r="I201" s="19">
        <v>0</v>
      </c>
      <c r="J201" s="19">
        <v>0</v>
      </c>
      <c r="K201" s="19">
        <v>1643</v>
      </c>
      <c r="L201" s="19">
        <v>0</v>
      </c>
      <c r="M201" s="19">
        <v>0</v>
      </c>
      <c r="N201">
        <v>0.49311216913983535</v>
      </c>
      <c r="O201">
        <v>0.45596609720566816</v>
      </c>
      <c r="P201">
        <v>1</v>
      </c>
      <c r="Q201">
        <v>0</v>
      </c>
    </row>
    <row r="202" spans="1:17" x14ac:dyDescent="0.3">
      <c r="A202" s="19" t="s">
        <v>57</v>
      </c>
      <c r="B202" s="19">
        <v>17</v>
      </c>
      <c r="C202" s="19">
        <v>0.87608497900000004</v>
      </c>
      <c r="D202" s="19">
        <v>0.99999351700000005</v>
      </c>
      <c r="E202" s="19">
        <v>50</v>
      </c>
      <c r="F202" s="19">
        <v>0</v>
      </c>
      <c r="G202" s="19">
        <v>0</v>
      </c>
      <c r="H202" s="19">
        <v>0.66</v>
      </c>
      <c r="I202" s="19">
        <v>0</v>
      </c>
      <c r="J202" s="19">
        <v>0</v>
      </c>
      <c r="K202" s="19">
        <v>1643</v>
      </c>
      <c r="L202" s="19">
        <v>0</v>
      </c>
      <c r="M202" s="19">
        <v>0</v>
      </c>
      <c r="N202">
        <v>0.58843762796545951</v>
      </c>
      <c r="O202">
        <v>0.48532604799789142</v>
      </c>
      <c r="P202">
        <v>1</v>
      </c>
      <c r="Q202">
        <v>0</v>
      </c>
    </row>
    <row r="203" spans="1:17" x14ac:dyDescent="0.3">
      <c r="A203" s="19" t="s">
        <v>57</v>
      </c>
      <c r="B203" s="19">
        <v>18</v>
      </c>
      <c r="C203" s="19">
        <v>0.87608497900000004</v>
      </c>
      <c r="D203" s="19">
        <v>0.99999351700000005</v>
      </c>
      <c r="E203" s="19">
        <v>50</v>
      </c>
      <c r="F203" s="19">
        <v>0</v>
      </c>
      <c r="G203" s="19">
        <v>0</v>
      </c>
      <c r="H203" s="19">
        <v>0.66</v>
      </c>
      <c r="I203" s="19">
        <v>0</v>
      </c>
      <c r="J203" s="19">
        <v>0</v>
      </c>
      <c r="K203" s="19">
        <v>1643</v>
      </c>
      <c r="L203" s="19">
        <v>0</v>
      </c>
      <c r="M203" s="19">
        <v>0</v>
      </c>
      <c r="N203">
        <v>0.58843762796545951</v>
      </c>
      <c r="O203">
        <v>0.48532604799789142</v>
      </c>
      <c r="P203">
        <v>1</v>
      </c>
      <c r="Q203">
        <v>0</v>
      </c>
    </row>
    <row r="204" spans="1:17" x14ac:dyDescent="0.3">
      <c r="A204" s="19" t="s">
        <v>57</v>
      </c>
      <c r="B204" s="19">
        <v>19</v>
      </c>
      <c r="C204" s="19">
        <v>0.87608497900000004</v>
      </c>
      <c r="D204" s="19">
        <v>0.99999351700000005</v>
      </c>
      <c r="E204" s="19">
        <v>50</v>
      </c>
      <c r="F204" s="19">
        <v>0</v>
      </c>
      <c r="G204" s="19">
        <v>0</v>
      </c>
      <c r="H204" s="19">
        <v>0.66</v>
      </c>
      <c r="I204" s="19">
        <v>0</v>
      </c>
      <c r="J204" s="19">
        <v>0</v>
      </c>
      <c r="K204" s="19">
        <v>1643</v>
      </c>
      <c r="L204" s="19">
        <v>0</v>
      </c>
      <c r="M204" s="19">
        <v>0</v>
      </c>
      <c r="N204">
        <v>0.74238993663655861</v>
      </c>
      <c r="O204">
        <v>0.53287461773700306</v>
      </c>
      <c r="P204">
        <v>1</v>
      </c>
      <c r="Q204">
        <v>0</v>
      </c>
    </row>
    <row r="205" spans="1:17" x14ac:dyDescent="0.3">
      <c r="A205" s="19" t="s">
        <v>57</v>
      </c>
      <c r="B205" s="19">
        <v>21</v>
      </c>
      <c r="C205" s="19">
        <v>0.87608497900000004</v>
      </c>
      <c r="D205" s="19">
        <v>0.99999351700000005</v>
      </c>
      <c r="E205" s="19">
        <v>50</v>
      </c>
      <c r="F205" s="19">
        <v>0</v>
      </c>
      <c r="G205" s="19">
        <v>0</v>
      </c>
      <c r="H205" s="19">
        <v>0.66</v>
      </c>
      <c r="I205" s="19">
        <v>0</v>
      </c>
      <c r="J205" s="19">
        <v>0</v>
      </c>
      <c r="K205" s="19">
        <v>1643</v>
      </c>
      <c r="L205" s="19">
        <v>0</v>
      </c>
      <c r="M205" s="19">
        <v>0</v>
      </c>
      <c r="N205">
        <v>0.84562439327596528</v>
      </c>
      <c r="O205">
        <v>0.69700323243260454</v>
      </c>
      <c r="P205">
        <v>1</v>
      </c>
      <c r="Q205">
        <v>0</v>
      </c>
    </row>
    <row r="206" spans="1:17" x14ac:dyDescent="0.3">
      <c r="A206" s="19" t="s">
        <v>57</v>
      </c>
      <c r="B206" s="19">
        <v>22</v>
      </c>
      <c r="C206" s="19">
        <v>0.87608497900000004</v>
      </c>
      <c r="D206" s="19">
        <v>0.99999351700000005</v>
      </c>
      <c r="E206" s="19">
        <v>50</v>
      </c>
      <c r="F206" s="19">
        <v>0</v>
      </c>
      <c r="G206" s="19">
        <v>0</v>
      </c>
      <c r="H206" s="19">
        <v>0.66</v>
      </c>
      <c r="I206" s="19">
        <v>0</v>
      </c>
      <c r="J206" s="19">
        <v>0</v>
      </c>
      <c r="K206" s="19">
        <v>1643</v>
      </c>
      <c r="L206" s="19">
        <v>0</v>
      </c>
      <c r="M206" s="19">
        <v>0</v>
      </c>
      <c r="N206">
        <v>0.58843762796545951</v>
      </c>
      <c r="O206">
        <v>0.48532604799789142</v>
      </c>
      <c r="P206">
        <v>1</v>
      </c>
      <c r="Q206">
        <v>0</v>
      </c>
    </row>
    <row r="207" spans="1:17" x14ac:dyDescent="0.3">
      <c r="A207" s="19" t="s">
        <v>57</v>
      </c>
      <c r="B207" s="19">
        <v>23</v>
      </c>
      <c r="C207" s="19">
        <v>0.87608497900000004</v>
      </c>
      <c r="D207" s="19">
        <v>0.99999351700000005</v>
      </c>
      <c r="E207" s="19">
        <v>50</v>
      </c>
      <c r="F207" s="19">
        <v>0</v>
      </c>
      <c r="G207" s="19">
        <v>0</v>
      </c>
      <c r="H207" s="19">
        <v>0.66</v>
      </c>
      <c r="I207" s="19">
        <v>0</v>
      </c>
      <c r="J207" s="19">
        <v>0</v>
      </c>
      <c r="K207" s="19">
        <v>1643</v>
      </c>
      <c r="L207" s="19">
        <v>0</v>
      </c>
      <c r="M207" s="19">
        <v>0</v>
      </c>
      <c r="N207">
        <v>0.54974923912371776</v>
      </c>
      <c r="O207">
        <v>0.39400774523132698</v>
      </c>
      <c r="P207">
        <v>1</v>
      </c>
      <c r="Q207">
        <v>0</v>
      </c>
    </row>
    <row r="208" spans="1:17" x14ac:dyDescent="0.3">
      <c r="A208" s="19" t="s">
        <v>57</v>
      </c>
      <c r="B208" s="19">
        <v>24</v>
      </c>
      <c r="C208" s="19">
        <v>0.87608497900000004</v>
      </c>
      <c r="D208" s="19">
        <v>0.99999351700000005</v>
      </c>
      <c r="E208" s="19">
        <v>50</v>
      </c>
      <c r="F208" s="19">
        <v>0</v>
      </c>
      <c r="G208" s="19">
        <v>0</v>
      </c>
      <c r="H208" s="19">
        <v>0.66</v>
      </c>
      <c r="I208" s="19">
        <v>0</v>
      </c>
      <c r="J208" s="19">
        <v>0</v>
      </c>
      <c r="K208" s="19">
        <v>1643</v>
      </c>
      <c r="L208" s="19">
        <v>0</v>
      </c>
      <c r="M208" s="19">
        <v>0</v>
      </c>
      <c r="N208">
        <v>0.58843762796545951</v>
      </c>
      <c r="O208">
        <v>0.48532604799789142</v>
      </c>
      <c r="P208">
        <v>1</v>
      </c>
      <c r="Q208">
        <v>0</v>
      </c>
    </row>
    <row r="209" spans="1:17" x14ac:dyDescent="0.3">
      <c r="A209" s="19" t="s">
        <v>58</v>
      </c>
      <c r="B209" s="19">
        <v>1</v>
      </c>
      <c r="C209" s="19">
        <v>0.28512915900000002</v>
      </c>
      <c r="D209" s="19">
        <v>0.54307553600000003</v>
      </c>
      <c r="E209" s="19">
        <v>81</v>
      </c>
      <c r="F209" s="19">
        <v>0</v>
      </c>
      <c r="G209" s="19">
        <v>0</v>
      </c>
      <c r="H209" s="19">
        <v>0.33</v>
      </c>
      <c r="I209" s="19">
        <v>0</v>
      </c>
      <c r="J209" s="19">
        <v>0</v>
      </c>
      <c r="K209" s="19">
        <v>619</v>
      </c>
      <c r="L209" s="19">
        <v>0</v>
      </c>
      <c r="M209" s="19">
        <v>0</v>
      </c>
      <c r="N209">
        <v>0.73426684741976689</v>
      </c>
      <c r="O209">
        <v>0.36086076464668171</v>
      </c>
      <c r="P209">
        <v>1</v>
      </c>
      <c r="Q209">
        <v>0</v>
      </c>
    </row>
    <row r="210" spans="1:17" x14ac:dyDescent="0.3">
      <c r="A210" s="19" t="s">
        <v>58</v>
      </c>
      <c r="B210" s="19">
        <v>2</v>
      </c>
      <c r="C210" s="19">
        <v>0.28512915900000002</v>
      </c>
      <c r="D210" s="19">
        <v>0.54307553600000003</v>
      </c>
      <c r="E210" s="19">
        <v>81</v>
      </c>
      <c r="F210" s="19">
        <v>0</v>
      </c>
      <c r="G210" s="19">
        <v>0</v>
      </c>
      <c r="H210" s="19">
        <v>0.33</v>
      </c>
      <c r="I210" s="19">
        <v>0</v>
      </c>
      <c r="J210" s="19">
        <v>0</v>
      </c>
      <c r="K210" s="19">
        <v>619</v>
      </c>
      <c r="L210" s="19">
        <v>0</v>
      </c>
      <c r="M210" s="19">
        <v>0</v>
      </c>
      <c r="N210">
        <v>0.65139438398943228</v>
      </c>
      <c r="O210">
        <v>0.38303397533001515</v>
      </c>
      <c r="P210">
        <v>1</v>
      </c>
      <c r="Q210">
        <v>0</v>
      </c>
    </row>
    <row r="211" spans="1:17" x14ac:dyDescent="0.3">
      <c r="A211" s="19" t="s">
        <v>58</v>
      </c>
      <c r="B211" s="19">
        <v>3</v>
      </c>
      <c r="C211" s="19">
        <v>0.28512915900000002</v>
      </c>
      <c r="D211" s="19">
        <v>0.54307553600000003</v>
      </c>
      <c r="E211" s="19">
        <v>81</v>
      </c>
      <c r="F211" s="19">
        <v>0</v>
      </c>
      <c r="G211" s="19">
        <v>0</v>
      </c>
      <c r="H211" s="19">
        <v>0.33</v>
      </c>
      <c r="I211" s="19">
        <v>0</v>
      </c>
      <c r="J211" s="19">
        <v>0</v>
      </c>
      <c r="K211" s="19">
        <v>619</v>
      </c>
      <c r="L211" s="19">
        <v>0</v>
      </c>
      <c r="M211" s="19">
        <v>0</v>
      </c>
      <c r="N211">
        <v>0.58177137676443924</v>
      </c>
      <c r="O211">
        <v>0.38945139302494869</v>
      </c>
      <c r="P211">
        <v>1</v>
      </c>
      <c r="Q211">
        <v>0</v>
      </c>
    </row>
    <row r="212" spans="1:17" x14ac:dyDescent="0.3">
      <c r="A212" s="19" t="s">
        <v>58</v>
      </c>
      <c r="B212" s="19">
        <v>4</v>
      </c>
      <c r="C212" s="19">
        <v>0.28512915900000002</v>
      </c>
      <c r="D212" s="19">
        <v>0.54307553600000003</v>
      </c>
      <c r="E212" s="19">
        <v>81</v>
      </c>
      <c r="F212" s="19">
        <v>0</v>
      </c>
      <c r="G212" s="19">
        <v>0</v>
      </c>
      <c r="H212" s="19">
        <v>0.33</v>
      </c>
      <c r="I212" s="19">
        <v>0</v>
      </c>
      <c r="J212" s="19">
        <v>0</v>
      </c>
      <c r="K212" s="19">
        <v>619</v>
      </c>
      <c r="L212" s="19">
        <v>0</v>
      </c>
      <c r="M212" s="19">
        <v>0</v>
      </c>
      <c r="N212">
        <v>0.58843762796545951</v>
      </c>
      <c r="O212">
        <v>0.48532604799789142</v>
      </c>
      <c r="P212">
        <v>1</v>
      </c>
      <c r="Q212">
        <v>0</v>
      </c>
    </row>
    <row r="213" spans="1:17" x14ac:dyDescent="0.3">
      <c r="A213" s="19" t="s">
        <v>58</v>
      </c>
      <c r="B213" s="19">
        <v>5</v>
      </c>
      <c r="C213" s="19">
        <v>0.28512915900000002</v>
      </c>
      <c r="D213" s="19">
        <v>0.54307553600000003</v>
      </c>
      <c r="E213" s="19">
        <v>81</v>
      </c>
      <c r="F213" s="19">
        <v>0</v>
      </c>
      <c r="G213" s="19">
        <v>0</v>
      </c>
      <c r="H213" s="19">
        <v>0.33</v>
      </c>
      <c r="I213" s="19">
        <v>0</v>
      </c>
      <c r="J213" s="19">
        <v>0</v>
      </c>
      <c r="K213" s="19">
        <v>619</v>
      </c>
      <c r="L213" s="19">
        <v>0</v>
      </c>
      <c r="M213" s="19">
        <v>0</v>
      </c>
      <c r="N213">
        <v>0.35930258940223547</v>
      </c>
      <c r="O213">
        <v>0.41103799617915515</v>
      </c>
      <c r="P213">
        <v>1</v>
      </c>
      <c r="Q213">
        <v>0</v>
      </c>
    </row>
    <row r="214" spans="1:17" x14ac:dyDescent="0.3">
      <c r="A214" s="19" t="s">
        <v>58</v>
      </c>
      <c r="B214" s="19">
        <v>6</v>
      </c>
      <c r="C214" s="19">
        <v>0.28512915900000002</v>
      </c>
      <c r="D214" s="19">
        <v>0.54307553600000003</v>
      </c>
      <c r="E214" s="19">
        <v>81</v>
      </c>
      <c r="F214" s="19">
        <v>0</v>
      </c>
      <c r="G214" s="19">
        <v>0</v>
      </c>
      <c r="H214" s="19">
        <v>0.33</v>
      </c>
      <c r="I214" s="19">
        <v>0</v>
      </c>
      <c r="J214" s="19">
        <v>0</v>
      </c>
      <c r="K214" s="19">
        <v>619</v>
      </c>
      <c r="L214" s="19">
        <v>0</v>
      </c>
      <c r="M214" s="19">
        <v>0</v>
      </c>
      <c r="N214">
        <v>0.58843762796545951</v>
      </c>
      <c r="O214">
        <v>0.48532604799789142</v>
      </c>
      <c r="P214">
        <v>1</v>
      </c>
      <c r="Q214">
        <v>0</v>
      </c>
    </row>
    <row r="215" spans="1:17" x14ac:dyDescent="0.3">
      <c r="A215" s="19" t="s">
        <v>58</v>
      </c>
      <c r="B215" s="19">
        <v>7</v>
      </c>
      <c r="C215" s="19">
        <v>0.28512915900000002</v>
      </c>
      <c r="D215" s="19">
        <v>0.54307553600000003</v>
      </c>
      <c r="E215" s="19">
        <v>81</v>
      </c>
      <c r="F215" s="19">
        <v>0</v>
      </c>
      <c r="G215" s="19">
        <v>0</v>
      </c>
      <c r="H215" s="19">
        <v>0.33</v>
      </c>
      <c r="I215" s="19">
        <v>0</v>
      </c>
      <c r="J215" s="19">
        <v>0</v>
      </c>
      <c r="K215" s="19">
        <v>619</v>
      </c>
      <c r="L215" s="19">
        <v>0</v>
      </c>
      <c r="M215" s="19">
        <v>0</v>
      </c>
      <c r="N215">
        <v>0.64831027719689605</v>
      </c>
      <c r="O215">
        <v>0.62341807401314386</v>
      </c>
      <c r="P215">
        <v>1</v>
      </c>
      <c r="Q215">
        <v>0</v>
      </c>
    </row>
    <row r="216" spans="1:17" x14ac:dyDescent="0.3">
      <c r="A216" s="19" t="s">
        <v>58</v>
      </c>
      <c r="B216" s="19">
        <v>8</v>
      </c>
      <c r="C216" s="19">
        <v>0.28512915900000002</v>
      </c>
      <c r="D216" s="19">
        <v>0.54307553600000003</v>
      </c>
      <c r="E216" s="19">
        <v>81</v>
      </c>
      <c r="F216" s="19">
        <v>0</v>
      </c>
      <c r="G216" s="19">
        <v>0</v>
      </c>
      <c r="H216" s="19">
        <v>0.33</v>
      </c>
      <c r="I216" s="19">
        <v>0</v>
      </c>
      <c r="J216" s="19">
        <v>0</v>
      </c>
      <c r="K216" s="19">
        <v>619</v>
      </c>
      <c r="L216" s="19">
        <v>0</v>
      </c>
      <c r="M216" s="19">
        <v>0</v>
      </c>
      <c r="N216">
        <v>0.4448676725204056</v>
      </c>
      <c r="O216">
        <v>0.41531041305960925</v>
      </c>
      <c r="P216">
        <v>1</v>
      </c>
      <c r="Q216">
        <v>0</v>
      </c>
    </row>
    <row r="217" spans="1:17" x14ac:dyDescent="0.3">
      <c r="A217" s="19" t="s">
        <v>58</v>
      </c>
      <c r="B217" s="19">
        <v>9</v>
      </c>
      <c r="C217" s="19">
        <v>0.28512915900000002</v>
      </c>
      <c r="D217" s="19">
        <v>0.54307553600000003</v>
      </c>
      <c r="E217" s="19">
        <v>81</v>
      </c>
      <c r="F217" s="19">
        <v>0</v>
      </c>
      <c r="G217" s="19">
        <v>0</v>
      </c>
      <c r="H217" s="19">
        <v>0.33</v>
      </c>
      <c r="I217" s="19">
        <v>0</v>
      </c>
      <c r="J217" s="19">
        <v>0</v>
      </c>
      <c r="K217" s="19">
        <v>619</v>
      </c>
      <c r="L217" s="19">
        <v>0</v>
      </c>
      <c r="M217" s="19">
        <v>0</v>
      </c>
      <c r="N217">
        <v>0.52352941176470591</v>
      </c>
      <c r="O217">
        <v>0.50251470435144707</v>
      </c>
      <c r="P217">
        <v>1</v>
      </c>
      <c r="Q217">
        <v>0</v>
      </c>
    </row>
    <row r="218" spans="1:17" x14ac:dyDescent="0.3">
      <c r="A218" s="19" t="s">
        <v>58</v>
      </c>
      <c r="B218" s="19">
        <v>10</v>
      </c>
      <c r="C218" s="19">
        <v>0.28512915900000002</v>
      </c>
      <c r="D218" s="19">
        <v>0.54307553600000003</v>
      </c>
      <c r="E218" s="19">
        <v>81</v>
      </c>
      <c r="F218" s="19">
        <v>0</v>
      </c>
      <c r="G218" s="19">
        <v>0</v>
      </c>
      <c r="H218" s="19">
        <v>0.33</v>
      </c>
      <c r="I218" s="19">
        <v>0</v>
      </c>
      <c r="J218" s="19">
        <v>0</v>
      </c>
      <c r="K218" s="19">
        <v>619</v>
      </c>
      <c r="L218" s="19">
        <v>0</v>
      </c>
      <c r="M218" s="19">
        <v>0</v>
      </c>
      <c r="N218">
        <v>0.51018761824679415</v>
      </c>
      <c r="O218">
        <v>0.57588816480975402</v>
      </c>
      <c r="P218">
        <v>1</v>
      </c>
      <c r="Q218">
        <v>0</v>
      </c>
    </row>
    <row r="219" spans="1:17" x14ac:dyDescent="0.3">
      <c r="A219" s="19" t="s">
        <v>58</v>
      </c>
      <c r="B219" s="19">
        <v>11</v>
      </c>
      <c r="C219" s="19">
        <v>0.28512915900000002</v>
      </c>
      <c r="D219" s="19">
        <v>0.54307553600000003</v>
      </c>
      <c r="E219" s="19">
        <v>81</v>
      </c>
      <c r="F219" s="19">
        <v>0</v>
      </c>
      <c r="G219" s="19">
        <v>0</v>
      </c>
      <c r="H219" s="19">
        <v>0.33</v>
      </c>
      <c r="I219" s="19">
        <v>0</v>
      </c>
      <c r="J219" s="19">
        <v>0</v>
      </c>
      <c r="K219" s="19">
        <v>619</v>
      </c>
      <c r="L219" s="19">
        <v>0</v>
      </c>
      <c r="M219" s="19">
        <v>0</v>
      </c>
      <c r="N219">
        <v>0.58843762796545951</v>
      </c>
      <c r="O219">
        <v>0.48532604799789142</v>
      </c>
      <c r="P219">
        <v>1</v>
      </c>
      <c r="Q219">
        <v>0</v>
      </c>
    </row>
    <row r="220" spans="1:17" x14ac:dyDescent="0.3">
      <c r="A220" s="19" t="s">
        <v>58</v>
      </c>
      <c r="B220" s="19">
        <v>12</v>
      </c>
      <c r="C220" s="19">
        <v>0.28512915900000002</v>
      </c>
      <c r="D220" s="19">
        <v>0.54307553600000003</v>
      </c>
      <c r="E220" s="19">
        <v>81</v>
      </c>
      <c r="F220" s="19">
        <v>0</v>
      </c>
      <c r="G220" s="19">
        <v>0</v>
      </c>
      <c r="H220" s="19">
        <v>0.33</v>
      </c>
      <c r="I220" s="19">
        <v>0</v>
      </c>
      <c r="J220" s="19">
        <v>0</v>
      </c>
      <c r="K220" s="19">
        <v>619</v>
      </c>
      <c r="L220" s="19">
        <v>0</v>
      </c>
      <c r="M220" s="19">
        <v>0</v>
      </c>
      <c r="N220">
        <v>0.45824967357295954</v>
      </c>
      <c r="O220">
        <v>0.51320335146725959</v>
      </c>
      <c r="P220">
        <v>1</v>
      </c>
      <c r="Q220">
        <v>0</v>
      </c>
    </row>
    <row r="221" spans="1:17" x14ac:dyDescent="0.3">
      <c r="A221" s="19" t="s">
        <v>58</v>
      </c>
      <c r="B221" s="19">
        <v>13</v>
      </c>
      <c r="C221" s="19">
        <v>0.28512915900000002</v>
      </c>
      <c r="D221" s="19">
        <v>0.54307553600000003</v>
      </c>
      <c r="E221" s="19">
        <v>81</v>
      </c>
      <c r="F221" s="19">
        <v>0</v>
      </c>
      <c r="G221" s="19">
        <v>0</v>
      </c>
      <c r="H221" s="19">
        <v>0.33</v>
      </c>
      <c r="I221" s="19">
        <v>0</v>
      </c>
      <c r="J221" s="19">
        <v>0</v>
      </c>
      <c r="K221" s="19">
        <v>619</v>
      </c>
      <c r="L221" s="19">
        <v>0</v>
      </c>
      <c r="M221" s="19">
        <v>0</v>
      </c>
      <c r="N221">
        <v>0.76547381653636815</v>
      </c>
      <c r="O221">
        <v>0.62342333215136003</v>
      </c>
      <c r="P221">
        <v>1</v>
      </c>
      <c r="Q221">
        <v>0</v>
      </c>
    </row>
    <row r="222" spans="1:17" x14ac:dyDescent="0.3">
      <c r="A222" s="19" t="s">
        <v>58</v>
      </c>
      <c r="B222" s="19">
        <v>14</v>
      </c>
      <c r="C222" s="19">
        <v>0.28512915900000002</v>
      </c>
      <c r="D222" s="19">
        <v>0.54307553600000003</v>
      </c>
      <c r="E222" s="19">
        <v>81</v>
      </c>
      <c r="F222" s="19">
        <v>0</v>
      </c>
      <c r="G222" s="19">
        <v>0</v>
      </c>
      <c r="H222" s="19">
        <v>0.33</v>
      </c>
      <c r="I222" s="19">
        <v>0</v>
      </c>
      <c r="J222" s="19">
        <v>0</v>
      </c>
      <c r="K222" s="19">
        <v>619</v>
      </c>
      <c r="L222" s="19">
        <v>0</v>
      </c>
      <c r="M222" s="19">
        <v>0</v>
      </c>
      <c r="N222">
        <v>0.58843762796545951</v>
      </c>
      <c r="O222">
        <v>0.48532604799789142</v>
      </c>
      <c r="P222">
        <v>1</v>
      </c>
      <c r="Q222">
        <v>0</v>
      </c>
    </row>
    <row r="223" spans="1:17" x14ac:dyDescent="0.3">
      <c r="A223" s="19" t="s">
        <v>58</v>
      </c>
      <c r="B223" s="19">
        <v>15</v>
      </c>
      <c r="C223" s="19">
        <v>0.28512915900000002</v>
      </c>
      <c r="D223" s="19">
        <v>0.54307553600000003</v>
      </c>
      <c r="E223" s="19">
        <v>81</v>
      </c>
      <c r="F223" s="19">
        <v>0</v>
      </c>
      <c r="G223" s="19">
        <v>0</v>
      </c>
      <c r="H223" s="19">
        <v>0.33</v>
      </c>
      <c r="I223" s="19">
        <v>0</v>
      </c>
      <c r="J223" s="19">
        <v>0</v>
      </c>
      <c r="K223" s="19">
        <v>619</v>
      </c>
      <c r="L223" s="19">
        <v>0</v>
      </c>
      <c r="M223" s="19">
        <v>0</v>
      </c>
      <c r="N223">
        <v>0.5183350138918108</v>
      </c>
      <c r="O223">
        <v>0.40189685832839361</v>
      </c>
      <c r="P223">
        <v>1</v>
      </c>
      <c r="Q223">
        <v>0</v>
      </c>
    </row>
    <row r="224" spans="1:17" x14ac:dyDescent="0.3">
      <c r="A224" s="19" t="s">
        <v>58</v>
      </c>
      <c r="B224" s="19">
        <v>16</v>
      </c>
      <c r="C224" s="19">
        <v>0.28512915900000002</v>
      </c>
      <c r="D224" s="19">
        <v>0.54307553600000003</v>
      </c>
      <c r="E224" s="19">
        <v>81</v>
      </c>
      <c r="F224" s="19">
        <v>0</v>
      </c>
      <c r="G224" s="19">
        <v>0</v>
      </c>
      <c r="H224" s="19">
        <v>0.33</v>
      </c>
      <c r="I224" s="19">
        <v>0</v>
      </c>
      <c r="J224" s="19">
        <v>0</v>
      </c>
      <c r="K224" s="19">
        <v>619</v>
      </c>
      <c r="L224" s="19">
        <v>0</v>
      </c>
      <c r="M224" s="19">
        <v>0</v>
      </c>
      <c r="N224">
        <v>0.49311216913983535</v>
      </c>
      <c r="O224">
        <v>0.45596609720566816</v>
      </c>
      <c r="P224">
        <v>1</v>
      </c>
      <c r="Q224">
        <v>0</v>
      </c>
    </row>
    <row r="225" spans="1:17" x14ac:dyDescent="0.3">
      <c r="A225" s="19" t="s">
        <v>58</v>
      </c>
      <c r="B225" s="19">
        <v>17</v>
      </c>
      <c r="C225" s="19">
        <v>0.28512915900000002</v>
      </c>
      <c r="D225" s="19">
        <v>0.54307553600000003</v>
      </c>
      <c r="E225" s="19">
        <v>81</v>
      </c>
      <c r="F225" s="19">
        <v>0</v>
      </c>
      <c r="G225" s="19">
        <v>0</v>
      </c>
      <c r="H225" s="19">
        <v>0.33</v>
      </c>
      <c r="I225" s="19">
        <v>0</v>
      </c>
      <c r="J225" s="19">
        <v>0</v>
      </c>
      <c r="K225" s="19">
        <v>619</v>
      </c>
      <c r="L225" s="19">
        <v>0</v>
      </c>
      <c r="M225" s="19">
        <v>0</v>
      </c>
      <c r="N225">
        <v>0.58843762796545951</v>
      </c>
      <c r="O225">
        <v>0.48532604799789142</v>
      </c>
      <c r="P225">
        <v>1</v>
      </c>
      <c r="Q225">
        <v>0</v>
      </c>
    </row>
    <row r="226" spans="1:17" x14ac:dyDescent="0.3">
      <c r="A226" s="19" t="s">
        <v>58</v>
      </c>
      <c r="B226" s="19">
        <v>18</v>
      </c>
      <c r="C226" s="19">
        <v>0.28512915900000002</v>
      </c>
      <c r="D226" s="19">
        <v>0.54307553600000003</v>
      </c>
      <c r="E226" s="19">
        <v>81</v>
      </c>
      <c r="F226" s="19">
        <v>0</v>
      </c>
      <c r="G226" s="19">
        <v>0</v>
      </c>
      <c r="H226" s="19">
        <v>0.33</v>
      </c>
      <c r="I226" s="19">
        <v>0</v>
      </c>
      <c r="J226" s="19">
        <v>0</v>
      </c>
      <c r="K226" s="19">
        <v>619</v>
      </c>
      <c r="L226" s="19">
        <v>0</v>
      </c>
      <c r="M226" s="19">
        <v>0</v>
      </c>
      <c r="N226">
        <v>0.58843762796545951</v>
      </c>
      <c r="O226">
        <v>0.48532604799789142</v>
      </c>
      <c r="P226">
        <v>1</v>
      </c>
      <c r="Q226">
        <v>0</v>
      </c>
    </row>
    <row r="227" spans="1:17" x14ac:dyDescent="0.3">
      <c r="A227" s="19" t="s">
        <v>58</v>
      </c>
      <c r="B227" s="19">
        <v>19</v>
      </c>
      <c r="C227" s="19">
        <v>0.28512915900000002</v>
      </c>
      <c r="D227" s="19">
        <v>0.54307553600000003</v>
      </c>
      <c r="E227" s="19">
        <v>81</v>
      </c>
      <c r="F227" s="19">
        <v>0</v>
      </c>
      <c r="G227" s="19">
        <v>0</v>
      </c>
      <c r="H227" s="19">
        <v>0.33</v>
      </c>
      <c r="I227" s="19">
        <v>0</v>
      </c>
      <c r="J227" s="19">
        <v>0</v>
      </c>
      <c r="K227" s="19">
        <v>619</v>
      </c>
      <c r="L227" s="19">
        <v>0</v>
      </c>
      <c r="M227" s="19">
        <v>0</v>
      </c>
      <c r="N227">
        <v>0.74238993663655861</v>
      </c>
      <c r="O227">
        <v>0.53287461773700306</v>
      </c>
      <c r="P227">
        <v>1</v>
      </c>
      <c r="Q227">
        <v>0</v>
      </c>
    </row>
    <row r="228" spans="1:17" x14ac:dyDescent="0.3">
      <c r="A228" s="19" t="s">
        <v>58</v>
      </c>
      <c r="B228" s="19">
        <v>21</v>
      </c>
      <c r="C228" s="19">
        <v>0.28512915900000002</v>
      </c>
      <c r="D228" s="19">
        <v>0.54307553600000003</v>
      </c>
      <c r="E228" s="19">
        <v>81</v>
      </c>
      <c r="F228" s="19">
        <v>0</v>
      </c>
      <c r="G228" s="19">
        <v>0</v>
      </c>
      <c r="H228" s="19">
        <v>0.33</v>
      </c>
      <c r="I228" s="19">
        <v>0</v>
      </c>
      <c r="J228" s="19">
        <v>0</v>
      </c>
      <c r="K228" s="19">
        <v>619</v>
      </c>
      <c r="L228" s="19">
        <v>0</v>
      </c>
      <c r="M228" s="19">
        <v>0</v>
      </c>
      <c r="N228">
        <v>0.84562439327596528</v>
      </c>
      <c r="O228">
        <v>0.69700323243260454</v>
      </c>
      <c r="P228">
        <v>1</v>
      </c>
      <c r="Q228">
        <v>0</v>
      </c>
    </row>
    <row r="229" spans="1:17" x14ac:dyDescent="0.3">
      <c r="A229" s="19" t="s">
        <v>58</v>
      </c>
      <c r="B229" s="19">
        <v>22</v>
      </c>
      <c r="C229" s="19">
        <v>0.28512915900000002</v>
      </c>
      <c r="D229" s="19">
        <v>0.54307553600000003</v>
      </c>
      <c r="E229" s="19">
        <v>81</v>
      </c>
      <c r="F229" s="19">
        <v>0</v>
      </c>
      <c r="G229" s="19">
        <v>0</v>
      </c>
      <c r="H229" s="19">
        <v>0.33</v>
      </c>
      <c r="I229" s="19">
        <v>0</v>
      </c>
      <c r="J229" s="19">
        <v>0</v>
      </c>
      <c r="K229" s="19">
        <v>619</v>
      </c>
      <c r="L229" s="19">
        <v>0</v>
      </c>
      <c r="M229" s="19">
        <v>0</v>
      </c>
      <c r="N229">
        <v>0.58843762796545951</v>
      </c>
      <c r="O229">
        <v>0.48532604799789142</v>
      </c>
      <c r="P229">
        <v>1</v>
      </c>
      <c r="Q229">
        <v>0</v>
      </c>
    </row>
    <row r="230" spans="1:17" x14ac:dyDescent="0.3">
      <c r="A230" s="19" t="s">
        <v>58</v>
      </c>
      <c r="B230" s="19">
        <v>23</v>
      </c>
      <c r="C230" s="19">
        <v>0.28512915900000002</v>
      </c>
      <c r="D230" s="19">
        <v>0.54307553600000003</v>
      </c>
      <c r="E230" s="19">
        <v>81</v>
      </c>
      <c r="F230" s="19">
        <v>0</v>
      </c>
      <c r="G230" s="19">
        <v>0</v>
      </c>
      <c r="H230" s="19">
        <v>0.33</v>
      </c>
      <c r="I230" s="19">
        <v>0</v>
      </c>
      <c r="J230" s="19">
        <v>0</v>
      </c>
      <c r="K230" s="19">
        <v>619</v>
      </c>
      <c r="L230" s="19">
        <v>0</v>
      </c>
      <c r="M230" s="19">
        <v>0</v>
      </c>
      <c r="N230">
        <v>0.54974923912371776</v>
      </c>
      <c r="O230">
        <v>0.39400774523132698</v>
      </c>
      <c r="P230">
        <v>1</v>
      </c>
      <c r="Q230">
        <v>0</v>
      </c>
    </row>
    <row r="231" spans="1:17" x14ac:dyDescent="0.3">
      <c r="A231" s="19" t="s">
        <v>58</v>
      </c>
      <c r="B231" s="19">
        <v>24</v>
      </c>
      <c r="C231" s="19">
        <v>0.28512915900000002</v>
      </c>
      <c r="D231" s="19">
        <v>0.54307553600000003</v>
      </c>
      <c r="E231" s="19">
        <v>81</v>
      </c>
      <c r="F231" s="19">
        <v>0</v>
      </c>
      <c r="G231" s="19">
        <v>0</v>
      </c>
      <c r="H231" s="19">
        <v>0.33</v>
      </c>
      <c r="I231" s="19">
        <v>0</v>
      </c>
      <c r="J231" s="19">
        <v>0</v>
      </c>
      <c r="K231" s="19">
        <v>619</v>
      </c>
      <c r="L231" s="19">
        <v>0</v>
      </c>
      <c r="M231" s="19">
        <v>0</v>
      </c>
      <c r="N231">
        <v>0.58843762796545951</v>
      </c>
      <c r="O231">
        <v>0.48532604799789142</v>
      </c>
      <c r="P231">
        <v>1</v>
      </c>
      <c r="Q231">
        <v>0</v>
      </c>
    </row>
    <row r="232" spans="1:17" x14ac:dyDescent="0.3">
      <c r="A232" s="19" t="s">
        <v>59</v>
      </c>
      <c r="B232" s="19">
        <v>1</v>
      </c>
      <c r="C232" s="19">
        <v>0.96837241799999996</v>
      </c>
      <c r="D232" s="19">
        <v>0.99998692300000003</v>
      </c>
      <c r="E232" s="19">
        <v>28</v>
      </c>
      <c r="F232" s="19">
        <v>0</v>
      </c>
      <c r="G232" s="19">
        <v>0</v>
      </c>
      <c r="H232" s="19">
        <v>0.5</v>
      </c>
      <c r="I232" s="19">
        <v>0</v>
      </c>
      <c r="J232" s="19">
        <v>0</v>
      </c>
      <c r="K232" s="19">
        <v>350</v>
      </c>
      <c r="L232" s="19">
        <v>0</v>
      </c>
      <c r="M232" s="19">
        <v>0</v>
      </c>
      <c r="N232">
        <v>0.73426684741976689</v>
      </c>
      <c r="O232">
        <v>0.36086076464668171</v>
      </c>
      <c r="P232">
        <v>1</v>
      </c>
      <c r="Q232">
        <v>0</v>
      </c>
    </row>
    <row r="233" spans="1:17" x14ac:dyDescent="0.3">
      <c r="A233" s="19" t="s">
        <v>59</v>
      </c>
      <c r="B233" s="19">
        <v>2</v>
      </c>
      <c r="C233" s="19">
        <v>0.96837241799999996</v>
      </c>
      <c r="D233" s="19">
        <v>0.99998692300000003</v>
      </c>
      <c r="E233" s="19">
        <v>28</v>
      </c>
      <c r="F233" s="19">
        <v>0</v>
      </c>
      <c r="G233" s="19">
        <v>0</v>
      </c>
      <c r="H233" s="19">
        <v>0.5</v>
      </c>
      <c r="I233" s="19">
        <v>0</v>
      </c>
      <c r="J233" s="19">
        <v>0</v>
      </c>
      <c r="K233" s="19">
        <v>350</v>
      </c>
      <c r="L233" s="19">
        <v>0</v>
      </c>
      <c r="M233" s="19">
        <v>0</v>
      </c>
      <c r="N233">
        <v>0.65139438398943228</v>
      </c>
      <c r="O233">
        <v>0.38303397533001515</v>
      </c>
      <c r="P233">
        <v>1</v>
      </c>
      <c r="Q233">
        <v>0</v>
      </c>
    </row>
    <row r="234" spans="1:17" x14ac:dyDescent="0.3">
      <c r="A234" s="19" t="s">
        <v>59</v>
      </c>
      <c r="B234" s="19">
        <v>3</v>
      </c>
      <c r="C234" s="19">
        <v>0.96837241799999996</v>
      </c>
      <c r="D234" s="19">
        <v>0.99998692300000003</v>
      </c>
      <c r="E234" s="19">
        <v>28</v>
      </c>
      <c r="F234" s="19">
        <v>0</v>
      </c>
      <c r="G234" s="19">
        <v>0</v>
      </c>
      <c r="H234" s="19">
        <v>0.5</v>
      </c>
      <c r="I234" s="19">
        <v>0</v>
      </c>
      <c r="J234" s="19">
        <v>0</v>
      </c>
      <c r="K234" s="19">
        <v>350</v>
      </c>
      <c r="L234" s="19">
        <v>0</v>
      </c>
      <c r="M234" s="19">
        <v>0</v>
      </c>
      <c r="N234">
        <v>0.58177137676443924</v>
      </c>
      <c r="O234">
        <v>0.38945139302494869</v>
      </c>
      <c r="P234">
        <v>1</v>
      </c>
      <c r="Q234">
        <v>0</v>
      </c>
    </row>
    <row r="235" spans="1:17" x14ac:dyDescent="0.3">
      <c r="A235" s="19" t="s">
        <v>59</v>
      </c>
      <c r="B235" s="19">
        <v>4</v>
      </c>
      <c r="C235" s="19">
        <v>0.96837241799999996</v>
      </c>
      <c r="D235" s="19">
        <v>0.99998692300000003</v>
      </c>
      <c r="E235" s="19">
        <v>28</v>
      </c>
      <c r="F235" s="19">
        <v>0</v>
      </c>
      <c r="G235" s="19">
        <v>0</v>
      </c>
      <c r="H235" s="19">
        <v>0.5</v>
      </c>
      <c r="I235" s="19">
        <v>0</v>
      </c>
      <c r="J235" s="19">
        <v>0</v>
      </c>
      <c r="K235" s="19">
        <v>350</v>
      </c>
      <c r="L235" s="19">
        <v>0</v>
      </c>
      <c r="M235" s="19">
        <v>0</v>
      </c>
      <c r="N235">
        <v>0.58843762796545951</v>
      </c>
      <c r="O235">
        <v>0.48532604799789142</v>
      </c>
      <c r="P235">
        <v>1</v>
      </c>
      <c r="Q235">
        <v>0</v>
      </c>
    </row>
    <row r="236" spans="1:17" x14ac:dyDescent="0.3">
      <c r="A236" s="19" t="s">
        <v>59</v>
      </c>
      <c r="B236" s="19">
        <v>5</v>
      </c>
      <c r="C236" s="19">
        <v>0.96837241799999996</v>
      </c>
      <c r="D236" s="19">
        <v>0.99998692300000003</v>
      </c>
      <c r="E236" s="19">
        <v>28</v>
      </c>
      <c r="F236" s="19">
        <v>0</v>
      </c>
      <c r="G236" s="19">
        <v>0</v>
      </c>
      <c r="H236" s="19">
        <v>0.5</v>
      </c>
      <c r="I236" s="19">
        <v>0</v>
      </c>
      <c r="J236" s="19">
        <v>0</v>
      </c>
      <c r="K236" s="19">
        <v>350</v>
      </c>
      <c r="L236" s="19">
        <v>0</v>
      </c>
      <c r="M236" s="19">
        <v>0</v>
      </c>
      <c r="N236">
        <v>0.35930258940223547</v>
      </c>
      <c r="O236">
        <v>0.41103799617915515</v>
      </c>
      <c r="P236">
        <v>1</v>
      </c>
      <c r="Q236">
        <v>0</v>
      </c>
    </row>
    <row r="237" spans="1:17" x14ac:dyDescent="0.3">
      <c r="A237" s="19" t="s">
        <v>59</v>
      </c>
      <c r="B237" s="19">
        <v>6</v>
      </c>
      <c r="C237" s="19">
        <v>0.96837241799999996</v>
      </c>
      <c r="D237" s="19">
        <v>0.99998692300000003</v>
      </c>
      <c r="E237" s="19">
        <v>28</v>
      </c>
      <c r="F237" s="19">
        <v>0</v>
      </c>
      <c r="G237" s="19">
        <v>0</v>
      </c>
      <c r="H237" s="19">
        <v>0.5</v>
      </c>
      <c r="I237" s="19">
        <v>0</v>
      </c>
      <c r="J237" s="19">
        <v>0</v>
      </c>
      <c r="K237" s="19">
        <v>350</v>
      </c>
      <c r="L237" s="19">
        <v>0</v>
      </c>
      <c r="M237" s="19">
        <v>0</v>
      </c>
      <c r="N237">
        <v>0.58843762796545951</v>
      </c>
      <c r="O237">
        <v>0.48532604799789142</v>
      </c>
      <c r="P237">
        <v>1</v>
      </c>
      <c r="Q237">
        <v>0</v>
      </c>
    </row>
    <row r="238" spans="1:17" x14ac:dyDescent="0.3">
      <c r="A238" s="19" t="s">
        <v>59</v>
      </c>
      <c r="B238" s="19">
        <v>7</v>
      </c>
      <c r="C238" s="19">
        <v>0.96837241799999996</v>
      </c>
      <c r="D238" s="19">
        <v>0.99998692300000003</v>
      </c>
      <c r="E238" s="19">
        <v>28</v>
      </c>
      <c r="F238" s="19">
        <v>0</v>
      </c>
      <c r="G238" s="19">
        <v>0</v>
      </c>
      <c r="H238" s="19">
        <v>0.5</v>
      </c>
      <c r="I238" s="19">
        <v>0</v>
      </c>
      <c r="J238" s="19">
        <v>0</v>
      </c>
      <c r="K238" s="19">
        <v>350</v>
      </c>
      <c r="L238" s="19">
        <v>0</v>
      </c>
      <c r="M238" s="19">
        <v>0</v>
      </c>
      <c r="N238">
        <v>0.64831027719689605</v>
      </c>
      <c r="O238">
        <v>0.62341807401314386</v>
      </c>
      <c r="P238">
        <v>1</v>
      </c>
      <c r="Q238">
        <v>0</v>
      </c>
    </row>
    <row r="239" spans="1:17" x14ac:dyDescent="0.3">
      <c r="A239" s="19" t="s">
        <v>59</v>
      </c>
      <c r="B239" s="19">
        <v>8</v>
      </c>
      <c r="C239" s="19">
        <v>0.96837241799999996</v>
      </c>
      <c r="D239" s="19">
        <v>0.99998692300000003</v>
      </c>
      <c r="E239" s="19">
        <v>28</v>
      </c>
      <c r="F239" s="19">
        <v>0</v>
      </c>
      <c r="G239" s="19">
        <v>0</v>
      </c>
      <c r="H239" s="19">
        <v>0.5</v>
      </c>
      <c r="I239" s="19">
        <v>0</v>
      </c>
      <c r="J239" s="19">
        <v>0</v>
      </c>
      <c r="K239" s="19">
        <v>350</v>
      </c>
      <c r="L239" s="19">
        <v>0</v>
      </c>
      <c r="M239" s="19">
        <v>0</v>
      </c>
      <c r="N239">
        <v>0.4448676725204056</v>
      </c>
      <c r="O239">
        <v>0.41531041305960925</v>
      </c>
      <c r="P239">
        <v>1</v>
      </c>
      <c r="Q239">
        <v>0</v>
      </c>
    </row>
    <row r="240" spans="1:17" x14ac:dyDescent="0.3">
      <c r="A240" s="19" t="s">
        <v>59</v>
      </c>
      <c r="B240" s="19">
        <v>9</v>
      </c>
      <c r="C240" s="19">
        <v>0.96837241799999996</v>
      </c>
      <c r="D240" s="19">
        <v>0.99998692300000003</v>
      </c>
      <c r="E240" s="19">
        <v>28</v>
      </c>
      <c r="F240" s="19">
        <v>0</v>
      </c>
      <c r="G240" s="19">
        <v>0</v>
      </c>
      <c r="H240" s="19">
        <v>0.5</v>
      </c>
      <c r="I240" s="19">
        <v>0</v>
      </c>
      <c r="J240" s="19">
        <v>0</v>
      </c>
      <c r="K240" s="19">
        <v>350</v>
      </c>
      <c r="L240" s="19">
        <v>0</v>
      </c>
      <c r="M240" s="19">
        <v>0</v>
      </c>
      <c r="N240">
        <v>0.52352941176470591</v>
      </c>
      <c r="O240">
        <v>0.50251470435144707</v>
      </c>
      <c r="P240">
        <v>1</v>
      </c>
      <c r="Q240">
        <v>0</v>
      </c>
    </row>
    <row r="241" spans="1:17" x14ac:dyDescent="0.3">
      <c r="A241" s="19" t="s">
        <v>59</v>
      </c>
      <c r="B241" s="19">
        <v>10</v>
      </c>
      <c r="C241" s="19">
        <v>0.96837241799999996</v>
      </c>
      <c r="D241" s="19">
        <v>0.99998692300000003</v>
      </c>
      <c r="E241" s="19">
        <v>28</v>
      </c>
      <c r="F241" s="19">
        <v>0</v>
      </c>
      <c r="G241" s="19">
        <v>0</v>
      </c>
      <c r="H241" s="19">
        <v>0.5</v>
      </c>
      <c r="I241" s="19">
        <v>0</v>
      </c>
      <c r="J241" s="19">
        <v>0</v>
      </c>
      <c r="K241" s="19">
        <v>350</v>
      </c>
      <c r="L241" s="19">
        <v>0</v>
      </c>
      <c r="M241" s="19">
        <v>0</v>
      </c>
      <c r="N241">
        <v>0.51018761824679415</v>
      </c>
      <c r="O241">
        <v>0.57588816480975402</v>
      </c>
      <c r="P241">
        <v>1</v>
      </c>
      <c r="Q241">
        <v>0</v>
      </c>
    </row>
    <row r="242" spans="1:17" x14ac:dyDescent="0.3">
      <c r="A242" s="19" t="s">
        <v>59</v>
      </c>
      <c r="B242" s="19">
        <v>11</v>
      </c>
      <c r="C242" s="19">
        <v>0.96837241799999996</v>
      </c>
      <c r="D242" s="19">
        <v>0.99998692300000003</v>
      </c>
      <c r="E242" s="19">
        <v>28</v>
      </c>
      <c r="F242" s="19">
        <v>0</v>
      </c>
      <c r="G242" s="19">
        <v>0</v>
      </c>
      <c r="H242" s="19">
        <v>0.5</v>
      </c>
      <c r="I242" s="19">
        <v>0</v>
      </c>
      <c r="J242" s="19">
        <v>0</v>
      </c>
      <c r="K242" s="19">
        <v>350</v>
      </c>
      <c r="L242" s="19">
        <v>0</v>
      </c>
      <c r="M242" s="19">
        <v>0</v>
      </c>
      <c r="N242">
        <v>0.58843762796545951</v>
      </c>
      <c r="O242">
        <v>0.48532604799789142</v>
      </c>
      <c r="P242">
        <v>1</v>
      </c>
      <c r="Q242">
        <v>0</v>
      </c>
    </row>
    <row r="243" spans="1:17" x14ac:dyDescent="0.3">
      <c r="A243" s="19" t="s">
        <v>59</v>
      </c>
      <c r="B243" s="19">
        <v>12</v>
      </c>
      <c r="C243" s="19">
        <v>0.96837241799999996</v>
      </c>
      <c r="D243" s="19">
        <v>0.99998692300000003</v>
      </c>
      <c r="E243" s="19">
        <v>28</v>
      </c>
      <c r="F243" s="19">
        <v>0</v>
      </c>
      <c r="G243" s="19">
        <v>0</v>
      </c>
      <c r="H243" s="19">
        <v>0.5</v>
      </c>
      <c r="I243" s="19">
        <v>0</v>
      </c>
      <c r="J243" s="19">
        <v>0</v>
      </c>
      <c r="K243" s="20">
        <v>350</v>
      </c>
      <c r="L243" s="19">
        <v>0</v>
      </c>
      <c r="M243" s="19">
        <v>0</v>
      </c>
      <c r="N243">
        <v>0.45824967357295954</v>
      </c>
      <c r="O243">
        <v>0.51320335146725959</v>
      </c>
      <c r="P243">
        <v>1</v>
      </c>
      <c r="Q243">
        <v>0</v>
      </c>
    </row>
    <row r="244" spans="1:17" x14ac:dyDescent="0.3">
      <c r="A244" s="19" t="s">
        <v>59</v>
      </c>
      <c r="B244" s="19">
        <v>13</v>
      </c>
      <c r="C244" s="19">
        <v>0.96837241799999996</v>
      </c>
      <c r="D244" s="19">
        <v>0.99998692300000003</v>
      </c>
      <c r="E244" s="19">
        <v>28</v>
      </c>
      <c r="F244" s="19">
        <v>0</v>
      </c>
      <c r="G244" s="19">
        <v>0</v>
      </c>
      <c r="H244" s="19">
        <v>0.5</v>
      </c>
      <c r="I244" s="19">
        <v>0</v>
      </c>
      <c r="J244" s="19">
        <v>0</v>
      </c>
      <c r="K244" s="19">
        <v>350</v>
      </c>
      <c r="L244" s="19">
        <v>0</v>
      </c>
      <c r="M244" s="19">
        <v>0</v>
      </c>
      <c r="N244">
        <v>0.76547381653636815</v>
      </c>
      <c r="O244">
        <v>0.62342333215136003</v>
      </c>
      <c r="P244">
        <v>1</v>
      </c>
      <c r="Q244">
        <v>0</v>
      </c>
    </row>
    <row r="245" spans="1:17" x14ac:dyDescent="0.3">
      <c r="A245" s="19" t="s">
        <v>59</v>
      </c>
      <c r="B245" s="19">
        <v>14</v>
      </c>
      <c r="C245" s="19">
        <v>0.96837241799999996</v>
      </c>
      <c r="D245" s="19">
        <v>0.99998692300000003</v>
      </c>
      <c r="E245" s="19">
        <v>28</v>
      </c>
      <c r="F245" s="19">
        <v>0</v>
      </c>
      <c r="G245" s="19">
        <v>0</v>
      </c>
      <c r="H245" s="19">
        <v>0.5</v>
      </c>
      <c r="I245" s="19">
        <v>0</v>
      </c>
      <c r="J245" s="19">
        <v>0</v>
      </c>
      <c r="K245" s="19">
        <v>350</v>
      </c>
      <c r="L245" s="19">
        <v>0</v>
      </c>
      <c r="M245" s="19">
        <v>0</v>
      </c>
      <c r="N245">
        <v>0.58843762796545951</v>
      </c>
      <c r="O245">
        <v>0.48532604799789142</v>
      </c>
      <c r="P245">
        <v>1</v>
      </c>
      <c r="Q245">
        <v>0</v>
      </c>
    </row>
    <row r="246" spans="1:17" x14ac:dyDescent="0.3">
      <c r="A246" s="19" t="s">
        <v>59</v>
      </c>
      <c r="B246" s="19">
        <v>15</v>
      </c>
      <c r="C246" s="19">
        <v>0.96837241799999996</v>
      </c>
      <c r="D246" s="19">
        <v>0.99998692300000003</v>
      </c>
      <c r="E246" s="19">
        <v>28</v>
      </c>
      <c r="F246" s="19">
        <v>0</v>
      </c>
      <c r="G246" s="19">
        <v>0</v>
      </c>
      <c r="H246" s="19">
        <v>0.5</v>
      </c>
      <c r="I246" s="19">
        <v>0</v>
      </c>
      <c r="J246" s="19">
        <v>0</v>
      </c>
      <c r="K246" s="19">
        <v>350</v>
      </c>
      <c r="L246" s="19">
        <v>0</v>
      </c>
      <c r="M246" s="19">
        <v>0</v>
      </c>
      <c r="N246">
        <v>0.5183350138918108</v>
      </c>
      <c r="O246">
        <v>0.40189685832839361</v>
      </c>
      <c r="P246">
        <v>1</v>
      </c>
      <c r="Q246">
        <v>0</v>
      </c>
    </row>
    <row r="247" spans="1:17" x14ac:dyDescent="0.3">
      <c r="A247" s="19" t="s">
        <v>59</v>
      </c>
      <c r="B247" s="19">
        <v>16</v>
      </c>
      <c r="C247" s="19">
        <v>0.96837241799999996</v>
      </c>
      <c r="D247" s="19">
        <v>0.99998692300000003</v>
      </c>
      <c r="E247" s="19">
        <v>28</v>
      </c>
      <c r="F247" s="19">
        <v>0</v>
      </c>
      <c r="G247" s="19">
        <v>0</v>
      </c>
      <c r="H247" s="19">
        <v>0.5</v>
      </c>
      <c r="I247" s="19">
        <v>0</v>
      </c>
      <c r="J247" s="19">
        <v>0</v>
      </c>
      <c r="K247" s="19">
        <v>350</v>
      </c>
      <c r="L247" s="19">
        <v>0</v>
      </c>
      <c r="M247" s="19">
        <v>0</v>
      </c>
      <c r="N247">
        <v>0.49311216913983535</v>
      </c>
      <c r="O247">
        <v>0.45596609720566816</v>
      </c>
      <c r="P247">
        <v>1</v>
      </c>
      <c r="Q247">
        <v>0</v>
      </c>
    </row>
    <row r="248" spans="1:17" x14ac:dyDescent="0.3">
      <c r="A248" s="19" t="s">
        <v>59</v>
      </c>
      <c r="B248" s="19">
        <v>17</v>
      </c>
      <c r="C248" s="19">
        <v>0.96837241799999996</v>
      </c>
      <c r="D248" s="19">
        <v>0.99998692300000003</v>
      </c>
      <c r="E248" s="19">
        <v>28</v>
      </c>
      <c r="F248" s="19">
        <v>0</v>
      </c>
      <c r="G248" s="19">
        <v>0</v>
      </c>
      <c r="H248" s="19">
        <v>0.5</v>
      </c>
      <c r="I248" s="19">
        <v>0</v>
      </c>
      <c r="J248" s="19">
        <v>0</v>
      </c>
      <c r="K248" s="19">
        <v>350</v>
      </c>
      <c r="L248" s="19">
        <v>0</v>
      </c>
      <c r="M248" s="19">
        <v>0</v>
      </c>
      <c r="N248">
        <v>0.58843762796545951</v>
      </c>
      <c r="O248">
        <v>0.48532604799789142</v>
      </c>
      <c r="P248">
        <v>1</v>
      </c>
      <c r="Q248">
        <v>0</v>
      </c>
    </row>
    <row r="249" spans="1:17" x14ac:dyDescent="0.3">
      <c r="A249" s="19" t="s">
        <v>59</v>
      </c>
      <c r="B249" s="19">
        <v>18</v>
      </c>
      <c r="C249" s="19">
        <v>0.96837241799999996</v>
      </c>
      <c r="D249" s="19">
        <v>0.99998692300000003</v>
      </c>
      <c r="E249" s="19">
        <v>28</v>
      </c>
      <c r="F249" s="19">
        <v>0</v>
      </c>
      <c r="G249" s="19">
        <v>0</v>
      </c>
      <c r="H249" s="19">
        <v>0.5</v>
      </c>
      <c r="I249" s="19">
        <v>0</v>
      </c>
      <c r="J249" s="19">
        <v>0</v>
      </c>
      <c r="K249" s="19">
        <v>350</v>
      </c>
      <c r="L249" s="19">
        <v>0</v>
      </c>
      <c r="M249" s="19">
        <v>0</v>
      </c>
      <c r="N249">
        <v>0.58843762796545951</v>
      </c>
      <c r="O249">
        <v>0.48532604799789142</v>
      </c>
      <c r="P249">
        <v>1</v>
      </c>
      <c r="Q249">
        <v>0</v>
      </c>
    </row>
    <row r="250" spans="1:17" x14ac:dyDescent="0.3">
      <c r="A250" s="19" t="s">
        <v>59</v>
      </c>
      <c r="B250" s="19">
        <v>19</v>
      </c>
      <c r="C250" s="19">
        <v>0.96837241799999996</v>
      </c>
      <c r="D250" s="19">
        <v>0.99998692300000003</v>
      </c>
      <c r="E250" s="19">
        <v>28</v>
      </c>
      <c r="F250" s="19">
        <v>0</v>
      </c>
      <c r="G250" s="19">
        <v>0</v>
      </c>
      <c r="H250" s="19">
        <v>0.5</v>
      </c>
      <c r="I250" s="19">
        <v>0</v>
      </c>
      <c r="J250" s="19">
        <v>0</v>
      </c>
      <c r="K250" s="19">
        <v>350</v>
      </c>
      <c r="L250" s="19">
        <v>0</v>
      </c>
      <c r="M250" s="19">
        <v>0</v>
      </c>
      <c r="N250">
        <v>0.74238993663655861</v>
      </c>
      <c r="O250">
        <v>0.53287461773700306</v>
      </c>
      <c r="P250">
        <v>1</v>
      </c>
      <c r="Q250">
        <v>0</v>
      </c>
    </row>
    <row r="251" spans="1:17" x14ac:dyDescent="0.3">
      <c r="A251" s="19" t="s">
        <v>59</v>
      </c>
      <c r="B251" s="19">
        <v>21</v>
      </c>
      <c r="C251" s="19">
        <v>0.96837241799999996</v>
      </c>
      <c r="D251" s="19">
        <v>0.99998692300000003</v>
      </c>
      <c r="E251" s="19">
        <v>28</v>
      </c>
      <c r="F251" s="19">
        <v>0</v>
      </c>
      <c r="G251" s="19">
        <v>0</v>
      </c>
      <c r="H251" s="19">
        <v>0.5</v>
      </c>
      <c r="I251" s="19">
        <v>0</v>
      </c>
      <c r="J251" s="19">
        <v>0</v>
      </c>
      <c r="K251" s="19">
        <v>350</v>
      </c>
      <c r="L251" s="19">
        <v>0</v>
      </c>
      <c r="M251" s="19">
        <v>0</v>
      </c>
      <c r="N251">
        <v>0.84562439327596528</v>
      </c>
      <c r="O251">
        <v>0.69700323243260454</v>
      </c>
      <c r="P251">
        <v>1</v>
      </c>
      <c r="Q251">
        <v>0</v>
      </c>
    </row>
    <row r="252" spans="1:17" x14ac:dyDescent="0.3">
      <c r="A252" s="19" t="s">
        <v>59</v>
      </c>
      <c r="B252" s="19">
        <v>22</v>
      </c>
      <c r="C252" s="19">
        <v>0.96837241799999996</v>
      </c>
      <c r="D252" s="19">
        <v>0.99998692300000003</v>
      </c>
      <c r="E252" s="19">
        <v>28</v>
      </c>
      <c r="F252" s="19">
        <v>0</v>
      </c>
      <c r="G252" s="19">
        <v>0</v>
      </c>
      <c r="H252" s="19">
        <v>0.5</v>
      </c>
      <c r="I252" s="19">
        <v>0</v>
      </c>
      <c r="J252" s="19">
        <v>0</v>
      </c>
      <c r="K252" s="19">
        <v>350</v>
      </c>
      <c r="L252" s="19">
        <v>0</v>
      </c>
      <c r="M252" s="19">
        <v>0</v>
      </c>
      <c r="N252">
        <v>0.58843762796545951</v>
      </c>
      <c r="O252">
        <v>0.48532604799789142</v>
      </c>
      <c r="P252">
        <v>1</v>
      </c>
      <c r="Q252">
        <v>0</v>
      </c>
    </row>
    <row r="253" spans="1:17" x14ac:dyDescent="0.3">
      <c r="A253" s="19" t="s">
        <v>59</v>
      </c>
      <c r="B253" s="19">
        <v>23</v>
      </c>
      <c r="C253" s="19">
        <v>0.96837241799999996</v>
      </c>
      <c r="D253" s="19">
        <v>0.99998692300000003</v>
      </c>
      <c r="E253" s="19">
        <v>28</v>
      </c>
      <c r="F253" s="19">
        <v>0</v>
      </c>
      <c r="G253" s="19">
        <v>0</v>
      </c>
      <c r="H253" s="19">
        <v>0.5</v>
      </c>
      <c r="I253" s="19">
        <v>0</v>
      </c>
      <c r="J253" s="19">
        <v>0</v>
      </c>
      <c r="K253" s="19">
        <v>350</v>
      </c>
      <c r="L253" s="19">
        <v>0</v>
      </c>
      <c r="M253" s="19">
        <v>0</v>
      </c>
      <c r="N253">
        <v>0.54974923912371776</v>
      </c>
      <c r="O253">
        <v>0.39400774523132698</v>
      </c>
      <c r="P253">
        <v>1</v>
      </c>
      <c r="Q253">
        <v>0</v>
      </c>
    </row>
    <row r="254" spans="1:17" x14ac:dyDescent="0.3">
      <c r="A254" s="19" t="s">
        <v>59</v>
      </c>
      <c r="B254" s="19">
        <v>24</v>
      </c>
      <c r="C254" s="19">
        <v>0.96837241799999996</v>
      </c>
      <c r="D254" s="19">
        <v>0.99998692300000003</v>
      </c>
      <c r="E254" s="19">
        <v>28</v>
      </c>
      <c r="F254" s="19">
        <v>0</v>
      </c>
      <c r="G254" s="19">
        <v>0</v>
      </c>
      <c r="H254" s="19">
        <v>0.5</v>
      </c>
      <c r="I254" s="19">
        <v>0</v>
      </c>
      <c r="J254" s="19">
        <v>0</v>
      </c>
      <c r="K254" s="19">
        <v>350</v>
      </c>
      <c r="L254" s="19">
        <v>0</v>
      </c>
      <c r="M254" s="19">
        <v>0</v>
      </c>
      <c r="N254">
        <v>0.58843762796545951</v>
      </c>
      <c r="O254">
        <v>0.48532604799789142</v>
      </c>
      <c r="P254">
        <v>1</v>
      </c>
      <c r="Q254">
        <v>0</v>
      </c>
    </row>
    <row r="255" spans="1:17" x14ac:dyDescent="0.3">
      <c r="A255" s="19" t="s">
        <v>60</v>
      </c>
      <c r="B255" s="19">
        <v>1</v>
      </c>
      <c r="C255" s="19">
        <v>0.334719286</v>
      </c>
      <c r="D255" s="19">
        <v>0.62923412400000001</v>
      </c>
      <c r="E255" s="19">
        <v>88</v>
      </c>
      <c r="F255" s="19">
        <v>0</v>
      </c>
      <c r="G255" s="19">
        <v>0</v>
      </c>
      <c r="H255" s="19">
        <v>0.16</v>
      </c>
      <c r="I255" s="19">
        <v>0</v>
      </c>
      <c r="J255" s="19">
        <v>0</v>
      </c>
      <c r="K255" s="19">
        <v>1696</v>
      </c>
      <c r="L255" s="19">
        <v>0</v>
      </c>
      <c r="M255" s="19">
        <v>0</v>
      </c>
      <c r="N255">
        <v>0.73426684741976689</v>
      </c>
      <c r="O255">
        <v>0.36086076464668171</v>
      </c>
      <c r="P255">
        <v>1</v>
      </c>
      <c r="Q255">
        <v>0</v>
      </c>
    </row>
    <row r="256" spans="1:17" x14ac:dyDescent="0.3">
      <c r="A256" s="19" t="s">
        <v>60</v>
      </c>
      <c r="B256" s="19">
        <v>2</v>
      </c>
      <c r="C256" s="19">
        <v>0.334719286</v>
      </c>
      <c r="D256" s="19">
        <v>0.62923412400000001</v>
      </c>
      <c r="E256" s="19">
        <v>88</v>
      </c>
      <c r="F256" s="19">
        <v>0</v>
      </c>
      <c r="G256" s="19">
        <v>0</v>
      </c>
      <c r="H256" s="19">
        <v>0.16</v>
      </c>
      <c r="I256" s="19">
        <v>0</v>
      </c>
      <c r="J256" s="19">
        <v>0</v>
      </c>
      <c r="K256" s="19">
        <v>1696</v>
      </c>
      <c r="L256" s="19">
        <v>0</v>
      </c>
      <c r="M256" s="19">
        <v>0</v>
      </c>
      <c r="N256">
        <v>0.65139438398943228</v>
      </c>
      <c r="O256">
        <v>0.38303397533001515</v>
      </c>
      <c r="P256">
        <v>1</v>
      </c>
      <c r="Q256">
        <v>0</v>
      </c>
    </row>
    <row r="257" spans="1:17" x14ac:dyDescent="0.3">
      <c r="A257" s="19" t="s">
        <v>60</v>
      </c>
      <c r="B257" s="19">
        <v>3</v>
      </c>
      <c r="C257" s="19">
        <v>0.334719286</v>
      </c>
      <c r="D257" s="19">
        <v>0.62923412400000001</v>
      </c>
      <c r="E257" s="19">
        <v>88</v>
      </c>
      <c r="F257" s="19">
        <v>0</v>
      </c>
      <c r="G257" s="19">
        <v>0</v>
      </c>
      <c r="H257" s="19">
        <v>0.16</v>
      </c>
      <c r="I257" s="19">
        <v>0</v>
      </c>
      <c r="J257" s="19">
        <v>0</v>
      </c>
      <c r="K257" s="19">
        <v>1696</v>
      </c>
      <c r="L257" s="19">
        <v>0</v>
      </c>
      <c r="M257" s="19">
        <v>0</v>
      </c>
      <c r="N257">
        <v>0.58177137676443924</v>
      </c>
      <c r="O257">
        <v>0.38945139302494869</v>
      </c>
      <c r="P257">
        <v>1</v>
      </c>
      <c r="Q257">
        <v>0</v>
      </c>
    </row>
    <row r="258" spans="1:17" x14ac:dyDescent="0.3">
      <c r="A258" s="19" t="s">
        <v>60</v>
      </c>
      <c r="B258" s="19">
        <v>4</v>
      </c>
      <c r="C258" s="19">
        <v>0.334719286</v>
      </c>
      <c r="D258" s="19">
        <v>0.62923412400000001</v>
      </c>
      <c r="E258" s="19">
        <v>88</v>
      </c>
      <c r="F258" s="19">
        <v>0</v>
      </c>
      <c r="G258" s="19">
        <v>0</v>
      </c>
      <c r="H258" s="19">
        <v>0.16</v>
      </c>
      <c r="I258" s="19">
        <v>0</v>
      </c>
      <c r="J258" s="19">
        <v>0</v>
      </c>
      <c r="K258" s="19">
        <v>1696</v>
      </c>
      <c r="L258" s="19">
        <v>0</v>
      </c>
      <c r="M258" s="19">
        <v>0</v>
      </c>
      <c r="N258">
        <v>0.58843762796545951</v>
      </c>
      <c r="O258">
        <v>0.48532604799789142</v>
      </c>
      <c r="P258">
        <v>1</v>
      </c>
      <c r="Q258">
        <v>0</v>
      </c>
    </row>
    <row r="259" spans="1:17" x14ac:dyDescent="0.3">
      <c r="A259" s="19" t="s">
        <v>60</v>
      </c>
      <c r="B259" s="19">
        <v>5</v>
      </c>
      <c r="C259" s="19">
        <v>0.334719286</v>
      </c>
      <c r="D259" s="19">
        <v>0.62923412400000001</v>
      </c>
      <c r="E259" s="19">
        <v>88</v>
      </c>
      <c r="F259" s="19">
        <v>0</v>
      </c>
      <c r="G259" s="19">
        <v>0</v>
      </c>
      <c r="H259" s="19">
        <v>0.16</v>
      </c>
      <c r="I259" s="19">
        <v>0</v>
      </c>
      <c r="J259" s="19">
        <v>0</v>
      </c>
      <c r="K259" s="19">
        <v>1696</v>
      </c>
      <c r="L259" s="19">
        <v>0</v>
      </c>
      <c r="M259" s="19">
        <v>0</v>
      </c>
      <c r="N259">
        <v>0.35930258940223547</v>
      </c>
      <c r="O259">
        <v>0.41103799617915515</v>
      </c>
      <c r="P259">
        <v>1</v>
      </c>
      <c r="Q259">
        <v>0</v>
      </c>
    </row>
    <row r="260" spans="1:17" x14ac:dyDescent="0.3">
      <c r="A260" s="19" t="s">
        <v>60</v>
      </c>
      <c r="B260" s="19">
        <v>6</v>
      </c>
      <c r="C260" s="19">
        <v>0.334719286</v>
      </c>
      <c r="D260" s="19">
        <v>0.62923412400000001</v>
      </c>
      <c r="E260" s="19">
        <v>88</v>
      </c>
      <c r="F260" s="19">
        <v>0</v>
      </c>
      <c r="G260" s="19">
        <v>0</v>
      </c>
      <c r="H260" s="19">
        <v>0.16</v>
      </c>
      <c r="I260" s="19">
        <v>0</v>
      </c>
      <c r="J260" s="19">
        <v>0</v>
      </c>
      <c r="K260" s="19">
        <v>1696</v>
      </c>
      <c r="L260" s="19">
        <v>0</v>
      </c>
      <c r="M260" s="19">
        <v>0</v>
      </c>
      <c r="N260">
        <v>0.58843762796545951</v>
      </c>
      <c r="O260">
        <v>0.48532604799789142</v>
      </c>
      <c r="P260">
        <v>1</v>
      </c>
      <c r="Q260">
        <v>0</v>
      </c>
    </row>
    <row r="261" spans="1:17" x14ac:dyDescent="0.3">
      <c r="A261" s="19" t="s">
        <v>60</v>
      </c>
      <c r="B261" s="19">
        <v>7</v>
      </c>
      <c r="C261" s="19">
        <v>0.334719286</v>
      </c>
      <c r="D261" s="19">
        <v>0.62923412400000001</v>
      </c>
      <c r="E261" s="19">
        <v>88</v>
      </c>
      <c r="F261" s="19">
        <v>0</v>
      </c>
      <c r="G261" s="19">
        <v>0</v>
      </c>
      <c r="H261" s="19">
        <v>0.16</v>
      </c>
      <c r="I261" s="19">
        <v>0</v>
      </c>
      <c r="J261" s="19">
        <v>0</v>
      </c>
      <c r="K261" s="19">
        <v>1696</v>
      </c>
      <c r="L261" s="19">
        <v>0</v>
      </c>
      <c r="M261" s="19">
        <v>0</v>
      </c>
      <c r="N261">
        <v>0.64831027719689605</v>
      </c>
      <c r="O261">
        <v>0.62341807401314386</v>
      </c>
      <c r="P261">
        <v>1</v>
      </c>
      <c r="Q261">
        <v>0</v>
      </c>
    </row>
    <row r="262" spans="1:17" x14ac:dyDescent="0.3">
      <c r="A262" s="19" t="s">
        <v>60</v>
      </c>
      <c r="B262" s="19">
        <v>8</v>
      </c>
      <c r="C262" s="19">
        <v>0.334719286</v>
      </c>
      <c r="D262" s="19">
        <v>0.62923412400000001</v>
      </c>
      <c r="E262" s="19">
        <v>88</v>
      </c>
      <c r="F262" s="19">
        <v>0</v>
      </c>
      <c r="G262" s="19">
        <v>0</v>
      </c>
      <c r="H262" s="19">
        <v>0.16</v>
      </c>
      <c r="I262" s="19">
        <v>0</v>
      </c>
      <c r="J262" s="19">
        <v>0</v>
      </c>
      <c r="K262" s="19">
        <v>1696</v>
      </c>
      <c r="L262" s="19">
        <v>0</v>
      </c>
      <c r="M262" s="19">
        <v>0</v>
      </c>
      <c r="N262">
        <v>0.4448676725204056</v>
      </c>
      <c r="O262">
        <v>0.41531041305960925</v>
      </c>
      <c r="P262">
        <v>1</v>
      </c>
      <c r="Q262">
        <v>0</v>
      </c>
    </row>
    <row r="263" spans="1:17" x14ac:dyDescent="0.3">
      <c r="A263" s="19" t="s">
        <v>60</v>
      </c>
      <c r="B263" s="19">
        <v>9</v>
      </c>
      <c r="C263" s="19">
        <v>0.334719286</v>
      </c>
      <c r="D263" s="19">
        <v>0.62923412400000001</v>
      </c>
      <c r="E263" s="19">
        <v>88</v>
      </c>
      <c r="F263" s="19">
        <v>0</v>
      </c>
      <c r="G263" s="19">
        <v>0</v>
      </c>
      <c r="H263" s="19">
        <v>0.16</v>
      </c>
      <c r="I263" s="19">
        <v>0</v>
      </c>
      <c r="J263" s="19">
        <v>0</v>
      </c>
      <c r="K263" s="19">
        <v>1696</v>
      </c>
      <c r="L263" s="19">
        <v>0</v>
      </c>
      <c r="M263" s="19">
        <v>0</v>
      </c>
      <c r="N263">
        <v>0.52352941176470591</v>
      </c>
      <c r="O263">
        <v>0.50251470435144707</v>
      </c>
      <c r="P263">
        <v>1</v>
      </c>
      <c r="Q263">
        <v>0</v>
      </c>
    </row>
    <row r="264" spans="1:17" x14ac:dyDescent="0.3">
      <c r="A264" s="19" t="s">
        <v>60</v>
      </c>
      <c r="B264" s="19">
        <v>10</v>
      </c>
      <c r="C264" s="19">
        <v>0.334719286</v>
      </c>
      <c r="D264" s="19">
        <v>0.62923412400000001</v>
      </c>
      <c r="E264" s="19">
        <v>88</v>
      </c>
      <c r="F264" s="19">
        <v>0</v>
      </c>
      <c r="G264" s="19">
        <v>0</v>
      </c>
      <c r="H264" s="19">
        <v>0.16</v>
      </c>
      <c r="I264" s="19">
        <v>0</v>
      </c>
      <c r="J264" s="19">
        <v>0</v>
      </c>
      <c r="K264" s="19">
        <v>1696</v>
      </c>
      <c r="L264" s="19">
        <v>0</v>
      </c>
      <c r="M264" s="19">
        <v>0</v>
      </c>
      <c r="N264">
        <v>0.51018761824679415</v>
      </c>
      <c r="O264">
        <v>0.57588816480975402</v>
      </c>
      <c r="P264">
        <v>1</v>
      </c>
      <c r="Q264">
        <v>0</v>
      </c>
    </row>
    <row r="265" spans="1:17" x14ac:dyDescent="0.3">
      <c r="A265" s="19" t="s">
        <v>60</v>
      </c>
      <c r="B265" s="19">
        <v>11</v>
      </c>
      <c r="C265" s="19">
        <v>0.334719286</v>
      </c>
      <c r="D265" s="19">
        <v>0.62923412400000001</v>
      </c>
      <c r="E265" s="19">
        <v>88</v>
      </c>
      <c r="F265" s="19">
        <v>0</v>
      </c>
      <c r="G265" s="19">
        <v>0</v>
      </c>
      <c r="H265" s="19">
        <v>0.16</v>
      </c>
      <c r="I265" s="19">
        <v>0</v>
      </c>
      <c r="J265" s="19">
        <v>0</v>
      </c>
      <c r="K265" s="19">
        <v>1696</v>
      </c>
      <c r="L265" s="19">
        <v>0</v>
      </c>
      <c r="M265" s="19">
        <v>0</v>
      </c>
      <c r="N265">
        <v>0.58843762796545951</v>
      </c>
      <c r="O265">
        <v>0.48532604799789142</v>
      </c>
      <c r="P265">
        <v>1</v>
      </c>
      <c r="Q265">
        <v>0</v>
      </c>
    </row>
    <row r="266" spans="1:17" x14ac:dyDescent="0.3">
      <c r="A266" s="19" t="s">
        <v>60</v>
      </c>
      <c r="B266" s="19">
        <v>12</v>
      </c>
      <c r="C266" s="19">
        <v>0.334719286</v>
      </c>
      <c r="D266" s="19">
        <v>0.62923412400000001</v>
      </c>
      <c r="E266" s="19">
        <v>88</v>
      </c>
      <c r="F266" s="19">
        <v>0</v>
      </c>
      <c r="G266" s="19">
        <v>0</v>
      </c>
      <c r="H266" s="19">
        <v>0.16</v>
      </c>
      <c r="I266" s="19">
        <v>0</v>
      </c>
      <c r="J266" s="19">
        <v>0</v>
      </c>
      <c r="K266" s="19">
        <v>1696</v>
      </c>
      <c r="L266" s="19">
        <v>0</v>
      </c>
      <c r="M266" s="19">
        <v>0</v>
      </c>
      <c r="N266">
        <v>0.45824967357295954</v>
      </c>
      <c r="O266">
        <v>0.51320335146725959</v>
      </c>
      <c r="P266">
        <v>1</v>
      </c>
      <c r="Q266">
        <v>0</v>
      </c>
    </row>
    <row r="267" spans="1:17" x14ac:dyDescent="0.3">
      <c r="A267" s="19" t="s">
        <v>60</v>
      </c>
      <c r="B267" s="19">
        <v>13</v>
      </c>
      <c r="C267" s="19">
        <v>0.334719286</v>
      </c>
      <c r="D267" s="19">
        <v>0.62923412400000001</v>
      </c>
      <c r="E267" s="19">
        <v>88</v>
      </c>
      <c r="F267" s="19">
        <v>0</v>
      </c>
      <c r="G267" s="19">
        <v>0</v>
      </c>
      <c r="H267" s="19">
        <v>0.16</v>
      </c>
      <c r="I267" s="19">
        <v>0</v>
      </c>
      <c r="J267" s="19">
        <v>0</v>
      </c>
      <c r="K267" s="19">
        <v>1696</v>
      </c>
      <c r="L267" s="19">
        <v>0</v>
      </c>
      <c r="M267" s="19">
        <v>0</v>
      </c>
      <c r="N267">
        <v>0.76547381653636815</v>
      </c>
      <c r="O267">
        <v>0.62342333215136003</v>
      </c>
      <c r="P267">
        <v>1</v>
      </c>
      <c r="Q267">
        <v>0</v>
      </c>
    </row>
    <row r="268" spans="1:17" x14ac:dyDescent="0.3">
      <c r="A268" s="19" t="s">
        <v>60</v>
      </c>
      <c r="B268" s="19">
        <v>14</v>
      </c>
      <c r="C268" s="19">
        <v>0.334719286</v>
      </c>
      <c r="D268" s="19">
        <v>0.62923412400000001</v>
      </c>
      <c r="E268" s="19">
        <v>88</v>
      </c>
      <c r="F268" s="19">
        <v>0</v>
      </c>
      <c r="G268" s="19">
        <v>0</v>
      </c>
      <c r="H268" s="19">
        <v>0.16</v>
      </c>
      <c r="I268" s="19">
        <v>0</v>
      </c>
      <c r="J268" s="19">
        <v>0</v>
      </c>
      <c r="K268" s="19">
        <v>1696</v>
      </c>
      <c r="L268" s="19">
        <v>0</v>
      </c>
      <c r="M268" s="19">
        <v>0</v>
      </c>
      <c r="N268">
        <v>0.58843762796545951</v>
      </c>
      <c r="O268">
        <v>0.48532604799789142</v>
      </c>
      <c r="P268">
        <v>1</v>
      </c>
      <c r="Q268">
        <v>0</v>
      </c>
    </row>
    <row r="269" spans="1:17" x14ac:dyDescent="0.3">
      <c r="A269" s="19" t="s">
        <v>60</v>
      </c>
      <c r="B269" s="19">
        <v>15</v>
      </c>
      <c r="C269" s="19">
        <v>0.334719286</v>
      </c>
      <c r="D269" s="19">
        <v>0.62923412400000001</v>
      </c>
      <c r="E269" s="19">
        <v>88</v>
      </c>
      <c r="F269" s="19">
        <v>0</v>
      </c>
      <c r="G269" s="19">
        <v>0</v>
      </c>
      <c r="H269" s="19">
        <v>0.16</v>
      </c>
      <c r="I269" s="19">
        <v>0</v>
      </c>
      <c r="J269" s="19">
        <v>0</v>
      </c>
      <c r="K269" s="19">
        <v>1696</v>
      </c>
      <c r="L269" s="19">
        <v>0</v>
      </c>
      <c r="M269" s="19">
        <v>0</v>
      </c>
      <c r="N269">
        <v>0.5183350138918108</v>
      </c>
      <c r="O269">
        <v>0.40189685832839361</v>
      </c>
      <c r="P269">
        <v>1</v>
      </c>
      <c r="Q269">
        <v>0</v>
      </c>
    </row>
    <row r="270" spans="1:17" x14ac:dyDescent="0.3">
      <c r="A270" s="19" t="s">
        <v>60</v>
      </c>
      <c r="B270" s="19">
        <v>16</v>
      </c>
      <c r="C270" s="19">
        <v>0.334719286</v>
      </c>
      <c r="D270" s="19">
        <v>0.62923412400000001</v>
      </c>
      <c r="E270" s="19">
        <v>88</v>
      </c>
      <c r="F270" s="19">
        <v>0</v>
      </c>
      <c r="G270" s="19">
        <v>0</v>
      </c>
      <c r="H270" s="19">
        <v>0.16</v>
      </c>
      <c r="I270" s="19">
        <v>0</v>
      </c>
      <c r="J270" s="19">
        <v>0</v>
      </c>
      <c r="K270" s="19">
        <v>1696</v>
      </c>
      <c r="L270" s="19">
        <v>0</v>
      </c>
      <c r="M270" s="19">
        <v>0</v>
      </c>
      <c r="N270">
        <v>0.49311216913983535</v>
      </c>
      <c r="O270">
        <v>0.45596609720566816</v>
      </c>
      <c r="P270">
        <v>1</v>
      </c>
      <c r="Q270">
        <v>0</v>
      </c>
    </row>
    <row r="271" spans="1:17" x14ac:dyDescent="0.3">
      <c r="A271" s="19" t="s">
        <v>60</v>
      </c>
      <c r="B271" s="19">
        <v>17</v>
      </c>
      <c r="C271" s="19">
        <v>0.334719286</v>
      </c>
      <c r="D271" s="19">
        <v>0.62923412400000001</v>
      </c>
      <c r="E271" s="19">
        <v>88</v>
      </c>
      <c r="F271" s="19">
        <v>0</v>
      </c>
      <c r="G271" s="19">
        <v>0</v>
      </c>
      <c r="H271" s="19">
        <v>0.16</v>
      </c>
      <c r="I271" s="19">
        <v>0</v>
      </c>
      <c r="J271" s="19">
        <v>0</v>
      </c>
      <c r="K271" s="19">
        <v>1696</v>
      </c>
      <c r="L271" s="19">
        <v>0</v>
      </c>
      <c r="M271" s="19">
        <v>0</v>
      </c>
      <c r="N271">
        <v>0.58843762796545951</v>
      </c>
      <c r="O271">
        <v>0.48532604799789142</v>
      </c>
      <c r="P271">
        <v>1</v>
      </c>
      <c r="Q271">
        <v>0</v>
      </c>
    </row>
    <row r="272" spans="1:17" x14ac:dyDescent="0.3">
      <c r="A272" s="19" t="s">
        <v>60</v>
      </c>
      <c r="B272" s="19">
        <v>18</v>
      </c>
      <c r="C272" s="19">
        <v>0.334719286</v>
      </c>
      <c r="D272" s="19">
        <v>0.62923412400000001</v>
      </c>
      <c r="E272" s="19">
        <v>88</v>
      </c>
      <c r="F272" s="19">
        <v>0</v>
      </c>
      <c r="G272" s="19">
        <v>0</v>
      </c>
      <c r="H272" s="19">
        <v>0.16</v>
      </c>
      <c r="I272" s="19">
        <v>0</v>
      </c>
      <c r="J272" s="19">
        <v>0</v>
      </c>
      <c r="K272" s="19">
        <v>1696</v>
      </c>
      <c r="L272" s="19">
        <v>0</v>
      </c>
      <c r="M272" s="19">
        <v>0</v>
      </c>
      <c r="N272">
        <v>0.58843762796545951</v>
      </c>
      <c r="O272">
        <v>0.48532604799789142</v>
      </c>
      <c r="P272">
        <v>1</v>
      </c>
      <c r="Q272">
        <v>0</v>
      </c>
    </row>
    <row r="273" spans="1:17" x14ac:dyDescent="0.3">
      <c r="A273" s="19" t="s">
        <v>60</v>
      </c>
      <c r="B273" s="19">
        <v>19</v>
      </c>
      <c r="C273" s="19">
        <v>0.334719286</v>
      </c>
      <c r="D273" s="19">
        <v>0.62923412400000001</v>
      </c>
      <c r="E273" s="19">
        <v>88</v>
      </c>
      <c r="F273" s="19">
        <v>0</v>
      </c>
      <c r="G273" s="19">
        <v>0</v>
      </c>
      <c r="H273" s="19">
        <v>0.16</v>
      </c>
      <c r="I273" s="19">
        <v>0</v>
      </c>
      <c r="J273" s="19">
        <v>0</v>
      </c>
      <c r="K273" s="19">
        <v>1696</v>
      </c>
      <c r="L273" s="19">
        <v>0</v>
      </c>
      <c r="M273" s="19">
        <v>0</v>
      </c>
      <c r="N273">
        <v>0.74238993663655861</v>
      </c>
      <c r="O273">
        <v>0.53287461773700306</v>
      </c>
      <c r="P273">
        <v>1</v>
      </c>
      <c r="Q273">
        <v>0</v>
      </c>
    </row>
    <row r="274" spans="1:17" x14ac:dyDescent="0.3">
      <c r="A274" s="19" t="s">
        <v>60</v>
      </c>
      <c r="B274" s="19">
        <v>21</v>
      </c>
      <c r="C274" s="19">
        <v>0.334719286</v>
      </c>
      <c r="D274" s="19">
        <v>0.62923412400000001</v>
      </c>
      <c r="E274" s="19">
        <v>88</v>
      </c>
      <c r="F274" s="19">
        <v>0</v>
      </c>
      <c r="G274" s="19">
        <v>0</v>
      </c>
      <c r="H274" s="19">
        <v>0.16</v>
      </c>
      <c r="I274" s="19">
        <v>0</v>
      </c>
      <c r="J274" s="19">
        <v>0</v>
      </c>
      <c r="K274" s="19">
        <v>1696</v>
      </c>
      <c r="L274" s="19">
        <v>0</v>
      </c>
      <c r="M274" s="19">
        <v>0</v>
      </c>
      <c r="N274">
        <v>0.84562439327596528</v>
      </c>
      <c r="O274">
        <v>0.69700323243260454</v>
      </c>
      <c r="P274">
        <v>1</v>
      </c>
      <c r="Q274">
        <v>0</v>
      </c>
    </row>
    <row r="275" spans="1:17" x14ac:dyDescent="0.3">
      <c r="A275" s="19" t="s">
        <v>60</v>
      </c>
      <c r="B275" s="19">
        <v>22</v>
      </c>
      <c r="C275" s="19">
        <v>0.334719286</v>
      </c>
      <c r="D275" s="19">
        <v>0.62923412400000001</v>
      </c>
      <c r="E275" s="19">
        <v>88</v>
      </c>
      <c r="F275" s="19">
        <v>0</v>
      </c>
      <c r="G275" s="19">
        <v>0</v>
      </c>
      <c r="H275" s="19">
        <v>0.16</v>
      </c>
      <c r="I275" s="19">
        <v>0</v>
      </c>
      <c r="J275" s="19">
        <v>0</v>
      </c>
      <c r="K275" s="19">
        <v>1696</v>
      </c>
      <c r="L275" s="19">
        <v>0</v>
      </c>
      <c r="M275" s="19">
        <v>0</v>
      </c>
      <c r="N275">
        <v>0.58843762796545951</v>
      </c>
      <c r="O275">
        <v>0.48532604799789142</v>
      </c>
      <c r="P275">
        <v>1</v>
      </c>
      <c r="Q275">
        <v>0</v>
      </c>
    </row>
    <row r="276" spans="1:17" x14ac:dyDescent="0.3">
      <c r="A276" s="19" t="s">
        <v>60</v>
      </c>
      <c r="B276" s="19">
        <v>23</v>
      </c>
      <c r="C276" s="19">
        <v>0.334719286</v>
      </c>
      <c r="D276" s="19">
        <v>0.62923412400000001</v>
      </c>
      <c r="E276" s="19">
        <v>88</v>
      </c>
      <c r="F276" s="19">
        <v>0</v>
      </c>
      <c r="G276" s="19">
        <v>0</v>
      </c>
      <c r="H276" s="19">
        <v>0.16</v>
      </c>
      <c r="I276" s="19">
        <v>0</v>
      </c>
      <c r="J276" s="19">
        <v>0</v>
      </c>
      <c r="K276" s="19">
        <v>1696</v>
      </c>
      <c r="L276" s="19">
        <v>0</v>
      </c>
      <c r="M276" s="19">
        <v>0</v>
      </c>
      <c r="N276">
        <v>0.54974923912371776</v>
      </c>
      <c r="O276">
        <v>0.39400774523132698</v>
      </c>
      <c r="P276">
        <v>1</v>
      </c>
      <c r="Q276">
        <v>0</v>
      </c>
    </row>
    <row r="277" spans="1:17" x14ac:dyDescent="0.3">
      <c r="A277" s="19" t="s">
        <v>60</v>
      </c>
      <c r="B277" s="19">
        <v>24</v>
      </c>
      <c r="C277" s="19">
        <v>0.334719286</v>
      </c>
      <c r="D277" s="19">
        <v>0.62923412400000001</v>
      </c>
      <c r="E277" s="19">
        <v>88</v>
      </c>
      <c r="F277" s="19">
        <v>0</v>
      </c>
      <c r="G277" s="19">
        <v>0</v>
      </c>
      <c r="H277" s="19">
        <v>0.16</v>
      </c>
      <c r="I277" s="19">
        <v>0</v>
      </c>
      <c r="J277" s="19">
        <v>0</v>
      </c>
      <c r="K277" s="19">
        <v>1696</v>
      </c>
      <c r="L277" s="19">
        <v>0</v>
      </c>
      <c r="M277" s="19">
        <v>0</v>
      </c>
      <c r="N277">
        <v>0.58843762796545951</v>
      </c>
      <c r="O277">
        <v>0.48532604799789142</v>
      </c>
      <c r="P277">
        <v>1</v>
      </c>
      <c r="Q277">
        <v>0</v>
      </c>
    </row>
    <row r="278" spans="1:17" x14ac:dyDescent="0.3">
      <c r="A278" s="19" t="s">
        <v>68</v>
      </c>
      <c r="B278" s="19">
        <v>1</v>
      </c>
      <c r="C278" s="19">
        <v>1E-3</v>
      </c>
      <c r="D278" s="19">
        <v>1</v>
      </c>
      <c r="E278" s="19">
        <v>4.1819427600437704</v>
      </c>
      <c r="F278" s="19">
        <v>0</v>
      </c>
      <c r="G278" s="19">
        <v>2.2969117922070401</v>
      </c>
      <c r="H278" s="19">
        <v>0.97408429713035505</v>
      </c>
      <c r="I278" s="19">
        <v>0</v>
      </c>
      <c r="J278" s="19">
        <v>0.14036453856901099</v>
      </c>
      <c r="K278" s="19">
        <v>402.32387449503699</v>
      </c>
      <c r="L278" s="19">
        <v>0</v>
      </c>
      <c r="M278" s="19">
        <v>178.402595601548</v>
      </c>
      <c r="N278">
        <v>0.73426684741976689</v>
      </c>
      <c r="O278">
        <v>0.36086076464668171</v>
      </c>
      <c r="P278">
        <v>0.9</v>
      </c>
      <c r="Q278">
        <v>0.1</v>
      </c>
    </row>
    <row r="279" spans="1:17" x14ac:dyDescent="0.3">
      <c r="A279" s="19" t="s">
        <v>68</v>
      </c>
      <c r="B279" s="19">
        <v>2</v>
      </c>
      <c r="C279" s="19">
        <v>1E-3</v>
      </c>
      <c r="D279" s="19">
        <v>1</v>
      </c>
      <c r="E279" s="19">
        <v>5.1574582570338903</v>
      </c>
      <c r="F279" s="19">
        <v>0</v>
      </c>
      <c r="G279" s="19">
        <v>1.0053628801557299</v>
      </c>
      <c r="H279" s="19">
        <v>0.88540561639414495</v>
      </c>
      <c r="I279" s="19">
        <v>0</v>
      </c>
      <c r="J279" s="19">
        <v>0.10101200295450601</v>
      </c>
      <c r="K279" s="19">
        <v>437.73083304825502</v>
      </c>
      <c r="L279" s="19">
        <v>0</v>
      </c>
      <c r="M279" s="19">
        <v>91.498838208896601</v>
      </c>
      <c r="N279">
        <v>0.65139438398943228</v>
      </c>
      <c r="O279">
        <v>0.38303397533001515</v>
      </c>
      <c r="P279">
        <v>0.9</v>
      </c>
      <c r="Q279">
        <v>0.1</v>
      </c>
    </row>
    <row r="280" spans="1:17" x14ac:dyDescent="0.3">
      <c r="A280" s="19" t="s">
        <v>68</v>
      </c>
      <c r="B280" s="19">
        <v>3</v>
      </c>
      <c r="C280" s="19">
        <v>1E-3</v>
      </c>
      <c r="D280" s="19">
        <v>1</v>
      </c>
      <c r="E280" s="19">
        <v>6.2048702046653998</v>
      </c>
      <c r="F280" s="19">
        <v>0</v>
      </c>
      <c r="G280" s="19">
        <v>2.2271058016989902</v>
      </c>
      <c r="H280" s="19">
        <v>0.38091987630512297</v>
      </c>
      <c r="I280" s="19">
        <v>0</v>
      </c>
      <c r="J280" s="19">
        <v>0.19919566265821401</v>
      </c>
      <c r="K280" s="19">
        <v>398.473880674371</v>
      </c>
      <c r="L280" s="19">
        <v>0</v>
      </c>
      <c r="M280" s="19">
        <v>126.96525574355999</v>
      </c>
      <c r="N280">
        <v>0.58177137676443924</v>
      </c>
      <c r="O280">
        <v>0.38945139302494869</v>
      </c>
      <c r="P280">
        <v>0.9</v>
      </c>
      <c r="Q280">
        <v>0.1</v>
      </c>
    </row>
    <row r="281" spans="1:17" x14ac:dyDescent="0.3">
      <c r="A281" s="19" t="s">
        <v>68</v>
      </c>
      <c r="B281" s="19">
        <v>4</v>
      </c>
      <c r="C281" s="19">
        <v>1E-3</v>
      </c>
      <c r="D281" s="19">
        <v>1</v>
      </c>
      <c r="E281" s="19">
        <v>5.2602750573237396</v>
      </c>
      <c r="F281" s="19">
        <v>0</v>
      </c>
      <c r="G281" s="19">
        <v>2.1318015245344899</v>
      </c>
      <c r="H281" s="19">
        <v>0.34036498814485999</v>
      </c>
      <c r="I281" s="19">
        <v>0</v>
      </c>
      <c r="J281" s="19">
        <v>9.5766474780249994E-2</v>
      </c>
      <c r="K281" s="19">
        <v>362.28547035612303</v>
      </c>
      <c r="L281" s="19">
        <v>0</v>
      </c>
      <c r="M281" s="19">
        <v>142.14583786758499</v>
      </c>
      <c r="N281">
        <v>0.58843762796545951</v>
      </c>
      <c r="O281">
        <v>0.48532604799789142</v>
      </c>
      <c r="P281">
        <v>0.9</v>
      </c>
      <c r="Q281">
        <v>0.1</v>
      </c>
    </row>
    <row r="282" spans="1:17" x14ac:dyDescent="0.3">
      <c r="A282" s="19" t="s">
        <v>68</v>
      </c>
      <c r="B282" s="19">
        <v>5</v>
      </c>
      <c r="C282" s="19">
        <v>1E-3</v>
      </c>
      <c r="D282" s="19">
        <v>1</v>
      </c>
      <c r="E282" s="19">
        <v>12.020129889924799</v>
      </c>
      <c r="F282" s="19">
        <v>0</v>
      </c>
      <c r="G282" s="19">
        <v>5.45629707966713</v>
      </c>
      <c r="H282" s="19">
        <v>0.39695169672151998</v>
      </c>
      <c r="I282" s="19">
        <v>0</v>
      </c>
      <c r="J282" s="19">
        <v>0.105781833180107</v>
      </c>
      <c r="K282" s="19">
        <v>417.56713114674</v>
      </c>
      <c r="L282" s="19">
        <v>0</v>
      </c>
      <c r="M282" s="19">
        <v>166.531388596542</v>
      </c>
      <c r="N282">
        <v>0.35930258940223547</v>
      </c>
      <c r="O282">
        <v>0.41103799617915515</v>
      </c>
      <c r="P282">
        <v>0.9</v>
      </c>
      <c r="Q282">
        <v>0.1</v>
      </c>
    </row>
    <row r="283" spans="1:17" x14ac:dyDescent="0.3">
      <c r="A283" s="19" t="s">
        <v>68</v>
      </c>
      <c r="B283" s="19">
        <v>6</v>
      </c>
      <c r="C283" s="19">
        <v>1E-3</v>
      </c>
      <c r="D283" s="19">
        <v>1</v>
      </c>
      <c r="E283" s="19">
        <v>11.840848846547299</v>
      </c>
      <c r="F283" s="19">
        <v>0</v>
      </c>
      <c r="G283" s="19">
        <v>3.56554270405202</v>
      </c>
      <c r="H283" s="19">
        <v>0.420722233438247</v>
      </c>
      <c r="I283" s="19">
        <v>0</v>
      </c>
      <c r="J283" s="19">
        <v>9.2762613529105004E-2</v>
      </c>
      <c r="K283" s="19">
        <v>377.19705053932501</v>
      </c>
      <c r="L283" s="19">
        <v>0</v>
      </c>
      <c r="M283" s="19">
        <v>122.99243094121201</v>
      </c>
      <c r="N283">
        <v>0.58843762796545951</v>
      </c>
      <c r="O283">
        <v>0.48532604799789142</v>
      </c>
      <c r="P283">
        <v>0.9</v>
      </c>
      <c r="Q283">
        <v>0.1</v>
      </c>
    </row>
    <row r="284" spans="1:17" x14ac:dyDescent="0.3">
      <c r="A284" s="19" t="s">
        <v>68</v>
      </c>
      <c r="B284" s="19">
        <v>7</v>
      </c>
      <c r="C284" s="19">
        <v>1E-3</v>
      </c>
      <c r="D284" s="19">
        <v>1</v>
      </c>
      <c r="E284" s="19">
        <v>5.9559374712737201</v>
      </c>
      <c r="F284" s="19">
        <v>0</v>
      </c>
      <c r="G284" s="19">
        <v>1.8108240181520301</v>
      </c>
      <c r="H284" s="19">
        <v>1.0393069659704499</v>
      </c>
      <c r="I284" s="19">
        <v>0</v>
      </c>
      <c r="J284" s="19">
        <v>6.7187038218758793E-2</v>
      </c>
      <c r="K284" s="19">
        <v>383.04593657719801</v>
      </c>
      <c r="L284" s="19">
        <v>0</v>
      </c>
      <c r="M284" s="19">
        <v>36.998796160757301</v>
      </c>
      <c r="N284">
        <v>0.64831027719689605</v>
      </c>
      <c r="O284">
        <v>0.62341807401314386</v>
      </c>
      <c r="P284">
        <v>0.9</v>
      </c>
      <c r="Q284">
        <v>0.1</v>
      </c>
    </row>
    <row r="285" spans="1:17" x14ac:dyDescent="0.3">
      <c r="A285" s="19" t="s">
        <v>68</v>
      </c>
      <c r="B285" s="19">
        <v>8</v>
      </c>
      <c r="C285" s="19">
        <v>1E-3</v>
      </c>
      <c r="D285" s="19">
        <v>1</v>
      </c>
      <c r="E285" s="19">
        <v>6.0279380085218</v>
      </c>
      <c r="F285" s="19">
        <v>0</v>
      </c>
      <c r="G285" s="19">
        <v>1.0108881438714199</v>
      </c>
      <c r="H285" s="19">
        <v>4.51614283700198</v>
      </c>
      <c r="I285" s="19">
        <v>0</v>
      </c>
      <c r="J285" s="19">
        <v>0.14871201598686201</v>
      </c>
      <c r="K285" s="19">
        <v>371.916685943142</v>
      </c>
      <c r="L285" s="19">
        <v>0</v>
      </c>
      <c r="M285" s="19">
        <v>77.719186581896807</v>
      </c>
      <c r="N285">
        <v>0.4448676725204056</v>
      </c>
      <c r="O285">
        <v>0.41531041305960925</v>
      </c>
      <c r="P285">
        <v>0.9</v>
      </c>
      <c r="Q285">
        <v>0.1</v>
      </c>
    </row>
    <row r="286" spans="1:17" x14ac:dyDescent="0.3">
      <c r="A286" s="19" t="s">
        <v>68</v>
      </c>
      <c r="B286" s="19">
        <v>9</v>
      </c>
      <c r="C286" s="19">
        <v>1E-3</v>
      </c>
      <c r="D286" s="19">
        <v>1</v>
      </c>
      <c r="E286" s="19">
        <v>7.9752225193508197</v>
      </c>
      <c r="F286" s="19">
        <v>0</v>
      </c>
      <c r="G286" s="19">
        <v>2.97511803605392</v>
      </c>
      <c r="H286" s="19">
        <v>0.52869628319845496</v>
      </c>
      <c r="I286" s="19">
        <v>0</v>
      </c>
      <c r="J286" s="19">
        <v>0.119004666250373</v>
      </c>
      <c r="K286" s="19">
        <v>401.75650491195898</v>
      </c>
      <c r="L286" s="19">
        <v>0</v>
      </c>
      <c r="M286" s="19">
        <v>153.61515973093501</v>
      </c>
      <c r="N286">
        <v>0.52352941176470591</v>
      </c>
      <c r="O286">
        <v>0.50251470435144707</v>
      </c>
      <c r="P286">
        <v>0.9</v>
      </c>
      <c r="Q286">
        <v>0.1</v>
      </c>
    </row>
    <row r="287" spans="1:17" x14ac:dyDescent="0.3">
      <c r="A287" s="19" t="s">
        <v>68</v>
      </c>
      <c r="B287" s="19">
        <v>10</v>
      </c>
      <c r="C287" s="19">
        <v>1E-3</v>
      </c>
      <c r="D287" s="19">
        <v>1</v>
      </c>
      <c r="E287" s="19">
        <v>5.6512403826914204</v>
      </c>
      <c r="F287" s="19">
        <v>0</v>
      </c>
      <c r="G287" s="19">
        <v>3.5332051101486002</v>
      </c>
      <c r="H287" s="19">
        <v>1.1071637822629301</v>
      </c>
      <c r="I287" s="19">
        <v>0</v>
      </c>
      <c r="J287" s="19">
        <v>0.24411213710362301</v>
      </c>
      <c r="K287" s="19">
        <v>251.49383196430901</v>
      </c>
      <c r="L287" s="19">
        <v>0</v>
      </c>
      <c r="M287" s="19">
        <v>186.56003671882101</v>
      </c>
      <c r="N287">
        <v>0.51018761824679415</v>
      </c>
      <c r="O287">
        <v>0.57588816480975402</v>
      </c>
      <c r="P287">
        <v>0.9</v>
      </c>
      <c r="Q287">
        <v>0.1</v>
      </c>
    </row>
    <row r="288" spans="1:17" x14ac:dyDescent="0.3">
      <c r="A288" s="19" t="s">
        <v>68</v>
      </c>
      <c r="B288" s="19">
        <v>11</v>
      </c>
      <c r="C288" s="19">
        <v>1E-3</v>
      </c>
      <c r="D288" s="19">
        <v>1</v>
      </c>
      <c r="E288" s="19">
        <v>10.7328285522473</v>
      </c>
      <c r="F288" s="19">
        <v>0</v>
      </c>
      <c r="G288" s="19">
        <v>5.8758921186849697</v>
      </c>
      <c r="H288" s="19">
        <v>1.4402125371469201</v>
      </c>
      <c r="I288" s="19">
        <v>0</v>
      </c>
      <c r="J288" s="19">
        <v>0.115081667681019</v>
      </c>
      <c r="K288" s="19">
        <v>410.54152537528199</v>
      </c>
      <c r="L288" s="19">
        <v>0</v>
      </c>
      <c r="M288" s="19">
        <v>119.810907545674</v>
      </c>
      <c r="N288">
        <v>0.58843762796545951</v>
      </c>
      <c r="O288">
        <v>0.48532604799789142</v>
      </c>
      <c r="P288">
        <v>0.9</v>
      </c>
      <c r="Q288">
        <v>0.1</v>
      </c>
    </row>
    <row r="289" spans="1:17" x14ac:dyDescent="0.3">
      <c r="A289" s="19" t="s">
        <v>68</v>
      </c>
      <c r="B289" s="19">
        <v>12</v>
      </c>
      <c r="C289" s="19">
        <v>1E-3</v>
      </c>
      <c r="D289" s="19">
        <v>1</v>
      </c>
      <c r="E289" s="19">
        <v>13.213380081267299</v>
      </c>
      <c r="F289" s="19">
        <v>0</v>
      </c>
      <c r="G289" s="19">
        <v>2.0914185067340001</v>
      </c>
      <c r="H289" s="19">
        <v>4.3250865810988497</v>
      </c>
      <c r="I289" s="19">
        <v>0</v>
      </c>
      <c r="J289" s="19">
        <v>0.14274352812277299</v>
      </c>
      <c r="K289" s="19">
        <v>381.115524467885</v>
      </c>
      <c r="L289" s="19">
        <v>0</v>
      </c>
      <c r="M289" s="19">
        <v>40.468087378357303</v>
      </c>
      <c r="N289">
        <v>0.45824967357295954</v>
      </c>
      <c r="O289">
        <v>0.51320335146725959</v>
      </c>
      <c r="P289">
        <v>0.9</v>
      </c>
      <c r="Q289">
        <v>0.1</v>
      </c>
    </row>
    <row r="290" spans="1:17" x14ac:dyDescent="0.3">
      <c r="A290" s="19" t="s">
        <v>68</v>
      </c>
      <c r="B290" s="19">
        <v>13</v>
      </c>
      <c r="C290" s="19">
        <v>1E-3</v>
      </c>
      <c r="D290" s="19">
        <v>1</v>
      </c>
      <c r="E290" s="19">
        <v>5.5286026645628601</v>
      </c>
      <c r="F290" s="19">
        <v>0</v>
      </c>
      <c r="G290" s="19">
        <v>4.7373367335927803</v>
      </c>
      <c r="H290" s="19">
        <v>1.5224120472865701</v>
      </c>
      <c r="I290" s="19">
        <v>0</v>
      </c>
      <c r="J290" s="19">
        <v>0.13019336509981499</v>
      </c>
      <c r="K290" s="19">
        <v>326.07064603477301</v>
      </c>
      <c r="L290" s="19">
        <v>0</v>
      </c>
      <c r="M290" s="19">
        <v>168.53779898609301</v>
      </c>
      <c r="N290">
        <v>0.76547381653636815</v>
      </c>
      <c r="O290">
        <v>0.62342333215136003</v>
      </c>
      <c r="P290">
        <v>0.9</v>
      </c>
      <c r="Q290">
        <v>0.1</v>
      </c>
    </row>
    <row r="291" spans="1:17" x14ac:dyDescent="0.3">
      <c r="A291" s="19" t="s">
        <v>68</v>
      </c>
      <c r="B291" s="19">
        <v>14</v>
      </c>
      <c r="C291" s="19">
        <v>1E-3</v>
      </c>
      <c r="D291" s="19">
        <v>1</v>
      </c>
      <c r="E291" s="19">
        <v>12.766814516466599</v>
      </c>
      <c r="F291" s="19">
        <v>0</v>
      </c>
      <c r="G291" s="19">
        <v>5.53850696509671</v>
      </c>
      <c r="H291" s="19">
        <v>2.7195918766358802</v>
      </c>
      <c r="I291" s="19">
        <v>0</v>
      </c>
      <c r="J291" s="19">
        <v>0.11333780741928</v>
      </c>
      <c r="K291" s="19">
        <v>339.710555920449</v>
      </c>
      <c r="L291" s="19">
        <v>0</v>
      </c>
      <c r="M291" s="19">
        <v>164.572747814601</v>
      </c>
      <c r="N291">
        <v>0.58843762796545951</v>
      </c>
      <c r="O291">
        <v>0.48532604799789142</v>
      </c>
      <c r="P291">
        <v>0.9</v>
      </c>
      <c r="Q291">
        <v>0.1</v>
      </c>
    </row>
    <row r="292" spans="1:17" x14ac:dyDescent="0.3">
      <c r="A292" s="19" t="s">
        <v>68</v>
      </c>
      <c r="B292" s="19">
        <v>15</v>
      </c>
      <c r="C292" s="19">
        <v>1E-3</v>
      </c>
      <c r="D292" s="19">
        <v>1</v>
      </c>
      <c r="E292" s="19">
        <v>11.506149133768</v>
      </c>
      <c r="F292" s="19">
        <v>0</v>
      </c>
      <c r="G292" s="19">
        <v>6.4289948012201199</v>
      </c>
      <c r="H292" s="19">
        <v>0.53792764889429201</v>
      </c>
      <c r="I292" s="19">
        <v>0</v>
      </c>
      <c r="J292" s="19">
        <v>0.11769692498765499</v>
      </c>
      <c r="K292" s="19">
        <v>352.56990319870602</v>
      </c>
      <c r="L292" s="19">
        <v>0</v>
      </c>
      <c r="M292" s="19">
        <v>185.77116393645599</v>
      </c>
      <c r="N292">
        <v>0.5183350138918108</v>
      </c>
      <c r="O292">
        <v>0.40189685832839361</v>
      </c>
      <c r="P292">
        <v>0.9</v>
      </c>
      <c r="Q292">
        <v>0.1</v>
      </c>
    </row>
    <row r="293" spans="1:17" x14ac:dyDescent="0.3">
      <c r="A293" s="19" t="s">
        <v>68</v>
      </c>
      <c r="B293" s="19">
        <v>16</v>
      </c>
      <c r="C293" s="19">
        <v>1E-3</v>
      </c>
      <c r="D293" s="19">
        <v>1</v>
      </c>
      <c r="E293" s="19">
        <v>7.7650963680952998</v>
      </c>
      <c r="F293" s="19">
        <v>0</v>
      </c>
      <c r="G293" s="19">
        <v>6.5517230924701604</v>
      </c>
      <c r="H293" s="19">
        <v>1.16694574335456</v>
      </c>
      <c r="I293" s="19">
        <v>0</v>
      </c>
      <c r="J293" s="19">
        <v>0.16051216785249001</v>
      </c>
      <c r="K293" s="19">
        <v>341.45014147959199</v>
      </c>
      <c r="L293" s="19">
        <v>0</v>
      </c>
      <c r="M293" s="19">
        <v>177.55268966027401</v>
      </c>
      <c r="N293">
        <v>0.49311216913983535</v>
      </c>
      <c r="O293">
        <v>0.45596609720566816</v>
      </c>
      <c r="P293">
        <v>0.9</v>
      </c>
      <c r="Q293">
        <v>0.1</v>
      </c>
    </row>
    <row r="294" spans="1:17" x14ac:dyDescent="0.3">
      <c r="A294" s="19" t="s">
        <v>68</v>
      </c>
      <c r="B294" s="19">
        <v>17</v>
      </c>
      <c r="C294" s="19">
        <v>1E-3</v>
      </c>
      <c r="D294" s="19">
        <v>1</v>
      </c>
      <c r="E294" s="19">
        <v>23.604271246288199</v>
      </c>
      <c r="F294" s="19">
        <v>0</v>
      </c>
      <c r="G294" s="19">
        <v>10.7061579815655</v>
      </c>
      <c r="H294" s="19">
        <v>3.5578184756347899</v>
      </c>
      <c r="I294" s="19">
        <v>0</v>
      </c>
      <c r="J294" s="19">
        <v>0.164043249794491</v>
      </c>
      <c r="K294" s="19">
        <v>400.44567095830899</v>
      </c>
      <c r="L294" s="19">
        <v>0</v>
      </c>
      <c r="M294" s="19">
        <v>152.88771853195601</v>
      </c>
      <c r="N294">
        <v>0.58843762796545951</v>
      </c>
      <c r="O294">
        <v>0.48532604799789142</v>
      </c>
      <c r="P294">
        <v>0.9</v>
      </c>
      <c r="Q294">
        <v>0.1</v>
      </c>
    </row>
    <row r="295" spans="1:17" x14ac:dyDescent="0.3">
      <c r="A295" s="19" t="s">
        <v>68</v>
      </c>
      <c r="B295" s="19">
        <v>18</v>
      </c>
      <c r="C295" s="19">
        <v>1E-3</v>
      </c>
      <c r="D295" s="19">
        <v>1</v>
      </c>
      <c r="E295" s="19">
        <v>14.3068565102026</v>
      </c>
      <c r="F295" s="19">
        <v>0</v>
      </c>
      <c r="G295" s="19">
        <v>3.72941412886414</v>
      </c>
      <c r="H295" s="19">
        <v>1.30833331133224</v>
      </c>
      <c r="I295" s="19">
        <v>0</v>
      </c>
      <c r="J295" s="19">
        <v>0.140674927249056</v>
      </c>
      <c r="K295" s="19">
        <v>423.42240899320097</v>
      </c>
      <c r="L295" s="19">
        <v>0</v>
      </c>
      <c r="M295" s="19">
        <v>62.119173967019002</v>
      </c>
      <c r="N295">
        <v>0.58843762796545951</v>
      </c>
      <c r="O295">
        <v>0.48532604799789142</v>
      </c>
      <c r="P295">
        <v>0.9</v>
      </c>
      <c r="Q295">
        <v>0.1</v>
      </c>
    </row>
    <row r="296" spans="1:17" x14ac:dyDescent="0.3">
      <c r="A296" s="19" t="s">
        <v>68</v>
      </c>
      <c r="B296" s="19">
        <v>19</v>
      </c>
      <c r="C296" s="19">
        <v>1E-3</v>
      </c>
      <c r="D296" s="19">
        <v>1</v>
      </c>
      <c r="E296" s="19">
        <v>10.1338879125221</v>
      </c>
      <c r="F296" s="19">
        <v>0</v>
      </c>
      <c r="G296" s="19">
        <v>1.74058337197988</v>
      </c>
      <c r="H296" s="19">
        <v>0.78121128630048198</v>
      </c>
      <c r="I296" s="19">
        <v>0</v>
      </c>
      <c r="J296" s="19">
        <v>0.122786950057616</v>
      </c>
      <c r="K296" s="19">
        <v>536.39560257831795</v>
      </c>
      <c r="L296" s="19">
        <v>0</v>
      </c>
      <c r="M296" s="19">
        <v>73.768396184263295</v>
      </c>
      <c r="N296">
        <v>0.74238993663655861</v>
      </c>
      <c r="O296">
        <v>0.53287461773700306</v>
      </c>
      <c r="P296">
        <v>0.9</v>
      </c>
      <c r="Q296">
        <v>0.1</v>
      </c>
    </row>
    <row r="297" spans="1:17" x14ac:dyDescent="0.3">
      <c r="A297" s="19" t="s">
        <v>68</v>
      </c>
      <c r="B297" s="19">
        <v>21</v>
      </c>
      <c r="C297" s="19">
        <v>1E-3</v>
      </c>
      <c r="D297" s="19">
        <v>1</v>
      </c>
      <c r="E297" s="19">
        <v>24.154883007209101</v>
      </c>
      <c r="F297" s="19">
        <v>0</v>
      </c>
      <c r="G297" s="19">
        <v>2.45906512871752</v>
      </c>
      <c r="H297" s="19">
        <v>1.2271592988752</v>
      </c>
      <c r="I297" s="19">
        <v>0</v>
      </c>
      <c r="J297" s="19">
        <v>6.0730648148627303E-2</v>
      </c>
      <c r="K297" s="19">
        <v>645.68854052922904</v>
      </c>
      <c r="L297" s="19">
        <v>0</v>
      </c>
      <c r="M297" s="19">
        <v>50.013209824904102</v>
      </c>
      <c r="N297">
        <v>0.84562439327596528</v>
      </c>
      <c r="O297">
        <v>0.69700323243260454</v>
      </c>
      <c r="P297">
        <v>0.9</v>
      </c>
      <c r="Q297">
        <v>0.1</v>
      </c>
    </row>
    <row r="298" spans="1:17" x14ac:dyDescent="0.3">
      <c r="A298" s="19" t="s">
        <v>68</v>
      </c>
      <c r="B298" s="19">
        <v>22</v>
      </c>
      <c r="C298" s="19">
        <v>1E-3</v>
      </c>
      <c r="D298" s="19">
        <v>1</v>
      </c>
      <c r="E298" s="19">
        <v>21.663994811039899</v>
      </c>
      <c r="F298" s="19">
        <v>0</v>
      </c>
      <c r="G298" s="19">
        <v>3.6341440708583899</v>
      </c>
      <c r="H298" s="19">
        <v>2.8960514691772601</v>
      </c>
      <c r="I298" s="19">
        <v>0</v>
      </c>
      <c r="J298" s="19">
        <v>0.11846620881339601</v>
      </c>
      <c r="K298" s="19">
        <v>607.495909752702</v>
      </c>
      <c r="L298" s="19">
        <v>0</v>
      </c>
      <c r="M298" s="19">
        <v>68.158603262006096</v>
      </c>
      <c r="N298">
        <v>0.58843762796545951</v>
      </c>
      <c r="O298">
        <v>0.48532604799789142</v>
      </c>
      <c r="P298">
        <v>0.9</v>
      </c>
      <c r="Q298">
        <v>0.1</v>
      </c>
    </row>
    <row r="299" spans="1:17" x14ac:dyDescent="0.3">
      <c r="A299" s="19" t="s">
        <v>68</v>
      </c>
      <c r="B299" s="19">
        <v>23</v>
      </c>
      <c r="C299" s="19">
        <v>1E-3</v>
      </c>
      <c r="D299" s="19">
        <v>1</v>
      </c>
      <c r="E299" s="19">
        <v>6.9425959347467101</v>
      </c>
      <c r="F299" s="19">
        <v>0</v>
      </c>
      <c r="G299" s="19">
        <v>2.5857291914899898</v>
      </c>
      <c r="H299" s="19">
        <v>0.43783200072325201</v>
      </c>
      <c r="I299" s="19">
        <v>0</v>
      </c>
      <c r="J299" s="19">
        <v>0.105916413714342</v>
      </c>
      <c r="K299" s="19">
        <v>471.02323601539598</v>
      </c>
      <c r="L299" s="19">
        <v>0</v>
      </c>
      <c r="M299" s="19">
        <v>184.55568614176201</v>
      </c>
      <c r="N299">
        <v>0.54974923912371776</v>
      </c>
      <c r="O299">
        <v>0.39400774523132698</v>
      </c>
      <c r="P299">
        <v>0.9</v>
      </c>
      <c r="Q299">
        <v>0.1</v>
      </c>
    </row>
    <row r="300" spans="1:17" x14ac:dyDescent="0.3">
      <c r="A300" s="19" t="s">
        <v>68</v>
      </c>
      <c r="B300" s="19">
        <v>24</v>
      </c>
      <c r="C300" s="19">
        <v>1E-3</v>
      </c>
      <c r="D300" s="19">
        <v>1</v>
      </c>
      <c r="E300" s="19">
        <v>21.663994811039899</v>
      </c>
      <c r="F300" s="19">
        <v>0</v>
      </c>
      <c r="G300" s="19">
        <v>3.6341440708583899</v>
      </c>
      <c r="H300" s="19">
        <v>2.8960514691772601</v>
      </c>
      <c r="I300" s="19">
        <v>0</v>
      </c>
      <c r="J300" s="19">
        <v>0.11846620881339601</v>
      </c>
      <c r="K300" s="19">
        <v>607.495909752702</v>
      </c>
      <c r="L300" s="19">
        <v>0</v>
      </c>
      <c r="M300" s="19">
        <v>68.158603262006096</v>
      </c>
      <c r="N300">
        <v>0.58843762796545951</v>
      </c>
      <c r="O300">
        <v>0.48532604799789142</v>
      </c>
      <c r="P300">
        <v>0.9</v>
      </c>
      <c r="Q300">
        <v>0.1</v>
      </c>
    </row>
    <row r="301" spans="1:17" x14ac:dyDescent="0.3">
      <c r="A301" s="19" t="s">
        <v>61</v>
      </c>
      <c r="B301" s="19">
        <v>1</v>
      </c>
      <c r="C301" s="19">
        <v>0.56297017999999999</v>
      </c>
      <c r="D301" s="19">
        <v>0.88354312999999995</v>
      </c>
      <c r="E301" s="19">
        <v>50</v>
      </c>
      <c r="F301" s="19">
        <v>0</v>
      </c>
      <c r="G301" s="19">
        <v>0</v>
      </c>
      <c r="H301" s="19">
        <v>0.66</v>
      </c>
      <c r="I301" s="19">
        <v>0</v>
      </c>
      <c r="J301" s="19">
        <v>0</v>
      </c>
      <c r="K301" s="19">
        <v>1643</v>
      </c>
      <c r="L301" s="19">
        <v>0</v>
      </c>
      <c r="M301" s="19">
        <v>0</v>
      </c>
      <c r="N301">
        <v>0.73426684741976689</v>
      </c>
      <c r="O301">
        <v>0.36086076464668171</v>
      </c>
      <c r="P301">
        <v>1</v>
      </c>
      <c r="Q301">
        <v>0</v>
      </c>
    </row>
    <row r="302" spans="1:17" x14ac:dyDescent="0.3">
      <c r="A302" s="19" t="s">
        <v>61</v>
      </c>
      <c r="B302" s="19">
        <v>2</v>
      </c>
      <c r="C302" s="19">
        <v>0.56297017999999999</v>
      </c>
      <c r="D302" s="19">
        <v>0.88354312999999995</v>
      </c>
      <c r="E302" s="19">
        <v>50</v>
      </c>
      <c r="F302" s="19">
        <v>0</v>
      </c>
      <c r="G302" s="19">
        <v>0</v>
      </c>
      <c r="H302" s="19">
        <v>0.66</v>
      </c>
      <c r="I302" s="19">
        <v>0</v>
      </c>
      <c r="J302" s="19">
        <v>0</v>
      </c>
      <c r="K302" s="19">
        <v>1643</v>
      </c>
      <c r="L302" s="19">
        <v>0</v>
      </c>
      <c r="M302" s="19">
        <v>0</v>
      </c>
      <c r="N302">
        <v>0.65139438398943228</v>
      </c>
      <c r="O302">
        <v>0.38303397533001515</v>
      </c>
      <c r="P302">
        <v>1</v>
      </c>
      <c r="Q302">
        <v>0</v>
      </c>
    </row>
    <row r="303" spans="1:17" x14ac:dyDescent="0.3">
      <c r="A303" s="19" t="s">
        <v>61</v>
      </c>
      <c r="B303" s="19">
        <v>3</v>
      </c>
      <c r="C303" s="19">
        <v>0.56297017999999999</v>
      </c>
      <c r="D303" s="19">
        <v>0.88354312999999995</v>
      </c>
      <c r="E303" s="19">
        <v>50</v>
      </c>
      <c r="F303" s="19">
        <v>0</v>
      </c>
      <c r="G303" s="19">
        <v>0</v>
      </c>
      <c r="H303" s="19">
        <v>0.66</v>
      </c>
      <c r="I303" s="19">
        <v>0</v>
      </c>
      <c r="J303" s="19">
        <v>0</v>
      </c>
      <c r="K303" s="19">
        <v>1643</v>
      </c>
      <c r="L303" s="19">
        <v>0</v>
      </c>
      <c r="M303" s="19">
        <v>0</v>
      </c>
      <c r="N303">
        <v>0.58177137676443924</v>
      </c>
      <c r="O303">
        <v>0.38945139302494869</v>
      </c>
      <c r="P303">
        <v>1</v>
      </c>
      <c r="Q303">
        <v>0</v>
      </c>
    </row>
    <row r="304" spans="1:17" x14ac:dyDescent="0.3">
      <c r="A304" s="19" t="s">
        <v>61</v>
      </c>
      <c r="B304" s="19">
        <v>4</v>
      </c>
      <c r="C304" s="19">
        <v>0.56297017999999999</v>
      </c>
      <c r="D304" s="19">
        <v>0.88354312999999995</v>
      </c>
      <c r="E304" s="19">
        <v>50</v>
      </c>
      <c r="F304" s="19">
        <v>0</v>
      </c>
      <c r="G304" s="19">
        <v>0</v>
      </c>
      <c r="H304" s="19">
        <v>0.66</v>
      </c>
      <c r="I304" s="19">
        <v>0</v>
      </c>
      <c r="J304" s="19">
        <v>0</v>
      </c>
      <c r="K304" s="19">
        <v>1643</v>
      </c>
      <c r="L304" s="19">
        <v>0</v>
      </c>
      <c r="M304" s="19">
        <v>0</v>
      </c>
      <c r="N304">
        <v>0.58843762796545951</v>
      </c>
      <c r="O304">
        <v>0.48532604799789142</v>
      </c>
      <c r="P304">
        <v>1</v>
      </c>
      <c r="Q304">
        <v>0</v>
      </c>
    </row>
    <row r="305" spans="1:17" x14ac:dyDescent="0.3">
      <c r="A305" s="19" t="s">
        <v>61</v>
      </c>
      <c r="B305" s="19">
        <v>5</v>
      </c>
      <c r="C305" s="19">
        <v>0.56297017999999999</v>
      </c>
      <c r="D305" s="19">
        <v>0.88354312999999995</v>
      </c>
      <c r="E305" s="19">
        <v>50</v>
      </c>
      <c r="F305" s="19">
        <v>0</v>
      </c>
      <c r="G305" s="19">
        <v>0</v>
      </c>
      <c r="H305" s="19">
        <v>0.66</v>
      </c>
      <c r="I305" s="19">
        <v>0</v>
      </c>
      <c r="J305" s="19">
        <v>0</v>
      </c>
      <c r="K305" s="19">
        <v>1643</v>
      </c>
      <c r="L305" s="19">
        <v>0</v>
      </c>
      <c r="M305" s="19">
        <v>0</v>
      </c>
      <c r="N305">
        <v>0.35930258940223547</v>
      </c>
      <c r="O305">
        <v>0.41103799617915515</v>
      </c>
      <c r="P305">
        <v>1</v>
      </c>
      <c r="Q305">
        <v>0</v>
      </c>
    </row>
    <row r="306" spans="1:17" x14ac:dyDescent="0.3">
      <c r="A306" s="19" t="s">
        <v>61</v>
      </c>
      <c r="B306" s="19">
        <v>6</v>
      </c>
      <c r="C306" s="19">
        <v>0.56297017999999999</v>
      </c>
      <c r="D306" s="19">
        <v>0.88354312999999995</v>
      </c>
      <c r="E306" s="19">
        <v>50</v>
      </c>
      <c r="F306" s="19">
        <v>0</v>
      </c>
      <c r="G306" s="19">
        <v>0</v>
      </c>
      <c r="H306" s="19">
        <v>0.66</v>
      </c>
      <c r="I306" s="19">
        <v>0</v>
      </c>
      <c r="J306" s="19">
        <v>0</v>
      </c>
      <c r="K306" s="19">
        <v>1643</v>
      </c>
      <c r="L306" s="19">
        <v>0</v>
      </c>
      <c r="M306" s="19">
        <v>0</v>
      </c>
      <c r="N306">
        <v>0.58843762796545951</v>
      </c>
      <c r="O306">
        <v>0.48532604799789142</v>
      </c>
      <c r="P306">
        <v>1</v>
      </c>
      <c r="Q306">
        <v>0</v>
      </c>
    </row>
    <row r="307" spans="1:17" x14ac:dyDescent="0.3">
      <c r="A307" s="19" t="s">
        <v>61</v>
      </c>
      <c r="B307" s="19">
        <v>7</v>
      </c>
      <c r="C307" s="19">
        <v>0.56297017999999999</v>
      </c>
      <c r="D307" s="19">
        <v>0.88354312999999995</v>
      </c>
      <c r="E307" s="19">
        <v>50</v>
      </c>
      <c r="F307" s="19">
        <v>0</v>
      </c>
      <c r="G307" s="19">
        <v>0</v>
      </c>
      <c r="H307" s="19">
        <v>0.66</v>
      </c>
      <c r="I307" s="19">
        <v>0</v>
      </c>
      <c r="J307" s="19">
        <v>0</v>
      </c>
      <c r="K307" s="19">
        <v>1643</v>
      </c>
      <c r="L307" s="19">
        <v>0</v>
      </c>
      <c r="M307" s="19">
        <v>0</v>
      </c>
      <c r="N307">
        <v>0.64831027719689605</v>
      </c>
      <c r="O307">
        <v>0.62341807401314386</v>
      </c>
      <c r="P307">
        <v>1</v>
      </c>
      <c r="Q307">
        <v>0</v>
      </c>
    </row>
    <row r="308" spans="1:17" x14ac:dyDescent="0.3">
      <c r="A308" s="19" t="s">
        <v>61</v>
      </c>
      <c r="B308" s="19">
        <v>8</v>
      </c>
      <c r="C308" s="19">
        <v>0.56297017999999999</v>
      </c>
      <c r="D308" s="19">
        <v>0.88354312999999995</v>
      </c>
      <c r="E308" s="19">
        <v>50</v>
      </c>
      <c r="F308" s="19">
        <v>0</v>
      </c>
      <c r="G308" s="19">
        <v>0</v>
      </c>
      <c r="H308" s="19">
        <v>0.66</v>
      </c>
      <c r="I308" s="19">
        <v>0</v>
      </c>
      <c r="J308" s="19">
        <v>0</v>
      </c>
      <c r="K308" s="19">
        <v>1643</v>
      </c>
      <c r="L308" s="19">
        <v>0</v>
      </c>
      <c r="M308" s="19">
        <v>0</v>
      </c>
      <c r="N308">
        <v>0.4448676725204056</v>
      </c>
      <c r="O308">
        <v>0.41531041305960925</v>
      </c>
      <c r="P308">
        <v>1</v>
      </c>
      <c r="Q308">
        <v>0</v>
      </c>
    </row>
    <row r="309" spans="1:17" x14ac:dyDescent="0.3">
      <c r="A309" s="19" t="s">
        <v>61</v>
      </c>
      <c r="B309" s="19">
        <v>9</v>
      </c>
      <c r="C309" s="19">
        <v>0.56297017999999999</v>
      </c>
      <c r="D309" s="19">
        <v>0.88354312999999995</v>
      </c>
      <c r="E309" s="19">
        <v>50</v>
      </c>
      <c r="F309" s="19">
        <v>0</v>
      </c>
      <c r="G309" s="19">
        <v>0</v>
      </c>
      <c r="H309" s="19">
        <v>0.66</v>
      </c>
      <c r="I309" s="19">
        <v>0</v>
      </c>
      <c r="J309" s="19">
        <v>0</v>
      </c>
      <c r="K309" s="19">
        <v>1643</v>
      </c>
      <c r="L309" s="19">
        <v>0</v>
      </c>
      <c r="M309" s="19">
        <v>0</v>
      </c>
      <c r="N309">
        <v>0.52352941176470591</v>
      </c>
      <c r="O309">
        <v>0.50251470435144707</v>
      </c>
      <c r="P309">
        <v>1</v>
      </c>
      <c r="Q309">
        <v>0</v>
      </c>
    </row>
    <row r="310" spans="1:17" x14ac:dyDescent="0.3">
      <c r="A310" s="19" t="s">
        <v>61</v>
      </c>
      <c r="B310" s="19">
        <v>10</v>
      </c>
      <c r="C310" s="19">
        <v>0.56297017999999999</v>
      </c>
      <c r="D310" s="19">
        <v>0.88354312999999995</v>
      </c>
      <c r="E310" s="19">
        <v>50</v>
      </c>
      <c r="F310" s="19">
        <v>0</v>
      </c>
      <c r="G310" s="19">
        <v>0</v>
      </c>
      <c r="H310" s="19">
        <v>0.66</v>
      </c>
      <c r="I310" s="19">
        <v>0</v>
      </c>
      <c r="J310" s="19">
        <v>0</v>
      </c>
      <c r="K310" s="19">
        <v>1643</v>
      </c>
      <c r="L310" s="19">
        <v>0</v>
      </c>
      <c r="M310" s="19">
        <v>0</v>
      </c>
      <c r="N310">
        <v>0.51018761824679415</v>
      </c>
      <c r="O310">
        <v>0.57588816480975402</v>
      </c>
      <c r="P310">
        <v>1</v>
      </c>
      <c r="Q310">
        <v>0</v>
      </c>
    </row>
    <row r="311" spans="1:17" x14ac:dyDescent="0.3">
      <c r="A311" s="19" t="s">
        <v>61</v>
      </c>
      <c r="B311" s="19">
        <v>11</v>
      </c>
      <c r="C311" s="19">
        <v>0.56297017999999999</v>
      </c>
      <c r="D311" s="19">
        <v>0.88354312999999995</v>
      </c>
      <c r="E311" s="19">
        <v>50</v>
      </c>
      <c r="F311" s="19">
        <v>0</v>
      </c>
      <c r="G311" s="19">
        <v>0</v>
      </c>
      <c r="H311" s="19">
        <v>0.66</v>
      </c>
      <c r="I311" s="19">
        <v>0</v>
      </c>
      <c r="J311" s="19">
        <v>0</v>
      </c>
      <c r="K311" s="19">
        <v>1643</v>
      </c>
      <c r="L311" s="19">
        <v>0</v>
      </c>
      <c r="M311" s="19">
        <v>0</v>
      </c>
      <c r="N311">
        <v>0.58843762796545951</v>
      </c>
      <c r="O311">
        <v>0.48532604799789142</v>
      </c>
      <c r="P311">
        <v>1</v>
      </c>
      <c r="Q311">
        <v>0</v>
      </c>
    </row>
    <row r="312" spans="1:17" x14ac:dyDescent="0.3">
      <c r="A312" s="19" t="s">
        <v>61</v>
      </c>
      <c r="B312" s="19">
        <v>12</v>
      </c>
      <c r="C312" s="19">
        <v>0.56297017999999999</v>
      </c>
      <c r="D312" s="19">
        <v>0.88354312999999995</v>
      </c>
      <c r="E312" s="19">
        <v>50</v>
      </c>
      <c r="F312" s="19">
        <v>0</v>
      </c>
      <c r="G312" s="19">
        <v>0</v>
      </c>
      <c r="H312" s="19">
        <v>0.66</v>
      </c>
      <c r="I312" s="19">
        <v>0</v>
      </c>
      <c r="J312" s="19">
        <v>0</v>
      </c>
      <c r="K312" s="19">
        <v>1643</v>
      </c>
      <c r="L312" s="19">
        <v>0</v>
      </c>
      <c r="M312" s="19">
        <v>0</v>
      </c>
      <c r="N312">
        <v>0.45824967357295954</v>
      </c>
      <c r="O312">
        <v>0.51320335146725959</v>
      </c>
      <c r="P312">
        <v>1</v>
      </c>
      <c r="Q312">
        <v>0</v>
      </c>
    </row>
    <row r="313" spans="1:17" x14ac:dyDescent="0.3">
      <c r="A313" s="19" t="s">
        <v>61</v>
      </c>
      <c r="B313" s="19">
        <v>13</v>
      </c>
      <c r="C313" s="19">
        <v>0.56297017999999999</v>
      </c>
      <c r="D313" s="19">
        <v>0.88354312999999995</v>
      </c>
      <c r="E313" s="19">
        <v>50</v>
      </c>
      <c r="F313" s="19">
        <v>0</v>
      </c>
      <c r="G313" s="19">
        <v>0</v>
      </c>
      <c r="H313" s="19">
        <v>0.66</v>
      </c>
      <c r="I313" s="19">
        <v>0</v>
      </c>
      <c r="J313" s="19">
        <v>0</v>
      </c>
      <c r="K313" s="19">
        <v>1643</v>
      </c>
      <c r="L313" s="19">
        <v>0</v>
      </c>
      <c r="M313" s="19">
        <v>0</v>
      </c>
      <c r="N313">
        <v>0.76547381653636815</v>
      </c>
      <c r="O313">
        <v>0.62342333215136003</v>
      </c>
      <c r="P313">
        <v>1</v>
      </c>
      <c r="Q313">
        <v>0</v>
      </c>
    </row>
    <row r="314" spans="1:17" x14ac:dyDescent="0.3">
      <c r="A314" s="19" t="s">
        <v>61</v>
      </c>
      <c r="B314" s="19">
        <v>14</v>
      </c>
      <c r="C314" s="19">
        <v>0.56297017999999999</v>
      </c>
      <c r="D314" s="19">
        <v>0.88354312999999995</v>
      </c>
      <c r="E314" s="19">
        <v>50</v>
      </c>
      <c r="F314" s="19">
        <v>0</v>
      </c>
      <c r="G314" s="19">
        <v>0</v>
      </c>
      <c r="H314" s="19">
        <v>0.66</v>
      </c>
      <c r="I314" s="19">
        <v>0</v>
      </c>
      <c r="J314" s="19">
        <v>0</v>
      </c>
      <c r="K314" s="19">
        <v>1643</v>
      </c>
      <c r="L314" s="19">
        <v>0</v>
      </c>
      <c r="M314" s="19">
        <v>0</v>
      </c>
      <c r="N314">
        <v>0.58843762796545951</v>
      </c>
      <c r="O314">
        <v>0.48532604799789142</v>
      </c>
      <c r="P314">
        <v>1</v>
      </c>
      <c r="Q314">
        <v>0</v>
      </c>
    </row>
    <row r="315" spans="1:17" x14ac:dyDescent="0.3">
      <c r="A315" s="19" t="s">
        <v>61</v>
      </c>
      <c r="B315" s="19">
        <v>15</v>
      </c>
      <c r="C315" s="19">
        <v>0.56297017999999999</v>
      </c>
      <c r="D315" s="19">
        <v>0.88354312999999995</v>
      </c>
      <c r="E315" s="19">
        <v>50</v>
      </c>
      <c r="F315" s="19">
        <v>0</v>
      </c>
      <c r="G315" s="19">
        <v>0</v>
      </c>
      <c r="H315" s="19">
        <v>0.66</v>
      </c>
      <c r="I315" s="19">
        <v>0</v>
      </c>
      <c r="J315" s="19">
        <v>0</v>
      </c>
      <c r="K315" s="19">
        <v>1643</v>
      </c>
      <c r="L315" s="19">
        <v>0</v>
      </c>
      <c r="M315" s="19">
        <v>0</v>
      </c>
      <c r="N315">
        <v>0.5183350138918108</v>
      </c>
      <c r="O315">
        <v>0.40189685832839361</v>
      </c>
      <c r="P315">
        <v>1</v>
      </c>
      <c r="Q315">
        <v>0</v>
      </c>
    </row>
    <row r="316" spans="1:17" x14ac:dyDescent="0.3">
      <c r="A316" s="19" t="s">
        <v>61</v>
      </c>
      <c r="B316" s="19">
        <v>16</v>
      </c>
      <c r="C316" s="19">
        <v>0.56297017999999999</v>
      </c>
      <c r="D316" s="19">
        <v>0.88354312999999995</v>
      </c>
      <c r="E316" s="19">
        <v>50</v>
      </c>
      <c r="F316" s="19">
        <v>0</v>
      </c>
      <c r="G316" s="19">
        <v>0</v>
      </c>
      <c r="H316" s="19">
        <v>0.66</v>
      </c>
      <c r="I316" s="19">
        <v>0</v>
      </c>
      <c r="J316" s="19">
        <v>0</v>
      </c>
      <c r="K316" s="19">
        <v>1643</v>
      </c>
      <c r="L316" s="19">
        <v>0</v>
      </c>
      <c r="M316" s="19">
        <v>0</v>
      </c>
      <c r="N316">
        <v>0.49311216913983535</v>
      </c>
      <c r="O316">
        <v>0.45596609720566816</v>
      </c>
      <c r="P316">
        <v>1</v>
      </c>
      <c r="Q316">
        <v>0</v>
      </c>
    </row>
    <row r="317" spans="1:17" x14ac:dyDescent="0.3">
      <c r="A317" s="19" t="s">
        <v>61</v>
      </c>
      <c r="B317" s="19">
        <v>17</v>
      </c>
      <c r="C317" s="19">
        <v>0.56297017999999999</v>
      </c>
      <c r="D317" s="19">
        <v>0.88354312999999995</v>
      </c>
      <c r="E317" s="19">
        <v>50</v>
      </c>
      <c r="F317" s="19">
        <v>0</v>
      </c>
      <c r="G317" s="19">
        <v>0</v>
      </c>
      <c r="H317" s="19">
        <v>0.66</v>
      </c>
      <c r="I317" s="19">
        <v>0</v>
      </c>
      <c r="J317" s="19">
        <v>0</v>
      </c>
      <c r="K317" s="19">
        <v>1643</v>
      </c>
      <c r="L317" s="19">
        <v>0</v>
      </c>
      <c r="M317" s="19">
        <v>0</v>
      </c>
      <c r="N317">
        <v>0.58843762796545951</v>
      </c>
      <c r="O317">
        <v>0.48532604799789142</v>
      </c>
      <c r="P317">
        <v>1</v>
      </c>
      <c r="Q317">
        <v>0</v>
      </c>
    </row>
    <row r="318" spans="1:17" x14ac:dyDescent="0.3">
      <c r="A318" s="19" t="s">
        <v>61</v>
      </c>
      <c r="B318" s="19">
        <v>18</v>
      </c>
      <c r="C318" s="19">
        <v>0.56297017999999999</v>
      </c>
      <c r="D318" s="19">
        <v>0.88354312999999995</v>
      </c>
      <c r="E318" s="19">
        <v>50</v>
      </c>
      <c r="F318" s="19">
        <v>0</v>
      </c>
      <c r="G318" s="19">
        <v>0</v>
      </c>
      <c r="H318" s="19">
        <v>0.66</v>
      </c>
      <c r="I318" s="19">
        <v>0</v>
      </c>
      <c r="J318" s="19">
        <v>0</v>
      </c>
      <c r="K318" s="19">
        <v>1643</v>
      </c>
      <c r="L318" s="19">
        <v>0</v>
      </c>
      <c r="M318" s="19">
        <v>0</v>
      </c>
      <c r="N318">
        <v>0.58843762796545951</v>
      </c>
      <c r="O318">
        <v>0.48532604799789142</v>
      </c>
      <c r="P318">
        <v>1</v>
      </c>
      <c r="Q318">
        <v>0</v>
      </c>
    </row>
    <row r="319" spans="1:17" x14ac:dyDescent="0.3">
      <c r="A319" s="19" t="s">
        <v>61</v>
      </c>
      <c r="B319" s="19">
        <v>19</v>
      </c>
      <c r="C319" s="19">
        <v>0.56297017999999999</v>
      </c>
      <c r="D319" s="19">
        <v>0.88354312999999995</v>
      </c>
      <c r="E319" s="19">
        <v>50</v>
      </c>
      <c r="F319" s="19">
        <v>0</v>
      </c>
      <c r="G319" s="19">
        <v>0</v>
      </c>
      <c r="H319" s="19">
        <v>0.66</v>
      </c>
      <c r="I319" s="19">
        <v>0</v>
      </c>
      <c r="J319" s="19">
        <v>0</v>
      </c>
      <c r="K319" s="19">
        <v>1643</v>
      </c>
      <c r="L319" s="19">
        <v>0</v>
      </c>
      <c r="M319" s="19">
        <v>0</v>
      </c>
      <c r="N319">
        <v>0.74238993663655861</v>
      </c>
      <c r="O319">
        <v>0.53287461773700306</v>
      </c>
      <c r="P319">
        <v>1</v>
      </c>
      <c r="Q319">
        <v>0</v>
      </c>
    </row>
    <row r="320" spans="1:17" x14ac:dyDescent="0.3">
      <c r="A320" s="19" t="s">
        <v>61</v>
      </c>
      <c r="B320" s="19">
        <v>21</v>
      </c>
      <c r="C320" s="19">
        <v>0.56297017999999999</v>
      </c>
      <c r="D320" s="19">
        <v>0.88354312999999995</v>
      </c>
      <c r="E320" s="19">
        <v>50</v>
      </c>
      <c r="F320" s="19">
        <v>0</v>
      </c>
      <c r="G320" s="19">
        <v>0</v>
      </c>
      <c r="H320" s="19">
        <v>0.66</v>
      </c>
      <c r="I320" s="19">
        <v>0</v>
      </c>
      <c r="J320" s="19">
        <v>0</v>
      </c>
      <c r="K320" s="19">
        <v>1643</v>
      </c>
      <c r="L320" s="19">
        <v>0</v>
      </c>
      <c r="M320" s="19">
        <v>0</v>
      </c>
      <c r="N320">
        <v>0.84562439327596528</v>
      </c>
      <c r="O320">
        <v>0.69700323243260454</v>
      </c>
      <c r="P320">
        <v>1</v>
      </c>
      <c r="Q320">
        <v>0</v>
      </c>
    </row>
    <row r="321" spans="1:17" x14ac:dyDescent="0.3">
      <c r="A321" s="19" t="s">
        <v>61</v>
      </c>
      <c r="B321" s="19">
        <v>22</v>
      </c>
      <c r="C321" s="19">
        <v>0.56297017999999999</v>
      </c>
      <c r="D321" s="19">
        <v>0.88354312999999995</v>
      </c>
      <c r="E321" s="19">
        <v>50</v>
      </c>
      <c r="F321" s="19">
        <v>0</v>
      </c>
      <c r="G321" s="19">
        <v>0</v>
      </c>
      <c r="H321" s="19">
        <v>0.66</v>
      </c>
      <c r="I321" s="19">
        <v>0</v>
      </c>
      <c r="J321" s="19">
        <v>0</v>
      </c>
      <c r="K321" s="19">
        <v>1643</v>
      </c>
      <c r="L321" s="19">
        <v>0</v>
      </c>
      <c r="M321" s="19">
        <v>0</v>
      </c>
      <c r="N321">
        <v>0.58843762796545951</v>
      </c>
      <c r="O321">
        <v>0.48532604799789142</v>
      </c>
      <c r="P321">
        <v>1</v>
      </c>
      <c r="Q321">
        <v>0</v>
      </c>
    </row>
    <row r="322" spans="1:17" x14ac:dyDescent="0.3">
      <c r="A322" s="19" t="s">
        <v>61</v>
      </c>
      <c r="B322" s="19">
        <v>23</v>
      </c>
      <c r="C322" s="19">
        <v>0.56297017999999999</v>
      </c>
      <c r="D322" s="19">
        <v>0.88354312999999995</v>
      </c>
      <c r="E322" s="19">
        <v>50</v>
      </c>
      <c r="F322" s="19">
        <v>0</v>
      </c>
      <c r="G322" s="19">
        <v>0</v>
      </c>
      <c r="H322" s="19">
        <v>0.66</v>
      </c>
      <c r="I322" s="19">
        <v>0</v>
      </c>
      <c r="J322" s="19">
        <v>0</v>
      </c>
      <c r="K322" s="19">
        <v>1643</v>
      </c>
      <c r="L322" s="19">
        <v>0</v>
      </c>
      <c r="M322" s="19">
        <v>0</v>
      </c>
      <c r="N322">
        <v>0.54974923912371776</v>
      </c>
      <c r="O322">
        <v>0.39400774523132698</v>
      </c>
      <c r="P322">
        <v>1</v>
      </c>
      <c r="Q322">
        <v>0</v>
      </c>
    </row>
    <row r="323" spans="1:17" x14ac:dyDescent="0.3">
      <c r="A323" s="19" t="s">
        <v>61</v>
      </c>
      <c r="B323" s="19">
        <v>24</v>
      </c>
      <c r="C323" s="19">
        <v>0.56297017999999999</v>
      </c>
      <c r="D323" s="19">
        <v>0.88354312999999995</v>
      </c>
      <c r="E323" s="19">
        <v>50</v>
      </c>
      <c r="F323" s="19">
        <v>0</v>
      </c>
      <c r="G323" s="19">
        <v>0</v>
      </c>
      <c r="H323" s="19">
        <v>0.66</v>
      </c>
      <c r="I323" s="19">
        <v>0</v>
      </c>
      <c r="J323" s="19">
        <v>0</v>
      </c>
      <c r="K323" s="19">
        <v>1643</v>
      </c>
      <c r="L323" s="19">
        <v>0</v>
      </c>
      <c r="M323" s="19">
        <v>0</v>
      </c>
      <c r="N323">
        <v>0.58843762796545951</v>
      </c>
      <c r="O323">
        <v>0.48532604799789142</v>
      </c>
      <c r="P323">
        <v>1</v>
      </c>
      <c r="Q323">
        <v>0</v>
      </c>
    </row>
    <row r="324" spans="1:17" x14ac:dyDescent="0.3">
      <c r="A324" s="19" t="s">
        <v>62</v>
      </c>
      <c r="B324" s="19">
        <v>1</v>
      </c>
      <c r="C324" s="19">
        <v>0.54583158099999995</v>
      </c>
      <c r="D324" s="19">
        <v>0.90822104400000003</v>
      </c>
      <c r="E324" s="19">
        <v>29</v>
      </c>
      <c r="F324" s="20">
        <v>0</v>
      </c>
      <c r="G324" s="19">
        <v>0</v>
      </c>
      <c r="H324" s="19">
        <v>0.48</v>
      </c>
      <c r="I324" s="19">
        <v>0</v>
      </c>
      <c r="J324" s="19">
        <v>0</v>
      </c>
      <c r="K324" s="19">
        <v>444</v>
      </c>
      <c r="L324" s="19">
        <v>0</v>
      </c>
      <c r="M324" s="19">
        <v>0</v>
      </c>
      <c r="N324">
        <v>0.73426684741976689</v>
      </c>
      <c r="O324">
        <v>0.36086076464668171</v>
      </c>
      <c r="P324">
        <v>1</v>
      </c>
      <c r="Q324">
        <v>0</v>
      </c>
    </row>
    <row r="325" spans="1:17" x14ac:dyDescent="0.3">
      <c r="A325" s="19" t="s">
        <v>62</v>
      </c>
      <c r="B325" s="19">
        <v>2</v>
      </c>
      <c r="C325" s="19">
        <v>0.54583158099999995</v>
      </c>
      <c r="D325" s="19">
        <v>0.90822104400000003</v>
      </c>
      <c r="E325" s="19">
        <v>29</v>
      </c>
      <c r="F325" s="19">
        <v>0</v>
      </c>
      <c r="G325" s="19">
        <v>0</v>
      </c>
      <c r="H325" s="19">
        <v>0.48</v>
      </c>
      <c r="I325" s="19">
        <v>0</v>
      </c>
      <c r="J325" s="19">
        <v>0</v>
      </c>
      <c r="K325" s="19">
        <v>444</v>
      </c>
      <c r="L325" s="19">
        <v>0</v>
      </c>
      <c r="M325" s="19">
        <v>0</v>
      </c>
      <c r="N325">
        <v>0.65139438398943228</v>
      </c>
      <c r="O325">
        <v>0.38303397533001515</v>
      </c>
      <c r="P325">
        <v>1</v>
      </c>
      <c r="Q325">
        <v>0</v>
      </c>
    </row>
    <row r="326" spans="1:17" x14ac:dyDescent="0.3">
      <c r="A326" s="19" t="s">
        <v>62</v>
      </c>
      <c r="B326" s="19">
        <v>3</v>
      </c>
      <c r="C326" s="19">
        <v>0.54583158099999995</v>
      </c>
      <c r="D326" s="19">
        <v>0.90822104400000003</v>
      </c>
      <c r="E326" s="19">
        <v>29</v>
      </c>
      <c r="F326" s="20">
        <v>0</v>
      </c>
      <c r="G326" s="19">
        <v>0</v>
      </c>
      <c r="H326" s="19">
        <v>0.48</v>
      </c>
      <c r="I326" s="19">
        <v>0</v>
      </c>
      <c r="J326" s="19">
        <v>0</v>
      </c>
      <c r="K326" s="19">
        <v>444</v>
      </c>
      <c r="L326" s="19">
        <v>0</v>
      </c>
      <c r="M326" s="19">
        <v>0</v>
      </c>
      <c r="N326">
        <v>0.58177137676443924</v>
      </c>
      <c r="O326">
        <v>0.38945139302494869</v>
      </c>
      <c r="P326">
        <v>1</v>
      </c>
      <c r="Q326">
        <v>0</v>
      </c>
    </row>
    <row r="327" spans="1:17" x14ac:dyDescent="0.3">
      <c r="A327" s="19" t="s">
        <v>62</v>
      </c>
      <c r="B327" s="19">
        <v>4</v>
      </c>
      <c r="C327" s="19">
        <v>0.54583158099999995</v>
      </c>
      <c r="D327" s="19">
        <v>0.90822104400000003</v>
      </c>
      <c r="E327" s="19">
        <v>29</v>
      </c>
      <c r="F327" s="19">
        <v>0</v>
      </c>
      <c r="G327" s="19">
        <v>0</v>
      </c>
      <c r="H327" s="19">
        <v>0.48</v>
      </c>
      <c r="I327" s="20">
        <v>0</v>
      </c>
      <c r="J327" s="19">
        <v>0</v>
      </c>
      <c r="K327" s="19">
        <v>444</v>
      </c>
      <c r="L327" s="19">
        <v>0</v>
      </c>
      <c r="M327" s="19">
        <v>0</v>
      </c>
      <c r="N327">
        <v>0.58843762796545951</v>
      </c>
      <c r="O327">
        <v>0.48532604799789142</v>
      </c>
      <c r="P327">
        <v>1</v>
      </c>
      <c r="Q327">
        <v>0</v>
      </c>
    </row>
    <row r="328" spans="1:17" x14ac:dyDescent="0.3">
      <c r="A328" s="19" t="s">
        <v>62</v>
      </c>
      <c r="B328" s="19">
        <v>5</v>
      </c>
      <c r="C328" s="19">
        <v>0.54583158099999995</v>
      </c>
      <c r="D328" s="19">
        <v>0.90822104400000003</v>
      </c>
      <c r="E328" s="19">
        <v>29</v>
      </c>
      <c r="F328" s="20">
        <v>0</v>
      </c>
      <c r="G328" s="19">
        <v>0</v>
      </c>
      <c r="H328" s="19">
        <v>0.48</v>
      </c>
      <c r="I328" s="20">
        <v>0</v>
      </c>
      <c r="J328" s="19">
        <v>0</v>
      </c>
      <c r="K328" s="19">
        <v>444</v>
      </c>
      <c r="L328" s="19">
        <v>0</v>
      </c>
      <c r="M328" s="19">
        <v>0</v>
      </c>
      <c r="N328">
        <v>0.35930258940223547</v>
      </c>
      <c r="O328">
        <v>0.41103799617915515</v>
      </c>
      <c r="P328">
        <v>1</v>
      </c>
      <c r="Q328">
        <v>0</v>
      </c>
    </row>
    <row r="329" spans="1:17" x14ac:dyDescent="0.3">
      <c r="A329" s="19" t="s">
        <v>62</v>
      </c>
      <c r="B329" s="19">
        <v>6</v>
      </c>
      <c r="C329" s="19">
        <v>0.54583158099999995</v>
      </c>
      <c r="D329" s="19">
        <v>0.90822104400000003</v>
      </c>
      <c r="E329" s="19">
        <v>29</v>
      </c>
      <c r="F329" s="20">
        <v>0</v>
      </c>
      <c r="G329" s="19">
        <v>0</v>
      </c>
      <c r="H329" s="19">
        <v>0.48</v>
      </c>
      <c r="I329" s="20">
        <v>0</v>
      </c>
      <c r="J329" s="19">
        <v>0</v>
      </c>
      <c r="K329" s="19">
        <v>444</v>
      </c>
      <c r="L329" s="19">
        <v>0</v>
      </c>
      <c r="M329" s="19">
        <v>0</v>
      </c>
      <c r="N329">
        <v>0.58843762796545951</v>
      </c>
      <c r="O329">
        <v>0.48532604799789142</v>
      </c>
      <c r="P329">
        <v>1</v>
      </c>
      <c r="Q329">
        <v>0</v>
      </c>
    </row>
    <row r="330" spans="1:17" x14ac:dyDescent="0.3">
      <c r="A330" s="19" t="s">
        <v>62</v>
      </c>
      <c r="B330" s="19">
        <v>7</v>
      </c>
      <c r="C330" s="19">
        <v>0.54583158099999995</v>
      </c>
      <c r="D330" s="19">
        <v>0.90822104400000003</v>
      </c>
      <c r="E330" s="19">
        <v>29</v>
      </c>
      <c r="F330" s="20">
        <v>0</v>
      </c>
      <c r="G330" s="19">
        <v>0</v>
      </c>
      <c r="H330" s="19">
        <v>0.48</v>
      </c>
      <c r="I330" s="19">
        <v>0</v>
      </c>
      <c r="J330" s="19">
        <v>0</v>
      </c>
      <c r="K330" s="19">
        <v>444</v>
      </c>
      <c r="L330" s="19">
        <v>0</v>
      </c>
      <c r="M330" s="19">
        <v>0</v>
      </c>
      <c r="N330">
        <v>0.64831027719689605</v>
      </c>
      <c r="O330">
        <v>0.62341807401314386</v>
      </c>
      <c r="P330">
        <v>1</v>
      </c>
      <c r="Q330">
        <v>0</v>
      </c>
    </row>
    <row r="331" spans="1:17" x14ac:dyDescent="0.3">
      <c r="A331" s="19" t="s">
        <v>62</v>
      </c>
      <c r="B331" s="19">
        <v>8</v>
      </c>
      <c r="C331" s="19">
        <v>0.54583158099999995</v>
      </c>
      <c r="D331" s="19">
        <v>0.90822104400000003</v>
      </c>
      <c r="E331" s="19">
        <v>29</v>
      </c>
      <c r="F331" s="19">
        <v>0</v>
      </c>
      <c r="G331" s="19">
        <v>0</v>
      </c>
      <c r="H331" s="19">
        <v>0.48</v>
      </c>
      <c r="I331" s="20">
        <v>0</v>
      </c>
      <c r="J331" s="19">
        <v>0</v>
      </c>
      <c r="K331" s="19">
        <v>444</v>
      </c>
      <c r="L331" s="19">
        <v>0</v>
      </c>
      <c r="M331" s="19">
        <v>0</v>
      </c>
      <c r="N331">
        <v>0.4448676725204056</v>
      </c>
      <c r="O331">
        <v>0.41531041305960925</v>
      </c>
      <c r="P331">
        <v>1</v>
      </c>
      <c r="Q331">
        <v>0</v>
      </c>
    </row>
    <row r="332" spans="1:17" x14ac:dyDescent="0.3">
      <c r="A332" s="19" t="s">
        <v>62</v>
      </c>
      <c r="B332" s="19">
        <v>9</v>
      </c>
      <c r="C332" s="19">
        <v>0.54583158099999995</v>
      </c>
      <c r="D332" s="19">
        <v>0.90822104400000003</v>
      </c>
      <c r="E332" s="19">
        <v>29</v>
      </c>
      <c r="F332" s="19">
        <v>0</v>
      </c>
      <c r="G332" s="19">
        <v>0</v>
      </c>
      <c r="H332" s="19">
        <v>0.48</v>
      </c>
      <c r="I332" s="20">
        <v>0</v>
      </c>
      <c r="J332" s="19">
        <v>0</v>
      </c>
      <c r="K332" s="19">
        <v>444</v>
      </c>
      <c r="L332" s="19">
        <v>0</v>
      </c>
      <c r="M332" s="19">
        <v>0</v>
      </c>
      <c r="N332">
        <v>0.52352941176470591</v>
      </c>
      <c r="O332">
        <v>0.50251470435144707</v>
      </c>
      <c r="P332">
        <v>1</v>
      </c>
      <c r="Q332">
        <v>0</v>
      </c>
    </row>
    <row r="333" spans="1:17" x14ac:dyDescent="0.3">
      <c r="A333" s="19" t="s">
        <v>62</v>
      </c>
      <c r="B333" s="19">
        <v>10</v>
      </c>
      <c r="C333" s="19">
        <v>0.54583158099999995</v>
      </c>
      <c r="D333" s="19">
        <v>0.90822104400000003</v>
      </c>
      <c r="E333" s="19">
        <v>29</v>
      </c>
      <c r="F333" s="20">
        <v>0</v>
      </c>
      <c r="G333" s="19">
        <v>0</v>
      </c>
      <c r="H333" s="19">
        <v>0.48</v>
      </c>
      <c r="I333" s="20">
        <v>0</v>
      </c>
      <c r="J333" s="19">
        <v>0</v>
      </c>
      <c r="K333" s="19">
        <v>444</v>
      </c>
      <c r="L333" s="19">
        <v>0</v>
      </c>
      <c r="M333" s="19">
        <v>0</v>
      </c>
      <c r="N333">
        <v>0.51018761824679415</v>
      </c>
      <c r="O333">
        <v>0.57588816480975402</v>
      </c>
      <c r="P333">
        <v>1</v>
      </c>
      <c r="Q333">
        <v>0</v>
      </c>
    </row>
    <row r="334" spans="1:17" x14ac:dyDescent="0.3">
      <c r="A334" s="19" t="s">
        <v>62</v>
      </c>
      <c r="B334" s="19">
        <v>11</v>
      </c>
      <c r="C334" s="19">
        <v>0.54583158099999995</v>
      </c>
      <c r="D334" s="19">
        <v>0.90822104400000003</v>
      </c>
      <c r="E334" s="19">
        <v>29</v>
      </c>
      <c r="F334" s="20">
        <v>0</v>
      </c>
      <c r="G334" s="19">
        <v>0</v>
      </c>
      <c r="H334" s="19">
        <v>0.48</v>
      </c>
      <c r="I334" s="19">
        <v>0</v>
      </c>
      <c r="J334" s="19">
        <v>0</v>
      </c>
      <c r="K334" s="19">
        <v>444</v>
      </c>
      <c r="L334" s="19">
        <v>0</v>
      </c>
      <c r="M334" s="19">
        <v>0</v>
      </c>
      <c r="N334">
        <v>0.58843762796545951</v>
      </c>
      <c r="O334">
        <v>0.48532604799789142</v>
      </c>
      <c r="P334">
        <v>1</v>
      </c>
      <c r="Q334">
        <v>0</v>
      </c>
    </row>
    <row r="335" spans="1:17" x14ac:dyDescent="0.3">
      <c r="A335" s="19" t="s">
        <v>62</v>
      </c>
      <c r="B335" s="19">
        <v>12</v>
      </c>
      <c r="C335" s="19">
        <v>0.54583158099999995</v>
      </c>
      <c r="D335" s="19">
        <v>0.90822104400000003</v>
      </c>
      <c r="E335" s="19">
        <v>29</v>
      </c>
      <c r="F335" s="19">
        <v>0</v>
      </c>
      <c r="G335" s="19">
        <v>0</v>
      </c>
      <c r="H335" s="19">
        <v>0.48</v>
      </c>
      <c r="I335" s="19">
        <v>0</v>
      </c>
      <c r="J335" s="19">
        <v>0</v>
      </c>
      <c r="K335" s="19">
        <v>444</v>
      </c>
      <c r="L335" s="19">
        <v>0</v>
      </c>
      <c r="M335" s="19">
        <v>0</v>
      </c>
      <c r="N335">
        <v>0.45824967357295954</v>
      </c>
      <c r="O335">
        <v>0.51320335146725959</v>
      </c>
      <c r="P335">
        <v>1</v>
      </c>
      <c r="Q335">
        <v>0</v>
      </c>
    </row>
    <row r="336" spans="1:17" x14ac:dyDescent="0.3">
      <c r="A336" s="19" t="s">
        <v>62</v>
      </c>
      <c r="B336" s="19">
        <v>13</v>
      </c>
      <c r="C336" s="19">
        <v>0.54583158099999995</v>
      </c>
      <c r="D336" s="19">
        <v>0.90822104400000003</v>
      </c>
      <c r="E336" s="19">
        <v>29</v>
      </c>
      <c r="F336" s="19">
        <v>0</v>
      </c>
      <c r="G336" s="19">
        <v>0</v>
      </c>
      <c r="H336" s="19">
        <v>0.48</v>
      </c>
      <c r="I336" s="19">
        <v>0</v>
      </c>
      <c r="J336" s="19">
        <v>0</v>
      </c>
      <c r="K336" s="19">
        <v>444</v>
      </c>
      <c r="L336" s="19">
        <v>0</v>
      </c>
      <c r="M336" s="19">
        <v>0</v>
      </c>
      <c r="N336">
        <v>0.76547381653636815</v>
      </c>
      <c r="O336">
        <v>0.62342333215136003</v>
      </c>
      <c r="P336">
        <v>1</v>
      </c>
      <c r="Q336">
        <v>0</v>
      </c>
    </row>
    <row r="337" spans="1:17" x14ac:dyDescent="0.3">
      <c r="A337" s="19" t="s">
        <v>62</v>
      </c>
      <c r="B337" s="19">
        <v>14</v>
      </c>
      <c r="C337" s="19">
        <v>0.54583158099999995</v>
      </c>
      <c r="D337" s="19">
        <v>0.90822104400000003</v>
      </c>
      <c r="E337" s="19">
        <v>29</v>
      </c>
      <c r="F337" s="20">
        <v>0</v>
      </c>
      <c r="G337" s="19">
        <v>0</v>
      </c>
      <c r="H337" s="19">
        <v>0.48</v>
      </c>
      <c r="I337" s="19">
        <v>0</v>
      </c>
      <c r="J337" s="19">
        <v>0</v>
      </c>
      <c r="K337" s="19">
        <v>444</v>
      </c>
      <c r="L337" s="19">
        <v>0</v>
      </c>
      <c r="M337" s="19">
        <v>0</v>
      </c>
      <c r="N337">
        <v>0.58843762796545951</v>
      </c>
      <c r="O337">
        <v>0.48532604799789142</v>
      </c>
      <c r="P337">
        <v>1</v>
      </c>
      <c r="Q337">
        <v>0</v>
      </c>
    </row>
    <row r="338" spans="1:17" x14ac:dyDescent="0.3">
      <c r="A338" s="19" t="s">
        <v>62</v>
      </c>
      <c r="B338" s="19">
        <v>15</v>
      </c>
      <c r="C338" s="19">
        <v>0.54583158099999995</v>
      </c>
      <c r="D338" s="19">
        <v>0.90822104400000003</v>
      </c>
      <c r="E338" s="19">
        <v>29</v>
      </c>
      <c r="F338" s="20">
        <v>0</v>
      </c>
      <c r="G338" s="19">
        <v>0</v>
      </c>
      <c r="H338" s="19">
        <v>0.48</v>
      </c>
      <c r="I338" s="20">
        <v>0</v>
      </c>
      <c r="J338" s="19">
        <v>0</v>
      </c>
      <c r="K338" s="19">
        <v>444</v>
      </c>
      <c r="L338" s="19">
        <v>0</v>
      </c>
      <c r="M338" s="19">
        <v>0</v>
      </c>
      <c r="N338">
        <v>0.5183350138918108</v>
      </c>
      <c r="O338">
        <v>0.40189685832839361</v>
      </c>
      <c r="P338">
        <v>1</v>
      </c>
      <c r="Q338">
        <v>0</v>
      </c>
    </row>
    <row r="339" spans="1:17" x14ac:dyDescent="0.3">
      <c r="A339" s="19" t="s">
        <v>62</v>
      </c>
      <c r="B339" s="19">
        <v>16</v>
      </c>
      <c r="C339" s="19">
        <v>0.54583158099999995</v>
      </c>
      <c r="D339" s="19">
        <v>0.90822104400000003</v>
      </c>
      <c r="E339" s="19">
        <v>29</v>
      </c>
      <c r="F339" s="19">
        <v>0</v>
      </c>
      <c r="G339" s="19">
        <v>0</v>
      </c>
      <c r="H339" s="19">
        <v>0.48</v>
      </c>
      <c r="I339" s="19">
        <v>0</v>
      </c>
      <c r="J339" s="19">
        <v>0</v>
      </c>
      <c r="K339" s="19">
        <v>444</v>
      </c>
      <c r="L339" s="19">
        <v>0</v>
      </c>
      <c r="M339" s="19">
        <v>0</v>
      </c>
      <c r="N339">
        <v>0.49311216913983535</v>
      </c>
      <c r="O339">
        <v>0.45596609720566816</v>
      </c>
      <c r="P339">
        <v>1</v>
      </c>
      <c r="Q339">
        <v>0</v>
      </c>
    </row>
    <row r="340" spans="1:17" x14ac:dyDescent="0.3">
      <c r="A340" s="19" t="s">
        <v>62</v>
      </c>
      <c r="B340" s="19">
        <v>17</v>
      </c>
      <c r="C340" s="19">
        <v>0.54583158099999995</v>
      </c>
      <c r="D340" s="19">
        <v>0.90822104400000003</v>
      </c>
      <c r="E340" s="19">
        <v>29</v>
      </c>
      <c r="F340" s="20">
        <v>0</v>
      </c>
      <c r="G340" s="19">
        <v>0</v>
      </c>
      <c r="H340" s="19">
        <v>0.48</v>
      </c>
      <c r="I340" s="19">
        <v>0</v>
      </c>
      <c r="J340" s="19">
        <v>0</v>
      </c>
      <c r="K340" s="19">
        <v>444</v>
      </c>
      <c r="L340" s="19">
        <v>0</v>
      </c>
      <c r="M340" s="19">
        <v>0</v>
      </c>
      <c r="N340">
        <v>0.58843762796545951</v>
      </c>
      <c r="O340">
        <v>0.48532604799789142</v>
      </c>
      <c r="P340">
        <v>1</v>
      </c>
      <c r="Q340">
        <v>0</v>
      </c>
    </row>
    <row r="341" spans="1:17" x14ac:dyDescent="0.3">
      <c r="A341" s="19" t="s">
        <v>62</v>
      </c>
      <c r="B341" s="19">
        <v>18</v>
      </c>
      <c r="C341" s="19">
        <v>0.54583158099999995</v>
      </c>
      <c r="D341" s="19">
        <v>0.90822104400000003</v>
      </c>
      <c r="E341" s="19">
        <v>29</v>
      </c>
      <c r="F341" s="20">
        <v>0</v>
      </c>
      <c r="G341" s="19">
        <v>0</v>
      </c>
      <c r="H341" s="19">
        <v>0.48</v>
      </c>
      <c r="I341" s="19">
        <v>0</v>
      </c>
      <c r="J341" s="19">
        <v>0</v>
      </c>
      <c r="K341" s="19">
        <v>444</v>
      </c>
      <c r="L341" s="19">
        <v>0</v>
      </c>
      <c r="M341" s="19">
        <v>0</v>
      </c>
      <c r="N341">
        <v>0.58843762796545951</v>
      </c>
      <c r="O341">
        <v>0.48532604799789142</v>
      </c>
      <c r="P341">
        <v>1</v>
      </c>
      <c r="Q341">
        <v>0</v>
      </c>
    </row>
    <row r="342" spans="1:17" x14ac:dyDescent="0.3">
      <c r="A342" s="19" t="s">
        <v>62</v>
      </c>
      <c r="B342" s="19">
        <v>19</v>
      </c>
      <c r="C342" s="19">
        <v>0.54583158099999995</v>
      </c>
      <c r="D342" s="19">
        <v>0.90822104400000003</v>
      </c>
      <c r="E342" s="19">
        <v>29</v>
      </c>
      <c r="F342" s="19">
        <v>0</v>
      </c>
      <c r="G342" s="19">
        <v>0</v>
      </c>
      <c r="H342" s="19">
        <v>0.48</v>
      </c>
      <c r="I342" s="19">
        <v>0</v>
      </c>
      <c r="J342" s="19">
        <v>0</v>
      </c>
      <c r="K342" s="19">
        <v>444</v>
      </c>
      <c r="L342" s="19">
        <v>0</v>
      </c>
      <c r="M342" s="19">
        <v>0</v>
      </c>
      <c r="N342">
        <v>0.74238993663655861</v>
      </c>
      <c r="O342">
        <v>0.53287461773700306</v>
      </c>
      <c r="P342">
        <v>1</v>
      </c>
      <c r="Q342">
        <v>0</v>
      </c>
    </row>
    <row r="343" spans="1:17" x14ac:dyDescent="0.3">
      <c r="A343" s="19" t="s">
        <v>62</v>
      </c>
      <c r="B343" s="19">
        <v>21</v>
      </c>
      <c r="C343" s="19">
        <v>0.54583158099999995</v>
      </c>
      <c r="D343" s="19">
        <v>0.90822104400000003</v>
      </c>
      <c r="E343" s="19">
        <v>29</v>
      </c>
      <c r="F343" s="20">
        <v>0</v>
      </c>
      <c r="G343" s="19">
        <v>0</v>
      </c>
      <c r="H343" s="19">
        <v>0.48</v>
      </c>
      <c r="I343" s="19">
        <v>0</v>
      </c>
      <c r="J343" s="19">
        <v>0</v>
      </c>
      <c r="K343" s="19">
        <v>444</v>
      </c>
      <c r="L343" s="19">
        <v>0</v>
      </c>
      <c r="M343" s="19">
        <v>0</v>
      </c>
      <c r="N343">
        <v>0.84562439327596528</v>
      </c>
      <c r="O343">
        <v>0.69700323243260454</v>
      </c>
      <c r="P343">
        <v>1</v>
      </c>
      <c r="Q343">
        <v>0</v>
      </c>
    </row>
    <row r="344" spans="1:17" x14ac:dyDescent="0.3">
      <c r="A344" s="19" t="s">
        <v>62</v>
      </c>
      <c r="B344" s="19">
        <v>22</v>
      </c>
      <c r="C344" s="19">
        <v>0.54583158099999995</v>
      </c>
      <c r="D344" s="19">
        <v>0.90822104400000003</v>
      </c>
      <c r="E344" s="19">
        <v>29</v>
      </c>
      <c r="F344" s="19">
        <v>0</v>
      </c>
      <c r="G344" s="19">
        <v>0</v>
      </c>
      <c r="H344" s="19">
        <v>0.48</v>
      </c>
      <c r="I344" s="19">
        <v>0</v>
      </c>
      <c r="J344" s="19">
        <v>0</v>
      </c>
      <c r="K344" s="19">
        <v>444</v>
      </c>
      <c r="L344" s="19">
        <v>0</v>
      </c>
      <c r="M344" s="19">
        <v>0</v>
      </c>
      <c r="N344">
        <v>0.58843762796545951</v>
      </c>
      <c r="O344">
        <v>0.48532604799789142</v>
      </c>
      <c r="P344">
        <v>1</v>
      </c>
      <c r="Q344">
        <v>0</v>
      </c>
    </row>
    <row r="345" spans="1:17" x14ac:dyDescent="0.3">
      <c r="A345" s="19" t="s">
        <v>62</v>
      </c>
      <c r="B345" s="19">
        <v>23</v>
      </c>
      <c r="C345" s="19">
        <v>0.54583158099999995</v>
      </c>
      <c r="D345" s="19">
        <v>0.90822104400000003</v>
      </c>
      <c r="E345" s="19">
        <v>29</v>
      </c>
      <c r="F345" s="19">
        <v>0</v>
      </c>
      <c r="G345" s="19">
        <v>0</v>
      </c>
      <c r="H345" s="19">
        <v>0.48</v>
      </c>
      <c r="I345" s="20">
        <v>0</v>
      </c>
      <c r="J345" s="19">
        <v>0</v>
      </c>
      <c r="K345" s="19">
        <v>444</v>
      </c>
      <c r="L345" s="19">
        <v>0</v>
      </c>
      <c r="M345" s="19">
        <v>0</v>
      </c>
      <c r="N345">
        <v>0.54974923912371776</v>
      </c>
      <c r="O345">
        <v>0.39400774523132698</v>
      </c>
      <c r="P345">
        <v>1</v>
      </c>
      <c r="Q345">
        <v>0</v>
      </c>
    </row>
    <row r="346" spans="1:17" x14ac:dyDescent="0.3">
      <c r="A346" s="19" t="s">
        <v>62</v>
      </c>
      <c r="B346" s="19">
        <v>24</v>
      </c>
      <c r="C346" s="19">
        <v>0.54583158099999995</v>
      </c>
      <c r="D346" s="19">
        <v>0.90822104400000003</v>
      </c>
      <c r="E346" s="19">
        <v>29</v>
      </c>
      <c r="F346" s="19">
        <v>0</v>
      </c>
      <c r="G346" s="19">
        <v>0</v>
      </c>
      <c r="H346" s="19">
        <v>0.48</v>
      </c>
      <c r="I346" s="19">
        <v>0</v>
      </c>
      <c r="J346" s="19">
        <v>0</v>
      </c>
      <c r="K346" s="19">
        <v>444</v>
      </c>
      <c r="L346" s="19">
        <v>0</v>
      </c>
      <c r="M346" s="19">
        <v>0</v>
      </c>
      <c r="N346">
        <v>0.58843762796545951</v>
      </c>
      <c r="O346">
        <v>0.48532604799789142</v>
      </c>
      <c r="P346">
        <v>1</v>
      </c>
      <c r="Q346">
        <v>0</v>
      </c>
    </row>
    <row r="347" spans="1:17" x14ac:dyDescent="0.3">
      <c r="A347" s="19" t="s">
        <v>63</v>
      </c>
      <c r="B347" s="19">
        <v>1</v>
      </c>
      <c r="C347" s="19">
        <v>0.54583158099999995</v>
      </c>
      <c r="D347" s="19">
        <v>0.90822104400000003</v>
      </c>
      <c r="E347" s="19">
        <v>29</v>
      </c>
      <c r="F347" s="20">
        <v>0</v>
      </c>
      <c r="G347" s="19">
        <v>0</v>
      </c>
      <c r="H347" s="19">
        <v>0.48</v>
      </c>
      <c r="I347" s="19">
        <v>0</v>
      </c>
      <c r="J347" s="19">
        <v>0</v>
      </c>
      <c r="K347" s="19">
        <v>444</v>
      </c>
      <c r="L347" s="19">
        <v>0</v>
      </c>
      <c r="M347" s="19">
        <v>0</v>
      </c>
      <c r="N347">
        <v>0.73426684741976689</v>
      </c>
      <c r="O347">
        <v>0.36086076464668171</v>
      </c>
      <c r="P347">
        <v>1</v>
      </c>
      <c r="Q347">
        <v>0</v>
      </c>
    </row>
    <row r="348" spans="1:17" x14ac:dyDescent="0.3">
      <c r="A348" s="19" t="s">
        <v>63</v>
      </c>
      <c r="B348" s="19">
        <v>2</v>
      </c>
      <c r="C348" s="19">
        <v>0.54583158099999995</v>
      </c>
      <c r="D348" s="19">
        <v>0.90822104400000003</v>
      </c>
      <c r="E348" s="19">
        <v>29</v>
      </c>
      <c r="F348" s="19">
        <v>0</v>
      </c>
      <c r="G348" s="19">
        <v>0</v>
      </c>
      <c r="H348" s="19">
        <v>0.48</v>
      </c>
      <c r="I348" s="19">
        <v>0</v>
      </c>
      <c r="J348" s="19">
        <v>0</v>
      </c>
      <c r="K348" s="19">
        <v>444</v>
      </c>
      <c r="L348" s="19">
        <v>0</v>
      </c>
      <c r="M348" s="19">
        <v>0</v>
      </c>
      <c r="N348">
        <v>0.65139438398943228</v>
      </c>
      <c r="O348">
        <v>0.38303397533001515</v>
      </c>
      <c r="P348">
        <v>1</v>
      </c>
      <c r="Q348">
        <v>0</v>
      </c>
    </row>
    <row r="349" spans="1:17" x14ac:dyDescent="0.3">
      <c r="A349" s="19" t="s">
        <v>63</v>
      </c>
      <c r="B349" s="19">
        <v>3</v>
      </c>
      <c r="C349" s="19">
        <v>0.54583158099999995</v>
      </c>
      <c r="D349" s="19">
        <v>0.90822104400000003</v>
      </c>
      <c r="E349" s="19">
        <v>29</v>
      </c>
      <c r="F349" s="20">
        <v>0</v>
      </c>
      <c r="G349" s="19">
        <v>0</v>
      </c>
      <c r="H349" s="19">
        <v>0.48</v>
      </c>
      <c r="I349" s="19">
        <v>0</v>
      </c>
      <c r="J349" s="19">
        <v>0</v>
      </c>
      <c r="K349" s="19">
        <v>444</v>
      </c>
      <c r="L349" s="19">
        <v>0</v>
      </c>
      <c r="M349" s="19">
        <v>0</v>
      </c>
      <c r="N349">
        <v>0.58177137676443924</v>
      </c>
      <c r="O349">
        <v>0.38945139302494869</v>
      </c>
      <c r="P349">
        <v>1</v>
      </c>
      <c r="Q349">
        <v>0</v>
      </c>
    </row>
    <row r="350" spans="1:17" x14ac:dyDescent="0.3">
      <c r="A350" s="19" t="s">
        <v>63</v>
      </c>
      <c r="B350" s="19">
        <v>4</v>
      </c>
      <c r="C350" s="19">
        <v>0.54583158099999995</v>
      </c>
      <c r="D350" s="19">
        <v>0.90822104400000003</v>
      </c>
      <c r="E350" s="19">
        <v>29</v>
      </c>
      <c r="F350" s="19">
        <v>0</v>
      </c>
      <c r="G350" s="19">
        <v>0</v>
      </c>
      <c r="H350" s="19">
        <v>0.48</v>
      </c>
      <c r="I350" s="20">
        <v>0</v>
      </c>
      <c r="J350" s="19">
        <v>0</v>
      </c>
      <c r="K350" s="19">
        <v>444</v>
      </c>
      <c r="L350" s="19">
        <v>0</v>
      </c>
      <c r="M350" s="19">
        <v>0</v>
      </c>
      <c r="N350">
        <v>0.58843762796545951</v>
      </c>
      <c r="O350">
        <v>0.48532604799789142</v>
      </c>
      <c r="P350">
        <v>1</v>
      </c>
      <c r="Q350">
        <v>0</v>
      </c>
    </row>
    <row r="351" spans="1:17" x14ac:dyDescent="0.3">
      <c r="A351" s="19" t="s">
        <v>63</v>
      </c>
      <c r="B351" s="19">
        <v>5</v>
      </c>
      <c r="C351" s="19">
        <v>0.54583158099999995</v>
      </c>
      <c r="D351" s="19">
        <v>0.90822104400000003</v>
      </c>
      <c r="E351" s="19">
        <v>29</v>
      </c>
      <c r="F351" s="20">
        <v>0</v>
      </c>
      <c r="G351" s="19">
        <v>0</v>
      </c>
      <c r="H351" s="19">
        <v>0.48</v>
      </c>
      <c r="I351" s="20">
        <v>0</v>
      </c>
      <c r="J351" s="19">
        <v>0</v>
      </c>
      <c r="K351" s="19">
        <v>444</v>
      </c>
      <c r="L351" s="19">
        <v>0</v>
      </c>
      <c r="M351" s="19">
        <v>0</v>
      </c>
      <c r="N351">
        <v>0.35930258940223547</v>
      </c>
      <c r="O351">
        <v>0.41103799617915515</v>
      </c>
      <c r="P351">
        <v>1</v>
      </c>
      <c r="Q351">
        <v>0</v>
      </c>
    </row>
    <row r="352" spans="1:17" x14ac:dyDescent="0.3">
      <c r="A352" s="19" t="s">
        <v>63</v>
      </c>
      <c r="B352" s="19">
        <v>6</v>
      </c>
      <c r="C352" s="19">
        <v>0.54583158099999995</v>
      </c>
      <c r="D352" s="19">
        <v>0.90822104400000003</v>
      </c>
      <c r="E352" s="19">
        <v>29</v>
      </c>
      <c r="F352" s="20">
        <v>0</v>
      </c>
      <c r="G352" s="19">
        <v>0</v>
      </c>
      <c r="H352" s="19">
        <v>0.48</v>
      </c>
      <c r="I352" s="20">
        <v>0</v>
      </c>
      <c r="J352" s="19">
        <v>0</v>
      </c>
      <c r="K352" s="19">
        <v>444</v>
      </c>
      <c r="L352" s="19">
        <v>0</v>
      </c>
      <c r="M352" s="19">
        <v>0</v>
      </c>
      <c r="N352">
        <v>0.58843762796545951</v>
      </c>
      <c r="O352">
        <v>0.48532604799789142</v>
      </c>
      <c r="P352">
        <v>1</v>
      </c>
      <c r="Q352">
        <v>0</v>
      </c>
    </row>
    <row r="353" spans="1:17" x14ac:dyDescent="0.3">
      <c r="A353" s="19" t="s">
        <v>63</v>
      </c>
      <c r="B353" s="19">
        <v>7</v>
      </c>
      <c r="C353" s="19">
        <v>0.54583158099999995</v>
      </c>
      <c r="D353" s="19">
        <v>0.90822104400000003</v>
      </c>
      <c r="E353" s="19">
        <v>29</v>
      </c>
      <c r="F353" s="20">
        <v>0</v>
      </c>
      <c r="G353" s="19">
        <v>0</v>
      </c>
      <c r="H353" s="19">
        <v>0.48</v>
      </c>
      <c r="I353" s="19">
        <v>0</v>
      </c>
      <c r="J353" s="19">
        <v>0</v>
      </c>
      <c r="K353" s="19">
        <v>444</v>
      </c>
      <c r="L353" s="19">
        <v>0</v>
      </c>
      <c r="M353" s="19">
        <v>0</v>
      </c>
      <c r="N353">
        <v>0.64831027719689605</v>
      </c>
      <c r="O353">
        <v>0.62341807401314386</v>
      </c>
      <c r="P353">
        <v>1</v>
      </c>
      <c r="Q353">
        <v>0</v>
      </c>
    </row>
    <row r="354" spans="1:17" x14ac:dyDescent="0.3">
      <c r="A354" s="19" t="s">
        <v>63</v>
      </c>
      <c r="B354" s="19">
        <v>8</v>
      </c>
      <c r="C354" s="19">
        <v>0.54583158099999995</v>
      </c>
      <c r="D354" s="19">
        <v>0.90822104400000003</v>
      </c>
      <c r="E354" s="19">
        <v>29</v>
      </c>
      <c r="F354" s="19">
        <v>0</v>
      </c>
      <c r="G354" s="19">
        <v>0</v>
      </c>
      <c r="H354" s="19">
        <v>0.48</v>
      </c>
      <c r="I354" s="20">
        <v>0</v>
      </c>
      <c r="J354" s="19">
        <v>0</v>
      </c>
      <c r="K354" s="19">
        <v>444</v>
      </c>
      <c r="L354" s="19">
        <v>0</v>
      </c>
      <c r="M354" s="19">
        <v>0</v>
      </c>
      <c r="N354">
        <v>0.4448676725204056</v>
      </c>
      <c r="O354">
        <v>0.41531041305960925</v>
      </c>
      <c r="P354">
        <v>1</v>
      </c>
      <c r="Q354">
        <v>0</v>
      </c>
    </row>
    <row r="355" spans="1:17" x14ac:dyDescent="0.3">
      <c r="A355" s="19" t="s">
        <v>63</v>
      </c>
      <c r="B355" s="19">
        <v>9</v>
      </c>
      <c r="C355" s="19">
        <v>0.54583158099999995</v>
      </c>
      <c r="D355" s="19">
        <v>0.90822104400000003</v>
      </c>
      <c r="E355" s="19">
        <v>29</v>
      </c>
      <c r="F355" s="19">
        <v>0</v>
      </c>
      <c r="G355" s="19">
        <v>0</v>
      </c>
      <c r="H355" s="19">
        <v>0.48</v>
      </c>
      <c r="I355" s="20">
        <v>0</v>
      </c>
      <c r="J355" s="19">
        <v>0</v>
      </c>
      <c r="K355" s="19">
        <v>444</v>
      </c>
      <c r="L355" s="19">
        <v>0</v>
      </c>
      <c r="M355" s="19">
        <v>0</v>
      </c>
      <c r="N355">
        <v>0.52352941176470591</v>
      </c>
      <c r="O355">
        <v>0.50251470435144707</v>
      </c>
      <c r="P355">
        <v>1</v>
      </c>
      <c r="Q355">
        <v>0</v>
      </c>
    </row>
    <row r="356" spans="1:17" x14ac:dyDescent="0.3">
      <c r="A356" s="19" t="s">
        <v>63</v>
      </c>
      <c r="B356" s="19">
        <v>10</v>
      </c>
      <c r="C356" s="19">
        <v>0.54583158099999995</v>
      </c>
      <c r="D356" s="19">
        <v>0.90822104400000003</v>
      </c>
      <c r="E356" s="19">
        <v>29</v>
      </c>
      <c r="F356" s="20">
        <v>0</v>
      </c>
      <c r="G356" s="19">
        <v>0</v>
      </c>
      <c r="H356" s="19">
        <v>0.48</v>
      </c>
      <c r="I356" s="20">
        <v>0</v>
      </c>
      <c r="J356" s="19">
        <v>0</v>
      </c>
      <c r="K356" s="19">
        <v>444</v>
      </c>
      <c r="L356" s="19">
        <v>0</v>
      </c>
      <c r="M356" s="19">
        <v>0</v>
      </c>
      <c r="N356">
        <v>0.51018761824679415</v>
      </c>
      <c r="O356">
        <v>0.57588816480975402</v>
      </c>
      <c r="P356">
        <v>1</v>
      </c>
      <c r="Q356">
        <v>0</v>
      </c>
    </row>
    <row r="357" spans="1:17" x14ac:dyDescent="0.3">
      <c r="A357" s="19" t="s">
        <v>63</v>
      </c>
      <c r="B357" s="19">
        <v>11</v>
      </c>
      <c r="C357" s="19">
        <v>0.54583158099999995</v>
      </c>
      <c r="D357" s="19">
        <v>0.90822104400000003</v>
      </c>
      <c r="E357" s="19">
        <v>29</v>
      </c>
      <c r="F357" s="20">
        <v>0</v>
      </c>
      <c r="G357" s="19">
        <v>0</v>
      </c>
      <c r="H357" s="19">
        <v>0.48</v>
      </c>
      <c r="I357" s="19">
        <v>0</v>
      </c>
      <c r="J357" s="19">
        <v>0</v>
      </c>
      <c r="K357" s="19">
        <v>444</v>
      </c>
      <c r="L357" s="19">
        <v>0</v>
      </c>
      <c r="M357" s="19">
        <v>0</v>
      </c>
      <c r="N357">
        <v>0.58843762796545951</v>
      </c>
      <c r="O357">
        <v>0.48532604799789142</v>
      </c>
      <c r="P357">
        <v>1</v>
      </c>
      <c r="Q357">
        <v>0</v>
      </c>
    </row>
    <row r="358" spans="1:17" x14ac:dyDescent="0.3">
      <c r="A358" s="19" t="s">
        <v>63</v>
      </c>
      <c r="B358" s="19">
        <v>12</v>
      </c>
      <c r="C358" s="19">
        <v>0.54583158099999995</v>
      </c>
      <c r="D358" s="19">
        <v>0.90822104400000003</v>
      </c>
      <c r="E358" s="19">
        <v>29</v>
      </c>
      <c r="F358" s="19">
        <v>0</v>
      </c>
      <c r="G358" s="19">
        <v>0</v>
      </c>
      <c r="H358" s="19">
        <v>0.48</v>
      </c>
      <c r="I358" s="19">
        <v>0</v>
      </c>
      <c r="J358" s="19">
        <v>0</v>
      </c>
      <c r="K358" s="19">
        <v>444</v>
      </c>
      <c r="L358" s="19">
        <v>0</v>
      </c>
      <c r="M358" s="19">
        <v>0</v>
      </c>
      <c r="N358">
        <v>0.45824967357295954</v>
      </c>
      <c r="O358">
        <v>0.51320335146725959</v>
      </c>
      <c r="P358">
        <v>1</v>
      </c>
      <c r="Q358">
        <v>0</v>
      </c>
    </row>
    <row r="359" spans="1:17" x14ac:dyDescent="0.3">
      <c r="A359" s="19" t="s">
        <v>63</v>
      </c>
      <c r="B359" s="19">
        <v>13</v>
      </c>
      <c r="C359" s="19">
        <v>0.54583158099999995</v>
      </c>
      <c r="D359" s="19">
        <v>0.90822104400000003</v>
      </c>
      <c r="E359" s="19">
        <v>29</v>
      </c>
      <c r="F359" s="19">
        <v>0</v>
      </c>
      <c r="G359" s="19">
        <v>0</v>
      </c>
      <c r="H359" s="19">
        <v>0.48</v>
      </c>
      <c r="I359" s="19">
        <v>0</v>
      </c>
      <c r="J359" s="19">
        <v>0</v>
      </c>
      <c r="K359" s="19">
        <v>444</v>
      </c>
      <c r="L359" s="19">
        <v>0</v>
      </c>
      <c r="M359" s="19">
        <v>0</v>
      </c>
      <c r="N359">
        <v>0.76547381653636815</v>
      </c>
      <c r="O359">
        <v>0.62342333215136003</v>
      </c>
      <c r="P359">
        <v>1</v>
      </c>
      <c r="Q359">
        <v>0</v>
      </c>
    </row>
    <row r="360" spans="1:17" x14ac:dyDescent="0.3">
      <c r="A360" s="19" t="s">
        <v>63</v>
      </c>
      <c r="B360" s="19">
        <v>14</v>
      </c>
      <c r="C360" s="19">
        <v>0.54583158099999995</v>
      </c>
      <c r="D360" s="19">
        <v>0.90822104400000003</v>
      </c>
      <c r="E360" s="19">
        <v>29</v>
      </c>
      <c r="F360" s="20">
        <v>0</v>
      </c>
      <c r="G360" s="19">
        <v>0</v>
      </c>
      <c r="H360" s="19">
        <v>0.48</v>
      </c>
      <c r="I360" s="19">
        <v>0</v>
      </c>
      <c r="J360" s="19">
        <v>0</v>
      </c>
      <c r="K360" s="19">
        <v>444</v>
      </c>
      <c r="L360" s="19">
        <v>0</v>
      </c>
      <c r="M360" s="19">
        <v>0</v>
      </c>
      <c r="N360">
        <v>0.58843762796545951</v>
      </c>
      <c r="O360">
        <v>0.48532604799789142</v>
      </c>
      <c r="P360">
        <v>1</v>
      </c>
      <c r="Q360">
        <v>0</v>
      </c>
    </row>
    <row r="361" spans="1:17" x14ac:dyDescent="0.3">
      <c r="A361" s="19" t="s">
        <v>63</v>
      </c>
      <c r="B361" s="19">
        <v>15</v>
      </c>
      <c r="C361" s="19">
        <v>0.54583158099999995</v>
      </c>
      <c r="D361" s="19">
        <v>0.90822104400000003</v>
      </c>
      <c r="E361" s="19">
        <v>29</v>
      </c>
      <c r="F361" s="20">
        <v>0</v>
      </c>
      <c r="G361" s="19">
        <v>0</v>
      </c>
      <c r="H361" s="19">
        <v>0.48</v>
      </c>
      <c r="I361" s="20">
        <v>0</v>
      </c>
      <c r="J361" s="19">
        <v>0</v>
      </c>
      <c r="K361" s="19">
        <v>444</v>
      </c>
      <c r="L361" s="19">
        <v>0</v>
      </c>
      <c r="M361" s="19">
        <v>0</v>
      </c>
      <c r="N361">
        <v>0.5183350138918108</v>
      </c>
      <c r="O361">
        <v>0.40189685832839361</v>
      </c>
      <c r="P361">
        <v>1</v>
      </c>
      <c r="Q361">
        <v>0</v>
      </c>
    </row>
    <row r="362" spans="1:17" x14ac:dyDescent="0.3">
      <c r="A362" s="19" t="s">
        <v>63</v>
      </c>
      <c r="B362" s="19">
        <v>16</v>
      </c>
      <c r="C362" s="19">
        <v>0.54583158099999995</v>
      </c>
      <c r="D362" s="19">
        <v>0.90822104400000003</v>
      </c>
      <c r="E362" s="19">
        <v>29</v>
      </c>
      <c r="F362" s="19">
        <v>0</v>
      </c>
      <c r="G362" s="19">
        <v>0</v>
      </c>
      <c r="H362" s="19">
        <v>0.48</v>
      </c>
      <c r="I362" s="19">
        <v>0</v>
      </c>
      <c r="J362" s="19">
        <v>0</v>
      </c>
      <c r="K362" s="19">
        <v>444</v>
      </c>
      <c r="L362" s="19">
        <v>0</v>
      </c>
      <c r="M362" s="19">
        <v>0</v>
      </c>
      <c r="N362">
        <v>0.49311216913983535</v>
      </c>
      <c r="O362">
        <v>0.45596609720566816</v>
      </c>
      <c r="P362">
        <v>1</v>
      </c>
      <c r="Q362">
        <v>0</v>
      </c>
    </row>
    <row r="363" spans="1:17" x14ac:dyDescent="0.3">
      <c r="A363" s="19" t="s">
        <v>63</v>
      </c>
      <c r="B363" s="19">
        <v>17</v>
      </c>
      <c r="C363" s="19">
        <v>0.54583158099999995</v>
      </c>
      <c r="D363" s="19">
        <v>0.90822104400000003</v>
      </c>
      <c r="E363" s="19">
        <v>29</v>
      </c>
      <c r="F363" s="20">
        <v>0</v>
      </c>
      <c r="G363" s="19">
        <v>0</v>
      </c>
      <c r="H363" s="19">
        <v>0.48</v>
      </c>
      <c r="I363" s="19">
        <v>0</v>
      </c>
      <c r="J363" s="19">
        <v>0</v>
      </c>
      <c r="K363" s="19">
        <v>444</v>
      </c>
      <c r="L363" s="19">
        <v>0</v>
      </c>
      <c r="M363" s="19">
        <v>0</v>
      </c>
      <c r="N363">
        <v>0.58843762796545951</v>
      </c>
      <c r="O363">
        <v>0.48532604799789142</v>
      </c>
      <c r="P363">
        <v>1</v>
      </c>
      <c r="Q363">
        <v>0</v>
      </c>
    </row>
    <row r="364" spans="1:17" x14ac:dyDescent="0.3">
      <c r="A364" s="19" t="s">
        <v>63</v>
      </c>
      <c r="B364" s="19">
        <v>18</v>
      </c>
      <c r="C364" s="19">
        <v>0.54583158099999995</v>
      </c>
      <c r="D364" s="19">
        <v>0.90822104400000003</v>
      </c>
      <c r="E364" s="19">
        <v>29</v>
      </c>
      <c r="F364" s="20">
        <v>0</v>
      </c>
      <c r="G364" s="19">
        <v>0</v>
      </c>
      <c r="H364" s="19">
        <v>0.48</v>
      </c>
      <c r="I364" s="19">
        <v>0</v>
      </c>
      <c r="J364" s="19">
        <v>0</v>
      </c>
      <c r="K364" s="19">
        <v>444</v>
      </c>
      <c r="L364" s="19">
        <v>0</v>
      </c>
      <c r="M364" s="19">
        <v>0</v>
      </c>
      <c r="N364">
        <v>0.58843762796545951</v>
      </c>
      <c r="O364">
        <v>0.48532604799789142</v>
      </c>
      <c r="P364">
        <v>1</v>
      </c>
      <c r="Q364">
        <v>0</v>
      </c>
    </row>
    <row r="365" spans="1:17" x14ac:dyDescent="0.3">
      <c r="A365" s="19" t="s">
        <v>63</v>
      </c>
      <c r="B365" s="19">
        <v>19</v>
      </c>
      <c r="C365" s="19">
        <v>0.54583158099999995</v>
      </c>
      <c r="D365" s="19">
        <v>0.90822104400000003</v>
      </c>
      <c r="E365" s="19">
        <v>29</v>
      </c>
      <c r="F365" s="19">
        <v>0</v>
      </c>
      <c r="G365" s="19">
        <v>0</v>
      </c>
      <c r="H365" s="19">
        <v>0.48</v>
      </c>
      <c r="I365" s="19">
        <v>0</v>
      </c>
      <c r="J365" s="19">
        <v>0</v>
      </c>
      <c r="K365" s="19">
        <v>444</v>
      </c>
      <c r="L365" s="19">
        <v>0</v>
      </c>
      <c r="M365" s="19">
        <v>0</v>
      </c>
      <c r="N365">
        <v>0.74238993663655861</v>
      </c>
      <c r="O365">
        <v>0.53287461773700306</v>
      </c>
      <c r="P365">
        <v>1</v>
      </c>
      <c r="Q365">
        <v>0</v>
      </c>
    </row>
    <row r="366" spans="1:17" x14ac:dyDescent="0.3">
      <c r="A366" s="19" t="s">
        <v>63</v>
      </c>
      <c r="B366" s="19">
        <v>21</v>
      </c>
      <c r="C366" s="19">
        <v>0.54583158099999995</v>
      </c>
      <c r="D366" s="19">
        <v>0.90822104400000003</v>
      </c>
      <c r="E366" s="19">
        <v>29</v>
      </c>
      <c r="F366" s="20">
        <v>0</v>
      </c>
      <c r="G366" s="19">
        <v>0</v>
      </c>
      <c r="H366" s="19">
        <v>0.48</v>
      </c>
      <c r="I366" s="19">
        <v>0</v>
      </c>
      <c r="J366" s="19">
        <v>0</v>
      </c>
      <c r="K366" s="19">
        <v>444</v>
      </c>
      <c r="L366" s="19">
        <v>0</v>
      </c>
      <c r="M366" s="19">
        <v>0</v>
      </c>
      <c r="N366">
        <v>0.84562439327596528</v>
      </c>
      <c r="O366">
        <v>0.69700323243260454</v>
      </c>
      <c r="P366">
        <v>1</v>
      </c>
      <c r="Q366">
        <v>0</v>
      </c>
    </row>
    <row r="367" spans="1:17" x14ac:dyDescent="0.3">
      <c r="A367" s="19" t="s">
        <v>63</v>
      </c>
      <c r="B367" s="19">
        <v>22</v>
      </c>
      <c r="C367" s="19">
        <v>0.54583158099999995</v>
      </c>
      <c r="D367" s="19">
        <v>0.90822104400000003</v>
      </c>
      <c r="E367" s="19">
        <v>29</v>
      </c>
      <c r="F367" s="19">
        <v>0</v>
      </c>
      <c r="G367" s="19">
        <v>0</v>
      </c>
      <c r="H367" s="19">
        <v>0.48</v>
      </c>
      <c r="I367" s="19">
        <v>0</v>
      </c>
      <c r="J367" s="19">
        <v>0</v>
      </c>
      <c r="K367" s="19">
        <v>444</v>
      </c>
      <c r="L367" s="19">
        <v>0</v>
      </c>
      <c r="M367" s="19">
        <v>0</v>
      </c>
      <c r="N367">
        <v>0.58843762796545951</v>
      </c>
      <c r="O367">
        <v>0.48532604799789142</v>
      </c>
      <c r="P367">
        <v>1</v>
      </c>
      <c r="Q367">
        <v>0</v>
      </c>
    </row>
    <row r="368" spans="1:17" x14ac:dyDescent="0.3">
      <c r="A368" s="19" t="s">
        <v>63</v>
      </c>
      <c r="B368" s="19">
        <v>23</v>
      </c>
      <c r="C368" s="19">
        <v>0.54583158099999995</v>
      </c>
      <c r="D368" s="19">
        <v>0.90822104400000003</v>
      </c>
      <c r="E368" s="19">
        <v>29</v>
      </c>
      <c r="F368" s="19">
        <v>0</v>
      </c>
      <c r="G368" s="19">
        <v>0</v>
      </c>
      <c r="H368" s="19">
        <v>0.48</v>
      </c>
      <c r="I368" s="20">
        <v>0</v>
      </c>
      <c r="J368" s="19">
        <v>0</v>
      </c>
      <c r="K368" s="19">
        <v>444</v>
      </c>
      <c r="L368" s="19">
        <v>0</v>
      </c>
      <c r="M368" s="19">
        <v>0</v>
      </c>
      <c r="N368">
        <v>0.54974923912371776</v>
      </c>
      <c r="O368">
        <v>0.39400774523132698</v>
      </c>
      <c r="P368">
        <v>1</v>
      </c>
      <c r="Q368">
        <v>0</v>
      </c>
    </row>
    <row r="369" spans="1:17" x14ac:dyDescent="0.3">
      <c r="A369" s="19" t="s">
        <v>63</v>
      </c>
      <c r="B369" s="19">
        <v>24</v>
      </c>
      <c r="C369" s="19">
        <v>0.54583158099999995</v>
      </c>
      <c r="D369" s="19">
        <v>0.90822104400000003</v>
      </c>
      <c r="E369" s="19">
        <v>29</v>
      </c>
      <c r="F369" s="19">
        <v>0</v>
      </c>
      <c r="G369" s="19">
        <v>0</v>
      </c>
      <c r="H369" s="19">
        <v>0.48</v>
      </c>
      <c r="I369" s="19">
        <v>0</v>
      </c>
      <c r="J369" s="19">
        <v>0</v>
      </c>
      <c r="K369" s="19">
        <v>444</v>
      </c>
      <c r="L369" s="19">
        <v>0</v>
      </c>
      <c r="M369" s="19">
        <v>0</v>
      </c>
      <c r="N369">
        <v>0.58843762796545951</v>
      </c>
      <c r="O369">
        <v>0.48532604799789142</v>
      </c>
      <c r="P369">
        <v>1</v>
      </c>
      <c r="Q369">
        <v>0</v>
      </c>
    </row>
    <row r="370" spans="1:17" x14ac:dyDescent="0.3">
      <c r="A370" s="19" t="s">
        <v>115</v>
      </c>
      <c r="B370" s="19">
        <v>1</v>
      </c>
      <c r="C370" s="19">
        <v>0</v>
      </c>
      <c r="D370" s="19">
        <v>1</v>
      </c>
      <c r="E370" s="19">
        <v>4</v>
      </c>
      <c r="F370" s="19">
        <v>0</v>
      </c>
      <c r="G370">
        <v>0</v>
      </c>
      <c r="H370">
        <v>0.1</v>
      </c>
      <c r="I370" s="19">
        <v>0</v>
      </c>
      <c r="J370">
        <v>0</v>
      </c>
      <c r="K370">
        <v>0</v>
      </c>
      <c r="L370">
        <v>0</v>
      </c>
      <c r="M370">
        <v>0</v>
      </c>
      <c r="N370">
        <v>0</v>
      </c>
      <c r="O370">
        <v>0</v>
      </c>
      <c r="P370">
        <v>1</v>
      </c>
      <c r="Q370">
        <v>0</v>
      </c>
    </row>
    <row r="371" spans="1:17" x14ac:dyDescent="0.3">
      <c r="A371" s="19" t="s">
        <v>115</v>
      </c>
      <c r="B371" s="19">
        <v>2</v>
      </c>
      <c r="C371" s="19">
        <v>0</v>
      </c>
      <c r="D371">
        <v>1</v>
      </c>
      <c r="E371" s="19">
        <v>4</v>
      </c>
      <c r="F371">
        <v>0</v>
      </c>
      <c r="G371">
        <v>0</v>
      </c>
      <c r="H371">
        <v>0.1</v>
      </c>
      <c r="I371">
        <v>0</v>
      </c>
      <c r="J371">
        <v>0</v>
      </c>
      <c r="K371">
        <v>0</v>
      </c>
      <c r="L371">
        <v>0</v>
      </c>
      <c r="M371">
        <v>0</v>
      </c>
      <c r="N371">
        <v>0</v>
      </c>
      <c r="O371">
        <v>0</v>
      </c>
      <c r="P371">
        <v>1</v>
      </c>
      <c r="Q371">
        <v>0</v>
      </c>
    </row>
    <row r="372" spans="1:17" x14ac:dyDescent="0.3">
      <c r="A372" s="19" t="s">
        <v>115</v>
      </c>
      <c r="B372" s="19">
        <v>3</v>
      </c>
      <c r="C372" s="19">
        <v>0</v>
      </c>
      <c r="D372">
        <v>1</v>
      </c>
      <c r="E372" s="19">
        <v>4</v>
      </c>
      <c r="F372">
        <v>0</v>
      </c>
      <c r="G372">
        <v>0</v>
      </c>
      <c r="H372">
        <v>0.1</v>
      </c>
      <c r="I372">
        <v>0</v>
      </c>
      <c r="J372">
        <v>0</v>
      </c>
      <c r="K372">
        <v>0</v>
      </c>
      <c r="L372">
        <v>0</v>
      </c>
      <c r="M372">
        <v>0</v>
      </c>
      <c r="N372">
        <v>0</v>
      </c>
      <c r="O372">
        <v>0</v>
      </c>
      <c r="P372">
        <v>1</v>
      </c>
      <c r="Q372">
        <v>0</v>
      </c>
    </row>
    <row r="373" spans="1:17" x14ac:dyDescent="0.3">
      <c r="A373" s="19" t="s">
        <v>115</v>
      </c>
      <c r="B373" s="19">
        <v>4</v>
      </c>
      <c r="C373" s="19">
        <v>0</v>
      </c>
      <c r="D373">
        <v>1</v>
      </c>
      <c r="E373" s="19">
        <v>4</v>
      </c>
      <c r="F373">
        <v>0</v>
      </c>
      <c r="G373">
        <v>0</v>
      </c>
      <c r="H373">
        <v>0.1</v>
      </c>
      <c r="I373">
        <v>0</v>
      </c>
      <c r="J373">
        <v>0</v>
      </c>
      <c r="K373">
        <v>0</v>
      </c>
      <c r="L373">
        <v>0</v>
      </c>
      <c r="M373">
        <v>0</v>
      </c>
      <c r="N373">
        <v>0</v>
      </c>
      <c r="O373">
        <v>0</v>
      </c>
      <c r="P373">
        <v>1</v>
      </c>
      <c r="Q373">
        <v>0</v>
      </c>
    </row>
    <row r="374" spans="1:17" x14ac:dyDescent="0.3">
      <c r="A374" s="19" t="s">
        <v>115</v>
      </c>
      <c r="B374" s="19">
        <v>5</v>
      </c>
      <c r="C374" s="19">
        <v>0</v>
      </c>
      <c r="D374">
        <v>1</v>
      </c>
      <c r="E374" s="19">
        <v>4</v>
      </c>
      <c r="F374">
        <v>0</v>
      </c>
      <c r="G374">
        <v>0</v>
      </c>
      <c r="H374">
        <v>0.1</v>
      </c>
      <c r="I374">
        <v>0</v>
      </c>
      <c r="J374">
        <v>0</v>
      </c>
      <c r="K374">
        <v>0</v>
      </c>
      <c r="L374">
        <v>0</v>
      </c>
      <c r="M374">
        <v>0</v>
      </c>
      <c r="N374">
        <v>0</v>
      </c>
      <c r="O374">
        <v>0</v>
      </c>
      <c r="P374">
        <v>1</v>
      </c>
      <c r="Q374">
        <v>0</v>
      </c>
    </row>
    <row r="375" spans="1:17" x14ac:dyDescent="0.3">
      <c r="A375" s="19" t="s">
        <v>115</v>
      </c>
      <c r="B375" s="19">
        <v>6</v>
      </c>
      <c r="C375" s="19">
        <v>0</v>
      </c>
      <c r="D375">
        <v>1</v>
      </c>
      <c r="E375" s="19">
        <v>4</v>
      </c>
      <c r="F375">
        <v>0</v>
      </c>
      <c r="G375">
        <v>0</v>
      </c>
      <c r="H375">
        <v>0.1</v>
      </c>
      <c r="I375">
        <v>0</v>
      </c>
      <c r="J375">
        <v>0</v>
      </c>
      <c r="K375">
        <v>0</v>
      </c>
      <c r="L375">
        <v>0</v>
      </c>
      <c r="M375">
        <v>0</v>
      </c>
      <c r="N375">
        <v>0</v>
      </c>
      <c r="O375">
        <v>0</v>
      </c>
      <c r="P375">
        <v>1</v>
      </c>
      <c r="Q375">
        <v>0</v>
      </c>
    </row>
    <row r="376" spans="1:17" x14ac:dyDescent="0.3">
      <c r="A376" s="19" t="s">
        <v>115</v>
      </c>
      <c r="B376" s="19">
        <v>7</v>
      </c>
      <c r="C376" s="19">
        <v>0</v>
      </c>
      <c r="D376">
        <v>1</v>
      </c>
      <c r="E376" s="19">
        <v>4</v>
      </c>
      <c r="F376">
        <v>0</v>
      </c>
      <c r="G376">
        <v>0</v>
      </c>
      <c r="H376">
        <v>0.1</v>
      </c>
      <c r="I376">
        <v>0</v>
      </c>
      <c r="J376">
        <v>0</v>
      </c>
      <c r="K376">
        <v>0</v>
      </c>
      <c r="L376">
        <v>0</v>
      </c>
      <c r="M376">
        <v>0</v>
      </c>
      <c r="N376">
        <v>0</v>
      </c>
      <c r="O376">
        <v>0</v>
      </c>
      <c r="P376">
        <v>1</v>
      </c>
      <c r="Q376">
        <v>0</v>
      </c>
    </row>
    <row r="377" spans="1:17" x14ac:dyDescent="0.3">
      <c r="A377" s="19" t="s">
        <v>115</v>
      </c>
      <c r="B377" s="19">
        <v>8</v>
      </c>
      <c r="C377" s="19">
        <v>0</v>
      </c>
      <c r="D377">
        <v>1</v>
      </c>
      <c r="E377" s="19">
        <v>4</v>
      </c>
      <c r="F377">
        <v>0</v>
      </c>
      <c r="G377">
        <v>0</v>
      </c>
      <c r="H377">
        <v>0.1</v>
      </c>
      <c r="I377">
        <v>0</v>
      </c>
      <c r="J377">
        <v>0</v>
      </c>
      <c r="K377">
        <v>0</v>
      </c>
      <c r="L377">
        <v>0</v>
      </c>
      <c r="M377">
        <v>0</v>
      </c>
      <c r="N377">
        <v>0</v>
      </c>
      <c r="O377">
        <v>0</v>
      </c>
      <c r="P377">
        <v>1</v>
      </c>
      <c r="Q377">
        <v>0</v>
      </c>
    </row>
    <row r="378" spans="1:17" x14ac:dyDescent="0.3">
      <c r="A378" s="19" t="s">
        <v>115</v>
      </c>
      <c r="B378" s="19">
        <v>9</v>
      </c>
      <c r="C378" s="19">
        <v>0</v>
      </c>
      <c r="D378">
        <v>1</v>
      </c>
      <c r="E378" s="19">
        <v>4</v>
      </c>
      <c r="F378">
        <v>0</v>
      </c>
      <c r="G378">
        <v>0</v>
      </c>
      <c r="H378">
        <v>0.1</v>
      </c>
      <c r="I378">
        <v>0</v>
      </c>
      <c r="J378">
        <v>0</v>
      </c>
      <c r="K378">
        <v>0</v>
      </c>
      <c r="L378">
        <v>0</v>
      </c>
      <c r="M378">
        <v>0</v>
      </c>
      <c r="N378">
        <v>0</v>
      </c>
      <c r="O378">
        <v>0</v>
      </c>
      <c r="P378">
        <v>1</v>
      </c>
      <c r="Q378">
        <v>0</v>
      </c>
    </row>
    <row r="379" spans="1:17" x14ac:dyDescent="0.3">
      <c r="A379" s="19" t="s">
        <v>115</v>
      </c>
      <c r="B379" s="19">
        <v>10</v>
      </c>
      <c r="C379" s="19">
        <v>0</v>
      </c>
      <c r="D379">
        <v>1</v>
      </c>
      <c r="E379" s="19">
        <v>4</v>
      </c>
      <c r="F379">
        <v>0</v>
      </c>
      <c r="G379">
        <v>0</v>
      </c>
      <c r="H379">
        <v>0.1</v>
      </c>
      <c r="I379">
        <v>0</v>
      </c>
      <c r="J379">
        <v>0</v>
      </c>
      <c r="K379">
        <v>0</v>
      </c>
      <c r="L379">
        <v>0</v>
      </c>
      <c r="M379">
        <v>0</v>
      </c>
      <c r="N379">
        <v>0</v>
      </c>
      <c r="O379">
        <v>0</v>
      </c>
      <c r="P379">
        <v>1</v>
      </c>
      <c r="Q379">
        <v>0</v>
      </c>
    </row>
    <row r="380" spans="1:17" x14ac:dyDescent="0.3">
      <c r="A380" s="19" t="s">
        <v>115</v>
      </c>
      <c r="B380" s="19">
        <v>11</v>
      </c>
      <c r="C380" s="19">
        <v>0</v>
      </c>
      <c r="D380">
        <v>1</v>
      </c>
      <c r="E380" s="19">
        <v>4</v>
      </c>
      <c r="F380">
        <v>0</v>
      </c>
      <c r="G380">
        <v>0</v>
      </c>
      <c r="H380">
        <v>0.1</v>
      </c>
      <c r="I380">
        <v>0</v>
      </c>
      <c r="J380">
        <v>0</v>
      </c>
      <c r="K380">
        <v>0</v>
      </c>
      <c r="L380">
        <v>0</v>
      </c>
      <c r="M380">
        <v>0</v>
      </c>
      <c r="N380">
        <v>0</v>
      </c>
      <c r="O380">
        <v>0</v>
      </c>
      <c r="P380">
        <v>1</v>
      </c>
      <c r="Q380">
        <v>0</v>
      </c>
    </row>
    <row r="381" spans="1:17" x14ac:dyDescent="0.3">
      <c r="A381" s="19" t="s">
        <v>115</v>
      </c>
      <c r="B381" s="19">
        <v>12</v>
      </c>
      <c r="C381" s="19">
        <v>0</v>
      </c>
      <c r="D381">
        <v>1</v>
      </c>
      <c r="E381" s="19">
        <v>4</v>
      </c>
      <c r="F381">
        <v>0</v>
      </c>
      <c r="G381">
        <v>0</v>
      </c>
      <c r="H381">
        <v>0.1</v>
      </c>
      <c r="I381">
        <v>0</v>
      </c>
      <c r="J381">
        <v>0</v>
      </c>
      <c r="K381">
        <v>0</v>
      </c>
      <c r="L381">
        <v>0</v>
      </c>
      <c r="M381">
        <v>0</v>
      </c>
      <c r="N381">
        <v>0</v>
      </c>
      <c r="O381">
        <v>0</v>
      </c>
      <c r="P381">
        <v>1</v>
      </c>
      <c r="Q381">
        <v>0</v>
      </c>
    </row>
    <row r="382" spans="1:17" x14ac:dyDescent="0.3">
      <c r="A382" s="19" t="s">
        <v>115</v>
      </c>
      <c r="B382" s="19">
        <v>13</v>
      </c>
      <c r="C382" s="19">
        <v>0</v>
      </c>
      <c r="D382">
        <v>1</v>
      </c>
      <c r="E382" s="19">
        <v>4</v>
      </c>
      <c r="F382">
        <v>0</v>
      </c>
      <c r="G382">
        <v>0</v>
      </c>
      <c r="H382">
        <v>0.1</v>
      </c>
      <c r="I382">
        <v>0</v>
      </c>
      <c r="J382">
        <v>0</v>
      </c>
      <c r="K382">
        <v>0</v>
      </c>
      <c r="L382">
        <v>0</v>
      </c>
      <c r="M382">
        <v>0</v>
      </c>
      <c r="N382">
        <v>0</v>
      </c>
      <c r="O382">
        <v>0</v>
      </c>
      <c r="P382">
        <v>1</v>
      </c>
      <c r="Q382">
        <v>0</v>
      </c>
    </row>
    <row r="383" spans="1:17" x14ac:dyDescent="0.3">
      <c r="A383" s="19" t="s">
        <v>115</v>
      </c>
      <c r="B383" s="19">
        <v>14</v>
      </c>
      <c r="C383" s="19">
        <v>0</v>
      </c>
      <c r="D383">
        <v>1</v>
      </c>
      <c r="E383" s="19">
        <v>4</v>
      </c>
      <c r="F383">
        <v>0</v>
      </c>
      <c r="G383">
        <v>0</v>
      </c>
      <c r="H383">
        <v>0.1</v>
      </c>
      <c r="I383">
        <v>0</v>
      </c>
      <c r="J383">
        <v>0</v>
      </c>
      <c r="K383">
        <v>0</v>
      </c>
      <c r="L383">
        <v>0</v>
      </c>
      <c r="M383">
        <v>0</v>
      </c>
      <c r="N383">
        <v>0</v>
      </c>
      <c r="O383">
        <v>0</v>
      </c>
      <c r="P383">
        <v>1</v>
      </c>
      <c r="Q383">
        <v>0</v>
      </c>
    </row>
    <row r="384" spans="1:17" x14ac:dyDescent="0.3">
      <c r="A384" s="19" t="s">
        <v>115</v>
      </c>
      <c r="B384" s="19">
        <v>15</v>
      </c>
      <c r="C384" s="19">
        <v>0</v>
      </c>
      <c r="D384">
        <v>1</v>
      </c>
      <c r="E384" s="19">
        <v>4</v>
      </c>
      <c r="F384">
        <v>0</v>
      </c>
      <c r="G384">
        <v>0</v>
      </c>
      <c r="H384">
        <v>0.1</v>
      </c>
      <c r="I384">
        <v>0</v>
      </c>
      <c r="J384">
        <v>0</v>
      </c>
      <c r="K384">
        <v>0</v>
      </c>
      <c r="L384">
        <v>0</v>
      </c>
      <c r="M384">
        <v>0</v>
      </c>
      <c r="N384">
        <v>0</v>
      </c>
      <c r="O384">
        <v>0</v>
      </c>
      <c r="P384">
        <v>1</v>
      </c>
      <c r="Q384">
        <v>0</v>
      </c>
    </row>
    <row r="385" spans="1:17" x14ac:dyDescent="0.3">
      <c r="A385" s="19" t="s">
        <v>115</v>
      </c>
      <c r="B385" s="19">
        <v>16</v>
      </c>
      <c r="C385" s="19">
        <v>0</v>
      </c>
      <c r="D385">
        <v>1</v>
      </c>
      <c r="E385" s="19">
        <v>4</v>
      </c>
      <c r="F385">
        <v>0</v>
      </c>
      <c r="G385">
        <v>0</v>
      </c>
      <c r="H385">
        <v>0.1</v>
      </c>
      <c r="I385">
        <v>0</v>
      </c>
      <c r="J385">
        <v>0</v>
      </c>
      <c r="K385">
        <v>0</v>
      </c>
      <c r="L385">
        <v>0</v>
      </c>
      <c r="M385">
        <v>0</v>
      </c>
      <c r="N385">
        <v>0</v>
      </c>
      <c r="O385">
        <v>0</v>
      </c>
      <c r="P385">
        <v>1</v>
      </c>
      <c r="Q385">
        <v>0</v>
      </c>
    </row>
    <row r="386" spans="1:17" x14ac:dyDescent="0.3">
      <c r="A386" s="19" t="s">
        <v>115</v>
      </c>
      <c r="B386" s="19">
        <v>17</v>
      </c>
      <c r="C386" s="19">
        <v>0</v>
      </c>
      <c r="D386">
        <v>1</v>
      </c>
      <c r="E386" s="19">
        <v>4</v>
      </c>
      <c r="F386">
        <v>0</v>
      </c>
      <c r="G386">
        <v>0</v>
      </c>
      <c r="H386">
        <v>0.1</v>
      </c>
      <c r="I386">
        <v>0</v>
      </c>
      <c r="J386">
        <v>0</v>
      </c>
      <c r="K386">
        <v>0</v>
      </c>
      <c r="L386">
        <v>0</v>
      </c>
      <c r="M386">
        <v>0</v>
      </c>
      <c r="N386">
        <v>0</v>
      </c>
      <c r="O386">
        <v>0</v>
      </c>
      <c r="P386">
        <v>1</v>
      </c>
      <c r="Q386">
        <v>0</v>
      </c>
    </row>
    <row r="387" spans="1:17" x14ac:dyDescent="0.3">
      <c r="A387" s="19" t="s">
        <v>115</v>
      </c>
      <c r="B387" s="19">
        <v>18</v>
      </c>
      <c r="C387" s="19">
        <v>0</v>
      </c>
      <c r="D387">
        <v>1</v>
      </c>
      <c r="E387" s="19">
        <v>4</v>
      </c>
      <c r="F387">
        <v>0</v>
      </c>
      <c r="G387">
        <v>0</v>
      </c>
      <c r="H387">
        <v>0.1</v>
      </c>
      <c r="I387">
        <v>0</v>
      </c>
      <c r="J387">
        <v>0</v>
      </c>
      <c r="K387">
        <v>0</v>
      </c>
      <c r="L387">
        <v>0</v>
      </c>
      <c r="M387">
        <v>0</v>
      </c>
      <c r="N387">
        <v>0</v>
      </c>
      <c r="O387">
        <v>0</v>
      </c>
      <c r="P387">
        <v>1</v>
      </c>
      <c r="Q387">
        <v>0</v>
      </c>
    </row>
    <row r="388" spans="1:17" x14ac:dyDescent="0.3">
      <c r="A388" s="19" t="s">
        <v>115</v>
      </c>
      <c r="B388" s="19">
        <v>19</v>
      </c>
      <c r="C388" s="19">
        <v>0</v>
      </c>
      <c r="D388">
        <v>1</v>
      </c>
      <c r="E388" s="19">
        <v>4</v>
      </c>
      <c r="F388">
        <v>0</v>
      </c>
      <c r="G388">
        <v>0</v>
      </c>
      <c r="H388">
        <v>0.1</v>
      </c>
      <c r="I388">
        <v>0</v>
      </c>
      <c r="J388">
        <v>0</v>
      </c>
      <c r="K388">
        <v>0</v>
      </c>
      <c r="L388">
        <v>0</v>
      </c>
      <c r="M388">
        <v>0</v>
      </c>
      <c r="N388">
        <v>0</v>
      </c>
      <c r="O388">
        <v>0</v>
      </c>
      <c r="P388">
        <v>1</v>
      </c>
      <c r="Q388">
        <v>0</v>
      </c>
    </row>
    <row r="389" spans="1:17" x14ac:dyDescent="0.3">
      <c r="A389" s="19" t="s">
        <v>115</v>
      </c>
      <c r="B389" s="19">
        <v>21</v>
      </c>
      <c r="C389" s="19">
        <v>0</v>
      </c>
      <c r="D389">
        <v>1</v>
      </c>
      <c r="E389" s="19">
        <v>4</v>
      </c>
      <c r="F389">
        <v>0</v>
      </c>
      <c r="G389">
        <v>0</v>
      </c>
      <c r="H389">
        <v>0.1</v>
      </c>
      <c r="I389">
        <v>0</v>
      </c>
      <c r="J389">
        <v>0</v>
      </c>
      <c r="K389">
        <v>0</v>
      </c>
      <c r="L389">
        <v>0</v>
      </c>
      <c r="M389">
        <v>0</v>
      </c>
      <c r="N389">
        <v>0</v>
      </c>
      <c r="O389">
        <v>0</v>
      </c>
      <c r="P389">
        <v>1</v>
      </c>
      <c r="Q389">
        <v>0</v>
      </c>
    </row>
    <row r="390" spans="1:17" x14ac:dyDescent="0.3">
      <c r="A390" s="19" t="s">
        <v>115</v>
      </c>
      <c r="B390" s="19">
        <v>22</v>
      </c>
      <c r="C390" s="19">
        <v>0</v>
      </c>
      <c r="D390">
        <v>1</v>
      </c>
      <c r="E390" s="19">
        <v>4</v>
      </c>
      <c r="F390">
        <v>0</v>
      </c>
      <c r="G390">
        <v>0</v>
      </c>
      <c r="H390">
        <v>0.1</v>
      </c>
      <c r="I390">
        <v>0</v>
      </c>
      <c r="J390">
        <v>0</v>
      </c>
      <c r="K390">
        <v>0</v>
      </c>
      <c r="L390">
        <v>0</v>
      </c>
      <c r="M390">
        <v>0</v>
      </c>
      <c r="N390">
        <v>0</v>
      </c>
      <c r="O390">
        <v>0</v>
      </c>
      <c r="P390">
        <v>1</v>
      </c>
      <c r="Q390">
        <v>0</v>
      </c>
    </row>
    <row r="391" spans="1:17" x14ac:dyDescent="0.3">
      <c r="A391" s="19" t="s">
        <v>115</v>
      </c>
      <c r="B391" s="19">
        <v>23</v>
      </c>
      <c r="C391" s="19">
        <v>0</v>
      </c>
      <c r="D391">
        <v>1</v>
      </c>
      <c r="E391" s="19">
        <v>4</v>
      </c>
      <c r="F391">
        <v>0</v>
      </c>
      <c r="G391">
        <v>0</v>
      </c>
      <c r="H391">
        <v>0.1</v>
      </c>
      <c r="I391">
        <v>0</v>
      </c>
      <c r="J391">
        <v>0</v>
      </c>
      <c r="K391">
        <v>0</v>
      </c>
      <c r="L391">
        <v>0</v>
      </c>
      <c r="M391">
        <v>0</v>
      </c>
      <c r="N391">
        <v>0</v>
      </c>
      <c r="O391">
        <v>0</v>
      </c>
      <c r="P391">
        <v>1</v>
      </c>
      <c r="Q391">
        <v>0</v>
      </c>
    </row>
    <row r="392" spans="1:17" x14ac:dyDescent="0.3">
      <c r="A392" s="19" t="s">
        <v>115</v>
      </c>
      <c r="B392" s="19">
        <v>24</v>
      </c>
      <c r="C392" s="19">
        <v>0</v>
      </c>
      <c r="D392">
        <v>1</v>
      </c>
      <c r="E392" s="19">
        <v>4</v>
      </c>
      <c r="F392">
        <v>0</v>
      </c>
      <c r="G392">
        <v>0</v>
      </c>
      <c r="H392">
        <v>0.1</v>
      </c>
      <c r="I392">
        <v>0</v>
      </c>
      <c r="J392">
        <v>0</v>
      </c>
      <c r="K392">
        <v>0</v>
      </c>
      <c r="L392">
        <v>0</v>
      </c>
      <c r="M392">
        <v>0</v>
      </c>
      <c r="N392">
        <v>0</v>
      </c>
      <c r="O392">
        <v>0</v>
      </c>
      <c r="P392">
        <v>1</v>
      </c>
      <c r="Q392">
        <v>0</v>
      </c>
    </row>
    <row r="393" spans="1:17" x14ac:dyDescent="0.3">
      <c r="A393" s="19" t="s">
        <v>114</v>
      </c>
      <c r="B393" s="19">
        <v>1</v>
      </c>
      <c r="C393" s="19">
        <v>0</v>
      </c>
      <c r="D393" s="19">
        <v>1</v>
      </c>
      <c r="E393" s="19">
        <v>4</v>
      </c>
      <c r="F393" s="19">
        <v>0</v>
      </c>
      <c r="G393">
        <v>0</v>
      </c>
      <c r="H393">
        <v>0.1</v>
      </c>
      <c r="I393" s="19">
        <v>0</v>
      </c>
      <c r="J393">
        <v>0</v>
      </c>
      <c r="K393">
        <v>0</v>
      </c>
      <c r="L393">
        <v>0</v>
      </c>
      <c r="M393">
        <v>0</v>
      </c>
      <c r="N393">
        <v>0</v>
      </c>
      <c r="O393">
        <v>0</v>
      </c>
      <c r="P393">
        <v>1</v>
      </c>
      <c r="Q393">
        <v>0</v>
      </c>
    </row>
    <row r="394" spans="1:17" x14ac:dyDescent="0.3">
      <c r="A394" s="19" t="s">
        <v>114</v>
      </c>
      <c r="B394" s="19">
        <v>2</v>
      </c>
      <c r="C394" s="19">
        <v>0</v>
      </c>
      <c r="D394">
        <v>1</v>
      </c>
      <c r="E394" s="19">
        <v>4</v>
      </c>
      <c r="F394">
        <v>0</v>
      </c>
      <c r="G394">
        <v>0</v>
      </c>
      <c r="H394">
        <v>0.1</v>
      </c>
      <c r="I394">
        <v>0</v>
      </c>
      <c r="J394">
        <v>0</v>
      </c>
      <c r="K394">
        <v>0</v>
      </c>
      <c r="L394">
        <v>0</v>
      </c>
      <c r="M394">
        <v>0</v>
      </c>
      <c r="N394">
        <v>0</v>
      </c>
      <c r="O394">
        <v>0</v>
      </c>
      <c r="P394">
        <v>1</v>
      </c>
      <c r="Q394">
        <v>0</v>
      </c>
    </row>
    <row r="395" spans="1:17" x14ac:dyDescent="0.3">
      <c r="A395" s="19" t="s">
        <v>114</v>
      </c>
      <c r="B395" s="19">
        <v>3</v>
      </c>
      <c r="C395" s="19">
        <v>0</v>
      </c>
      <c r="D395">
        <v>1</v>
      </c>
      <c r="E395" s="19">
        <v>4</v>
      </c>
      <c r="F395">
        <v>0</v>
      </c>
      <c r="G395">
        <v>0</v>
      </c>
      <c r="H395">
        <v>0.1</v>
      </c>
      <c r="I395">
        <v>0</v>
      </c>
      <c r="J395">
        <v>0</v>
      </c>
      <c r="K395">
        <v>0</v>
      </c>
      <c r="L395">
        <v>0</v>
      </c>
      <c r="M395">
        <v>0</v>
      </c>
      <c r="N395">
        <v>0</v>
      </c>
      <c r="O395">
        <v>0</v>
      </c>
      <c r="P395">
        <v>1</v>
      </c>
      <c r="Q395">
        <v>0</v>
      </c>
    </row>
    <row r="396" spans="1:17" x14ac:dyDescent="0.3">
      <c r="A396" s="19" t="s">
        <v>114</v>
      </c>
      <c r="B396" s="19">
        <v>4</v>
      </c>
      <c r="C396" s="19">
        <v>0</v>
      </c>
      <c r="D396">
        <v>1</v>
      </c>
      <c r="E396" s="19">
        <v>4</v>
      </c>
      <c r="F396">
        <v>0</v>
      </c>
      <c r="G396">
        <v>0</v>
      </c>
      <c r="H396">
        <v>0.1</v>
      </c>
      <c r="I396">
        <v>0</v>
      </c>
      <c r="J396">
        <v>0</v>
      </c>
      <c r="K396">
        <v>0</v>
      </c>
      <c r="L396">
        <v>0</v>
      </c>
      <c r="M396">
        <v>0</v>
      </c>
      <c r="N396">
        <v>0</v>
      </c>
      <c r="O396">
        <v>0</v>
      </c>
      <c r="P396">
        <v>1</v>
      </c>
      <c r="Q396">
        <v>0</v>
      </c>
    </row>
    <row r="397" spans="1:17" x14ac:dyDescent="0.3">
      <c r="A397" s="19" t="s">
        <v>114</v>
      </c>
      <c r="B397" s="19">
        <v>5</v>
      </c>
      <c r="C397" s="19">
        <v>0</v>
      </c>
      <c r="D397">
        <v>1</v>
      </c>
      <c r="E397" s="19">
        <v>4</v>
      </c>
      <c r="F397">
        <v>0</v>
      </c>
      <c r="G397">
        <v>0</v>
      </c>
      <c r="H397">
        <v>0.1</v>
      </c>
      <c r="I397">
        <v>0</v>
      </c>
      <c r="J397">
        <v>0</v>
      </c>
      <c r="K397">
        <v>0</v>
      </c>
      <c r="L397">
        <v>0</v>
      </c>
      <c r="M397">
        <v>0</v>
      </c>
      <c r="N397">
        <v>0</v>
      </c>
      <c r="O397">
        <v>0</v>
      </c>
      <c r="P397">
        <v>1</v>
      </c>
      <c r="Q397">
        <v>0</v>
      </c>
    </row>
    <row r="398" spans="1:17" x14ac:dyDescent="0.3">
      <c r="A398" s="19" t="s">
        <v>114</v>
      </c>
      <c r="B398" s="19">
        <v>6</v>
      </c>
      <c r="C398" s="19">
        <v>0</v>
      </c>
      <c r="D398">
        <v>1</v>
      </c>
      <c r="E398" s="19">
        <v>4</v>
      </c>
      <c r="F398">
        <v>0</v>
      </c>
      <c r="G398">
        <v>0</v>
      </c>
      <c r="H398">
        <v>0.1</v>
      </c>
      <c r="I398">
        <v>0</v>
      </c>
      <c r="J398">
        <v>0</v>
      </c>
      <c r="K398">
        <v>0</v>
      </c>
      <c r="L398">
        <v>0</v>
      </c>
      <c r="M398">
        <v>0</v>
      </c>
      <c r="N398">
        <v>0</v>
      </c>
      <c r="O398">
        <v>0</v>
      </c>
      <c r="P398">
        <v>1</v>
      </c>
      <c r="Q398">
        <v>0</v>
      </c>
    </row>
    <row r="399" spans="1:17" x14ac:dyDescent="0.3">
      <c r="A399" s="19" t="s">
        <v>114</v>
      </c>
      <c r="B399" s="19">
        <v>7</v>
      </c>
      <c r="C399" s="19">
        <v>0</v>
      </c>
      <c r="D399">
        <v>1</v>
      </c>
      <c r="E399" s="19">
        <v>4</v>
      </c>
      <c r="F399">
        <v>0</v>
      </c>
      <c r="G399">
        <v>0</v>
      </c>
      <c r="H399">
        <v>0.1</v>
      </c>
      <c r="I399">
        <v>0</v>
      </c>
      <c r="J399">
        <v>0</v>
      </c>
      <c r="K399">
        <v>0</v>
      </c>
      <c r="L399">
        <v>0</v>
      </c>
      <c r="M399">
        <v>0</v>
      </c>
      <c r="N399">
        <v>0</v>
      </c>
      <c r="O399">
        <v>0</v>
      </c>
      <c r="P399">
        <v>1</v>
      </c>
      <c r="Q399">
        <v>0</v>
      </c>
    </row>
    <row r="400" spans="1:17" x14ac:dyDescent="0.3">
      <c r="A400" s="19" t="s">
        <v>114</v>
      </c>
      <c r="B400" s="19">
        <v>8</v>
      </c>
      <c r="C400" s="19">
        <v>0</v>
      </c>
      <c r="D400">
        <v>1</v>
      </c>
      <c r="E400" s="19">
        <v>4</v>
      </c>
      <c r="F400">
        <v>0</v>
      </c>
      <c r="G400">
        <v>0</v>
      </c>
      <c r="H400">
        <v>0.1</v>
      </c>
      <c r="I400">
        <v>0</v>
      </c>
      <c r="J400">
        <v>0</v>
      </c>
      <c r="K400">
        <v>0</v>
      </c>
      <c r="L400">
        <v>0</v>
      </c>
      <c r="M400">
        <v>0</v>
      </c>
      <c r="N400">
        <v>0</v>
      </c>
      <c r="O400">
        <v>0</v>
      </c>
      <c r="P400">
        <v>1</v>
      </c>
      <c r="Q400">
        <v>0</v>
      </c>
    </row>
    <row r="401" spans="1:17" x14ac:dyDescent="0.3">
      <c r="A401" s="19" t="s">
        <v>114</v>
      </c>
      <c r="B401" s="19">
        <v>9</v>
      </c>
      <c r="C401" s="19">
        <v>0</v>
      </c>
      <c r="D401">
        <v>1</v>
      </c>
      <c r="E401" s="19">
        <v>4</v>
      </c>
      <c r="F401">
        <v>0</v>
      </c>
      <c r="G401">
        <v>0</v>
      </c>
      <c r="H401">
        <v>0.1</v>
      </c>
      <c r="I401">
        <v>0</v>
      </c>
      <c r="J401">
        <v>0</v>
      </c>
      <c r="K401">
        <v>0</v>
      </c>
      <c r="L401">
        <v>0</v>
      </c>
      <c r="M401">
        <v>0</v>
      </c>
      <c r="N401">
        <v>0</v>
      </c>
      <c r="O401">
        <v>0</v>
      </c>
      <c r="P401">
        <v>1</v>
      </c>
      <c r="Q401">
        <v>0</v>
      </c>
    </row>
    <row r="402" spans="1:17" x14ac:dyDescent="0.3">
      <c r="A402" s="19" t="s">
        <v>114</v>
      </c>
      <c r="B402" s="19">
        <v>10</v>
      </c>
      <c r="C402" s="19">
        <v>0</v>
      </c>
      <c r="D402">
        <v>1</v>
      </c>
      <c r="E402" s="19">
        <v>4</v>
      </c>
      <c r="F402">
        <v>0</v>
      </c>
      <c r="G402">
        <v>0</v>
      </c>
      <c r="H402">
        <v>0.1</v>
      </c>
      <c r="I402">
        <v>0</v>
      </c>
      <c r="J402">
        <v>0</v>
      </c>
      <c r="K402">
        <v>0</v>
      </c>
      <c r="L402">
        <v>0</v>
      </c>
      <c r="M402">
        <v>0</v>
      </c>
      <c r="N402">
        <v>0</v>
      </c>
      <c r="O402">
        <v>0</v>
      </c>
      <c r="P402">
        <v>1</v>
      </c>
      <c r="Q402">
        <v>0</v>
      </c>
    </row>
    <row r="403" spans="1:17" x14ac:dyDescent="0.3">
      <c r="A403" s="19" t="s">
        <v>114</v>
      </c>
      <c r="B403" s="19">
        <v>11</v>
      </c>
      <c r="C403" s="19">
        <v>0</v>
      </c>
      <c r="D403">
        <v>1</v>
      </c>
      <c r="E403" s="19">
        <v>4</v>
      </c>
      <c r="F403">
        <v>0</v>
      </c>
      <c r="G403">
        <v>0</v>
      </c>
      <c r="H403">
        <v>0.1</v>
      </c>
      <c r="I403">
        <v>0</v>
      </c>
      <c r="J403">
        <v>0</v>
      </c>
      <c r="K403">
        <v>0</v>
      </c>
      <c r="L403">
        <v>0</v>
      </c>
      <c r="M403">
        <v>0</v>
      </c>
      <c r="N403">
        <v>0</v>
      </c>
      <c r="O403">
        <v>0</v>
      </c>
      <c r="P403">
        <v>1</v>
      </c>
      <c r="Q403">
        <v>0</v>
      </c>
    </row>
    <row r="404" spans="1:17" x14ac:dyDescent="0.3">
      <c r="A404" s="19" t="s">
        <v>114</v>
      </c>
      <c r="B404" s="19">
        <v>12</v>
      </c>
      <c r="C404" s="19">
        <v>0</v>
      </c>
      <c r="D404">
        <v>1</v>
      </c>
      <c r="E404" s="19">
        <v>4</v>
      </c>
      <c r="F404">
        <v>0</v>
      </c>
      <c r="G404">
        <v>0</v>
      </c>
      <c r="H404">
        <v>0.1</v>
      </c>
      <c r="I404">
        <v>0</v>
      </c>
      <c r="J404">
        <v>0</v>
      </c>
      <c r="K404">
        <v>0</v>
      </c>
      <c r="L404">
        <v>0</v>
      </c>
      <c r="M404">
        <v>0</v>
      </c>
      <c r="N404">
        <v>0</v>
      </c>
      <c r="O404">
        <v>0</v>
      </c>
      <c r="P404">
        <v>1</v>
      </c>
      <c r="Q404">
        <v>0</v>
      </c>
    </row>
    <row r="405" spans="1:17" x14ac:dyDescent="0.3">
      <c r="A405" s="19" t="s">
        <v>114</v>
      </c>
      <c r="B405" s="19">
        <v>13</v>
      </c>
      <c r="C405" s="19">
        <v>0</v>
      </c>
      <c r="D405">
        <v>1</v>
      </c>
      <c r="E405" s="19">
        <v>4</v>
      </c>
      <c r="F405">
        <v>0</v>
      </c>
      <c r="G405">
        <v>0</v>
      </c>
      <c r="H405">
        <v>0.1</v>
      </c>
      <c r="I405">
        <v>0</v>
      </c>
      <c r="J405">
        <v>0</v>
      </c>
      <c r="K405">
        <v>0</v>
      </c>
      <c r="L405">
        <v>0</v>
      </c>
      <c r="M405">
        <v>0</v>
      </c>
      <c r="N405">
        <v>0</v>
      </c>
      <c r="O405">
        <v>0</v>
      </c>
      <c r="P405">
        <v>1</v>
      </c>
      <c r="Q405">
        <v>0</v>
      </c>
    </row>
    <row r="406" spans="1:17" x14ac:dyDescent="0.3">
      <c r="A406" s="19" t="s">
        <v>114</v>
      </c>
      <c r="B406" s="19">
        <v>14</v>
      </c>
      <c r="C406" s="19">
        <v>0</v>
      </c>
      <c r="D406">
        <v>1</v>
      </c>
      <c r="E406" s="19">
        <v>4</v>
      </c>
      <c r="F406">
        <v>0</v>
      </c>
      <c r="G406">
        <v>0</v>
      </c>
      <c r="H406">
        <v>0.1</v>
      </c>
      <c r="I406">
        <v>0</v>
      </c>
      <c r="J406">
        <v>0</v>
      </c>
      <c r="K406">
        <v>0</v>
      </c>
      <c r="L406">
        <v>0</v>
      </c>
      <c r="M406">
        <v>0</v>
      </c>
      <c r="N406">
        <v>0</v>
      </c>
      <c r="O406">
        <v>0</v>
      </c>
      <c r="P406">
        <v>1</v>
      </c>
      <c r="Q406">
        <v>0</v>
      </c>
    </row>
    <row r="407" spans="1:17" x14ac:dyDescent="0.3">
      <c r="A407" s="19" t="s">
        <v>114</v>
      </c>
      <c r="B407" s="19">
        <v>15</v>
      </c>
      <c r="C407" s="19">
        <v>0</v>
      </c>
      <c r="D407">
        <v>1</v>
      </c>
      <c r="E407" s="19">
        <v>4</v>
      </c>
      <c r="F407">
        <v>0</v>
      </c>
      <c r="G407">
        <v>0</v>
      </c>
      <c r="H407">
        <v>0.1</v>
      </c>
      <c r="I407">
        <v>0</v>
      </c>
      <c r="J407">
        <v>0</v>
      </c>
      <c r="K407">
        <v>0</v>
      </c>
      <c r="L407">
        <v>0</v>
      </c>
      <c r="M407">
        <v>0</v>
      </c>
      <c r="N407">
        <v>0</v>
      </c>
      <c r="O407">
        <v>0</v>
      </c>
      <c r="P407">
        <v>1</v>
      </c>
      <c r="Q407">
        <v>0</v>
      </c>
    </row>
    <row r="408" spans="1:17" x14ac:dyDescent="0.3">
      <c r="A408" s="19" t="s">
        <v>114</v>
      </c>
      <c r="B408" s="19">
        <v>16</v>
      </c>
      <c r="C408" s="19">
        <v>0</v>
      </c>
      <c r="D408">
        <v>1</v>
      </c>
      <c r="E408" s="19">
        <v>4</v>
      </c>
      <c r="F408">
        <v>0</v>
      </c>
      <c r="G408">
        <v>0</v>
      </c>
      <c r="H408">
        <v>0.1</v>
      </c>
      <c r="I408">
        <v>0</v>
      </c>
      <c r="J408">
        <v>0</v>
      </c>
      <c r="K408">
        <v>0</v>
      </c>
      <c r="L408">
        <v>0</v>
      </c>
      <c r="M408">
        <v>0</v>
      </c>
      <c r="N408">
        <v>0</v>
      </c>
      <c r="O408">
        <v>0</v>
      </c>
      <c r="P408">
        <v>1</v>
      </c>
      <c r="Q408">
        <v>0</v>
      </c>
    </row>
    <row r="409" spans="1:17" x14ac:dyDescent="0.3">
      <c r="A409" s="19" t="s">
        <v>114</v>
      </c>
      <c r="B409" s="19">
        <v>17</v>
      </c>
      <c r="C409" s="19">
        <v>0</v>
      </c>
      <c r="D409">
        <v>1</v>
      </c>
      <c r="E409" s="19">
        <v>4</v>
      </c>
      <c r="F409">
        <v>0</v>
      </c>
      <c r="G409">
        <v>0</v>
      </c>
      <c r="H409">
        <v>0.1</v>
      </c>
      <c r="I409">
        <v>0</v>
      </c>
      <c r="J409">
        <v>0</v>
      </c>
      <c r="K409">
        <v>0</v>
      </c>
      <c r="L409">
        <v>0</v>
      </c>
      <c r="M409">
        <v>0</v>
      </c>
      <c r="N409">
        <v>0</v>
      </c>
      <c r="O409">
        <v>0</v>
      </c>
      <c r="P409">
        <v>1</v>
      </c>
      <c r="Q409">
        <v>0</v>
      </c>
    </row>
    <row r="410" spans="1:17" x14ac:dyDescent="0.3">
      <c r="A410" s="19" t="s">
        <v>114</v>
      </c>
      <c r="B410" s="19">
        <v>18</v>
      </c>
      <c r="C410" s="19">
        <v>0</v>
      </c>
      <c r="D410">
        <v>1</v>
      </c>
      <c r="E410" s="19">
        <v>4</v>
      </c>
      <c r="F410">
        <v>0</v>
      </c>
      <c r="G410">
        <v>0</v>
      </c>
      <c r="H410">
        <v>0.1</v>
      </c>
      <c r="I410">
        <v>0</v>
      </c>
      <c r="J410">
        <v>0</v>
      </c>
      <c r="K410">
        <v>0</v>
      </c>
      <c r="L410">
        <v>0</v>
      </c>
      <c r="M410">
        <v>0</v>
      </c>
      <c r="N410">
        <v>0</v>
      </c>
      <c r="O410">
        <v>0</v>
      </c>
      <c r="P410">
        <v>1</v>
      </c>
      <c r="Q410">
        <v>0</v>
      </c>
    </row>
    <row r="411" spans="1:17" x14ac:dyDescent="0.3">
      <c r="A411" s="19" t="s">
        <v>114</v>
      </c>
      <c r="B411" s="19">
        <v>19</v>
      </c>
      <c r="C411" s="19">
        <v>0</v>
      </c>
      <c r="D411">
        <v>1</v>
      </c>
      <c r="E411" s="19">
        <v>4</v>
      </c>
      <c r="F411">
        <v>0</v>
      </c>
      <c r="G411">
        <v>0</v>
      </c>
      <c r="H411">
        <v>0.1</v>
      </c>
      <c r="I411">
        <v>0</v>
      </c>
      <c r="J411">
        <v>0</v>
      </c>
      <c r="K411">
        <v>0</v>
      </c>
      <c r="L411">
        <v>0</v>
      </c>
      <c r="M411">
        <v>0</v>
      </c>
      <c r="N411">
        <v>0</v>
      </c>
      <c r="O411">
        <v>0</v>
      </c>
      <c r="P411">
        <v>1</v>
      </c>
      <c r="Q411">
        <v>0</v>
      </c>
    </row>
    <row r="412" spans="1:17" x14ac:dyDescent="0.3">
      <c r="A412" s="19" t="s">
        <v>114</v>
      </c>
      <c r="B412" s="19">
        <v>21</v>
      </c>
      <c r="C412" s="19">
        <v>0</v>
      </c>
      <c r="D412">
        <v>1</v>
      </c>
      <c r="E412" s="19">
        <v>4</v>
      </c>
      <c r="F412">
        <v>0</v>
      </c>
      <c r="G412">
        <v>0</v>
      </c>
      <c r="H412">
        <v>0.1</v>
      </c>
      <c r="I412">
        <v>0</v>
      </c>
      <c r="J412">
        <v>0</v>
      </c>
      <c r="K412">
        <v>0</v>
      </c>
      <c r="L412">
        <v>0</v>
      </c>
      <c r="M412">
        <v>0</v>
      </c>
      <c r="N412">
        <v>0</v>
      </c>
      <c r="O412">
        <v>0</v>
      </c>
      <c r="P412">
        <v>1</v>
      </c>
      <c r="Q412">
        <v>0</v>
      </c>
    </row>
    <row r="413" spans="1:17" x14ac:dyDescent="0.3">
      <c r="A413" s="19" t="s">
        <v>114</v>
      </c>
      <c r="B413" s="19">
        <v>22</v>
      </c>
      <c r="C413" s="19">
        <v>0</v>
      </c>
      <c r="D413">
        <v>1</v>
      </c>
      <c r="E413" s="19">
        <v>4</v>
      </c>
      <c r="F413">
        <v>0</v>
      </c>
      <c r="G413">
        <v>0</v>
      </c>
      <c r="H413">
        <v>0.1</v>
      </c>
      <c r="I413">
        <v>0</v>
      </c>
      <c r="J413">
        <v>0</v>
      </c>
      <c r="K413">
        <v>0</v>
      </c>
      <c r="L413">
        <v>0</v>
      </c>
      <c r="M413">
        <v>0</v>
      </c>
      <c r="N413">
        <v>0</v>
      </c>
      <c r="O413">
        <v>0</v>
      </c>
      <c r="P413">
        <v>1</v>
      </c>
      <c r="Q413">
        <v>0</v>
      </c>
    </row>
    <row r="414" spans="1:17" x14ac:dyDescent="0.3">
      <c r="A414" s="19" t="s">
        <v>114</v>
      </c>
      <c r="B414" s="19">
        <v>23</v>
      </c>
      <c r="C414" s="19">
        <v>0</v>
      </c>
      <c r="D414">
        <v>1</v>
      </c>
      <c r="E414" s="19">
        <v>4</v>
      </c>
      <c r="F414">
        <v>0</v>
      </c>
      <c r="G414">
        <v>0</v>
      </c>
      <c r="H414">
        <v>0.1</v>
      </c>
      <c r="I414">
        <v>0</v>
      </c>
      <c r="J414">
        <v>0</v>
      </c>
      <c r="K414">
        <v>0</v>
      </c>
      <c r="L414">
        <v>0</v>
      </c>
      <c r="M414">
        <v>0</v>
      </c>
      <c r="N414">
        <v>0</v>
      </c>
      <c r="O414">
        <v>0</v>
      </c>
      <c r="P414">
        <v>1</v>
      </c>
      <c r="Q414">
        <v>0</v>
      </c>
    </row>
    <row r="415" spans="1:17" x14ac:dyDescent="0.3">
      <c r="A415" s="19" t="s">
        <v>114</v>
      </c>
      <c r="B415" s="19">
        <v>24</v>
      </c>
      <c r="C415" s="19">
        <v>0</v>
      </c>
      <c r="D415">
        <v>1</v>
      </c>
      <c r="E415" s="19">
        <v>4</v>
      </c>
      <c r="F415">
        <v>0</v>
      </c>
      <c r="G415">
        <v>0</v>
      </c>
      <c r="H415">
        <v>0.1</v>
      </c>
      <c r="I415">
        <v>0</v>
      </c>
      <c r="J415">
        <v>0</v>
      </c>
      <c r="K415">
        <v>0</v>
      </c>
      <c r="L415">
        <v>0</v>
      </c>
      <c r="M415">
        <v>0</v>
      </c>
      <c r="N415">
        <v>0</v>
      </c>
      <c r="O415">
        <v>0</v>
      </c>
      <c r="P415">
        <v>1</v>
      </c>
      <c r="Q415">
        <v>0</v>
      </c>
    </row>
    <row r="416" spans="1:17" x14ac:dyDescent="0.3">
      <c r="A416" s="19" t="s">
        <v>116</v>
      </c>
      <c r="B416" s="19">
        <v>1</v>
      </c>
      <c r="C416" s="19">
        <v>0</v>
      </c>
      <c r="D416" s="19">
        <v>1</v>
      </c>
      <c r="E416" s="19">
        <v>4</v>
      </c>
      <c r="F416" s="19">
        <v>0</v>
      </c>
      <c r="G416">
        <v>0</v>
      </c>
      <c r="H416">
        <v>0.1</v>
      </c>
      <c r="I416" s="19">
        <v>0</v>
      </c>
      <c r="J416">
        <v>0</v>
      </c>
      <c r="K416">
        <v>0</v>
      </c>
      <c r="L416">
        <v>0</v>
      </c>
      <c r="M416">
        <v>0</v>
      </c>
      <c r="N416">
        <v>0</v>
      </c>
      <c r="O416">
        <v>0</v>
      </c>
      <c r="P416">
        <v>1</v>
      </c>
      <c r="Q416">
        <v>0</v>
      </c>
    </row>
    <row r="417" spans="1:17" x14ac:dyDescent="0.3">
      <c r="A417" s="19" t="s">
        <v>116</v>
      </c>
      <c r="B417" s="19">
        <v>2</v>
      </c>
      <c r="C417" s="19">
        <v>0</v>
      </c>
      <c r="D417">
        <v>1</v>
      </c>
      <c r="E417" s="19">
        <v>4</v>
      </c>
      <c r="F417">
        <v>0</v>
      </c>
      <c r="G417">
        <v>0</v>
      </c>
      <c r="H417">
        <v>0.1</v>
      </c>
      <c r="I417">
        <v>0</v>
      </c>
      <c r="J417">
        <v>0</v>
      </c>
      <c r="K417">
        <v>0</v>
      </c>
      <c r="L417">
        <v>0</v>
      </c>
      <c r="M417">
        <v>0</v>
      </c>
      <c r="N417">
        <v>0</v>
      </c>
      <c r="O417">
        <v>0</v>
      </c>
      <c r="P417">
        <v>1</v>
      </c>
      <c r="Q417">
        <v>0</v>
      </c>
    </row>
    <row r="418" spans="1:17" x14ac:dyDescent="0.3">
      <c r="A418" s="19" t="s">
        <v>116</v>
      </c>
      <c r="B418" s="19">
        <v>3</v>
      </c>
      <c r="C418" s="19">
        <v>0</v>
      </c>
      <c r="D418">
        <v>1</v>
      </c>
      <c r="E418" s="19">
        <v>4</v>
      </c>
      <c r="F418">
        <v>0</v>
      </c>
      <c r="G418">
        <v>0</v>
      </c>
      <c r="H418">
        <v>0.1</v>
      </c>
      <c r="I418">
        <v>0</v>
      </c>
      <c r="J418">
        <v>0</v>
      </c>
      <c r="K418">
        <v>0</v>
      </c>
      <c r="L418">
        <v>0</v>
      </c>
      <c r="M418">
        <v>0</v>
      </c>
      <c r="N418">
        <v>0</v>
      </c>
      <c r="O418">
        <v>0</v>
      </c>
      <c r="P418">
        <v>1</v>
      </c>
      <c r="Q418">
        <v>0</v>
      </c>
    </row>
    <row r="419" spans="1:17" x14ac:dyDescent="0.3">
      <c r="A419" s="19" t="s">
        <v>116</v>
      </c>
      <c r="B419" s="19">
        <v>4</v>
      </c>
      <c r="C419" s="19">
        <v>0</v>
      </c>
      <c r="D419">
        <v>1</v>
      </c>
      <c r="E419" s="19">
        <v>4</v>
      </c>
      <c r="F419">
        <v>0</v>
      </c>
      <c r="G419">
        <v>0</v>
      </c>
      <c r="H419">
        <v>0.1</v>
      </c>
      <c r="I419">
        <v>0</v>
      </c>
      <c r="J419">
        <v>0</v>
      </c>
      <c r="K419">
        <v>0</v>
      </c>
      <c r="L419">
        <v>0</v>
      </c>
      <c r="M419">
        <v>0</v>
      </c>
      <c r="N419">
        <v>0</v>
      </c>
      <c r="O419">
        <v>0</v>
      </c>
      <c r="P419">
        <v>1</v>
      </c>
      <c r="Q419">
        <v>0</v>
      </c>
    </row>
    <row r="420" spans="1:17" x14ac:dyDescent="0.3">
      <c r="A420" s="19" t="s">
        <v>116</v>
      </c>
      <c r="B420" s="19">
        <v>5</v>
      </c>
      <c r="C420" s="19">
        <v>0</v>
      </c>
      <c r="D420">
        <v>1</v>
      </c>
      <c r="E420" s="19">
        <v>4</v>
      </c>
      <c r="F420">
        <v>0</v>
      </c>
      <c r="G420">
        <v>0</v>
      </c>
      <c r="H420">
        <v>0.1</v>
      </c>
      <c r="I420">
        <v>0</v>
      </c>
      <c r="J420">
        <v>0</v>
      </c>
      <c r="K420">
        <v>0</v>
      </c>
      <c r="L420">
        <v>0</v>
      </c>
      <c r="M420">
        <v>0</v>
      </c>
      <c r="N420">
        <v>0</v>
      </c>
      <c r="O420">
        <v>0</v>
      </c>
      <c r="P420">
        <v>1</v>
      </c>
      <c r="Q420">
        <v>0</v>
      </c>
    </row>
    <row r="421" spans="1:17" x14ac:dyDescent="0.3">
      <c r="A421" s="19" t="s">
        <v>116</v>
      </c>
      <c r="B421" s="19">
        <v>6</v>
      </c>
      <c r="C421" s="19">
        <v>0</v>
      </c>
      <c r="D421">
        <v>1</v>
      </c>
      <c r="E421" s="19">
        <v>4</v>
      </c>
      <c r="F421">
        <v>0</v>
      </c>
      <c r="G421">
        <v>0</v>
      </c>
      <c r="H421">
        <v>0.1</v>
      </c>
      <c r="I421">
        <v>0</v>
      </c>
      <c r="J421">
        <v>0</v>
      </c>
      <c r="K421">
        <v>0</v>
      </c>
      <c r="L421">
        <v>0</v>
      </c>
      <c r="M421">
        <v>0</v>
      </c>
      <c r="N421">
        <v>0</v>
      </c>
      <c r="O421">
        <v>0</v>
      </c>
      <c r="P421">
        <v>1</v>
      </c>
      <c r="Q421">
        <v>0</v>
      </c>
    </row>
    <row r="422" spans="1:17" x14ac:dyDescent="0.3">
      <c r="A422" s="19" t="s">
        <v>116</v>
      </c>
      <c r="B422" s="19">
        <v>7</v>
      </c>
      <c r="C422" s="19">
        <v>0</v>
      </c>
      <c r="D422">
        <v>1</v>
      </c>
      <c r="E422" s="19">
        <v>4</v>
      </c>
      <c r="F422">
        <v>0</v>
      </c>
      <c r="G422">
        <v>0</v>
      </c>
      <c r="H422">
        <v>0.1</v>
      </c>
      <c r="I422">
        <v>0</v>
      </c>
      <c r="J422">
        <v>0</v>
      </c>
      <c r="K422">
        <v>0</v>
      </c>
      <c r="L422">
        <v>0</v>
      </c>
      <c r="M422">
        <v>0</v>
      </c>
      <c r="N422">
        <v>0</v>
      </c>
      <c r="O422">
        <v>0</v>
      </c>
      <c r="P422">
        <v>1</v>
      </c>
      <c r="Q422">
        <v>0</v>
      </c>
    </row>
    <row r="423" spans="1:17" x14ac:dyDescent="0.3">
      <c r="A423" s="19" t="s">
        <v>116</v>
      </c>
      <c r="B423" s="19">
        <v>8</v>
      </c>
      <c r="C423" s="19">
        <v>0</v>
      </c>
      <c r="D423">
        <v>1</v>
      </c>
      <c r="E423" s="19">
        <v>4</v>
      </c>
      <c r="F423">
        <v>0</v>
      </c>
      <c r="G423">
        <v>0</v>
      </c>
      <c r="H423">
        <v>0.1</v>
      </c>
      <c r="I423">
        <v>0</v>
      </c>
      <c r="J423">
        <v>0</v>
      </c>
      <c r="K423">
        <v>0</v>
      </c>
      <c r="L423">
        <v>0</v>
      </c>
      <c r="M423">
        <v>0</v>
      </c>
      <c r="N423">
        <v>0</v>
      </c>
      <c r="O423">
        <v>0</v>
      </c>
      <c r="P423">
        <v>1</v>
      </c>
      <c r="Q423">
        <v>0</v>
      </c>
    </row>
    <row r="424" spans="1:17" x14ac:dyDescent="0.3">
      <c r="A424" s="19" t="s">
        <v>116</v>
      </c>
      <c r="B424" s="19">
        <v>9</v>
      </c>
      <c r="C424" s="19">
        <v>0</v>
      </c>
      <c r="D424">
        <v>1</v>
      </c>
      <c r="E424" s="19">
        <v>4</v>
      </c>
      <c r="F424">
        <v>0</v>
      </c>
      <c r="G424">
        <v>0</v>
      </c>
      <c r="H424">
        <v>0.1</v>
      </c>
      <c r="I424">
        <v>0</v>
      </c>
      <c r="J424">
        <v>0</v>
      </c>
      <c r="K424">
        <v>0</v>
      </c>
      <c r="L424">
        <v>0</v>
      </c>
      <c r="M424">
        <v>0</v>
      </c>
      <c r="N424">
        <v>0</v>
      </c>
      <c r="O424">
        <v>0</v>
      </c>
      <c r="P424">
        <v>1</v>
      </c>
      <c r="Q424">
        <v>0</v>
      </c>
    </row>
    <row r="425" spans="1:17" x14ac:dyDescent="0.3">
      <c r="A425" s="19" t="s">
        <v>116</v>
      </c>
      <c r="B425" s="19">
        <v>10</v>
      </c>
      <c r="C425" s="19">
        <v>0</v>
      </c>
      <c r="D425">
        <v>1</v>
      </c>
      <c r="E425" s="19">
        <v>4</v>
      </c>
      <c r="F425">
        <v>0</v>
      </c>
      <c r="G425">
        <v>0</v>
      </c>
      <c r="H425">
        <v>0.1</v>
      </c>
      <c r="I425">
        <v>0</v>
      </c>
      <c r="J425">
        <v>0</v>
      </c>
      <c r="K425">
        <v>0</v>
      </c>
      <c r="L425">
        <v>0</v>
      </c>
      <c r="M425">
        <v>0</v>
      </c>
      <c r="N425">
        <v>0</v>
      </c>
      <c r="O425">
        <v>0</v>
      </c>
      <c r="P425">
        <v>1</v>
      </c>
      <c r="Q425">
        <v>0</v>
      </c>
    </row>
    <row r="426" spans="1:17" x14ac:dyDescent="0.3">
      <c r="A426" s="19" t="s">
        <v>116</v>
      </c>
      <c r="B426" s="19">
        <v>11</v>
      </c>
      <c r="C426" s="19">
        <v>0</v>
      </c>
      <c r="D426">
        <v>1</v>
      </c>
      <c r="E426" s="19">
        <v>4</v>
      </c>
      <c r="F426">
        <v>0</v>
      </c>
      <c r="G426">
        <v>0</v>
      </c>
      <c r="H426">
        <v>0.1</v>
      </c>
      <c r="I426">
        <v>0</v>
      </c>
      <c r="J426">
        <v>0</v>
      </c>
      <c r="K426">
        <v>0</v>
      </c>
      <c r="L426">
        <v>0</v>
      </c>
      <c r="M426">
        <v>0</v>
      </c>
      <c r="N426">
        <v>0</v>
      </c>
      <c r="O426">
        <v>0</v>
      </c>
      <c r="P426">
        <v>1</v>
      </c>
      <c r="Q426">
        <v>0</v>
      </c>
    </row>
    <row r="427" spans="1:17" x14ac:dyDescent="0.3">
      <c r="A427" s="19" t="s">
        <v>116</v>
      </c>
      <c r="B427" s="19">
        <v>12</v>
      </c>
      <c r="C427" s="19">
        <v>0</v>
      </c>
      <c r="D427">
        <v>1</v>
      </c>
      <c r="E427" s="19">
        <v>4</v>
      </c>
      <c r="F427">
        <v>0</v>
      </c>
      <c r="G427">
        <v>0</v>
      </c>
      <c r="H427">
        <v>0.1</v>
      </c>
      <c r="I427">
        <v>0</v>
      </c>
      <c r="J427">
        <v>0</v>
      </c>
      <c r="K427">
        <v>0</v>
      </c>
      <c r="L427">
        <v>0</v>
      </c>
      <c r="M427">
        <v>0</v>
      </c>
      <c r="N427">
        <v>0</v>
      </c>
      <c r="O427">
        <v>0</v>
      </c>
      <c r="P427">
        <v>1</v>
      </c>
      <c r="Q427">
        <v>0</v>
      </c>
    </row>
    <row r="428" spans="1:17" x14ac:dyDescent="0.3">
      <c r="A428" s="19" t="s">
        <v>116</v>
      </c>
      <c r="B428" s="19">
        <v>13</v>
      </c>
      <c r="C428" s="19">
        <v>0</v>
      </c>
      <c r="D428">
        <v>1</v>
      </c>
      <c r="E428" s="19">
        <v>4</v>
      </c>
      <c r="F428">
        <v>0</v>
      </c>
      <c r="G428">
        <v>0</v>
      </c>
      <c r="H428">
        <v>0.1</v>
      </c>
      <c r="I428">
        <v>0</v>
      </c>
      <c r="J428">
        <v>0</v>
      </c>
      <c r="K428">
        <v>0</v>
      </c>
      <c r="L428">
        <v>0</v>
      </c>
      <c r="M428">
        <v>0</v>
      </c>
      <c r="N428">
        <v>0</v>
      </c>
      <c r="O428">
        <v>0</v>
      </c>
      <c r="P428">
        <v>1</v>
      </c>
      <c r="Q428">
        <v>0</v>
      </c>
    </row>
    <row r="429" spans="1:17" x14ac:dyDescent="0.3">
      <c r="A429" s="19" t="s">
        <v>116</v>
      </c>
      <c r="B429" s="19">
        <v>14</v>
      </c>
      <c r="C429" s="19">
        <v>0</v>
      </c>
      <c r="D429">
        <v>1</v>
      </c>
      <c r="E429" s="19">
        <v>4</v>
      </c>
      <c r="F429">
        <v>0</v>
      </c>
      <c r="G429">
        <v>0</v>
      </c>
      <c r="H429">
        <v>0.1</v>
      </c>
      <c r="I429">
        <v>0</v>
      </c>
      <c r="J429">
        <v>0</v>
      </c>
      <c r="K429">
        <v>0</v>
      </c>
      <c r="L429">
        <v>0</v>
      </c>
      <c r="M429">
        <v>0</v>
      </c>
      <c r="N429">
        <v>0</v>
      </c>
      <c r="O429">
        <v>0</v>
      </c>
      <c r="P429">
        <v>1</v>
      </c>
      <c r="Q429">
        <v>0</v>
      </c>
    </row>
    <row r="430" spans="1:17" x14ac:dyDescent="0.3">
      <c r="A430" s="19" t="s">
        <v>116</v>
      </c>
      <c r="B430" s="19">
        <v>15</v>
      </c>
      <c r="C430" s="19">
        <v>0</v>
      </c>
      <c r="D430">
        <v>1</v>
      </c>
      <c r="E430" s="19">
        <v>4</v>
      </c>
      <c r="F430">
        <v>0</v>
      </c>
      <c r="G430">
        <v>0</v>
      </c>
      <c r="H430">
        <v>0.1</v>
      </c>
      <c r="I430">
        <v>0</v>
      </c>
      <c r="J430">
        <v>0</v>
      </c>
      <c r="K430">
        <v>0</v>
      </c>
      <c r="L430">
        <v>0</v>
      </c>
      <c r="M430">
        <v>0</v>
      </c>
      <c r="N430">
        <v>0</v>
      </c>
      <c r="O430">
        <v>0</v>
      </c>
      <c r="P430">
        <v>1</v>
      </c>
      <c r="Q430">
        <v>0</v>
      </c>
    </row>
    <row r="431" spans="1:17" x14ac:dyDescent="0.3">
      <c r="A431" s="19" t="s">
        <v>116</v>
      </c>
      <c r="B431" s="19">
        <v>16</v>
      </c>
      <c r="C431" s="19">
        <v>0</v>
      </c>
      <c r="D431">
        <v>1</v>
      </c>
      <c r="E431" s="19">
        <v>4</v>
      </c>
      <c r="F431">
        <v>0</v>
      </c>
      <c r="G431">
        <v>0</v>
      </c>
      <c r="H431">
        <v>0.1</v>
      </c>
      <c r="I431">
        <v>0</v>
      </c>
      <c r="J431">
        <v>0</v>
      </c>
      <c r="K431">
        <v>0</v>
      </c>
      <c r="L431">
        <v>0</v>
      </c>
      <c r="M431">
        <v>0</v>
      </c>
      <c r="N431">
        <v>0</v>
      </c>
      <c r="O431">
        <v>0</v>
      </c>
      <c r="P431">
        <v>1</v>
      </c>
      <c r="Q431">
        <v>0</v>
      </c>
    </row>
    <row r="432" spans="1:17" x14ac:dyDescent="0.3">
      <c r="A432" s="19" t="s">
        <v>116</v>
      </c>
      <c r="B432" s="19">
        <v>17</v>
      </c>
      <c r="C432" s="19">
        <v>0</v>
      </c>
      <c r="D432">
        <v>1</v>
      </c>
      <c r="E432" s="19">
        <v>4</v>
      </c>
      <c r="F432">
        <v>0</v>
      </c>
      <c r="G432">
        <v>0</v>
      </c>
      <c r="H432">
        <v>0.1</v>
      </c>
      <c r="I432">
        <v>0</v>
      </c>
      <c r="J432">
        <v>0</v>
      </c>
      <c r="K432">
        <v>0</v>
      </c>
      <c r="L432">
        <v>0</v>
      </c>
      <c r="M432">
        <v>0</v>
      </c>
      <c r="N432">
        <v>0</v>
      </c>
      <c r="O432">
        <v>0</v>
      </c>
      <c r="P432">
        <v>1</v>
      </c>
      <c r="Q432">
        <v>0</v>
      </c>
    </row>
    <row r="433" spans="1:17" x14ac:dyDescent="0.3">
      <c r="A433" s="19" t="s">
        <v>116</v>
      </c>
      <c r="B433" s="19">
        <v>18</v>
      </c>
      <c r="C433" s="19">
        <v>0</v>
      </c>
      <c r="D433">
        <v>1</v>
      </c>
      <c r="E433" s="19">
        <v>4</v>
      </c>
      <c r="F433">
        <v>0</v>
      </c>
      <c r="G433">
        <v>0</v>
      </c>
      <c r="H433">
        <v>0.1</v>
      </c>
      <c r="I433">
        <v>0</v>
      </c>
      <c r="J433">
        <v>0</v>
      </c>
      <c r="K433">
        <v>0</v>
      </c>
      <c r="L433">
        <v>0</v>
      </c>
      <c r="M433">
        <v>0</v>
      </c>
      <c r="N433">
        <v>0</v>
      </c>
      <c r="O433">
        <v>0</v>
      </c>
      <c r="P433">
        <v>1</v>
      </c>
      <c r="Q433">
        <v>0</v>
      </c>
    </row>
    <row r="434" spans="1:17" x14ac:dyDescent="0.3">
      <c r="A434" s="19" t="s">
        <v>116</v>
      </c>
      <c r="B434" s="19">
        <v>19</v>
      </c>
      <c r="C434" s="19">
        <v>0</v>
      </c>
      <c r="D434">
        <v>1</v>
      </c>
      <c r="E434" s="19">
        <v>4</v>
      </c>
      <c r="F434">
        <v>0</v>
      </c>
      <c r="G434">
        <v>0</v>
      </c>
      <c r="H434">
        <v>0.1</v>
      </c>
      <c r="I434">
        <v>0</v>
      </c>
      <c r="J434">
        <v>0</v>
      </c>
      <c r="K434">
        <v>0</v>
      </c>
      <c r="L434">
        <v>0</v>
      </c>
      <c r="M434">
        <v>0</v>
      </c>
      <c r="N434">
        <v>0</v>
      </c>
      <c r="O434">
        <v>0</v>
      </c>
      <c r="P434">
        <v>1</v>
      </c>
      <c r="Q434">
        <v>0</v>
      </c>
    </row>
    <row r="435" spans="1:17" x14ac:dyDescent="0.3">
      <c r="A435" s="19" t="s">
        <v>116</v>
      </c>
      <c r="B435" s="19">
        <v>21</v>
      </c>
      <c r="C435" s="19">
        <v>0</v>
      </c>
      <c r="D435">
        <v>1</v>
      </c>
      <c r="E435" s="19">
        <v>4</v>
      </c>
      <c r="F435">
        <v>0</v>
      </c>
      <c r="G435">
        <v>0</v>
      </c>
      <c r="H435">
        <v>0.1</v>
      </c>
      <c r="I435">
        <v>0</v>
      </c>
      <c r="J435">
        <v>0</v>
      </c>
      <c r="K435">
        <v>0</v>
      </c>
      <c r="L435">
        <v>0</v>
      </c>
      <c r="M435">
        <v>0</v>
      </c>
      <c r="N435">
        <v>0</v>
      </c>
      <c r="O435">
        <v>0</v>
      </c>
      <c r="P435">
        <v>1</v>
      </c>
      <c r="Q435">
        <v>0</v>
      </c>
    </row>
    <row r="436" spans="1:17" x14ac:dyDescent="0.3">
      <c r="A436" s="19" t="s">
        <v>116</v>
      </c>
      <c r="B436" s="19">
        <v>22</v>
      </c>
      <c r="C436" s="19">
        <v>0</v>
      </c>
      <c r="D436">
        <v>1</v>
      </c>
      <c r="E436" s="19">
        <v>4</v>
      </c>
      <c r="F436">
        <v>0</v>
      </c>
      <c r="G436">
        <v>0</v>
      </c>
      <c r="H436">
        <v>0.1</v>
      </c>
      <c r="I436">
        <v>0</v>
      </c>
      <c r="J436">
        <v>0</v>
      </c>
      <c r="K436">
        <v>0</v>
      </c>
      <c r="L436">
        <v>0</v>
      </c>
      <c r="M436">
        <v>0</v>
      </c>
      <c r="N436">
        <v>0</v>
      </c>
      <c r="O436">
        <v>0</v>
      </c>
      <c r="P436">
        <v>1</v>
      </c>
      <c r="Q436">
        <v>0</v>
      </c>
    </row>
    <row r="437" spans="1:17" x14ac:dyDescent="0.3">
      <c r="A437" s="19" t="s">
        <v>116</v>
      </c>
      <c r="B437" s="19">
        <v>23</v>
      </c>
      <c r="C437" s="19">
        <v>0</v>
      </c>
      <c r="D437">
        <v>1</v>
      </c>
      <c r="E437" s="19">
        <v>4</v>
      </c>
      <c r="F437">
        <v>0</v>
      </c>
      <c r="G437">
        <v>0</v>
      </c>
      <c r="H437">
        <v>0.1</v>
      </c>
      <c r="I437">
        <v>0</v>
      </c>
      <c r="J437">
        <v>0</v>
      </c>
      <c r="K437">
        <v>0</v>
      </c>
      <c r="L437">
        <v>0</v>
      </c>
      <c r="M437">
        <v>0</v>
      </c>
      <c r="N437">
        <v>0</v>
      </c>
      <c r="O437">
        <v>0</v>
      </c>
      <c r="P437">
        <v>1</v>
      </c>
      <c r="Q437">
        <v>0</v>
      </c>
    </row>
    <row r="438" spans="1:17" x14ac:dyDescent="0.3">
      <c r="A438" s="19" t="s">
        <v>116</v>
      </c>
      <c r="B438" s="19">
        <v>24</v>
      </c>
      <c r="C438" s="19">
        <v>0</v>
      </c>
      <c r="D438">
        <v>1</v>
      </c>
      <c r="E438" s="19">
        <v>4</v>
      </c>
      <c r="F438">
        <v>0</v>
      </c>
      <c r="G438">
        <v>0</v>
      </c>
      <c r="H438">
        <v>0.1</v>
      </c>
      <c r="I438">
        <v>0</v>
      </c>
      <c r="J438">
        <v>0</v>
      </c>
      <c r="K438">
        <v>0</v>
      </c>
      <c r="L438">
        <v>0</v>
      </c>
      <c r="M438">
        <v>0</v>
      </c>
      <c r="N438">
        <v>0</v>
      </c>
      <c r="O438">
        <v>0</v>
      </c>
      <c r="P438">
        <v>1</v>
      </c>
      <c r="Q438">
        <v>0</v>
      </c>
    </row>
    <row r="439" spans="1:17" x14ac:dyDescent="0.3">
      <c r="A439" s="19" t="s">
        <v>66</v>
      </c>
      <c r="B439" s="19">
        <v>1</v>
      </c>
      <c r="C439" s="19">
        <v>0</v>
      </c>
      <c r="D439" s="19">
        <v>1</v>
      </c>
      <c r="E439" s="19">
        <v>4</v>
      </c>
      <c r="F439" s="19">
        <v>0</v>
      </c>
      <c r="G439">
        <v>0</v>
      </c>
      <c r="H439">
        <v>0.1</v>
      </c>
      <c r="I439" s="19">
        <v>0</v>
      </c>
      <c r="J439">
        <v>0</v>
      </c>
      <c r="K439">
        <v>0</v>
      </c>
      <c r="L439">
        <v>0</v>
      </c>
      <c r="M439">
        <v>0</v>
      </c>
      <c r="N439">
        <v>0</v>
      </c>
      <c r="O439">
        <v>0</v>
      </c>
      <c r="P439">
        <v>1</v>
      </c>
      <c r="Q439">
        <v>0</v>
      </c>
    </row>
    <row r="440" spans="1:17" x14ac:dyDescent="0.3">
      <c r="A440" s="19" t="s">
        <v>66</v>
      </c>
      <c r="B440" s="19">
        <v>2</v>
      </c>
      <c r="C440" s="19">
        <v>0</v>
      </c>
      <c r="D440">
        <v>1</v>
      </c>
      <c r="E440" s="19">
        <v>4</v>
      </c>
      <c r="F440">
        <v>0</v>
      </c>
      <c r="G440">
        <v>0</v>
      </c>
      <c r="H440">
        <v>0.1</v>
      </c>
      <c r="I440">
        <v>0</v>
      </c>
      <c r="J440">
        <v>0</v>
      </c>
      <c r="K440">
        <v>0</v>
      </c>
      <c r="L440">
        <v>0</v>
      </c>
      <c r="M440">
        <v>0</v>
      </c>
      <c r="N440">
        <v>0</v>
      </c>
      <c r="O440">
        <v>0</v>
      </c>
      <c r="P440">
        <v>1</v>
      </c>
      <c r="Q440">
        <v>0</v>
      </c>
    </row>
    <row r="441" spans="1:17" x14ac:dyDescent="0.3">
      <c r="A441" s="19" t="s">
        <v>66</v>
      </c>
      <c r="B441" s="19">
        <v>3</v>
      </c>
      <c r="C441" s="19">
        <v>0</v>
      </c>
      <c r="D441">
        <v>1</v>
      </c>
      <c r="E441" s="19">
        <v>4</v>
      </c>
      <c r="F441">
        <v>0</v>
      </c>
      <c r="G441">
        <v>0</v>
      </c>
      <c r="H441">
        <v>0.1</v>
      </c>
      <c r="I441">
        <v>0</v>
      </c>
      <c r="J441">
        <v>0</v>
      </c>
      <c r="K441">
        <v>0</v>
      </c>
      <c r="L441">
        <v>0</v>
      </c>
      <c r="M441">
        <v>0</v>
      </c>
      <c r="N441">
        <v>0</v>
      </c>
      <c r="O441">
        <v>0</v>
      </c>
      <c r="P441">
        <v>1</v>
      </c>
      <c r="Q441">
        <v>0</v>
      </c>
    </row>
    <row r="442" spans="1:17" x14ac:dyDescent="0.3">
      <c r="A442" s="19" t="s">
        <v>66</v>
      </c>
      <c r="B442" s="19">
        <v>4</v>
      </c>
      <c r="C442" s="19">
        <v>0</v>
      </c>
      <c r="D442">
        <v>1</v>
      </c>
      <c r="E442" s="19">
        <v>4</v>
      </c>
      <c r="F442">
        <v>0</v>
      </c>
      <c r="G442">
        <v>0</v>
      </c>
      <c r="H442">
        <v>0.1</v>
      </c>
      <c r="I442">
        <v>0</v>
      </c>
      <c r="J442">
        <v>0</v>
      </c>
      <c r="K442">
        <v>0</v>
      </c>
      <c r="L442">
        <v>0</v>
      </c>
      <c r="M442">
        <v>0</v>
      </c>
      <c r="N442">
        <v>0</v>
      </c>
      <c r="O442">
        <v>0</v>
      </c>
      <c r="P442">
        <v>1</v>
      </c>
      <c r="Q442">
        <v>0</v>
      </c>
    </row>
    <row r="443" spans="1:17" x14ac:dyDescent="0.3">
      <c r="A443" s="19" t="s">
        <v>66</v>
      </c>
      <c r="B443" s="19">
        <v>5</v>
      </c>
      <c r="C443" s="19">
        <v>0</v>
      </c>
      <c r="D443">
        <v>1</v>
      </c>
      <c r="E443" s="19">
        <v>4</v>
      </c>
      <c r="F443">
        <v>0</v>
      </c>
      <c r="G443">
        <v>0</v>
      </c>
      <c r="H443">
        <v>0.1</v>
      </c>
      <c r="I443">
        <v>0</v>
      </c>
      <c r="J443">
        <v>0</v>
      </c>
      <c r="K443">
        <v>0</v>
      </c>
      <c r="L443">
        <v>0</v>
      </c>
      <c r="M443">
        <v>0</v>
      </c>
      <c r="N443">
        <v>0</v>
      </c>
      <c r="O443">
        <v>0</v>
      </c>
      <c r="P443">
        <v>1</v>
      </c>
      <c r="Q443">
        <v>0</v>
      </c>
    </row>
    <row r="444" spans="1:17" x14ac:dyDescent="0.3">
      <c r="A444" s="19" t="s">
        <v>66</v>
      </c>
      <c r="B444" s="19">
        <v>6</v>
      </c>
      <c r="C444" s="19">
        <v>0</v>
      </c>
      <c r="D444">
        <v>1</v>
      </c>
      <c r="E444" s="19">
        <v>4</v>
      </c>
      <c r="F444">
        <v>0</v>
      </c>
      <c r="G444">
        <v>0</v>
      </c>
      <c r="H444">
        <v>0.1</v>
      </c>
      <c r="I444">
        <v>0</v>
      </c>
      <c r="J444">
        <v>0</v>
      </c>
      <c r="K444">
        <v>0</v>
      </c>
      <c r="L444">
        <v>0</v>
      </c>
      <c r="M444">
        <v>0</v>
      </c>
      <c r="N444">
        <v>0</v>
      </c>
      <c r="O444">
        <v>0</v>
      </c>
      <c r="P444">
        <v>1</v>
      </c>
      <c r="Q444">
        <v>0</v>
      </c>
    </row>
    <row r="445" spans="1:17" x14ac:dyDescent="0.3">
      <c r="A445" s="19" t="s">
        <v>66</v>
      </c>
      <c r="B445" s="19">
        <v>7</v>
      </c>
      <c r="C445" s="19">
        <v>0</v>
      </c>
      <c r="D445">
        <v>1</v>
      </c>
      <c r="E445" s="19">
        <v>4</v>
      </c>
      <c r="F445">
        <v>0</v>
      </c>
      <c r="G445">
        <v>0</v>
      </c>
      <c r="H445">
        <v>0.1</v>
      </c>
      <c r="I445">
        <v>0</v>
      </c>
      <c r="J445">
        <v>0</v>
      </c>
      <c r="K445">
        <v>0</v>
      </c>
      <c r="L445">
        <v>0</v>
      </c>
      <c r="M445">
        <v>0</v>
      </c>
      <c r="N445">
        <v>0</v>
      </c>
      <c r="O445">
        <v>0</v>
      </c>
      <c r="P445">
        <v>1</v>
      </c>
      <c r="Q445">
        <v>0</v>
      </c>
    </row>
    <row r="446" spans="1:17" x14ac:dyDescent="0.3">
      <c r="A446" s="19" t="s">
        <v>66</v>
      </c>
      <c r="B446" s="19">
        <v>8</v>
      </c>
      <c r="C446" s="19">
        <v>0</v>
      </c>
      <c r="D446">
        <v>1</v>
      </c>
      <c r="E446" s="19">
        <v>4</v>
      </c>
      <c r="F446">
        <v>0</v>
      </c>
      <c r="G446">
        <v>0</v>
      </c>
      <c r="H446">
        <v>0.1</v>
      </c>
      <c r="I446">
        <v>0</v>
      </c>
      <c r="J446">
        <v>0</v>
      </c>
      <c r="K446">
        <v>0</v>
      </c>
      <c r="L446">
        <v>0</v>
      </c>
      <c r="M446">
        <v>0</v>
      </c>
      <c r="N446">
        <v>0</v>
      </c>
      <c r="O446">
        <v>0</v>
      </c>
      <c r="P446">
        <v>1</v>
      </c>
      <c r="Q446">
        <v>0</v>
      </c>
    </row>
    <row r="447" spans="1:17" x14ac:dyDescent="0.3">
      <c r="A447" s="19" t="s">
        <v>66</v>
      </c>
      <c r="B447" s="19">
        <v>9</v>
      </c>
      <c r="C447" s="19">
        <v>0</v>
      </c>
      <c r="D447">
        <v>1</v>
      </c>
      <c r="E447" s="19">
        <v>4</v>
      </c>
      <c r="F447">
        <v>0</v>
      </c>
      <c r="G447">
        <v>0</v>
      </c>
      <c r="H447">
        <v>0.1</v>
      </c>
      <c r="I447">
        <v>0</v>
      </c>
      <c r="J447">
        <v>0</v>
      </c>
      <c r="K447">
        <v>0</v>
      </c>
      <c r="L447">
        <v>0</v>
      </c>
      <c r="M447">
        <v>0</v>
      </c>
      <c r="N447">
        <v>0</v>
      </c>
      <c r="O447">
        <v>0</v>
      </c>
      <c r="P447">
        <v>1</v>
      </c>
      <c r="Q447">
        <v>0</v>
      </c>
    </row>
    <row r="448" spans="1:17" x14ac:dyDescent="0.3">
      <c r="A448" s="19" t="s">
        <v>66</v>
      </c>
      <c r="B448" s="19">
        <v>10</v>
      </c>
      <c r="C448" s="19">
        <v>0</v>
      </c>
      <c r="D448">
        <v>1</v>
      </c>
      <c r="E448" s="19">
        <v>4</v>
      </c>
      <c r="F448">
        <v>0</v>
      </c>
      <c r="G448">
        <v>0</v>
      </c>
      <c r="H448">
        <v>0.1</v>
      </c>
      <c r="I448">
        <v>0</v>
      </c>
      <c r="J448">
        <v>0</v>
      </c>
      <c r="K448">
        <v>0</v>
      </c>
      <c r="L448">
        <v>0</v>
      </c>
      <c r="M448">
        <v>0</v>
      </c>
      <c r="N448">
        <v>0</v>
      </c>
      <c r="O448">
        <v>0</v>
      </c>
      <c r="P448">
        <v>1</v>
      </c>
      <c r="Q448">
        <v>0</v>
      </c>
    </row>
    <row r="449" spans="1:17" x14ac:dyDescent="0.3">
      <c r="A449" s="19" t="s">
        <v>66</v>
      </c>
      <c r="B449" s="19">
        <v>11</v>
      </c>
      <c r="C449" s="19">
        <v>0</v>
      </c>
      <c r="D449">
        <v>1</v>
      </c>
      <c r="E449" s="19">
        <v>4</v>
      </c>
      <c r="F449">
        <v>0</v>
      </c>
      <c r="G449">
        <v>0</v>
      </c>
      <c r="H449">
        <v>0.1</v>
      </c>
      <c r="I449">
        <v>0</v>
      </c>
      <c r="J449">
        <v>0</v>
      </c>
      <c r="K449">
        <v>0</v>
      </c>
      <c r="L449">
        <v>0</v>
      </c>
      <c r="M449">
        <v>0</v>
      </c>
      <c r="N449">
        <v>0</v>
      </c>
      <c r="O449">
        <v>0</v>
      </c>
      <c r="P449">
        <v>1</v>
      </c>
      <c r="Q449">
        <v>0</v>
      </c>
    </row>
    <row r="450" spans="1:17" x14ac:dyDescent="0.3">
      <c r="A450" s="19" t="s">
        <v>66</v>
      </c>
      <c r="B450" s="19">
        <v>12</v>
      </c>
      <c r="C450" s="19">
        <v>0</v>
      </c>
      <c r="D450">
        <v>1</v>
      </c>
      <c r="E450" s="19">
        <v>4</v>
      </c>
      <c r="F450">
        <v>0</v>
      </c>
      <c r="G450">
        <v>0</v>
      </c>
      <c r="H450">
        <v>0.1</v>
      </c>
      <c r="I450">
        <v>0</v>
      </c>
      <c r="J450">
        <v>0</v>
      </c>
      <c r="K450">
        <v>0</v>
      </c>
      <c r="L450">
        <v>0</v>
      </c>
      <c r="M450">
        <v>0</v>
      </c>
      <c r="N450">
        <v>0</v>
      </c>
      <c r="O450">
        <v>0</v>
      </c>
      <c r="P450">
        <v>1</v>
      </c>
      <c r="Q450">
        <v>0</v>
      </c>
    </row>
    <row r="451" spans="1:17" x14ac:dyDescent="0.3">
      <c r="A451" s="19" t="s">
        <v>66</v>
      </c>
      <c r="B451" s="19">
        <v>13</v>
      </c>
      <c r="C451" s="19">
        <v>0</v>
      </c>
      <c r="D451">
        <v>1</v>
      </c>
      <c r="E451" s="19">
        <v>4</v>
      </c>
      <c r="F451">
        <v>0</v>
      </c>
      <c r="G451">
        <v>0</v>
      </c>
      <c r="H451">
        <v>0.1</v>
      </c>
      <c r="I451">
        <v>0</v>
      </c>
      <c r="J451">
        <v>0</v>
      </c>
      <c r="K451">
        <v>0</v>
      </c>
      <c r="L451">
        <v>0</v>
      </c>
      <c r="M451">
        <v>0</v>
      </c>
      <c r="N451">
        <v>0</v>
      </c>
      <c r="O451">
        <v>0</v>
      </c>
      <c r="P451">
        <v>1</v>
      </c>
      <c r="Q451">
        <v>0</v>
      </c>
    </row>
    <row r="452" spans="1:17" x14ac:dyDescent="0.3">
      <c r="A452" s="19" t="s">
        <v>66</v>
      </c>
      <c r="B452" s="19">
        <v>14</v>
      </c>
      <c r="C452" s="19">
        <v>0</v>
      </c>
      <c r="D452">
        <v>1</v>
      </c>
      <c r="E452" s="19">
        <v>4</v>
      </c>
      <c r="F452">
        <v>0</v>
      </c>
      <c r="G452">
        <v>0</v>
      </c>
      <c r="H452">
        <v>0.1</v>
      </c>
      <c r="I452">
        <v>0</v>
      </c>
      <c r="J452">
        <v>0</v>
      </c>
      <c r="K452">
        <v>0</v>
      </c>
      <c r="L452">
        <v>0</v>
      </c>
      <c r="M452">
        <v>0</v>
      </c>
      <c r="N452">
        <v>0</v>
      </c>
      <c r="O452">
        <v>0</v>
      </c>
      <c r="P452">
        <v>1</v>
      </c>
      <c r="Q452">
        <v>0</v>
      </c>
    </row>
    <row r="453" spans="1:17" x14ac:dyDescent="0.3">
      <c r="A453" s="19" t="s">
        <v>66</v>
      </c>
      <c r="B453" s="19">
        <v>15</v>
      </c>
      <c r="C453" s="19">
        <v>0</v>
      </c>
      <c r="D453">
        <v>1</v>
      </c>
      <c r="E453" s="19">
        <v>4</v>
      </c>
      <c r="F453">
        <v>0</v>
      </c>
      <c r="G453">
        <v>0</v>
      </c>
      <c r="H453">
        <v>0.1</v>
      </c>
      <c r="I453">
        <v>0</v>
      </c>
      <c r="J453">
        <v>0</v>
      </c>
      <c r="K453">
        <v>0</v>
      </c>
      <c r="L453">
        <v>0</v>
      </c>
      <c r="M453">
        <v>0</v>
      </c>
      <c r="N453">
        <v>0</v>
      </c>
      <c r="O453">
        <v>0</v>
      </c>
      <c r="P453">
        <v>1</v>
      </c>
      <c r="Q453">
        <v>0</v>
      </c>
    </row>
    <row r="454" spans="1:17" x14ac:dyDescent="0.3">
      <c r="A454" s="19" t="s">
        <v>66</v>
      </c>
      <c r="B454" s="19">
        <v>16</v>
      </c>
      <c r="C454" s="19">
        <v>0</v>
      </c>
      <c r="D454">
        <v>1</v>
      </c>
      <c r="E454" s="19">
        <v>4</v>
      </c>
      <c r="F454">
        <v>0</v>
      </c>
      <c r="G454">
        <v>0</v>
      </c>
      <c r="H454">
        <v>0.1</v>
      </c>
      <c r="I454">
        <v>0</v>
      </c>
      <c r="J454">
        <v>0</v>
      </c>
      <c r="K454">
        <v>0</v>
      </c>
      <c r="L454">
        <v>0</v>
      </c>
      <c r="M454">
        <v>0</v>
      </c>
      <c r="N454">
        <v>0</v>
      </c>
      <c r="O454">
        <v>0</v>
      </c>
      <c r="P454">
        <v>1</v>
      </c>
      <c r="Q454">
        <v>0</v>
      </c>
    </row>
    <row r="455" spans="1:17" x14ac:dyDescent="0.3">
      <c r="A455" s="19" t="s">
        <v>66</v>
      </c>
      <c r="B455" s="19">
        <v>17</v>
      </c>
      <c r="C455" s="19">
        <v>0</v>
      </c>
      <c r="D455">
        <v>1</v>
      </c>
      <c r="E455" s="19">
        <v>4</v>
      </c>
      <c r="F455">
        <v>0</v>
      </c>
      <c r="G455">
        <v>0</v>
      </c>
      <c r="H455">
        <v>0.1</v>
      </c>
      <c r="I455">
        <v>0</v>
      </c>
      <c r="J455">
        <v>0</v>
      </c>
      <c r="K455">
        <v>0</v>
      </c>
      <c r="L455">
        <v>0</v>
      </c>
      <c r="M455">
        <v>0</v>
      </c>
      <c r="N455">
        <v>0</v>
      </c>
      <c r="O455">
        <v>0</v>
      </c>
      <c r="P455">
        <v>1</v>
      </c>
      <c r="Q455">
        <v>0</v>
      </c>
    </row>
    <row r="456" spans="1:17" x14ac:dyDescent="0.3">
      <c r="A456" s="19" t="s">
        <v>66</v>
      </c>
      <c r="B456" s="19">
        <v>18</v>
      </c>
      <c r="C456" s="19">
        <v>0</v>
      </c>
      <c r="D456">
        <v>1</v>
      </c>
      <c r="E456" s="19">
        <v>4</v>
      </c>
      <c r="F456">
        <v>0</v>
      </c>
      <c r="G456">
        <v>0</v>
      </c>
      <c r="H456">
        <v>0.1</v>
      </c>
      <c r="I456">
        <v>0</v>
      </c>
      <c r="J456">
        <v>0</v>
      </c>
      <c r="K456">
        <v>0</v>
      </c>
      <c r="L456">
        <v>0</v>
      </c>
      <c r="M456">
        <v>0</v>
      </c>
      <c r="N456">
        <v>0</v>
      </c>
      <c r="O456">
        <v>0</v>
      </c>
      <c r="P456">
        <v>1</v>
      </c>
      <c r="Q456">
        <v>0</v>
      </c>
    </row>
    <row r="457" spans="1:17" x14ac:dyDescent="0.3">
      <c r="A457" s="19" t="s">
        <v>66</v>
      </c>
      <c r="B457" s="19">
        <v>19</v>
      </c>
      <c r="C457" s="19">
        <v>0</v>
      </c>
      <c r="D457">
        <v>1</v>
      </c>
      <c r="E457" s="19">
        <v>4</v>
      </c>
      <c r="F457">
        <v>0</v>
      </c>
      <c r="G457">
        <v>0</v>
      </c>
      <c r="H457">
        <v>0.1</v>
      </c>
      <c r="I457">
        <v>0</v>
      </c>
      <c r="J457">
        <v>0</v>
      </c>
      <c r="K457">
        <v>0</v>
      </c>
      <c r="L457">
        <v>0</v>
      </c>
      <c r="M457">
        <v>0</v>
      </c>
      <c r="N457">
        <v>0</v>
      </c>
      <c r="O457">
        <v>0</v>
      </c>
      <c r="P457">
        <v>1</v>
      </c>
      <c r="Q457">
        <v>0</v>
      </c>
    </row>
    <row r="458" spans="1:17" x14ac:dyDescent="0.3">
      <c r="A458" s="19" t="s">
        <v>66</v>
      </c>
      <c r="B458" s="19">
        <v>21</v>
      </c>
      <c r="C458" s="19">
        <v>0</v>
      </c>
      <c r="D458">
        <v>1</v>
      </c>
      <c r="E458" s="19">
        <v>4</v>
      </c>
      <c r="F458">
        <v>0</v>
      </c>
      <c r="G458">
        <v>0</v>
      </c>
      <c r="H458">
        <v>0.1</v>
      </c>
      <c r="I458">
        <v>0</v>
      </c>
      <c r="J458">
        <v>0</v>
      </c>
      <c r="K458">
        <v>0</v>
      </c>
      <c r="L458">
        <v>0</v>
      </c>
      <c r="M458">
        <v>0</v>
      </c>
      <c r="N458">
        <v>0</v>
      </c>
      <c r="O458">
        <v>0</v>
      </c>
      <c r="P458">
        <v>1</v>
      </c>
      <c r="Q458">
        <v>0</v>
      </c>
    </row>
    <row r="459" spans="1:17" x14ac:dyDescent="0.3">
      <c r="A459" s="19" t="s">
        <v>66</v>
      </c>
      <c r="B459" s="19">
        <v>22</v>
      </c>
      <c r="C459" s="19">
        <v>0</v>
      </c>
      <c r="D459">
        <v>1</v>
      </c>
      <c r="E459" s="19">
        <v>4</v>
      </c>
      <c r="F459">
        <v>0</v>
      </c>
      <c r="G459">
        <v>0</v>
      </c>
      <c r="H459">
        <v>0.1</v>
      </c>
      <c r="I459">
        <v>0</v>
      </c>
      <c r="J459">
        <v>0</v>
      </c>
      <c r="K459">
        <v>0</v>
      </c>
      <c r="L459">
        <v>0</v>
      </c>
      <c r="M459">
        <v>0</v>
      </c>
      <c r="N459">
        <v>0</v>
      </c>
      <c r="O459">
        <v>0</v>
      </c>
      <c r="P459">
        <v>1</v>
      </c>
      <c r="Q459">
        <v>0</v>
      </c>
    </row>
    <row r="460" spans="1:17" x14ac:dyDescent="0.3">
      <c r="A460" s="19" t="s">
        <v>66</v>
      </c>
      <c r="B460" s="19">
        <v>23</v>
      </c>
      <c r="C460" s="19">
        <v>0</v>
      </c>
      <c r="D460">
        <v>1</v>
      </c>
      <c r="E460" s="19">
        <v>4</v>
      </c>
      <c r="F460">
        <v>0</v>
      </c>
      <c r="G460">
        <v>0</v>
      </c>
      <c r="H460">
        <v>0.1</v>
      </c>
      <c r="I460">
        <v>0</v>
      </c>
      <c r="J460">
        <v>0</v>
      </c>
      <c r="K460">
        <v>0</v>
      </c>
      <c r="L460">
        <v>0</v>
      </c>
      <c r="M460">
        <v>0</v>
      </c>
      <c r="N460">
        <v>0</v>
      </c>
      <c r="O460">
        <v>0</v>
      </c>
      <c r="P460">
        <v>1</v>
      </c>
      <c r="Q460">
        <v>0</v>
      </c>
    </row>
    <row r="461" spans="1:17" x14ac:dyDescent="0.3">
      <c r="A461" s="19" t="s">
        <v>66</v>
      </c>
      <c r="B461" s="19">
        <v>24</v>
      </c>
      <c r="C461" s="19">
        <v>0</v>
      </c>
      <c r="D461">
        <v>1</v>
      </c>
      <c r="E461" s="19">
        <v>4</v>
      </c>
      <c r="F461">
        <v>0</v>
      </c>
      <c r="G461">
        <v>0</v>
      </c>
      <c r="H461">
        <v>0.1</v>
      </c>
      <c r="I461">
        <v>0</v>
      </c>
      <c r="J461">
        <v>0</v>
      </c>
      <c r="K461">
        <v>0</v>
      </c>
      <c r="L461">
        <v>0</v>
      </c>
      <c r="M461">
        <v>0</v>
      </c>
      <c r="N461">
        <v>0</v>
      </c>
      <c r="O461">
        <v>0</v>
      </c>
      <c r="P461">
        <v>1</v>
      </c>
      <c r="Q461">
        <v>0</v>
      </c>
    </row>
  </sheetData>
  <autoFilter ref="A1:Q461" xr:uid="{9AAA01F1-3803-442D-95FE-AA30B98BA3F6}"/>
  <sortState xmlns:xlrd2="http://schemas.microsoft.com/office/spreadsheetml/2017/richdata2" ref="A25:M369">
    <sortCondition ref="A1:A369"/>
  </sortStat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76BE1-99FC-4F6E-8DAC-5D28995719E1}">
  <dimension ref="A1:D101"/>
  <sheetViews>
    <sheetView showGridLines="0" workbookViewId="0">
      <selection activeCell="Q10" sqref="Q10"/>
    </sheetView>
  </sheetViews>
  <sheetFormatPr defaultRowHeight="15.6" x14ac:dyDescent="0.3"/>
  <cols>
    <col min="8" max="8" width="9.8984375" bestFit="1" customWidth="1"/>
  </cols>
  <sheetData>
    <row r="1" spans="1:4" x14ac:dyDescent="0.3">
      <c r="A1" t="s">
        <v>117</v>
      </c>
      <c r="B1" t="s">
        <v>114</v>
      </c>
      <c r="C1" t="s">
        <v>115</v>
      </c>
      <c r="D1" t="s">
        <v>116</v>
      </c>
    </row>
    <row r="2" spans="1:4" ht="13.8" customHeight="1" x14ac:dyDescent="0.3">
      <c r="A2">
        <v>0</v>
      </c>
      <c r="B2">
        <v>0</v>
      </c>
      <c r="C2">
        <v>0</v>
      </c>
      <c r="D2">
        <v>0</v>
      </c>
    </row>
    <row r="3" spans="1:4" ht="13.8" customHeight="1" x14ac:dyDescent="0.3">
      <c r="A3">
        <v>1</v>
      </c>
      <c r="B3">
        <v>0.3666666666666667</v>
      </c>
      <c r="C3">
        <v>0.3666666666666667</v>
      </c>
      <c r="D3">
        <v>0.6</v>
      </c>
    </row>
    <row r="4" spans="1:4" ht="13.8" customHeight="1" x14ac:dyDescent="0.3">
      <c r="A4">
        <v>2</v>
      </c>
      <c r="B4">
        <v>1.8555555555555556</v>
      </c>
      <c r="C4">
        <v>1.8555555555555556</v>
      </c>
      <c r="D4">
        <v>0.6</v>
      </c>
    </row>
    <row r="5" spans="1:4" ht="13.8" customHeight="1" x14ac:dyDescent="0.3">
      <c r="A5">
        <v>3</v>
      </c>
      <c r="B5">
        <v>3.666666666666667</v>
      </c>
      <c r="C5">
        <v>3.666666666666667</v>
      </c>
      <c r="D5">
        <v>1.3</v>
      </c>
    </row>
    <row r="6" spans="1:4" ht="13.8" customHeight="1" x14ac:dyDescent="0.3">
      <c r="A6">
        <v>4</v>
      </c>
      <c r="B6">
        <v>15.111111111111111</v>
      </c>
      <c r="C6">
        <v>15.111111111111111</v>
      </c>
      <c r="D6">
        <v>2.0999999999999996</v>
      </c>
    </row>
    <row r="7" spans="1:4" ht="13.8" customHeight="1" x14ac:dyDescent="0.3">
      <c r="A7">
        <v>5</v>
      </c>
      <c r="B7">
        <v>24.777777777777779</v>
      </c>
      <c r="C7">
        <v>24.777777777777779</v>
      </c>
      <c r="D7">
        <v>3.2</v>
      </c>
    </row>
    <row r="8" spans="1:4" ht="13.8" customHeight="1" x14ac:dyDescent="0.3">
      <c r="A8">
        <v>6</v>
      </c>
      <c r="B8">
        <v>31.222222222222221</v>
      </c>
      <c r="C8">
        <v>31.222222222222221</v>
      </c>
      <c r="D8">
        <v>4.3</v>
      </c>
    </row>
    <row r="9" spans="1:4" ht="13.8" customHeight="1" x14ac:dyDescent="0.3">
      <c r="A9">
        <v>7</v>
      </c>
      <c r="B9">
        <v>31.222222222222229</v>
      </c>
      <c r="C9">
        <v>31.222222222222229</v>
      </c>
      <c r="D9">
        <v>5.4</v>
      </c>
    </row>
    <row r="10" spans="1:4" ht="13.8" customHeight="1" x14ac:dyDescent="0.3">
      <c r="A10">
        <v>8</v>
      </c>
      <c r="B10">
        <v>25.666666666666657</v>
      </c>
      <c r="C10">
        <v>25.666666666666657</v>
      </c>
      <c r="D10">
        <v>6.5</v>
      </c>
    </row>
    <row r="11" spans="1:4" ht="13.8" customHeight="1" x14ac:dyDescent="0.3">
      <c r="A11">
        <v>9</v>
      </c>
      <c r="B11">
        <v>17.555555555555571</v>
      </c>
      <c r="C11">
        <v>17.555555555555571</v>
      </c>
      <c r="D11">
        <v>7.6000000000000014</v>
      </c>
    </row>
    <row r="12" spans="1:4" ht="13.8" customHeight="1" x14ac:dyDescent="0.3">
      <c r="A12">
        <v>10</v>
      </c>
      <c r="B12">
        <v>17.555555555555543</v>
      </c>
      <c r="C12">
        <v>17.555555555555543</v>
      </c>
      <c r="D12">
        <v>8.6000000000000014</v>
      </c>
    </row>
    <row r="13" spans="1:4" ht="13.8" customHeight="1" x14ac:dyDescent="0.3">
      <c r="A13">
        <v>11</v>
      </c>
      <c r="B13">
        <v>17.444444444444457</v>
      </c>
      <c r="C13">
        <v>17.444444444444457</v>
      </c>
      <c r="D13">
        <v>9.5999999999999943</v>
      </c>
    </row>
    <row r="14" spans="1:4" ht="13.8" customHeight="1" x14ac:dyDescent="0.3">
      <c r="A14">
        <v>12</v>
      </c>
      <c r="B14">
        <v>21.777777777777771</v>
      </c>
      <c r="C14">
        <v>21.777777777777771</v>
      </c>
      <c r="D14">
        <v>10.5</v>
      </c>
    </row>
    <row r="15" spans="1:4" ht="13.8" customHeight="1" x14ac:dyDescent="0.3">
      <c r="A15">
        <v>13</v>
      </c>
      <c r="B15">
        <v>24.555555555555543</v>
      </c>
      <c r="C15">
        <v>24.555555555555543</v>
      </c>
      <c r="D15">
        <v>11.200000000000003</v>
      </c>
    </row>
    <row r="16" spans="1:4" ht="13.8" customHeight="1" x14ac:dyDescent="0.3">
      <c r="A16">
        <v>14</v>
      </c>
      <c r="B16">
        <v>27.777777777777771</v>
      </c>
      <c r="C16">
        <v>27.777777777777771</v>
      </c>
      <c r="D16">
        <v>11.799999999999997</v>
      </c>
    </row>
    <row r="17" spans="1:4" ht="13.8" customHeight="1" x14ac:dyDescent="0.3">
      <c r="A17">
        <v>15</v>
      </c>
      <c r="B17">
        <v>0</v>
      </c>
      <c r="C17">
        <v>29.666666666666686</v>
      </c>
      <c r="D17">
        <v>12.200000000000003</v>
      </c>
    </row>
    <row r="18" spans="1:4" ht="13.8" customHeight="1" x14ac:dyDescent="0.3">
      <c r="A18">
        <v>16</v>
      </c>
      <c r="B18">
        <v>0</v>
      </c>
      <c r="C18">
        <v>31.777777777777771</v>
      </c>
      <c r="D18">
        <v>12.599999999999994</v>
      </c>
    </row>
    <row r="19" spans="1:4" ht="13.8" customHeight="1" x14ac:dyDescent="0.3">
      <c r="A19">
        <v>17</v>
      </c>
      <c r="B19">
        <v>0</v>
      </c>
      <c r="C19">
        <v>32.888888888888914</v>
      </c>
      <c r="D19">
        <v>12.700000000000003</v>
      </c>
    </row>
    <row r="20" spans="1:4" ht="13.8" customHeight="1" x14ac:dyDescent="0.3">
      <c r="A20">
        <v>18</v>
      </c>
      <c r="B20">
        <v>0</v>
      </c>
      <c r="C20">
        <v>33.555555555555543</v>
      </c>
      <c r="D20">
        <v>12.799999999999997</v>
      </c>
    </row>
    <row r="21" spans="1:4" ht="13.8" customHeight="1" x14ac:dyDescent="0.3">
      <c r="A21">
        <v>19</v>
      </c>
      <c r="B21">
        <v>0</v>
      </c>
      <c r="C21">
        <v>33.666666666666629</v>
      </c>
      <c r="D21">
        <v>12.700000000000017</v>
      </c>
    </row>
    <row r="22" spans="1:4" ht="13.8" customHeight="1" x14ac:dyDescent="0.3">
      <c r="A22">
        <v>20</v>
      </c>
      <c r="B22">
        <v>0</v>
      </c>
      <c r="C22">
        <v>33.888888888888914</v>
      </c>
      <c r="D22">
        <v>12.399999999999977</v>
      </c>
    </row>
    <row r="23" spans="1:4" ht="13.8" customHeight="1" x14ac:dyDescent="0.3">
      <c r="A23">
        <v>21</v>
      </c>
      <c r="B23">
        <v>0</v>
      </c>
      <c r="C23">
        <v>33.555555555555543</v>
      </c>
      <c r="D23">
        <v>12.200000000000017</v>
      </c>
    </row>
    <row r="24" spans="1:4" ht="13.8" customHeight="1" x14ac:dyDescent="0.3">
      <c r="A24">
        <v>22</v>
      </c>
      <c r="B24">
        <v>0</v>
      </c>
      <c r="C24">
        <v>32.777777777777828</v>
      </c>
      <c r="D24">
        <v>11.699999999999989</v>
      </c>
    </row>
    <row r="25" spans="1:4" ht="13.8" customHeight="1" x14ac:dyDescent="0.3">
      <c r="A25">
        <v>23</v>
      </c>
      <c r="B25">
        <v>0</v>
      </c>
      <c r="C25">
        <v>32</v>
      </c>
      <c r="D25">
        <v>11.300000000000011</v>
      </c>
    </row>
    <row r="26" spans="1:4" ht="13.8" customHeight="1" x14ac:dyDescent="0.3">
      <c r="A26">
        <v>24</v>
      </c>
      <c r="B26">
        <v>0</v>
      </c>
      <c r="C26">
        <v>31.111111111111086</v>
      </c>
      <c r="D26">
        <v>10.799999999999983</v>
      </c>
    </row>
    <row r="27" spans="1:4" ht="13.8" customHeight="1" x14ac:dyDescent="0.3">
      <c r="A27">
        <v>25</v>
      </c>
      <c r="B27">
        <v>0</v>
      </c>
      <c r="C27">
        <v>30.111111111111086</v>
      </c>
      <c r="D27">
        <v>10.300000000000011</v>
      </c>
    </row>
    <row r="28" spans="1:4" ht="13.8" customHeight="1" x14ac:dyDescent="0.3">
      <c r="A28">
        <v>26</v>
      </c>
      <c r="B28">
        <v>0</v>
      </c>
      <c r="C28">
        <v>29.333333333333371</v>
      </c>
      <c r="D28">
        <v>9.5999999999999943</v>
      </c>
    </row>
    <row r="29" spans="1:4" ht="13.8" customHeight="1" x14ac:dyDescent="0.3">
      <c r="A29">
        <v>27</v>
      </c>
      <c r="B29">
        <v>0</v>
      </c>
      <c r="C29">
        <v>29</v>
      </c>
      <c r="D29">
        <v>9.0999999999999943</v>
      </c>
    </row>
    <row r="30" spans="1:4" ht="13.8" customHeight="1" x14ac:dyDescent="0.3">
      <c r="A30">
        <v>28</v>
      </c>
      <c r="B30">
        <v>0</v>
      </c>
      <c r="C30">
        <v>28.555555555555543</v>
      </c>
      <c r="D30">
        <v>8.5</v>
      </c>
    </row>
    <row r="31" spans="1:4" ht="13.8" customHeight="1" x14ac:dyDescent="0.3">
      <c r="A31">
        <v>29</v>
      </c>
      <c r="B31">
        <v>0</v>
      </c>
      <c r="C31">
        <v>28.222222222222172</v>
      </c>
      <c r="D31">
        <v>7.9000000000000057</v>
      </c>
    </row>
    <row r="32" spans="1:4" ht="13.8" customHeight="1" x14ac:dyDescent="0.3">
      <c r="A32">
        <v>30</v>
      </c>
      <c r="B32">
        <v>0</v>
      </c>
      <c r="C32">
        <v>27.888888888888914</v>
      </c>
      <c r="D32">
        <v>7.4000000000000057</v>
      </c>
    </row>
    <row r="33" spans="1:4" ht="13.8" customHeight="1" x14ac:dyDescent="0.3">
      <c r="A33">
        <v>31</v>
      </c>
      <c r="B33">
        <v>0</v>
      </c>
      <c r="C33">
        <v>26.777777777777828</v>
      </c>
      <c r="D33">
        <v>6.8000000000000114</v>
      </c>
    </row>
    <row r="34" spans="1:4" ht="13.8" customHeight="1" x14ac:dyDescent="0.3">
      <c r="A34">
        <v>32</v>
      </c>
      <c r="B34">
        <v>0</v>
      </c>
      <c r="C34">
        <v>26.555555555555543</v>
      </c>
      <c r="D34">
        <v>6.3000000000000114</v>
      </c>
    </row>
    <row r="35" spans="1:4" ht="13.8" customHeight="1" x14ac:dyDescent="0.3">
      <c r="A35">
        <v>33</v>
      </c>
      <c r="B35">
        <v>0</v>
      </c>
      <c r="C35">
        <v>26.333333333333258</v>
      </c>
      <c r="D35">
        <v>5.6999999999999886</v>
      </c>
    </row>
    <row r="36" spans="1:4" ht="13.8" customHeight="1" x14ac:dyDescent="0.3">
      <c r="A36">
        <v>34</v>
      </c>
      <c r="B36">
        <v>0</v>
      </c>
      <c r="C36">
        <v>25.444444444444457</v>
      </c>
      <c r="D36">
        <v>5.3000000000000114</v>
      </c>
    </row>
    <row r="37" spans="1:4" ht="13.8" customHeight="1" x14ac:dyDescent="0.3">
      <c r="A37">
        <v>35</v>
      </c>
      <c r="B37">
        <v>0</v>
      </c>
      <c r="C37">
        <v>25.1111111111112</v>
      </c>
      <c r="D37">
        <v>4.8999999999999773</v>
      </c>
    </row>
    <row r="38" spans="1:4" ht="13.8" customHeight="1" x14ac:dyDescent="0.3">
      <c r="A38">
        <v>36</v>
      </c>
      <c r="B38">
        <v>0</v>
      </c>
      <c r="C38">
        <v>24.8888888888888</v>
      </c>
      <c r="D38">
        <v>4.3999999999999773</v>
      </c>
    </row>
    <row r="39" spans="1:4" ht="13.8" customHeight="1" x14ac:dyDescent="0.3">
      <c r="A39">
        <v>37</v>
      </c>
      <c r="B39">
        <v>0</v>
      </c>
      <c r="C39">
        <v>24.333333333333371</v>
      </c>
      <c r="D39">
        <v>4.1000000000000227</v>
      </c>
    </row>
    <row r="40" spans="1:4" ht="13.8" customHeight="1" x14ac:dyDescent="0.3">
      <c r="A40">
        <v>38</v>
      </c>
      <c r="B40">
        <v>0</v>
      </c>
      <c r="C40">
        <v>24</v>
      </c>
      <c r="D40">
        <v>3.6999999999999886</v>
      </c>
    </row>
    <row r="41" spans="1:4" ht="13.8" customHeight="1" x14ac:dyDescent="0.3">
      <c r="A41">
        <v>39</v>
      </c>
      <c r="B41">
        <v>0</v>
      </c>
      <c r="C41">
        <v>23.777777777777828</v>
      </c>
      <c r="D41">
        <v>3.3000000000000114</v>
      </c>
    </row>
    <row r="42" spans="1:4" ht="13.8" customHeight="1" x14ac:dyDescent="0.3">
      <c r="A42">
        <v>40</v>
      </c>
      <c r="B42">
        <v>0</v>
      </c>
      <c r="C42">
        <v>23.555555555555543</v>
      </c>
      <c r="D42">
        <v>3.1000000000000227</v>
      </c>
    </row>
    <row r="43" spans="1:4" ht="13.8" customHeight="1" x14ac:dyDescent="0.3">
      <c r="A43">
        <v>41</v>
      </c>
      <c r="B43">
        <v>0</v>
      </c>
      <c r="C43">
        <v>23.777777777777715</v>
      </c>
      <c r="D43">
        <v>2.6999999999999886</v>
      </c>
    </row>
    <row r="44" spans="1:4" ht="13.8" customHeight="1" x14ac:dyDescent="0.3">
      <c r="A44">
        <v>42</v>
      </c>
      <c r="B44">
        <v>0</v>
      </c>
      <c r="C44">
        <v>23.111111111111086</v>
      </c>
      <c r="D44">
        <v>2.5999999999999659</v>
      </c>
    </row>
    <row r="45" spans="1:4" ht="13.8" customHeight="1" x14ac:dyDescent="0.3">
      <c r="A45">
        <v>43</v>
      </c>
      <c r="B45">
        <v>0</v>
      </c>
      <c r="C45">
        <v>23.444444444444571</v>
      </c>
      <c r="D45">
        <v>2.2000000000000455</v>
      </c>
    </row>
    <row r="46" spans="1:4" ht="13.8" customHeight="1" x14ac:dyDescent="0.3">
      <c r="A46">
        <v>44</v>
      </c>
      <c r="B46">
        <v>0</v>
      </c>
      <c r="C46">
        <v>23.222222222222172</v>
      </c>
      <c r="D46">
        <v>2.0999999999999659</v>
      </c>
    </row>
    <row r="47" spans="1:4" ht="13.8" customHeight="1" x14ac:dyDescent="0.3">
      <c r="A47">
        <v>45</v>
      </c>
      <c r="B47">
        <v>0</v>
      </c>
      <c r="C47">
        <v>23.333333333333258</v>
      </c>
      <c r="D47">
        <v>1.8000000000000114</v>
      </c>
    </row>
    <row r="48" spans="1:4" ht="13.8" customHeight="1" x14ac:dyDescent="0.3">
      <c r="A48">
        <v>46</v>
      </c>
      <c r="B48">
        <v>0</v>
      </c>
      <c r="C48">
        <v>23.222222222222172</v>
      </c>
      <c r="D48">
        <v>1.6999999999999886</v>
      </c>
    </row>
    <row r="49" spans="1:4" ht="13.8" customHeight="1" x14ac:dyDescent="0.3">
      <c r="A49">
        <v>47</v>
      </c>
      <c r="B49">
        <v>0</v>
      </c>
      <c r="C49">
        <v>23.444444444444571</v>
      </c>
      <c r="D49">
        <v>1.5</v>
      </c>
    </row>
    <row r="50" spans="1:4" ht="13.8" customHeight="1" x14ac:dyDescent="0.3">
      <c r="A50">
        <v>48</v>
      </c>
      <c r="B50">
        <v>0</v>
      </c>
      <c r="C50">
        <v>23.555555555555429</v>
      </c>
      <c r="D50">
        <v>1.4000000000000341</v>
      </c>
    </row>
    <row r="51" spans="1:4" ht="13.8" customHeight="1" x14ac:dyDescent="0.3">
      <c r="A51">
        <v>49</v>
      </c>
      <c r="B51">
        <v>0</v>
      </c>
      <c r="C51">
        <v>24.111111111111313</v>
      </c>
      <c r="D51">
        <v>1.1999999999999886</v>
      </c>
    </row>
    <row r="52" spans="1:4" ht="13.8" customHeight="1" x14ac:dyDescent="0.3">
      <c r="A52">
        <v>50</v>
      </c>
      <c r="B52">
        <v>0</v>
      </c>
      <c r="C52">
        <v>24</v>
      </c>
      <c r="D52">
        <v>1.0999999999999659</v>
      </c>
    </row>
    <row r="53" spans="1:4" x14ac:dyDescent="0.3">
      <c r="A53">
        <v>51</v>
      </c>
      <c r="B53">
        <v>0</v>
      </c>
      <c r="C53">
        <v>0</v>
      </c>
      <c r="D53">
        <v>0</v>
      </c>
    </row>
    <row r="54" spans="1:4" x14ac:dyDescent="0.3">
      <c r="A54">
        <v>52</v>
      </c>
      <c r="B54">
        <v>0</v>
      </c>
      <c r="C54">
        <v>0</v>
      </c>
      <c r="D54">
        <v>0</v>
      </c>
    </row>
    <row r="55" spans="1:4" x14ac:dyDescent="0.3">
      <c r="A55">
        <v>53</v>
      </c>
      <c r="B55">
        <v>0</v>
      </c>
      <c r="C55">
        <v>0</v>
      </c>
      <c r="D55">
        <v>0</v>
      </c>
    </row>
    <row r="56" spans="1:4" x14ac:dyDescent="0.3">
      <c r="A56">
        <v>54</v>
      </c>
      <c r="B56">
        <v>0</v>
      </c>
      <c r="C56">
        <v>0</v>
      </c>
      <c r="D56">
        <v>0</v>
      </c>
    </row>
    <row r="57" spans="1:4" x14ac:dyDescent="0.3">
      <c r="A57">
        <v>55</v>
      </c>
      <c r="B57">
        <v>0</v>
      </c>
      <c r="C57">
        <v>0</v>
      </c>
      <c r="D57">
        <v>0</v>
      </c>
    </row>
    <row r="58" spans="1:4" x14ac:dyDescent="0.3">
      <c r="A58">
        <v>56</v>
      </c>
      <c r="B58">
        <v>0</v>
      </c>
      <c r="C58">
        <v>0</v>
      </c>
      <c r="D58">
        <v>0</v>
      </c>
    </row>
    <row r="59" spans="1:4" x14ac:dyDescent="0.3">
      <c r="A59">
        <v>57</v>
      </c>
      <c r="B59">
        <v>0</v>
      </c>
      <c r="C59">
        <v>0</v>
      </c>
      <c r="D59">
        <v>0</v>
      </c>
    </row>
    <row r="60" spans="1:4" x14ac:dyDescent="0.3">
      <c r="A60">
        <v>58</v>
      </c>
      <c r="B60">
        <v>0</v>
      </c>
      <c r="C60">
        <v>0</v>
      </c>
      <c r="D60">
        <v>0</v>
      </c>
    </row>
    <row r="61" spans="1:4" x14ac:dyDescent="0.3">
      <c r="A61">
        <v>59</v>
      </c>
      <c r="B61">
        <v>0</v>
      </c>
      <c r="C61">
        <v>0</v>
      </c>
      <c r="D61">
        <v>0</v>
      </c>
    </row>
    <row r="62" spans="1:4" x14ac:dyDescent="0.3">
      <c r="A62">
        <v>60</v>
      </c>
      <c r="B62">
        <v>0</v>
      </c>
      <c r="C62">
        <v>0</v>
      </c>
      <c r="D62">
        <v>0</v>
      </c>
    </row>
    <row r="63" spans="1:4" x14ac:dyDescent="0.3">
      <c r="A63">
        <v>61</v>
      </c>
      <c r="B63">
        <v>0</v>
      </c>
      <c r="C63">
        <v>0</v>
      </c>
      <c r="D63">
        <v>0</v>
      </c>
    </row>
    <row r="64" spans="1:4" x14ac:dyDescent="0.3">
      <c r="A64">
        <v>62</v>
      </c>
      <c r="B64">
        <v>0</v>
      </c>
      <c r="C64">
        <v>0</v>
      </c>
      <c r="D64">
        <v>0</v>
      </c>
    </row>
    <row r="65" spans="1:4" x14ac:dyDescent="0.3">
      <c r="A65">
        <v>63</v>
      </c>
      <c r="B65">
        <v>0</v>
      </c>
      <c r="C65">
        <v>0</v>
      </c>
      <c r="D65">
        <v>0</v>
      </c>
    </row>
    <row r="66" spans="1:4" x14ac:dyDescent="0.3">
      <c r="A66">
        <v>64</v>
      </c>
      <c r="B66">
        <v>0</v>
      </c>
      <c r="C66">
        <v>0</v>
      </c>
      <c r="D66">
        <v>0</v>
      </c>
    </row>
    <row r="67" spans="1:4" x14ac:dyDescent="0.3">
      <c r="A67">
        <v>65</v>
      </c>
      <c r="B67">
        <v>0</v>
      </c>
      <c r="C67">
        <v>0</v>
      </c>
      <c r="D67">
        <v>0</v>
      </c>
    </row>
    <row r="68" spans="1:4" x14ac:dyDescent="0.3">
      <c r="A68">
        <v>66</v>
      </c>
      <c r="B68">
        <v>0</v>
      </c>
      <c r="C68">
        <v>0</v>
      </c>
      <c r="D68">
        <v>0</v>
      </c>
    </row>
    <row r="69" spans="1:4" x14ac:dyDescent="0.3">
      <c r="A69">
        <v>67</v>
      </c>
      <c r="B69">
        <v>0</v>
      </c>
      <c r="C69">
        <v>0</v>
      </c>
      <c r="D69">
        <v>0</v>
      </c>
    </row>
    <row r="70" spans="1:4" x14ac:dyDescent="0.3">
      <c r="A70">
        <v>68</v>
      </c>
      <c r="B70">
        <v>0</v>
      </c>
      <c r="C70">
        <v>0</v>
      </c>
      <c r="D70">
        <v>0</v>
      </c>
    </row>
    <row r="71" spans="1:4" x14ac:dyDescent="0.3">
      <c r="A71">
        <v>69</v>
      </c>
      <c r="B71">
        <v>0</v>
      </c>
      <c r="C71">
        <v>0</v>
      </c>
      <c r="D71">
        <v>0</v>
      </c>
    </row>
    <row r="72" spans="1:4" x14ac:dyDescent="0.3">
      <c r="A72">
        <v>70</v>
      </c>
      <c r="B72">
        <v>0</v>
      </c>
      <c r="C72">
        <v>0</v>
      </c>
      <c r="D72">
        <v>0</v>
      </c>
    </row>
    <row r="73" spans="1:4" x14ac:dyDescent="0.3">
      <c r="A73">
        <v>71</v>
      </c>
      <c r="B73">
        <v>0</v>
      </c>
      <c r="C73">
        <v>0</v>
      </c>
      <c r="D73">
        <v>0</v>
      </c>
    </row>
    <row r="74" spans="1:4" x14ac:dyDescent="0.3">
      <c r="A74">
        <v>72</v>
      </c>
      <c r="B74">
        <v>0</v>
      </c>
      <c r="C74">
        <v>0</v>
      </c>
      <c r="D74">
        <v>0</v>
      </c>
    </row>
    <row r="75" spans="1:4" x14ac:dyDescent="0.3">
      <c r="A75">
        <v>73</v>
      </c>
      <c r="B75">
        <v>0</v>
      </c>
      <c r="C75">
        <v>0</v>
      </c>
      <c r="D75">
        <v>0</v>
      </c>
    </row>
    <row r="76" spans="1:4" x14ac:dyDescent="0.3">
      <c r="A76">
        <v>74</v>
      </c>
      <c r="B76">
        <v>0</v>
      </c>
      <c r="C76">
        <v>0</v>
      </c>
      <c r="D76">
        <v>0</v>
      </c>
    </row>
    <row r="77" spans="1:4" x14ac:dyDescent="0.3">
      <c r="A77">
        <v>75</v>
      </c>
      <c r="B77">
        <v>0</v>
      </c>
      <c r="C77">
        <v>0</v>
      </c>
      <c r="D77">
        <v>0</v>
      </c>
    </row>
    <row r="78" spans="1:4" x14ac:dyDescent="0.3">
      <c r="A78">
        <v>76</v>
      </c>
      <c r="B78">
        <v>0</v>
      </c>
      <c r="C78">
        <v>0</v>
      </c>
      <c r="D78">
        <v>0</v>
      </c>
    </row>
    <row r="79" spans="1:4" x14ac:dyDescent="0.3">
      <c r="A79">
        <v>77</v>
      </c>
      <c r="B79">
        <v>0</v>
      </c>
      <c r="C79">
        <v>0</v>
      </c>
      <c r="D79">
        <v>0</v>
      </c>
    </row>
    <row r="80" spans="1:4" x14ac:dyDescent="0.3">
      <c r="A80">
        <v>78</v>
      </c>
      <c r="B80">
        <v>0</v>
      </c>
      <c r="C80">
        <v>0</v>
      </c>
      <c r="D80">
        <v>0</v>
      </c>
    </row>
    <row r="81" spans="1:4" x14ac:dyDescent="0.3">
      <c r="A81">
        <v>79</v>
      </c>
      <c r="B81">
        <v>0</v>
      </c>
      <c r="C81">
        <v>0</v>
      </c>
      <c r="D81">
        <v>0</v>
      </c>
    </row>
    <row r="82" spans="1:4" x14ac:dyDescent="0.3">
      <c r="A82">
        <v>80</v>
      </c>
      <c r="B82">
        <v>0</v>
      </c>
      <c r="C82">
        <v>0</v>
      </c>
      <c r="D82">
        <v>0</v>
      </c>
    </row>
    <row r="83" spans="1:4" x14ac:dyDescent="0.3">
      <c r="A83">
        <v>81</v>
      </c>
      <c r="B83">
        <v>0</v>
      </c>
      <c r="C83">
        <v>0</v>
      </c>
      <c r="D83">
        <v>0</v>
      </c>
    </row>
    <row r="84" spans="1:4" x14ac:dyDescent="0.3">
      <c r="A84">
        <v>82</v>
      </c>
      <c r="B84">
        <v>0</v>
      </c>
      <c r="C84">
        <v>0</v>
      </c>
      <c r="D84">
        <v>0</v>
      </c>
    </row>
    <row r="85" spans="1:4" x14ac:dyDescent="0.3">
      <c r="A85">
        <v>83</v>
      </c>
      <c r="B85">
        <v>0</v>
      </c>
      <c r="C85">
        <v>0</v>
      </c>
      <c r="D85">
        <v>0</v>
      </c>
    </row>
    <row r="86" spans="1:4" x14ac:dyDescent="0.3">
      <c r="A86">
        <v>84</v>
      </c>
      <c r="B86">
        <v>0</v>
      </c>
      <c r="C86">
        <v>0</v>
      </c>
      <c r="D86">
        <v>0</v>
      </c>
    </row>
    <row r="87" spans="1:4" x14ac:dyDescent="0.3">
      <c r="A87">
        <v>85</v>
      </c>
      <c r="B87">
        <v>0</v>
      </c>
      <c r="C87">
        <v>0</v>
      </c>
      <c r="D87">
        <v>0</v>
      </c>
    </row>
    <row r="88" spans="1:4" x14ac:dyDescent="0.3">
      <c r="A88">
        <v>86</v>
      </c>
      <c r="B88">
        <v>0</v>
      </c>
      <c r="C88">
        <v>0</v>
      </c>
      <c r="D88">
        <v>0</v>
      </c>
    </row>
    <row r="89" spans="1:4" x14ac:dyDescent="0.3">
      <c r="A89">
        <v>87</v>
      </c>
      <c r="B89">
        <v>0</v>
      </c>
      <c r="C89">
        <v>0</v>
      </c>
      <c r="D89">
        <v>0</v>
      </c>
    </row>
    <row r="90" spans="1:4" x14ac:dyDescent="0.3">
      <c r="A90">
        <v>88</v>
      </c>
      <c r="B90">
        <v>0</v>
      </c>
      <c r="C90">
        <v>0</v>
      </c>
      <c r="D90">
        <v>0</v>
      </c>
    </row>
    <row r="91" spans="1:4" x14ac:dyDescent="0.3">
      <c r="A91">
        <v>89</v>
      </c>
      <c r="B91">
        <v>0</v>
      </c>
      <c r="C91">
        <v>0</v>
      </c>
      <c r="D91">
        <v>0</v>
      </c>
    </row>
    <row r="92" spans="1:4" x14ac:dyDescent="0.3">
      <c r="A92">
        <v>90</v>
      </c>
      <c r="B92">
        <v>0</v>
      </c>
      <c r="C92">
        <v>0</v>
      </c>
      <c r="D92">
        <v>0</v>
      </c>
    </row>
    <row r="93" spans="1:4" x14ac:dyDescent="0.3">
      <c r="A93">
        <v>91</v>
      </c>
      <c r="B93">
        <v>0</v>
      </c>
      <c r="C93">
        <v>0</v>
      </c>
      <c r="D93">
        <v>0</v>
      </c>
    </row>
    <row r="94" spans="1:4" x14ac:dyDescent="0.3">
      <c r="A94">
        <v>92</v>
      </c>
      <c r="B94">
        <v>0</v>
      </c>
      <c r="C94">
        <v>0</v>
      </c>
      <c r="D94">
        <v>0</v>
      </c>
    </row>
    <row r="95" spans="1:4" x14ac:dyDescent="0.3">
      <c r="A95">
        <v>93</v>
      </c>
      <c r="B95">
        <v>0</v>
      </c>
      <c r="C95">
        <v>0</v>
      </c>
      <c r="D95">
        <v>0</v>
      </c>
    </row>
    <row r="96" spans="1:4" x14ac:dyDescent="0.3">
      <c r="A96">
        <v>94</v>
      </c>
      <c r="B96">
        <v>0</v>
      </c>
      <c r="C96">
        <v>0</v>
      </c>
      <c r="D96">
        <v>0</v>
      </c>
    </row>
    <row r="97" spans="1:4" x14ac:dyDescent="0.3">
      <c r="A97">
        <v>95</v>
      </c>
      <c r="B97">
        <v>0</v>
      </c>
      <c r="C97">
        <v>0</v>
      </c>
      <c r="D97">
        <v>0</v>
      </c>
    </row>
    <row r="98" spans="1:4" x14ac:dyDescent="0.3">
      <c r="A98">
        <v>96</v>
      </c>
      <c r="B98">
        <v>0</v>
      </c>
      <c r="C98">
        <v>0</v>
      </c>
      <c r="D98">
        <v>0</v>
      </c>
    </row>
    <row r="99" spans="1:4" x14ac:dyDescent="0.3">
      <c r="A99">
        <v>97</v>
      </c>
      <c r="B99">
        <v>0</v>
      </c>
      <c r="C99">
        <v>0</v>
      </c>
      <c r="D99">
        <v>0</v>
      </c>
    </row>
    <row r="100" spans="1:4" x14ac:dyDescent="0.3">
      <c r="A100">
        <v>98</v>
      </c>
      <c r="B100">
        <v>0</v>
      </c>
      <c r="C100">
        <v>0</v>
      </c>
      <c r="D100">
        <v>0</v>
      </c>
    </row>
    <row r="101" spans="1:4" x14ac:dyDescent="0.3">
      <c r="A101">
        <v>99</v>
      </c>
      <c r="B101">
        <v>0</v>
      </c>
      <c r="C101">
        <v>0</v>
      </c>
      <c r="D101">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26A46-2B64-4132-B09B-7414697429C0}">
  <dimension ref="A1:W23"/>
  <sheetViews>
    <sheetView showGridLines="0" workbookViewId="0">
      <selection activeCell="F33" sqref="F33"/>
    </sheetView>
  </sheetViews>
  <sheetFormatPr defaultRowHeight="15.6" x14ac:dyDescent="0.3"/>
  <sheetData>
    <row r="1" spans="1:23" x14ac:dyDescent="0.3">
      <c r="A1" t="s">
        <v>69</v>
      </c>
      <c r="B1" t="s">
        <v>178</v>
      </c>
      <c r="C1" s="1" t="s">
        <v>52</v>
      </c>
      <c r="D1" s="1" t="s">
        <v>53</v>
      </c>
      <c r="E1" s="1" t="s">
        <v>54</v>
      </c>
      <c r="F1" s="1" t="s">
        <v>55</v>
      </c>
      <c r="G1" s="1" t="s">
        <v>56</v>
      </c>
      <c r="H1" s="1" t="s">
        <v>62</v>
      </c>
      <c r="I1" s="1" t="s">
        <v>63</v>
      </c>
      <c r="J1" s="1" t="s">
        <v>57</v>
      </c>
      <c r="K1" s="1" t="s">
        <v>58</v>
      </c>
      <c r="L1" s="1" t="s">
        <v>59</v>
      </c>
      <c r="M1" s="1" t="s">
        <v>60</v>
      </c>
      <c r="N1" s="1" t="s">
        <v>61</v>
      </c>
      <c r="O1" s="7" t="s">
        <v>67</v>
      </c>
      <c r="P1" s="7" t="s">
        <v>175</v>
      </c>
      <c r="Q1" s="1" t="s">
        <v>112</v>
      </c>
      <c r="R1" s="7" t="s">
        <v>68</v>
      </c>
      <c r="S1" s="1" t="s">
        <v>113</v>
      </c>
      <c r="T1" s="7" t="s">
        <v>66</v>
      </c>
      <c r="U1" s="7" t="s">
        <v>114</v>
      </c>
      <c r="V1" s="7" t="s">
        <v>115</v>
      </c>
      <c r="W1" s="7" t="s">
        <v>116</v>
      </c>
    </row>
    <row r="2" spans="1:23" x14ac:dyDescent="0.3">
      <c r="A2" t="s">
        <v>178</v>
      </c>
      <c r="B2">
        <v>1</v>
      </c>
      <c r="C2" s="1">
        <v>1</v>
      </c>
      <c r="D2" s="1">
        <v>0.9</v>
      </c>
      <c r="E2" s="1">
        <v>0.9</v>
      </c>
      <c r="F2" s="1">
        <v>0.9</v>
      </c>
      <c r="G2" s="1">
        <v>0.9</v>
      </c>
      <c r="H2" s="1">
        <v>0.9</v>
      </c>
      <c r="I2" s="1">
        <v>0.9</v>
      </c>
      <c r="J2" s="1">
        <v>0.45</v>
      </c>
      <c r="K2" s="1">
        <v>0.45</v>
      </c>
      <c r="L2" s="1">
        <v>0.45</v>
      </c>
      <c r="M2" s="1">
        <v>0.45</v>
      </c>
      <c r="N2" s="1">
        <v>0.45</v>
      </c>
      <c r="O2" s="7">
        <v>8.3000000000000004E-2</v>
      </c>
      <c r="P2" s="7">
        <v>8.3000000000000004E-2</v>
      </c>
      <c r="Q2" s="1">
        <v>8.3000000000000004E-2</v>
      </c>
      <c r="R2" s="7">
        <v>8.3000000000000004E-2</v>
      </c>
      <c r="S2" s="1">
        <v>8.3000000000000004E-2</v>
      </c>
      <c r="T2" s="7">
        <v>0</v>
      </c>
      <c r="U2" s="7">
        <v>0</v>
      </c>
      <c r="V2" s="7">
        <v>0</v>
      </c>
      <c r="W2" s="7">
        <v>0</v>
      </c>
    </row>
    <row r="3" spans="1:23" x14ac:dyDescent="0.3">
      <c r="A3" s="1" t="s">
        <v>52</v>
      </c>
      <c r="B3" s="1">
        <v>1</v>
      </c>
      <c r="C3">
        <v>1</v>
      </c>
      <c r="D3">
        <v>0.9</v>
      </c>
      <c r="E3">
        <v>0.9</v>
      </c>
      <c r="F3">
        <v>0.9</v>
      </c>
      <c r="G3">
        <v>0.9</v>
      </c>
      <c r="H3">
        <v>0.9</v>
      </c>
      <c r="I3">
        <v>0.9</v>
      </c>
      <c r="J3">
        <v>0.45</v>
      </c>
      <c r="K3">
        <v>0.45</v>
      </c>
      <c r="L3">
        <v>0.45</v>
      </c>
      <c r="M3">
        <v>0.45</v>
      </c>
      <c r="N3">
        <v>0.45</v>
      </c>
      <c r="O3">
        <v>8.3000000000000004E-2</v>
      </c>
      <c r="P3">
        <v>8.3000000000000004E-2</v>
      </c>
      <c r="Q3">
        <v>8.3000000000000004E-2</v>
      </c>
      <c r="R3">
        <v>8.3000000000000004E-2</v>
      </c>
      <c r="S3">
        <v>8.3000000000000004E-2</v>
      </c>
      <c r="T3">
        <v>0</v>
      </c>
      <c r="U3">
        <v>0</v>
      </c>
      <c r="V3">
        <v>0</v>
      </c>
      <c r="W3">
        <v>0</v>
      </c>
    </row>
    <row r="4" spans="1:23" x14ac:dyDescent="0.3">
      <c r="A4" s="1" t="s">
        <v>53</v>
      </c>
      <c r="B4" s="1">
        <v>0.9</v>
      </c>
      <c r="C4">
        <v>0.9</v>
      </c>
      <c r="D4">
        <v>1</v>
      </c>
      <c r="E4">
        <v>0.9</v>
      </c>
      <c r="F4">
        <v>0.9</v>
      </c>
      <c r="G4">
        <v>0.9</v>
      </c>
      <c r="H4">
        <v>0.9</v>
      </c>
      <c r="I4">
        <v>0.9</v>
      </c>
      <c r="J4">
        <v>0.45</v>
      </c>
      <c r="K4">
        <v>0.45</v>
      </c>
      <c r="L4">
        <v>0.45</v>
      </c>
      <c r="M4">
        <v>0.45</v>
      </c>
      <c r="N4">
        <v>0.45</v>
      </c>
      <c r="O4">
        <v>8.3000000000000004E-2</v>
      </c>
      <c r="P4">
        <v>8.3000000000000004E-2</v>
      </c>
      <c r="Q4">
        <v>8.3000000000000004E-2</v>
      </c>
      <c r="R4">
        <v>8.3000000000000004E-2</v>
      </c>
      <c r="S4">
        <v>8.3000000000000004E-2</v>
      </c>
      <c r="T4">
        <v>0</v>
      </c>
      <c r="U4">
        <v>0</v>
      </c>
      <c r="V4">
        <v>0</v>
      </c>
      <c r="W4">
        <v>0</v>
      </c>
    </row>
    <row r="5" spans="1:23" x14ac:dyDescent="0.3">
      <c r="A5" s="1" t="s">
        <v>54</v>
      </c>
      <c r="B5" s="1">
        <v>0.9</v>
      </c>
      <c r="C5">
        <v>0.9</v>
      </c>
      <c r="D5">
        <v>0.9</v>
      </c>
      <c r="E5">
        <v>1</v>
      </c>
      <c r="F5">
        <v>0.9</v>
      </c>
      <c r="G5">
        <v>0.9</v>
      </c>
      <c r="H5">
        <v>0.9</v>
      </c>
      <c r="I5">
        <v>0.9</v>
      </c>
      <c r="J5">
        <v>0.45</v>
      </c>
      <c r="K5">
        <v>0.45</v>
      </c>
      <c r="L5">
        <v>0.45</v>
      </c>
      <c r="M5">
        <v>0.45</v>
      </c>
      <c r="N5">
        <v>0.45</v>
      </c>
      <c r="O5">
        <v>8.3000000000000004E-2</v>
      </c>
      <c r="P5">
        <v>8.3000000000000004E-2</v>
      </c>
      <c r="Q5">
        <v>8.3000000000000004E-2</v>
      </c>
      <c r="R5">
        <v>8.3000000000000004E-2</v>
      </c>
      <c r="S5">
        <v>8.3000000000000004E-2</v>
      </c>
      <c r="T5">
        <v>0</v>
      </c>
      <c r="U5">
        <v>0</v>
      </c>
      <c r="V5">
        <v>0</v>
      </c>
      <c r="W5">
        <v>0</v>
      </c>
    </row>
    <row r="6" spans="1:23" x14ac:dyDescent="0.3">
      <c r="A6" s="1" t="s">
        <v>55</v>
      </c>
      <c r="B6" s="1">
        <v>0.9</v>
      </c>
      <c r="C6">
        <v>0.9</v>
      </c>
      <c r="D6">
        <v>0.9</v>
      </c>
      <c r="E6">
        <v>0.9</v>
      </c>
      <c r="F6">
        <v>1</v>
      </c>
      <c r="G6">
        <v>0.9</v>
      </c>
      <c r="H6">
        <v>0.9</v>
      </c>
      <c r="I6">
        <v>0.9</v>
      </c>
      <c r="J6">
        <v>0.45</v>
      </c>
      <c r="K6">
        <v>0.45</v>
      </c>
      <c r="L6">
        <v>0.45</v>
      </c>
      <c r="M6">
        <v>0.45</v>
      </c>
      <c r="N6">
        <v>0.45</v>
      </c>
      <c r="O6">
        <v>8.3000000000000004E-2</v>
      </c>
      <c r="P6">
        <v>8.3000000000000004E-2</v>
      </c>
      <c r="Q6">
        <v>8.3000000000000004E-2</v>
      </c>
      <c r="R6">
        <v>8.3000000000000004E-2</v>
      </c>
      <c r="S6">
        <v>8.3000000000000004E-2</v>
      </c>
      <c r="T6">
        <v>0</v>
      </c>
      <c r="U6">
        <v>0</v>
      </c>
      <c r="V6">
        <v>0</v>
      </c>
      <c r="W6">
        <v>0</v>
      </c>
    </row>
    <row r="7" spans="1:23" x14ac:dyDescent="0.3">
      <c r="A7" s="1" t="s">
        <v>56</v>
      </c>
      <c r="B7" s="1">
        <v>0.9</v>
      </c>
      <c r="C7">
        <v>0.9</v>
      </c>
      <c r="D7">
        <v>0.9</v>
      </c>
      <c r="E7">
        <v>0.9</v>
      </c>
      <c r="F7">
        <v>0.9</v>
      </c>
      <c r="G7">
        <v>1</v>
      </c>
      <c r="H7">
        <v>0.9</v>
      </c>
      <c r="I7">
        <v>0.9</v>
      </c>
      <c r="J7">
        <v>0.45</v>
      </c>
      <c r="K7">
        <v>0.45</v>
      </c>
      <c r="L7">
        <v>0.45</v>
      </c>
      <c r="M7">
        <v>0.45</v>
      </c>
      <c r="N7">
        <v>0.45</v>
      </c>
      <c r="O7">
        <v>8.3000000000000004E-2</v>
      </c>
      <c r="P7">
        <v>8.3000000000000004E-2</v>
      </c>
      <c r="Q7">
        <v>8.3000000000000004E-2</v>
      </c>
      <c r="R7">
        <v>8.3000000000000004E-2</v>
      </c>
      <c r="S7">
        <v>8.3000000000000004E-2</v>
      </c>
      <c r="T7">
        <v>0</v>
      </c>
      <c r="U7">
        <v>0</v>
      </c>
      <c r="V7">
        <v>0</v>
      </c>
      <c r="W7">
        <v>0</v>
      </c>
    </row>
    <row r="8" spans="1:23" x14ac:dyDescent="0.3">
      <c r="A8" s="1" t="s">
        <v>62</v>
      </c>
      <c r="B8" s="1">
        <v>0.9</v>
      </c>
      <c r="C8">
        <v>0.9</v>
      </c>
      <c r="D8">
        <v>0.9</v>
      </c>
      <c r="E8">
        <v>0.9</v>
      </c>
      <c r="F8">
        <v>0.9</v>
      </c>
      <c r="G8">
        <v>0.9</v>
      </c>
      <c r="H8">
        <v>1</v>
      </c>
      <c r="I8">
        <v>0.9</v>
      </c>
      <c r="J8">
        <v>0.45</v>
      </c>
      <c r="K8">
        <v>0.45</v>
      </c>
      <c r="L8">
        <v>0.45</v>
      </c>
      <c r="M8">
        <v>0.45</v>
      </c>
      <c r="N8">
        <v>0.45</v>
      </c>
      <c r="O8">
        <v>8.3000000000000004E-2</v>
      </c>
      <c r="P8">
        <v>8.3000000000000004E-2</v>
      </c>
      <c r="Q8">
        <v>8.3000000000000004E-2</v>
      </c>
      <c r="R8">
        <v>8.3000000000000004E-2</v>
      </c>
      <c r="S8">
        <v>8.3000000000000004E-2</v>
      </c>
      <c r="T8">
        <v>0</v>
      </c>
      <c r="U8">
        <v>0</v>
      </c>
      <c r="V8">
        <v>0</v>
      </c>
      <c r="W8">
        <v>0</v>
      </c>
    </row>
    <row r="9" spans="1:23" x14ac:dyDescent="0.3">
      <c r="A9" s="1" t="s">
        <v>63</v>
      </c>
      <c r="B9" s="1">
        <v>0.9</v>
      </c>
      <c r="C9">
        <v>0.9</v>
      </c>
      <c r="D9">
        <v>0.9</v>
      </c>
      <c r="E9">
        <v>0.9</v>
      </c>
      <c r="F9">
        <v>0.9</v>
      </c>
      <c r="G9">
        <v>0.9</v>
      </c>
      <c r="H9">
        <v>0.9</v>
      </c>
      <c r="I9">
        <v>1</v>
      </c>
      <c r="J9">
        <v>0.45</v>
      </c>
      <c r="K9">
        <v>0.45</v>
      </c>
      <c r="L9">
        <v>0.45</v>
      </c>
      <c r="M9">
        <v>0.45</v>
      </c>
      <c r="N9">
        <v>0.45</v>
      </c>
      <c r="O9">
        <v>8.3000000000000004E-2</v>
      </c>
      <c r="P9">
        <v>8.3000000000000004E-2</v>
      </c>
      <c r="Q9">
        <v>8.3000000000000004E-2</v>
      </c>
      <c r="R9">
        <v>8.3000000000000004E-2</v>
      </c>
      <c r="S9">
        <v>8.3000000000000004E-2</v>
      </c>
      <c r="T9">
        <v>0</v>
      </c>
      <c r="U9">
        <v>0</v>
      </c>
      <c r="V9">
        <v>0</v>
      </c>
      <c r="W9">
        <v>0</v>
      </c>
    </row>
    <row r="10" spans="1:23" x14ac:dyDescent="0.3">
      <c r="A10" s="1" t="s">
        <v>57</v>
      </c>
      <c r="B10" s="1">
        <v>0.45</v>
      </c>
      <c r="C10">
        <v>0.45</v>
      </c>
      <c r="D10">
        <v>0.45</v>
      </c>
      <c r="E10">
        <v>0.45</v>
      </c>
      <c r="F10">
        <v>0.45</v>
      </c>
      <c r="G10">
        <v>0.45</v>
      </c>
      <c r="H10">
        <v>0.45</v>
      </c>
      <c r="I10">
        <v>0.45</v>
      </c>
      <c r="J10">
        <v>1</v>
      </c>
      <c r="K10">
        <v>0.9</v>
      </c>
      <c r="L10">
        <v>0.9</v>
      </c>
      <c r="M10">
        <v>0.9</v>
      </c>
      <c r="N10">
        <v>0.9</v>
      </c>
      <c r="O10">
        <v>0.2</v>
      </c>
      <c r="P10">
        <v>0.2</v>
      </c>
      <c r="Q10">
        <v>0.2</v>
      </c>
      <c r="R10">
        <v>0.3</v>
      </c>
      <c r="S10">
        <v>0.3</v>
      </c>
      <c r="T10">
        <v>0</v>
      </c>
      <c r="U10">
        <v>0</v>
      </c>
      <c r="V10">
        <v>0</v>
      </c>
      <c r="W10">
        <v>0</v>
      </c>
    </row>
    <row r="11" spans="1:23" x14ac:dyDescent="0.3">
      <c r="A11" s="1" t="s">
        <v>58</v>
      </c>
      <c r="B11" s="1">
        <v>0.45</v>
      </c>
      <c r="C11">
        <v>0.45</v>
      </c>
      <c r="D11">
        <v>0.45</v>
      </c>
      <c r="E11">
        <v>0.45</v>
      </c>
      <c r="F11">
        <v>0.45</v>
      </c>
      <c r="G11">
        <v>0.45</v>
      </c>
      <c r="H11">
        <v>0.45</v>
      </c>
      <c r="I11">
        <v>0.45</v>
      </c>
      <c r="J11">
        <v>0.9</v>
      </c>
      <c r="K11">
        <v>1</v>
      </c>
      <c r="L11">
        <v>0.9</v>
      </c>
      <c r="M11">
        <v>0.9</v>
      </c>
      <c r="N11">
        <v>0.9</v>
      </c>
      <c r="O11">
        <v>0.2</v>
      </c>
      <c r="P11">
        <v>0.2</v>
      </c>
      <c r="Q11">
        <v>0.2</v>
      </c>
      <c r="R11">
        <v>0.3</v>
      </c>
      <c r="S11">
        <v>0.3</v>
      </c>
      <c r="T11">
        <v>0</v>
      </c>
      <c r="U11">
        <v>0</v>
      </c>
      <c r="V11">
        <v>0</v>
      </c>
      <c r="W11">
        <v>0</v>
      </c>
    </row>
    <row r="12" spans="1:23" x14ac:dyDescent="0.3">
      <c r="A12" s="1" t="s">
        <v>59</v>
      </c>
      <c r="B12" s="1">
        <v>0.45</v>
      </c>
      <c r="C12">
        <v>0.45</v>
      </c>
      <c r="D12">
        <v>0.45</v>
      </c>
      <c r="E12">
        <v>0.45</v>
      </c>
      <c r="F12">
        <v>0.45</v>
      </c>
      <c r="G12">
        <v>0.45</v>
      </c>
      <c r="H12">
        <v>0.45</v>
      </c>
      <c r="I12">
        <v>0.45</v>
      </c>
      <c r="J12">
        <v>0.9</v>
      </c>
      <c r="K12">
        <v>0.9</v>
      </c>
      <c r="L12">
        <v>1</v>
      </c>
      <c r="M12">
        <v>0.9</v>
      </c>
      <c r="N12">
        <v>0.9</v>
      </c>
      <c r="O12">
        <v>0.2</v>
      </c>
      <c r="P12">
        <v>0.2</v>
      </c>
      <c r="Q12">
        <v>0.2</v>
      </c>
      <c r="R12">
        <v>0.3</v>
      </c>
      <c r="S12">
        <v>0.3</v>
      </c>
      <c r="T12">
        <v>0</v>
      </c>
      <c r="U12">
        <v>0</v>
      </c>
      <c r="V12">
        <v>0</v>
      </c>
      <c r="W12">
        <v>0</v>
      </c>
    </row>
    <row r="13" spans="1:23" x14ac:dyDescent="0.3">
      <c r="A13" s="1" t="s">
        <v>60</v>
      </c>
      <c r="B13" s="1">
        <v>0.45</v>
      </c>
      <c r="C13">
        <v>0.45</v>
      </c>
      <c r="D13">
        <v>0.45</v>
      </c>
      <c r="E13">
        <v>0.45</v>
      </c>
      <c r="F13">
        <v>0.45</v>
      </c>
      <c r="G13">
        <v>0.45</v>
      </c>
      <c r="H13">
        <v>0.45</v>
      </c>
      <c r="I13">
        <v>0.45</v>
      </c>
      <c r="J13">
        <v>0.9</v>
      </c>
      <c r="K13">
        <v>0.9</v>
      </c>
      <c r="L13">
        <v>0.9</v>
      </c>
      <c r="M13">
        <v>1</v>
      </c>
      <c r="N13">
        <v>0.9</v>
      </c>
      <c r="O13">
        <v>0.2</v>
      </c>
      <c r="P13">
        <v>0.2</v>
      </c>
      <c r="Q13">
        <v>0.2</v>
      </c>
      <c r="R13">
        <v>0.3</v>
      </c>
      <c r="S13">
        <v>0.3</v>
      </c>
      <c r="T13">
        <v>0</v>
      </c>
      <c r="U13">
        <v>0</v>
      </c>
      <c r="V13">
        <v>0</v>
      </c>
      <c r="W13">
        <v>0</v>
      </c>
    </row>
    <row r="14" spans="1:23" x14ac:dyDescent="0.3">
      <c r="A14" s="1" t="s">
        <v>61</v>
      </c>
      <c r="B14" s="1">
        <v>0.45</v>
      </c>
      <c r="C14">
        <v>0.45</v>
      </c>
      <c r="D14">
        <v>0.45</v>
      </c>
      <c r="E14">
        <v>0.45</v>
      </c>
      <c r="F14">
        <v>0.45</v>
      </c>
      <c r="G14">
        <v>0.45</v>
      </c>
      <c r="H14">
        <v>0.45</v>
      </c>
      <c r="I14">
        <v>0.45</v>
      </c>
      <c r="J14">
        <v>0.9</v>
      </c>
      <c r="K14">
        <v>0.9</v>
      </c>
      <c r="L14">
        <v>0.9</v>
      </c>
      <c r="M14">
        <v>0.9</v>
      </c>
      <c r="N14">
        <v>1</v>
      </c>
      <c r="O14">
        <v>0.2</v>
      </c>
      <c r="P14">
        <v>0.2</v>
      </c>
      <c r="Q14">
        <v>0.2</v>
      </c>
      <c r="R14">
        <v>0.3</v>
      </c>
      <c r="S14">
        <v>0.3</v>
      </c>
      <c r="T14">
        <v>0</v>
      </c>
      <c r="U14">
        <v>0</v>
      </c>
      <c r="V14">
        <v>0</v>
      </c>
      <c r="W14">
        <v>0</v>
      </c>
    </row>
    <row r="15" spans="1:23" x14ac:dyDescent="0.3">
      <c r="A15" s="7" t="s">
        <v>67</v>
      </c>
      <c r="B15" s="7">
        <v>8.3000000000000004E-2</v>
      </c>
      <c r="C15">
        <v>8.3000000000000004E-2</v>
      </c>
      <c r="D15">
        <v>8.3000000000000004E-2</v>
      </c>
      <c r="E15">
        <v>8.3000000000000004E-2</v>
      </c>
      <c r="F15">
        <v>8.3000000000000004E-2</v>
      </c>
      <c r="G15">
        <v>8.3000000000000004E-2</v>
      </c>
      <c r="H15">
        <v>8.3000000000000004E-2</v>
      </c>
      <c r="I15">
        <v>8.3000000000000004E-2</v>
      </c>
      <c r="J15">
        <v>0.2</v>
      </c>
      <c r="K15">
        <v>0.2</v>
      </c>
      <c r="L15">
        <v>0.2</v>
      </c>
      <c r="M15">
        <v>0.2</v>
      </c>
      <c r="N15">
        <v>0.2</v>
      </c>
      <c r="O15">
        <v>1</v>
      </c>
      <c r="P15">
        <v>1</v>
      </c>
      <c r="Q15">
        <v>1</v>
      </c>
      <c r="R15">
        <v>0.55000000000000004</v>
      </c>
      <c r="S15">
        <v>0.55000000000000004</v>
      </c>
      <c r="T15">
        <v>0</v>
      </c>
      <c r="U15">
        <v>0</v>
      </c>
      <c r="V15">
        <v>0</v>
      </c>
      <c r="W15">
        <v>0</v>
      </c>
    </row>
    <row r="16" spans="1:23" x14ac:dyDescent="0.3">
      <c r="A16" s="7" t="s">
        <v>175</v>
      </c>
      <c r="B16" s="7">
        <v>8.3000000000000004E-2</v>
      </c>
      <c r="C16">
        <v>8.3000000000000004E-2</v>
      </c>
      <c r="D16">
        <v>8.3000000000000004E-2</v>
      </c>
      <c r="E16">
        <v>8.3000000000000004E-2</v>
      </c>
      <c r="F16">
        <v>8.3000000000000004E-2</v>
      </c>
      <c r="G16">
        <v>8.3000000000000004E-2</v>
      </c>
      <c r="H16">
        <v>8.3000000000000004E-2</v>
      </c>
      <c r="I16">
        <v>8.3000000000000004E-2</v>
      </c>
      <c r="J16">
        <v>0.2</v>
      </c>
      <c r="K16">
        <v>0.2</v>
      </c>
      <c r="L16">
        <v>0.2</v>
      </c>
      <c r="M16">
        <v>0.2</v>
      </c>
      <c r="N16">
        <v>0.2</v>
      </c>
      <c r="O16">
        <v>1</v>
      </c>
      <c r="P16">
        <v>1</v>
      </c>
      <c r="Q16">
        <v>1</v>
      </c>
      <c r="R16">
        <v>0.55000000000000004</v>
      </c>
      <c r="S16">
        <v>0.55000000000000004</v>
      </c>
      <c r="T16">
        <v>0</v>
      </c>
      <c r="U16">
        <v>0</v>
      </c>
      <c r="V16">
        <v>0</v>
      </c>
      <c r="W16">
        <v>0</v>
      </c>
    </row>
    <row r="17" spans="1:23" x14ac:dyDescent="0.3">
      <c r="A17" s="1" t="s">
        <v>112</v>
      </c>
      <c r="B17" s="1">
        <v>8.3000000000000004E-2</v>
      </c>
      <c r="C17">
        <v>8.3000000000000004E-2</v>
      </c>
      <c r="D17">
        <v>8.3000000000000004E-2</v>
      </c>
      <c r="E17">
        <v>8.3000000000000004E-2</v>
      </c>
      <c r="F17">
        <v>8.3000000000000004E-2</v>
      </c>
      <c r="G17">
        <v>8.3000000000000004E-2</v>
      </c>
      <c r="H17">
        <v>8.3000000000000004E-2</v>
      </c>
      <c r="I17">
        <v>8.3000000000000004E-2</v>
      </c>
      <c r="J17">
        <v>0.2</v>
      </c>
      <c r="K17">
        <v>0.2</v>
      </c>
      <c r="L17">
        <v>0.2</v>
      </c>
      <c r="M17">
        <v>0.2</v>
      </c>
      <c r="N17">
        <v>0.2</v>
      </c>
      <c r="O17">
        <v>1</v>
      </c>
      <c r="P17">
        <v>1</v>
      </c>
      <c r="Q17">
        <v>1</v>
      </c>
      <c r="R17">
        <v>0.55000000000000004</v>
      </c>
      <c r="S17">
        <v>0.55000000000000004</v>
      </c>
      <c r="T17">
        <v>0</v>
      </c>
      <c r="U17">
        <v>0</v>
      </c>
      <c r="V17">
        <v>0</v>
      </c>
      <c r="W17">
        <v>0</v>
      </c>
    </row>
    <row r="18" spans="1:23" x14ac:dyDescent="0.3">
      <c r="A18" s="7" t="s">
        <v>68</v>
      </c>
      <c r="B18" s="7">
        <v>8.3000000000000004E-2</v>
      </c>
      <c r="C18">
        <v>8.3000000000000004E-2</v>
      </c>
      <c r="D18">
        <v>8.3000000000000004E-2</v>
      </c>
      <c r="E18">
        <v>8.3000000000000004E-2</v>
      </c>
      <c r="F18">
        <v>8.3000000000000004E-2</v>
      </c>
      <c r="G18">
        <v>8.3000000000000004E-2</v>
      </c>
      <c r="H18">
        <v>8.3000000000000004E-2</v>
      </c>
      <c r="I18">
        <v>8.3000000000000004E-2</v>
      </c>
      <c r="J18">
        <v>0.3</v>
      </c>
      <c r="K18">
        <v>0.3</v>
      </c>
      <c r="L18">
        <v>0.3</v>
      </c>
      <c r="M18">
        <v>0.3</v>
      </c>
      <c r="N18">
        <v>0.3</v>
      </c>
      <c r="O18">
        <v>0.27500000000000002</v>
      </c>
      <c r="P18">
        <v>0.27500000000000002</v>
      </c>
      <c r="Q18">
        <v>0.27500000000000002</v>
      </c>
      <c r="R18">
        <v>1</v>
      </c>
      <c r="S18">
        <v>1</v>
      </c>
      <c r="T18">
        <v>0</v>
      </c>
      <c r="U18">
        <v>0</v>
      </c>
      <c r="V18">
        <v>0</v>
      </c>
      <c r="W18">
        <v>0</v>
      </c>
    </row>
    <row r="19" spans="1:23" x14ac:dyDescent="0.3">
      <c r="A19" s="1" t="s">
        <v>113</v>
      </c>
      <c r="B19" s="1">
        <v>8.3000000000000004E-2</v>
      </c>
      <c r="C19">
        <v>8.3000000000000004E-2</v>
      </c>
      <c r="D19">
        <v>8.3000000000000004E-2</v>
      </c>
      <c r="E19">
        <v>8.3000000000000004E-2</v>
      </c>
      <c r="F19">
        <v>8.3000000000000004E-2</v>
      </c>
      <c r="G19">
        <v>8.3000000000000004E-2</v>
      </c>
      <c r="H19">
        <v>8.3000000000000004E-2</v>
      </c>
      <c r="I19">
        <v>8.3000000000000004E-2</v>
      </c>
      <c r="J19">
        <v>0.3</v>
      </c>
      <c r="K19">
        <v>0.3</v>
      </c>
      <c r="L19">
        <v>0.3</v>
      </c>
      <c r="M19">
        <v>0.3</v>
      </c>
      <c r="N19">
        <v>0.3</v>
      </c>
      <c r="O19">
        <v>0.27500000000000002</v>
      </c>
      <c r="P19">
        <v>0.27500000000000002</v>
      </c>
      <c r="Q19">
        <v>0.27500000000000002</v>
      </c>
      <c r="R19">
        <v>1</v>
      </c>
      <c r="S19">
        <v>1</v>
      </c>
      <c r="T19">
        <v>0</v>
      </c>
      <c r="U19">
        <v>0</v>
      </c>
      <c r="V19">
        <v>0</v>
      </c>
      <c r="W19">
        <v>0</v>
      </c>
    </row>
    <row r="20" spans="1:23" x14ac:dyDescent="0.3">
      <c r="A20" s="7" t="s">
        <v>66</v>
      </c>
      <c r="B20" s="7">
        <v>0</v>
      </c>
      <c r="C20">
        <v>0</v>
      </c>
      <c r="D20">
        <v>0</v>
      </c>
      <c r="E20">
        <v>0</v>
      </c>
      <c r="F20">
        <v>0</v>
      </c>
      <c r="G20">
        <v>0</v>
      </c>
      <c r="H20">
        <v>0</v>
      </c>
      <c r="I20">
        <v>0</v>
      </c>
      <c r="J20">
        <v>0</v>
      </c>
      <c r="K20">
        <v>0</v>
      </c>
      <c r="L20">
        <v>0</v>
      </c>
      <c r="M20">
        <v>0</v>
      </c>
      <c r="N20">
        <v>0</v>
      </c>
      <c r="O20">
        <v>0</v>
      </c>
      <c r="P20">
        <v>0</v>
      </c>
      <c r="Q20">
        <v>0</v>
      </c>
      <c r="R20">
        <v>0</v>
      </c>
      <c r="S20">
        <v>0</v>
      </c>
      <c r="T20">
        <v>1</v>
      </c>
      <c r="U20">
        <v>0</v>
      </c>
      <c r="V20">
        <v>0</v>
      </c>
      <c r="W20">
        <v>0</v>
      </c>
    </row>
    <row r="21" spans="1:23" x14ac:dyDescent="0.3">
      <c r="A21" s="7" t="s">
        <v>114</v>
      </c>
      <c r="B21" s="7">
        <v>0</v>
      </c>
      <c r="C21">
        <v>0</v>
      </c>
      <c r="D21">
        <v>0</v>
      </c>
      <c r="E21">
        <v>0</v>
      </c>
      <c r="F21">
        <v>0</v>
      </c>
      <c r="G21">
        <v>0</v>
      </c>
      <c r="H21">
        <v>0</v>
      </c>
      <c r="I21">
        <v>0</v>
      </c>
      <c r="J21">
        <v>0</v>
      </c>
      <c r="K21">
        <v>0</v>
      </c>
      <c r="L21">
        <v>0</v>
      </c>
      <c r="M21">
        <v>0</v>
      </c>
      <c r="N21">
        <v>0</v>
      </c>
      <c r="O21">
        <v>0</v>
      </c>
      <c r="P21">
        <v>0</v>
      </c>
      <c r="Q21">
        <v>0</v>
      </c>
      <c r="R21">
        <v>0</v>
      </c>
      <c r="S21">
        <v>0</v>
      </c>
      <c r="T21">
        <v>0</v>
      </c>
      <c r="U21">
        <v>1</v>
      </c>
      <c r="V21">
        <v>0</v>
      </c>
      <c r="W21">
        <v>0</v>
      </c>
    </row>
    <row r="22" spans="1:23" x14ac:dyDescent="0.3">
      <c r="A22" s="7" t="s">
        <v>115</v>
      </c>
      <c r="B22" s="7">
        <v>0</v>
      </c>
      <c r="C22">
        <v>0</v>
      </c>
      <c r="D22">
        <v>0</v>
      </c>
      <c r="E22">
        <v>0</v>
      </c>
      <c r="F22">
        <v>0</v>
      </c>
      <c r="G22">
        <v>0</v>
      </c>
      <c r="H22">
        <v>0</v>
      </c>
      <c r="I22">
        <v>0</v>
      </c>
      <c r="J22">
        <v>0</v>
      </c>
      <c r="K22">
        <v>0</v>
      </c>
      <c r="L22">
        <v>0</v>
      </c>
      <c r="M22">
        <v>0</v>
      </c>
      <c r="N22">
        <v>0</v>
      </c>
      <c r="O22">
        <v>0</v>
      </c>
      <c r="P22">
        <v>0</v>
      </c>
      <c r="Q22">
        <v>0</v>
      </c>
      <c r="R22">
        <v>0</v>
      </c>
      <c r="S22">
        <v>0</v>
      </c>
      <c r="T22">
        <v>0</v>
      </c>
      <c r="U22">
        <v>0</v>
      </c>
      <c r="V22">
        <v>1</v>
      </c>
      <c r="W22">
        <v>0</v>
      </c>
    </row>
    <row r="23" spans="1:23" x14ac:dyDescent="0.3">
      <c r="A23" s="7" t="s">
        <v>116</v>
      </c>
      <c r="B23" s="7">
        <v>0</v>
      </c>
      <c r="C23">
        <v>0</v>
      </c>
      <c r="D23">
        <v>0</v>
      </c>
      <c r="E23">
        <v>0</v>
      </c>
      <c r="F23">
        <v>0</v>
      </c>
      <c r="G23">
        <v>0</v>
      </c>
      <c r="H23">
        <v>0</v>
      </c>
      <c r="I23">
        <v>0</v>
      </c>
      <c r="J23">
        <v>0</v>
      </c>
      <c r="K23">
        <v>0</v>
      </c>
      <c r="L23">
        <v>0</v>
      </c>
      <c r="M23">
        <v>0</v>
      </c>
      <c r="N23">
        <v>0</v>
      </c>
      <c r="O23">
        <v>0</v>
      </c>
      <c r="P23">
        <v>0</v>
      </c>
      <c r="Q23">
        <v>0</v>
      </c>
      <c r="R23">
        <v>0</v>
      </c>
      <c r="S23">
        <v>0</v>
      </c>
      <c r="T23">
        <v>0</v>
      </c>
      <c r="U23">
        <v>0</v>
      </c>
      <c r="V23">
        <v>0</v>
      </c>
      <c r="W23">
        <v>1</v>
      </c>
    </row>
  </sheetData>
  <conditionalFormatting sqref="C3:W24">
    <cfRule type="colorScale" priority="1">
      <colorScale>
        <cfvo type="min"/>
        <cfvo type="max"/>
        <color theme="0"/>
        <color theme="9" tint="-0.249977111117893"/>
      </colorScale>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856E0-41EA-4986-88DE-D5E59ED39926}">
  <dimension ref="A1:E7"/>
  <sheetViews>
    <sheetView showGridLines="0" workbookViewId="0">
      <selection activeCell="C2" sqref="C2"/>
    </sheetView>
  </sheetViews>
  <sheetFormatPr defaultRowHeight="15.6" x14ac:dyDescent="0.3"/>
  <cols>
    <col min="1" max="1" width="34.19921875" customWidth="1"/>
    <col min="2" max="2" width="17.8984375" customWidth="1"/>
    <col min="3" max="3" width="15.296875" customWidth="1"/>
  </cols>
  <sheetData>
    <row r="1" spans="1:5" ht="31.2" x14ac:dyDescent="0.3">
      <c r="A1" s="11" t="s">
        <v>74</v>
      </c>
      <c r="B1" s="11" t="s">
        <v>81</v>
      </c>
      <c r="C1" s="11" t="s">
        <v>82</v>
      </c>
      <c r="D1" s="11" t="s">
        <v>83</v>
      </c>
      <c r="E1" s="11" t="s">
        <v>86</v>
      </c>
    </row>
    <row r="2" spans="1:5" x14ac:dyDescent="0.3">
      <c r="A2" t="s">
        <v>75</v>
      </c>
      <c r="B2" t="b">
        <v>1</v>
      </c>
      <c r="C2">
        <v>68</v>
      </c>
      <c r="D2" t="s">
        <v>84</v>
      </c>
    </row>
    <row r="3" spans="1:5" x14ac:dyDescent="0.3">
      <c r="A3" t="s">
        <v>76</v>
      </c>
      <c r="B3" t="b">
        <v>0</v>
      </c>
      <c r="C3">
        <v>6.8</v>
      </c>
      <c r="D3" t="s">
        <v>84</v>
      </c>
      <c r="E3" t="s">
        <v>88</v>
      </c>
    </row>
    <row r="4" spans="1:5" x14ac:dyDescent="0.3">
      <c r="A4" t="s">
        <v>77</v>
      </c>
      <c r="B4" t="b">
        <v>0</v>
      </c>
      <c r="C4">
        <v>50</v>
      </c>
      <c r="D4" t="s">
        <v>107</v>
      </c>
      <c r="E4" t="s">
        <v>108</v>
      </c>
    </row>
    <row r="5" spans="1:5" x14ac:dyDescent="0.3">
      <c r="A5" t="s">
        <v>79</v>
      </c>
      <c r="B5" t="b">
        <v>0</v>
      </c>
      <c r="C5" t="s">
        <v>85</v>
      </c>
      <c r="D5" t="s">
        <v>85</v>
      </c>
      <c r="E5" t="s">
        <v>111</v>
      </c>
    </row>
    <row r="6" spans="1:5" x14ac:dyDescent="0.3">
      <c r="A6" t="s">
        <v>78</v>
      </c>
      <c r="B6" t="b">
        <v>0</v>
      </c>
      <c r="C6" s="12">
        <v>4000</v>
      </c>
      <c r="D6" t="s">
        <v>87</v>
      </c>
      <c r="E6" t="s">
        <v>109</v>
      </c>
    </row>
    <row r="7" spans="1:5" x14ac:dyDescent="0.3">
      <c r="A7" t="s">
        <v>80</v>
      </c>
      <c r="B7" t="b">
        <v>0</v>
      </c>
      <c r="C7">
        <v>1</v>
      </c>
      <c r="D7" t="s">
        <v>89</v>
      </c>
      <c r="E7" t="s">
        <v>110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18BA7-8B0A-4AF9-B321-9F9FDECAC3E4}">
  <dimension ref="A1:E4"/>
  <sheetViews>
    <sheetView showGridLines="0" workbookViewId="0">
      <selection activeCell="E2" sqref="E2"/>
    </sheetView>
  </sheetViews>
  <sheetFormatPr defaultRowHeight="15.6" x14ac:dyDescent="0.3"/>
  <cols>
    <col min="1" max="1" width="30.296875" customWidth="1"/>
    <col min="2" max="2" width="10.8984375" customWidth="1"/>
    <col min="3" max="3" width="13.296875" customWidth="1"/>
    <col min="4" max="4" width="10.8984375" customWidth="1"/>
  </cols>
  <sheetData>
    <row r="1" spans="1:5" ht="31.2" x14ac:dyDescent="0.3">
      <c r="A1" s="11" t="s">
        <v>90</v>
      </c>
      <c r="B1" s="11" t="s">
        <v>81</v>
      </c>
      <c r="C1" s="11" t="s">
        <v>82</v>
      </c>
      <c r="D1" s="11" t="s">
        <v>83</v>
      </c>
      <c r="E1" s="11" t="s">
        <v>86</v>
      </c>
    </row>
    <row r="2" spans="1:5" x14ac:dyDescent="0.3">
      <c r="A2" t="s">
        <v>91</v>
      </c>
      <c r="B2" t="b">
        <v>0</v>
      </c>
      <c r="C2">
        <v>90</v>
      </c>
      <c r="D2" t="s">
        <v>106</v>
      </c>
    </row>
    <row r="3" spans="1:5" x14ac:dyDescent="0.3">
      <c r="A3" t="s">
        <v>95</v>
      </c>
      <c r="B3" t="b">
        <v>0</v>
      </c>
      <c r="C3">
        <v>0.2</v>
      </c>
      <c r="D3" t="s">
        <v>97</v>
      </c>
    </row>
    <row r="4" spans="1:5" x14ac:dyDescent="0.3">
      <c r="A4" t="s">
        <v>96</v>
      </c>
      <c r="B4" t="b">
        <v>0</v>
      </c>
      <c r="C4">
        <v>5</v>
      </c>
      <c r="D4" t="s">
        <v>105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96BEC-8CD1-4B79-A42C-85B8F72B59AA}">
  <dimension ref="A1:P8"/>
  <sheetViews>
    <sheetView showGridLines="0" workbookViewId="0">
      <selection activeCell="E28" sqref="E28"/>
    </sheetView>
  </sheetViews>
  <sheetFormatPr defaultRowHeight="15.6" x14ac:dyDescent="0.3"/>
  <cols>
    <col min="1" max="5" width="28.796875" customWidth="1"/>
    <col min="6" max="9" width="18.8984375" customWidth="1"/>
    <col min="10" max="10" width="16.09765625" customWidth="1"/>
    <col min="11" max="11" width="15" customWidth="1"/>
    <col min="12" max="12" width="36.19921875" customWidth="1"/>
    <col min="13" max="13" width="11.8984375" customWidth="1"/>
    <col min="14" max="16" width="8.796875" customWidth="1"/>
  </cols>
  <sheetData>
    <row r="1" spans="1:16" ht="28.8" customHeight="1" x14ac:dyDescent="0.3">
      <c r="A1" s="10" t="s">
        <v>72</v>
      </c>
      <c r="B1" s="10" t="s">
        <v>150</v>
      </c>
      <c r="C1" s="10" t="s">
        <v>144</v>
      </c>
      <c r="D1" s="10" t="s">
        <v>145</v>
      </c>
      <c r="E1" s="10" t="s">
        <v>143</v>
      </c>
      <c r="F1" s="11" t="s">
        <v>142</v>
      </c>
      <c r="G1" s="11" t="s">
        <v>139</v>
      </c>
      <c r="H1" s="11" t="s">
        <v>140</v>
      </c>
      <c r="I1" s="11" t="s">
        <v>141</v>
      </c>
      <c r="J1" s="11" t="s">
        <v>118</v>
      </c>
      <c r="K1" s="11" t="s">
        <v>73</v>
      </c>
      <c r="L1" s="11" t="s">
        <v>149</v>
      </c>
    </row>
    <row r="2" spans="1:16" x14ac:dyDescent="0.3">
      <c r="A2" t="s">
        <v>137</v>
      </c>
      <c r="B2" t="s">
        <v>151</v>
      </c>
      <c r="C2">
        <v>0.5</v>
      </c>
      <c r="D2">
        <v>1600</v>
      </c>
      <c r="E2">
        <v>4</v>
      </c>
      <c r="F2">
        <v>1.0735147762552176E-2</v>
      </c>
      <c r="G2">
        <v>0</v>
      </c>
      <c r="H2">
        <v>2.1470295525104354E-3</v>
      </c>
      <c r="I2">
        <v>5.3675738812760882E-3</v>
      </c>
      <c r="J2">
        <v>0.1</v>
      </c>
      <c r="K2">
        <v>1</v>
      </c>
      <c r="L2">
        <f t="shared" ref="L2:L5" si="0">D2/(SUM(F2:I2))/K2</f>
        <v>87672.428121704754</v>
      </c>
      <c r="M2">
        <f>200000000/$D2*$C2*F2*$K2</f>
        <v>670.94673515951104</v>
      </c>
      <c r="N2">
        <f t="shared" ref="N2:P2" si="1">200000000/$D2*$C2*G2*$K2</f>
        <v>0</v>
      </c>
      <c r="O2">
        <f t="shared" si="1"/>
        <v>134.1893470319022</v>
      </c>
      <c r="P2">
        <f t="shared" si="1"/>
        <v>335.47336757975552</v>
      </c>
    </row>
    <row r="3" spans="1:16" x14ac:dyDescent="0.3">
      <c r="A3" t="s">
        <v>70</v>
      </c>
      <c r="B3" t="s">
        <v>151</v>
      </c>
      <c r="C3">
        <v>0.3</v>
      </c>
      <c r="D3">
        <v>100</v>
      </c>
      <c r="E3">
        <v>0.1666666</v>
      </c>
      <c r="F3">
        <v>5.9560358049471013E-4</v>
      </c>
      <c r="G3">
        <v>5.9560358049471013E-4</v>
      </c>
      <c r="H3">
        <v>5.9560358049471013E-4</v>
      </c>
      <c r="I3">
        <v>5.9560358049471013E-4</v>
      </c>
      <c r="J3">
        <v>0.3</v>
      </c>
      <c r="K3">
        <v>1</v>
      </c>
      <c r="L3">
        <f t="shared" si="0"/>
        <v>41974.22718519409</v>
      </c>
      <c r="M3">
        <f t="shared" ref="M3:M5" si="2">200000000/$D3*$C3*F3*$K3</f>
        <v>357.36214829682609</v>
      </c>
      <c r="N3">
        <f t="shared" ref="N3:N5" si="3">200000000/$D3*$C3*G3*$K3</f>
        <v>357.36214829682609</v>
      </c>
      <c r="O3">
        <f t="shared" ref="O3:O5" si="4">200000000/$D3*$C3*H3*$K3</f>
        <v>357.36214829682609</v>
      </c>
      <c r="P3">
        <f t="shared" ref="P3:P5" si="5">200000000/$D3*$C3*I3*$K3</f>
        <v>357.36214829682609</v>
      </c>
    </row>
    <row r="4" spans="1:16" x14ac:dyDescent="0.3">
      <c r="A4" t="s">
        <v>71</v>
      </c>
      <c r="B4" t="s">
        <v>151</v>
      </c>
      <c r="C4">
        <v>0.15</v>
      </c>
      <c r="D4">
        <v>40000</v>
      </c>
      <c r="E4">
        <v>100</v>
      </c>
      <c r="F4">
        <v>1.8061516435572002E-2</v>
      </c>
      <c r="G4">
        <v>1.8061516435572002E-2</v>
      </c>
      <c r="H4">
        <v>0</v>
      </c>
      <c r="I4">
        <v>9.0307582177860016E-2</v>
      </c>
      <c r="J4">
        <v>0</v>
      </c>
      <c r="K4">
        <v>15</v>
      </c>
      <c r="L4">
        <f t="shared" si="0"/>
        <v>21091.937784476308</v>
      </c>
      <c r="M4">
        <f t="shared" si="2"/>
        <v>203.19205990018503</v>
      </c>
      <c r="N4">
        <f t="shared" si="3"/>
        <v>203.19205990018503</v>
      </c>
      <c r="O4">
        <f t="shared" si="4"/>
        <v>0</v>
      </c>
      <c r="P4">
        <f t="shared" si="5"/>
        <v>1015.9602995009252</v>
      </c>
    </row>
    <row r="5" spans="1:16" x14ac:dyDescent="0.3">
      <c r="A5" t="s">
        <v>136</v>
      </c>
      <c r="B5" t="s">
        <v>151</v>
      </c>
      <c r="C5">
        <v>0.05</v>
      </c>
      <c r="D5">
        <v>25000</v>
      </c>
      <c r="E5">
        <v>150</v>
      </c>
      <c r="F5">
        <v>0</v>
      </c>
      <c r="G5">
        <v>0</v>
      </c>
      <c r="H5">
        <v>8.3472291484747066E-2</v>
      </c>
      <c r="I5">
        <v>0</v>
      </c>
      <c r="J5">
        <v>0</v>
      </c>
      <c r="K5">
        <v>10</v>
      </c>
      <c r="L5">
        <f t="shared" si="0"/>
        <v>29950.058343094919</v>
      </c>
      <c r="M5">
        <f t="shared" si="2"/>
        <v>0</v>
      </c>
      <c r="N5">
        <f t="shared" si="3"/>
        <v>0</v>
      </c>
      <c r="O5">
        <f t="shared" si="4"/>
        <v>333.8891659389883</v>
      </c>
      <c r="P5">
        <f t="shared" si="5"/>
        <v>0</v>
      </c>
    </row>
    <row r="6" spans="1:16" x14ac:dyDescent="0.3">
      <c r="A6" t="s">
        <v>137</v>
      </c>
      <c r="B6" t="s">
        <v>152</v>
      </c>
      <c r="C6">
        <v>0.2</v>
      </c>
      <c r="D6">
        <v>1600</v>
      </c>
      <c r="E6">
        <v>4</v>
      </c>
      <c r="F6">
        <v>1.0735147762552176E-2</v>
      </c>
      <c r="G6">
        <v>0</v>
      </c>
      <c r="H6">
        <v>0</v>
      </c>
      <c r="I6">
        <v>5.3675738812760882E-3</v>
      </c>
      <c r="J6">
        <v>1</v>
      </c>
      <c r="K6">
        <v>1</v>
      </c>
      <c r="M6">
        <f>SUM(M2:M5)</f>
        <v>1231.5009433565222</v>
      </c>
      <c r="N6">
        <f t="shared" ref="N6:P6" si="6">SUM(N2:N5)</f>
        <v>560.55420819701112</v>
      </c>
      <c r="O6">
        <f t="shared" si="6"/>
        <v>825.44066126771656</v>
      </c>
      <c r="P6">
        <f t="shared" si="6"/>
        <v>1708.7958153775069</v>
      </c>
    </row>
    <row r="7" spans="1:16" x14ac:dyDescent="0.3">
      <c r="A7" t="s">
        <v>70</v>
      </c>
      <c r="B7" t="s">
        <v>152</v>
      </c>
      <c r="C7">
        <v>0.2</v>
      </c>
      <c r="D7">
        <v>100</v>
      </c>
      <c r="E7">
        <v>0.1666666</v>
      </c>
      <c r="F7">
        <v>5.9560358049471013E-4</v>
      </c>
      <c r="G7">
        <v>0</v>
      </c>
      <c r="H7">
        <v>0</v>
      </c>
      <c r="I7">
        <v>5.9560358049471013E-4</v>
      </c>
      <c r="J7">
        <v>1</v>
      </c>
      <c r="K7">
        <v>1</v>
      </c>
      <c r="M7">
        <f>M6/SUM($M6:$P6)</f>
        <v>0.28465509244212817</v>
      </c>
      <c r="N7">
        <f t="shared" ref="N7:P7" si="7">N6/SUM($M6:$P6)</f>
        <v>0.12956921455394277</v>
      </c>
      <c r="O7">
        <f t="shared" si="7"/>
        <v>0.1907963522124807</v>
      </c>
      <c r="P7">
        <f t="shared" si="7"/>
        <v>0.39497934079144842</v>
      </c>
    </row>
    <row r="8" spans="1:16" x14ac:dyDescent="0.3">
      <c r="A8" t="s">
        <v>71</v>
      </c>
      <c r="B8" t="s">
        <v>152</v>
      </c>
      <c r="C8">
        <v>0.6</v>
      </c>
      <c r="D8">
        <v>40000</v>
      </c>
      <c r="E8">
        <v>100</v>
      </c>
      <c r="F8">
        <v>0</v>
      </c>
      <c r="G8">
        <v>0</v>
      </c>
      <c r="H8">
        <v>0</v>
      </c>
      <c r="I8">
        <v>9.0307582177860016E-2</v>
      </c>
      <c r="J8">
        <v>0</v>
      </c>
      <c r="K8">
        <v>15</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E700E-C1B3-4687-BB1E-00F8B466B2B5}">
  <dimension ref="A1:W23"/>
  <sheetViews>
    <sheetView showGridLines="0" workbookViewId="0">
      <selection activeCell="G10" sqref="G10"/>
    </sheetView>
  </sheetViews>
  <sheetFormatPr defaultRowHeight="15.6" x14ac:dyDescent="0.3"/>
  <cols>
    <col min="1" max="2" width="15.69921875" customWidth="1"/>
    <col min="18" max="18" width="8.69921875" customWidth="1"/>
  </cols>
  <sheetData>
    <row r="1" spans="1:23" x14ac:dyDescent="0.3">
      <c r="A1" s="9" t="s">
        <v>176</v>
      </c>
      <c r="B1" s="9" t="s">
        <v>178</v>
      </c>
      <c r="C1" s="1" t="s">
        <v>52</v>
      </c>
      <c r="D1" s="1" t="s">
        <v>53</v>
      </c>
      <c r="E1" s="1" t="s">
        <v>54</v>
      </c>
      <c r="F1" s="1" t="s">
        <v>55</v>
      </c>
      <c r="G1" s="1" t="s">
        <v>56</v>
      </c>
      <c r="H1" s="1" t="s">
        <v>57</v>
      </c>
      <c r="I1" s="1" t="s">
        <v>58</v>
      </c>
      <c r="J1" s="1" t="s">
        <v>59</v>
      </c>
      <c r="K1" s="1" t="s">
        <v>60</v>
      </c>
      <c r="L1" s="1" t="s">
        <v>61</v>
      </c>
      <c r="M1" s="1" t="s">
        <v>62</v>
      </c>
      <c r="N1" s="1" t="s">
        <v>63</v>
      </c>
      <c r="O1" s="7" t="s">
        <v>66</v>
      </c>
      <c r="P1" s="7" t="s">
        <v>67</v>
      </c>
      <c r="Q1" s="7" t="s">
        <v>175</v>
      </c>
      <c r="R1" s="7" t="s">
        <v>68</v>
      </c>
      <c r="S1" s="1" t="s">
        <v>112</v>
      </c>
      <c r="T1" s="1" t="s">
        <v>113</v>
      </c>
      <c r="U1" s="1" t="s">
        <v>114</v>
      </c>
      <c r="V1" s="1" t="s">
        <v>115</v>
      </c>
      <c r="W1" s="1" t="s">
        <v>116</v>
      </c>
    </row>
    <row r="2" spans="1:23" x14ac:dyDescent="0.3">
      <c r="A2" s="9" t="s">
        <v>178</v>
      </c>
      <c r="B2">
        <f>IF($A2=B$1,0,_xlfn.XLOOKUP($A2,land_use_parameters!$A$3:$A$23,land_use_parameters!$Y$3:$Y$23,,0))</f>
        <v>0</v>
      </c>
      <c r="C2">
        <f>IF($A2=C$1,0,_xlfn.XLOOKUP($A2,land_use_parameters!$A$2:$A$23,land_use_parameters!$Y$2:$Y$23,,0))</f>
        <v>150000</v>
      </c>
      <c r="D2">
        <f>IF($A2=D$1,0,_xlfn.XLOOKUP($A2,land_use_parameters!$A$2:$A$23,land_use_parameters!$Y$2:$Y$23,,0))</f>
        <v>150000</v>
      </c>
      <c r="E2">
        <f>IF($A2=E$1,0,_xlfn.XLOOKUP($A2,land_use_parameters!$A$2:$A$23,land_use_parameters!$Y$2:$Y$23,,0))</f>
        <v>150000</v>
      </c>
      <c r="F2">
        <f>IF($A2=F$1,0,_xlfn.XLOOKUP($A2,land_use_parameters!$A$2:$A$23,land_use_parameters!$Y$2:$Y$23,,0))</f>
        <v>150000</v>
      </c>
      <c r="G2">
        <f>IF($A2=G$1,0,_xlfn.XLOOKUP($A2,land_use_parameters!$A$2:$A$23,land_use_parameters!$Y$2:$Y$23,,0))</f>
        <v>150000</v>
      </c>
      <c r="H2">
        <f>IF($A2=H$1,0,_xlfn.XLOOKUP($A2,land_use_parameters!$A$2:$A$23,land_use_parameters!$Y$2:$Y$23,,0))</f>
        <v>150000</v>
      </c>
      <c r="I2">
        <f>IF($A2=I$1,0,_xlfn.XLOOKUP($A2,land_use_parameters!$A$2:$A$23,land_use_parameters!$Y$2:$Y$23,,0))</f>
        <v>150000</v>
      </c>
      <c r="J2">
        <f>IF($A2=J$1,0,_xlfn.XLOOKUP($A2,land_use_parameters!$A$2:$A$23,land_use_parameters!$Y$2:$Y$23,,0))</f>
        <v>150000</v>
      </c>
      <c r="K2">
        <f>IF($A2=K$1,0,_xlfn.XLOOKUP($A2,land_use_parameters!$A$2:$A$23,land_use_parameters!$Y$2:$Y$23,,0))</f>
        <v>150000</v>
      </c>
      <c r="L2">
        <f>IF($A2=L$1,0,_xlfn.XLOOKUP($A2,land_use_parameters!$A$2:$A$23,land_use_parameters!$Y$2:$Y$23,,0))</f>
        <v>150000</v>
      </c>
      <c r="M2">
        <f>IF($A2=M$1,0,_xlfn.XLOOKUP($A2,land_use_parameters!$A$2:$A$23,land_use_parameters!$Y$2:$Y$23,,0))</f>
        <v>150000</v>
      </c>
      <c r="N2">
        <f>IF($A2=N$1,0,_xlfn.XLOOKUP($A2,land_use_parameters!$A$2:$A$23,land_use_parameters!$Y$2:$Y$23,,0))</f>
        <v>150000</v>
      </c>
      <c r="O2">
        <f>IF($A2=O$1,0,_xlfn.XLOOKUP($A2,land_use_parameters!$A$2:$A$23,land_use_parameters!$Y$2:$Y$23,,0))</f>
        <v>150000</v>
      </c>
      <c r="P2">
        <f>IF($A2=P$1,0,_xlfn.XLOOKUP($A2,land_use_parameters!$A$2:$A$23,land_use_parameters!$Y$2:$Y$23,,0))</f>
        <v>150000</v>
      </c>
      <c r="Q2">
        <f>IF($A2=Q$1,0,_xlfn.XLOOKUP($A2,land_use_parameters!$A$2:$A$23,land_use_parameters!$Y$2:$Y$23,,0))</f>
        <v>150000</v>
      </c>
      <c r="R2">
        <f>IF($A2=R$1,0,_xlfn.XLOOKUP($A2,land_use_parameters!$A$2:$A$23,land_use_parameters!$Y$2:$Y$23,,0))</f>
        <v>150000</v>
      </c>
      <c r="S2">
        <f>IF($A2=S$1,0,_xlfn.XLOOKUP($A2,land_use_parameters!$A$2:$A$23,land_use_parameters!$Y$2:$Y$23,,0))</f>
        <v>150000</v>
      </c>
      <c r="T2">
        <f>IF($A2=T$1,0,_xlfn.XLOOKUP($A2,land_use_parameters!$A$2:$A$23,land_use_parameters!$Y$2:$Y$23,,0))</f>
        <v>150000</v>
      </c>
      <c r="U2">
        <f>IF($A2=U$1,0,_xlfn.XLOOKUP($A2,land_use_parameters!$A$2:$A$23,land_use_parameters!$Y$2:$Y$23,,0))</f>
        <v>150000</v>
      </c>
      <c r="V2">
        <f>IF($A2=V$1,0,_xlfn.XLOOKUP($A2,land_use_parameters!$A$2:$A$23,land_use_parameters!$Y$2:$Y$23,,0))</f>
        <v>150000</v>
      </c>
      <c r="W2">
        <f>IF($A2=W$1,0,_xlfn.XLOOKUP($A2,land_use_parameters!$A$2:$A$23,land_use_parameters!$Y$2:$Y$23,,0))</f>
        <v>150000</v>
      </c>
    </row>
    <row r="3" spans="1:23" x14ac:dyDescent="0.3">
      <c r="A3" s="1" t="s">
        <v>52</v>
      </c>
      <c r="B3">
        <f>IF($A3=B$1,0,_xlfn.XLOOKUP($A3,land_use_parameters!$A$3:$A$23,land_use_parameters!$Y$3:$Y$23,,0))</f>
        <v>70000</v>
      </c>
      <c r="C3">
        <f>IF($A3=C$1,0,_xlfn.XLOOKUP($A3,land_use_parameters!$A$3:$A$23,land_use_parameters!$Y$3:$Y$23,,0))</f>
        <v>0</v>
      </c>
      <c r="D3">
        <f>IF($A3=D$1,0,_xlfn.XLOOKUP($A3,land_use_parameters!$A$3:$A$23,land_use_parameters!$Y$3:$Y$23,,0))</f>
        <v>70000</v>
      </c>
      <c r="E3">
        <f>IF($A3=E$1,0,_xlfn.XLOOKUP($A3,land_use_parameters!$A$3:$A$23,land_use_parameters!$Y$3:$Y$23,,0))</f>
        <v>70000</v>
      </c>
      <c r="F3">
        <f>IF($A3=F$1,0,_xlfn.XLOOKUP($A3,land_use_parameters!$A$3:$A$23,land_use_parameters!$Y$3:$Y$23,,0))</f>
        <v>70000</v>
      </c>
      <c r="G3">
        <f>IF($A3=G$1,0,_xlfn.XLOOKUP($A3,land_use_parameters!$A$3:$A$23,land_use_parameters!$Y$3:$Y$23,,0))</f>
        <v>70000</v>
      </c>
      <c r="H3">
        <f>IF($A3=H$1,0,_xlfn.XLOOKUP($A3,land_use_parameters!$A$3:$A$23,land_use_parameters!$Y$3:$Y$23,,0))</f>
        <v>70000</v>
      </c>
      <c r="I3">
        <f>IF($A3=I$1,0,_xlfn.XLOOKUP($A3,land_use_parameters!$A$3:$A$23,land_use_parameters!$Y$3:$Y$23,,0))</f>
        <v>70000</v>
      </c>
      <c r="J3">
        <f>IF($A3=J$1,0,_xlfn.XLOOKUP($A3,land_use_parameters!$A$3:$A$23,land_use_parameters!$Y$3:$Y$23,,0))</f>
        <v>70000</v>
      </c>
      <c r="K3">
        <f>IF($A3=K$1,0,_xlfn.XLOOKUP($A3,land_use_parameters!$A$3:$A$23,land_use_parameters!$Y$3:$Y$23,,0))</f>
        <v>70000</v>
      </c>
      <c r="L3">
        <f>IF($A3=L$1,0,_xlfn.XLOOKUP($A3,land_use_parameters!$A$3:$A$23,land_use_parameters!$Y$3:$Y$23,,0))</f>
        <v>70000</v>
      </c>
      <c r="M3">
        <f>IF($A3=M$1,0,_xlfn.XLOOKUP($A3,land_use_parameters!$A$3:$A$23,land_use_parameters!$Y$3:$Y$23,,0))</f>
        <v>70000</v>
      </c>
      <c r="N3">
        <f>IF($A3=N$1,0,_xlfn.XLOOKUP($A3,land_use_parameters!$A$3:$A$23,land_use_parameters!$Y$3:$Y$23,,0))</f>
        <v>70000</v>
      </c>
      <c r="O3">
        <f>IF($A3=O$1,0,_xlfn.XLOOKUP($A3,land_use_parameters!$A$3:$A$23,land_use_parameters!$Y$3:$Y$23,,0))</f>
        <v>70000</v>
      </c>
      <c r="P3">
        <f>IF($A3=P$1,0,_xlfn.XLOOKUP($A3,land_use_parameters!$A$3:$A$23,land_use_parameters!$Y$3:$Y$23,,0))</f>
        <v>70000</v>
      </c>
      <c r="Q3">
        <f>IF($A3=Q$1,0,_xlfn.XLOOKUP($A3,land_use_parameters!$A$3:$A$23,land_use_parameters!$Y$3:$Y$23,,0))</f>
        <v>70000</v>
      </c>
      <c r="R3">
        <f>IF($A3=R$1,0,_xlfn.XLOOKUP($A3,land_use_parameters!$A$3:$A$23,land_use_parameters!$Y$3:$Y$23,,0))</f>
        <v>70000</v>
      </c>
      <c r="S3">
        <f>IF($A3=S$1,0,_xlfn.XLOOKUP($A3,land_use_parameters!$A$3:$A$23,land_use_parameters!$Y$3:$Y$23,,0))</f>
        <v>70000</v>
      </c>
      <c r="T3">
        <f>IF($A3=T$1,0,_xlfn.XLOOKUP($A3,land_use_parameters!$A$3:$A$23,land_use_parameters!$Y$3:$Y$23,,0))</f>
        <v>70000</v>
      </c>
      <c r="U3">
        <f>IF($A3=U$1,0,_xlfn.XLOOKUP($A3,land_use_parameters!$A$3:$A$23,land_use_parameters!$Y$3:$Y$23,,0))</f>
        <v>70000</v>
      </c>
      <c r="V3">
        <f>IF($A3=V$1,0,_xlfn.XLOOKUP($A3,land_use_parameters!$A$3:$A$23,land_use_parameters!$Y$3:$Y$23,,0))</f>
        <v>70000</v>
      </c>
      <c r="W3">
        <f>IF($A3=W$1,0,_xlfn.XLOOKUP($A3,land_use_parameters!$A$3:$A$23,land_use_parameters!$Y$3:$Y$23,,0))</f>
        <v>70000</v>
      </c>
    </row>
    <row r="4" spans="1:23" x14ac:dyDescent="0.3">
      <c r="A4" s="1" t="s">
        <v>53</v>
      </c>
      <c r="B4">
        <f>IF($A4=B$1,0,_xlfn.XLOOKUP($A4,land_use_parameters!$A$3:$A$23,land_use_parameters!$Y$3:$Y$23,,0))</f>
        <v>400000</v>
      </c>
      <c r="C4">
        <f>IF($A4=C$1,0,_xlfn.XLOOKUP($A4,land_use_parameters!$A$3:$A$23,land_use_parameters!$Y$3:$Y$23,,0))</f>
        <v>400000</v>
      </c>
      <c r="D4">
        <f>IF($A4=D$1,0,_xlfn.XLOOKUP($A4,land_use_parameters!$A$3:$A$23,land_use_parameters!$Y$3:$Y$23,,0))</f>
        <v>0</v>
      </c>
      <c r="E4">
        <f>IF($A4=E$1,0,_xlfn.XLOOKUP($A4,land_use_parameters!$A$3:$A$23,land_use_parameters!$Y$3:$Y$23,,0))</f>
        <v>400000</v>
      </c>
      <c r="F4">
        <f>IF($A4=F$1,0,_xlfn.XLOOKUP($A4,land_use_parameters!$A$3:$A$23,land_use_parameters!$Y$3:$Y$23,,0))</f>
        <v>400000</v>
      </c>
      <c r="G4">
        <f>IF($A4=G$1,0,_xlfn.XLOOKUP($A4,land_use_parameters!$A$3:$A$23,land_use_parameters!$Y$3:$Y$23,,0))</f>
        <v>400000</v>
      </c>
      <c r="H4">
        <f>IF($A4=H$1,0,_xlfn.XLOOKUP($A4,land_use_parameters!$A$3:$A$23,land_use_parameters!$Y$3:$Y$23,,0))</f>
        <v>400000</v>
      </c>
      <c r="I4">
        <f>IF($A4=I$1,0,_xlfn.XLOOKUP($A4,land_use_parameters!$A$3:$A$23,land_use_parameters!$Y$3:$Y$23,,0))</f>
        <v>400000</v>
      </c>
      <c r="J4">
        <f>IF($A4=J$1,0,_xlfn.XLOOKUP($A4,land_use_parameters!$A$3:$A$23,land_use_parameters!$Y$3:$Y$23,,0))</f>
        <v>400000</v>
      </c>
      <c r="K4">
        <f>IF($A4=K$1,0,_xlfn.XLOOKUP($A4,land_use_parameters!$A$3:$A$23,land_use_parameters!$Y$3:$Y$23,,0))</f>
        <v>400000</v>
      </c>
      <c r="L4">
        <f>IF($A4=L$1,0,_xlfn.XLOOKUP($A4,land_use_parameters!$A$3:$A$23,land_use_parameters!$Y$3:$Y$23,,0))</f>
        <v>400000</v>
      </c>
      <c r="M4">
        <f>IF($A4=M$1,0,_xlfn.XLOOKUP($A4,land_use_parameters!$A$3:$A$23,land_use_parameters!$Y$3:$Y$23,,0))</f>
        <v>400000</v>
      </c>
      <c r="N4">
        <f>IF($A4=N$1,0,_xlfn.XLOOKUP($A4,land_use_parameters!$A$3:$A$23,land_use_parameters!$Y$3:$Y$23,,0))</f>
        <v>400000</v>
      </c>
      <c r="O4">
        <f>IF($A4=O$1,0,_xlfn.XLOOKUP($A4,land_use_parameters!$A$3:$A$23,land_use_parameters!$Y$3:$Y$23,,0))</f>
        <v>400000</v>
      </c>
      <c r="P4">
        <f>IF($A4=P$1,0,_xlfn.XLOOKUP($A4,land_use_parameters!$A$3:$A$23,land_use_parameters!$Y$3:$Y$23,,0))</f>
        <v>400000</v>
      </c>
      <c r="Q4">
        <f>IF($A4=Q$1,0,_xlfn.XLOOKUP($A4,land_use_parameters!$A$3:$A$23,land_use_parameters!$Y$3:$Y$23,,0))</f>
        <v>400000</v>
      </c>
      <c r="R4">
        <f>IF($A4=R$1,0,_xlfn.XLOOKUP($A4,land_use_parameters!$A$3:$A$23,land_use_parameters!$Y$3:$Y$23,,0))</f>
        <v>400000</v>
      </c>
      <c r="S4">
        <f>IF($A4=S$1,0,_xlfn.XLOOKUP($A4,land_use_parameters!$A$3:$A$23,land_use_parameters!$Y$3:$Y$23,,0))</f>
        <v>400000</v>
      </c>
      <c r="T4">
        <f>IF($A4=T$1,0,_xlfn.XLOOKUP($A4,land_use_parameters!$A$3:$A$23,land_use_parameters!$Y$3:$Y$23,,0))</f>
        <v>400000</v>
      </c>
      <c r="U4">
        <f>IF($A4=U$1,0,_xlfn.XLOOKUP($A4,land_use_parameters!$A$3:$A$23,land_use_parameters!$Y$3:$Y$23,,0))</f>
        <v>400000</v>
      </c>
      <c r="V4">
        <f>IF($A4=V$1,0,_xlfn.XLOOKUP($A4,land_use_parameters!$A$3:$A$23,land_use_parameters!$Y$3:$Y$23,,0))</f>
        <v>400000</v>
      </c>
      <c r="W4">
        <f>IF($A4=W$1,0,_xlfn.XLOOKUP($A4,land_use_parameters!$A$3:$A$23,land_use_parameters!$Y$3:$Y$23,,0))</f>
        <v>400000</v>
      </c>
    </row>
    <row r="5" spans="1:23" x14ac:dyDescent="0.3">
      <c r="A5" s="1" t="s">
        <v>54</v>
      </c>
      <c r="B5">
        <f>IF($A5=B$1,0,_xlfn.XLOOKUP($A5,land_use_parameters!$A$3:$A$23,land_use_parameters!$Y$3:$Y$23,,0))</f>
        <v>500000</v>
      </c>
      <c r="C5">
        <f>IF($A5=C$1,0,_xlfn.XLOOKUP($A5,land_use_parameters!$A$3:$A$23,land_use_parameters!$Y$3:$Y$23,,0))</f>
        <v>500000</v>
      </c>
      <c r="D5">
        <f>IF($A5=D$1,0,_xlfn.XLOOKUP($A5,land_use_parameters!$A$3:$A$23,land_use_parameters!$Y$3:$Y$23,,0))</f>
        <v>500000</v>
      </c>
      <c r="E5">
        <f>IF($A5=E$1,0,_xlfn.XLOOKUP($A5,land_use_parameters!$A$3:$A$23,land_use_parameters!$Y$3:$Y$23,,0))</f>
        <v>0</v>
      </c>
      <c r="F5">
        <f>IF($A5=F$1,0,_xlfn.XLOOKUP($A5,land_use_parameters!$A$3:$A$23,land_use_parameters!$Y$3:$Y$23,,0))</f>
        <v>500000</v>
      </c>
      <c r="G5">
        <f>IF($A5=G$1,0,_xlfn.XLOOKUP($A5,land_use_parameters!$A$3:$A$23,land_use_parameters!$Y$3:$Y$23,,0))</f>
        <v>500000</v>
      </c>
      <c r="H5">
        <f>IF($A5=H$1,0,_xlfn.XLOOKUP($A5,land_use_parameters!$A$3:$A$23,land_use_parameters!$Y$3:$Y$23,,0))</f>
        <v>500000</v>
      </c>
      <c r="I5">
        <f>IF($A5=I$1,0,_xlfn.XLOOKUP($A5,land_use_parameters!$A$3:$A$23,land_use_parameters!$Y$3:$Y$23,,0))</f>
        <v>500000</v>
      </c>
      <c r="J5">
        <f>IF($A5=J$1,0,_xlfn.XLOOKUP($A5,land_use_parameters!$A$3:$A$23,land_use_parameters!$Y$3:$Y$23,,0))</f>
        <v>500000</v>
      </c>
      <c r="K5">
        <f>IF($A5=K$1,0,_xlfn.XLOOKUP($A5,land_use_parameters!$A$3:$A$23,land_use_parameters!$Y$3:$Y$23,,0))</f>
        <v>500000</v>
      </c>
      <c r="L5">
        <f>IF($A5=L$1,0,_xlfn.XLOOKUP($A5,land_use_parameters!$A$3:$A$23,land_use_parameters!$Y$3:$Y$23,,0))</f>
        <v>500000</v>
      </c>
      <c r="M5">
        <f>IF($A5=M$1,0,_xlfn.XLOOKUP($A5,land_use_parameters!$A$3:$A$23,land_use_parameters!$Y$3:$Y$23,,0))</f>
        <v>500000</v>
      </c>
      <c r="N5">
        <f>IF($A5=N$1,0,_xlfn.XLOOKUP($A5,land_use_parameters!$A$3:$A$23,land_use_parameters!$Y$3:$Y$23,,0))</f>
        <v>500000</v>
      </c>
      <c r="O5">
        <f>IF($A5=O$1,0,_xlfn.XLOOKUP($A5,land_use_parameters!$A$3:$A$23,land_use_parameters!$Y$3:$Y$23,,0))</f>
        <v>500000</v>
      </c>
      <c r="P5">
        <f>IF($A5=P$1,0,_xlfn.XLOOKUP($A5,land_use_parameters!$A$3:$A$23,land_use_parameters!$Y$3:$Y$23,,0))</f>
        <v>500000</v>
      </c>
      <c r="Q5">
        <f>IF($A5=Q$1,0,_xlfn.XLOOKUP($A5,land_use_parameters!$A$3:$A$23,land_use_parameters!$Y$3:$Y$23,,0))</f>
        <v>500000</v>
      </c>
      <c r="R5">
        <f>IF($A5=R$1,0,_xlfn.XLOOKUP($A5,land_use_parameters!$A$3:$A$23,land_use_parameters!$Y$3:$Y$23,,0))</f>
        <v>500000</v>
      </c>
      <c r="S5">
        <f>IF($A5=S$1,0,_xlfn.XLOOKUP($A5,land_use_parameters!$A$3:$A$23,land_use_parameters!$Y$3:$Y$23,,0))</f>
        <v>500000</v>
      </c>
      <c r="T5">
        <f>IF($A5=T$1,0,_xlfn.XLOOKUP($A5,land_use_parameters!$A$3:$A$23,land_use_parameters!$Y$3:$Y$23,,0))</f>
        <v>500000</v>
      </c>
      <c r="U5">
        <f>IF($A5=U$1,0,_xlfn.XLOOKUP($A5,land_use_parameters!$A$3:$A$23,land_use_parameters!$Y$3:$Y$23,,0))</f>
        <v>500000</v>
      </c>
      <c r="V5">
        <f>IF($A5=V$1,0,_xlfn.XLOOKUP($A5,land_use_parameters!$A$3:$A$23,land_use_parameters!$Y$3:$Y$23,,0))</f>
        <v>500000</v>
      </c>
      <c r="W5">
        <f>IF($A5=W$1,0,_xlfn.XLOOKUP($A5,land_use_parameters!$A$3:$A$23,land_use_parameters!$Y$3:$Y$23,,0))</f>
        <v>500000</v>
      </c>
    </row>
    <row r="6" spans="1:23" x14ac:dyDescent="0.3">
      <c r="A6" s="1" t="s">
        <v>55</v>
      </c>
      <c r="B6">
        <f>IF($A6=B$1,0,_xlfn.XLOOKUP($A6,land_use_parameters!$A$3:$A$23,land_use_parameters!$Y$3:$Y$23,,0))</f>
        <v>1010000</v>
      </c>
      <c r="C6">
        <f>IF($A6=C$1,0,_xlfn.XLOOKUP($A6,land_use_parameters!$A$3:$A$23,land_use_parameters!$Y$3:$Y$23,,0))</f>
        <v>1010000</v>
      </c>
      <c r="D6">
        <f>IF($A6=D$1,0,_xlfn.XLOOKUP($A6,land_use_parameters!$A$3:$A$23,land_use_parameters!$Y$3:$Y$23,,0))</f>
        <v>1010000</v>
      </c>
      <c r="E6">
        <f>IF($A6=E$1,0,_xlfn.XLOOKUP($A6,land_use_parameters!$A$3:$A$23,land_use_parameters!$Y$3:$Y$23,,0))</f>
        <v>1010000</v>
      </c>
      <c r="F6">
        <f>IF($A6=F$1,0,_xlfn.XLOOKUP($A6,land_use_parameters!$A$3:$A$23,land_use_parameters!$Y$3:$Y$23,,0))</f>
        <v>0</v>
      </c>
      <c r="G6">
        <f>IF($A6=G$1,0,_xlfn.XLOOKUP($A6,land_use_parameters!$A$3:$A$23,land_use_parameters!$Y$3:$Y$23,,0))</f>
        <v>1010000</v>
      </c>
      <c r="H6">
        <f>IF($A6=H$1,0,_xlfn.XLOOKUP($A6,land_use_parameters!$A$3:$A$23,land_use_parameters!$Y$3:$Y$23,,0))</f>
        <v>1010000</v>
      </c>
      <c r="I6">
        <f>IF($A6=I$1,0,_xlfn.XLOOKUP($A6,land_use_parameters!$A$3:$A$23,land_use_parameters!$Y$3:$Y$23,,0))</f>
        <v>1010000</v>
      </c>
      <c r="J6">
        <f>IF($A6=J$1,0,_xlfn.XLOOKUP($A6,land_use_parameters!$A$3:$A$23,land_use_parameters!$Y$3:$Y$23,,0))</f>
        <v>1010000</v>
      </c>
      <c r="K6">
        <f>IF($A6=K$1,0,_xlfn.XLOOKUP($A6,land_use_parameters!$A$3:$A$23,land_use_parameters!$Y$3:$Y$23,,0))</f>
        <v>1010000</v>
      </c>
      <c r="L6">
        <f>IF($A6=L$1,0,_xlfn.XLOOKUP($A6,land_use_parameters!$A$3:$A$23,land_use_parameters!$Y$3:$Y$23,,0))</f>
        <v>1010000</v>
      </c>
      <c r="M6">
        <f>IF($A6=M$1,0,_xlfn.XLOOKUP($A6,land_use_parameters!$A$3:$A$23,land_use_parameters!$Y$3:$Y$23,,0))</f>
        <v>1010000</v>
      </c>
      <c r="N6">
        <f>IF($A6=N$1,0,_xlfn.XLOOKUP($A6,land_use_parameters!$A$3:$A$23,land_use_parameters!$Y$3:$Y$23,,0))</f>
        <v>1010000</v>
      </c>
      <c r="O6">
        <f>IF($A6=O$1,0,_xlfn.XLOOKUP($A6,land_use_parameters!$A$3:$A$23,land_use_parameters!$Y$3:$Y$23,,0))</f>
        <v>1010000</v>
      </c>
      <c r="P6">
        <f>IF($A6=P$1,0,_xlfn.XLOOKUP($A6,land_use_parameters!$A$3:$A$23,land_use_parameters!$Y$3:$Y$23,,0))</f>
        <v>1010000</v>
      </c>
      <c r="Q6">
        <f>IF($A6=Q$1,0,_xlfn.XLOOKUP($A6,land_use_parameters!$A$3:$A$23,land_use_parameters!$Y$3:$Y$23,,0))</f>
        <v>1010000</v>
      </c>
      <c r="R6">
        <f>IF($A6=R$1,0,_xlfn.XLOOKUP($A6,land_use_parameters!$A$3:$A$23,land_use_parameters!$Y$3:$Y$23,,0))</f>
        <v>1010000</v>
      </c>
      <c r="S6">
        <f>IF($A6=S$1,0,_xlfn.XLOOKUP($A6,land_use_parameters!$A$3:$A$23,land_use_parameters!$Y$3:$Y$23,,0))</f>
        <v>1010000</v>
      </c>
      <c r="T6">
        <f>IF($A6=T$1,0,_xlfn.XLOOKUP($A6,land_use_parameters!$A$3:$A$23,land_use_parameters!$Y$3:$Y$23,,0))</f>
        <v>1010000</v>
      </c>
      <c r="U6">
        <f>IF($A6=U$1,0,_xlfn.XLOOKUP($A6,land_use_parameters!$A$3:$A$23,land_use_parameters!$Y$3:$Y$23,,0))</f>
        <v>1010000</v>
      </c>
      <c r="V6">
        <f>IF($A6=V$1,0,_xlfn.XLOOKUP($A6,land_use_parameters!$A$3:$A$23,land_use_parameters!$Y$3:$Y$23,,0))</f>
        <v>1010000</v>
      </c>
      <c r="W6">
        <f>IF($A6=W$1,0,_xlfn.XLOOKUP($A6,land_use_parameters!$A$3:$A$23,land_use_parameters!$Y$3:$Y$23,,0))</f>
        <v>1010000</v>
      </c>
    </row>
    <row r="7" spans="1:23" x14ac:dyDescent="0.3">
      <c r="A7" s="1" t="s">
        <v>56</v>
      </c>
      <c r="B7">
        <f>IF($A7=B$1,0,_xlfn.XLOOKUP($A7,land_use_parameters!$A$3:$A$23,land_use_parameters!$Y$3:$Y$23,,0))</f>
        <v>220000</v>
      </c>
      <c r="C7">
        <f>IF($A7=C$1,0,_xlfn.XLOOKUP($A7,land_use_parameters!$A$3:$A$23,land_use_parameters!$Y$3:$Y$23,,0))</f>
        <v>220000</v>
      </c>
      <c r="D7">
        <f>IF($A7=D$1,0,_xlfn.XLOOKUP($A7,land_use_parameters!$A$3:$A$23,land_use_parameters!$Y$3:$Y$23,,0))</f>
        <v>220000</v>
      </c>
      <c r="E7">
        <f>IF($A7=E$1,0,_xlfn.XLOOKUP($A7,land_use_parameters!$A$3:$A$23,land_use_parameters!$Y$3:$Y$23,,0))</f>
        <v>220000</v>
      </c>
      <c r="F7">
        <f>IF($A7=F$1,0,_xlfn.XLOOKUP($A7,land_use_parameters!$A$3:$A$23,land_use_parameters!$Y$3:$Y$23,,0))</f>
        <v>220000</v>
      </c>
      <c r="G7">
        <f>IF($A7=G$1,0,_xlfn.XLOOKUP($A7,land_use_parameters!$A$3:$A$23,land_use_parameters!$Y$3:$Y$23,,0))</f>
        <v>0</v>
      </c>
      <c r="H7">
        <f>IF($A7=H$1,0,_xlfn.XLOOKUP($A7,land_use_parameters!$A$3:$A$23,land_use_parameters!$Y$3:$Y$23,,0))</f>
        <v>220000</v>
      </c>
      <c r="I7">
        <f>IF($A7=I$1,0,_xlfn.XLOOKUP($A7,land_use_parameters!$A$3:$A$23,land_use_parameters!$Y$3:$Y$23,,0))</f>
        <v>220000</v>
      </c>
      <c r="J7">
        <f>IF($A7=J$1,0,_xlfn.XLOOKUP($A7,land_use_parameters!$A$3:$A$23,land_use_parameters!$Y$3:$Y$23,,0))</f>
        <v>220000</v>
      </c>
      <c r="K7">
        <f>IF($A7=K$1,0,_xlfn.XLOOKUP($A7,land_use_parameters!$A$3:$A$23,land_use_parameters!$Y$3:$Y$23,,0))</f>
        <v>220000</v>
      </c>
      <c r="L7">
        <f>IF($A7=L$1,0,_xlfn.XLOOKUP($A7,land_use_parameters!$A$3:$A$23,land_use_parameters!$Y$3:$Y$23,,0))</f>
        <v>220000</v>
      </c>
      <c r="M7">
        <f>IF($A7=M$1,0,_xlfn.XLOOKUP($A7,land_use_parameters!$A$3:$A$23,land_use_parameters!$Y$3:$Y$23,,0))</f>
        <v>220000</v>
      </c>
      <c r="N7">
        <f>IF($A7=N$1,0,_xlfn.XLOOKUP($A7,land_use_parameters!$A$3:$A$23,land_use_parameters!$Y$3:$Y$23,,0))</f>
        <v>220000</v>
      </c>
      <c r="O7">
        <f>IF($A7=O$1,0,_xlfn.XLOOKUP($A7,land_use_parameters!$A$3:$A$23,land_use_parameters!$Y$3:$Y$23,,0))</f>
        <v>220000</v>
      </c>
      <c r="P7">
        <f>IF($A7=P$1,0,_xlfn.XLOOKUP($A7,land_use_parameters!$A$3:$A$23,land_use_parameters!$Y$3:$Y$23,,0))</f>
        <v>220000</v>
      </c>
      <c r="Q7">
        <f>IF($A7=Q$1,0,_xlfn.XLOOKUP($A7,land_use_parameters!$A$3:$A$23,land_use_parameters!$Y$3:$Y$23,,0))</f>
        <v>220000</v>
      </c>
      <c r="R7">
        <f>IF($A7=R$1,0,_xlfn.XLOOKUP($A7,land_use_parameters!$A$3:$A$23,land_use_parameters!$Y$3:$Y$23,,0))</f>
        <v>220000</v>
      </c>
      <c r="S7">
        <f>IF($A7=S$1,0,_xlfn.XLOOKUP($A7,land_use_parameters!$A$3:$A$23,land_use_parameters!$Y$3:$Y$23,,0))</f>
        <v>220000</v>
      </c>
      <c r="T7">
        <f>IF($A7=T$1,0,_xlfn.XLOOKUP($A7,land_use_parameters!$A$3:$A$23,land_use_parameters!$Y$3:$Y$23,,0))</f>
        <v>220000</v>
      </c>
      <c r="U7">
        <f>IF($A7=U$1,0,_xlfn.XLOOKUP($A7,land_use_parameters!$A$3:$A$23,land_use_parameters!$Y$3:$Y$23,,0))</f>
        <v>220000</v>
      </c>
      <c r="V7">
        <f>IF($A7=V$1,0,_xlfn.XLOOKUP($A7,land_use_parameters!$A$3:$A$23,land_use_parameters!$Y$3:$Y$23,,0))</f>
        <v>220000</v>
      </c>
      <c r="W7">
        <f>IF($A7=W$1,0,_xlfn.XLOOKUP($A7,land_use_parameters!$A$3:$A$23,land_use_parameters!$Y$3:$Y$23,,0))</f>
        <v>220000</v>
      </c>
    </row>
    <row r="8" spans="1:23" x14ac:dyDescent="0.3">
      <c r="A8" s="1" t="s">
        <v>57</v>
      </c>
      <c r="B8">
        <f>IF($A8=B$1,0,_xlfn.XLOOKUP($A8,land_use_parameters!$A$3:$A$23,land_use_parameters!$Y$3:$Y$23,,0))</f>
        <v>0</v>
      </c>
      <c r="C8">
        <f>IF($A8=C$1,0,_xlfn.XLOOKUP($A8,land_use_parameters!$A$3:$A$23,land_use_parameters!$Y$3:$Y$23,,0))</f>
        <v>0</v>
      </c>
      <c r="D8">
        <f>IF($A8=D$1,0,_xlfn.XLOOKUP($A8,land_use_parameters!$A$3:$A$23,land_use_parameters!$Y$3:$Y$23,,0))</f>
        <v>0</v>
      </c>
      <c r="E8">
        <f>IF($A8=E$1,0,_xlfn.XLOOKUP($A8,land_use_parameters!$A$3:$A$23,land_use_parameters!$Y$3:$Y$23,,0))</f>
        <v>0</v>
      </c>
      <c r="F8">
        <f>IF($A8=F$1,0,_xlfn.XLOOKUP($A8,land_use_parameters!$A$3:$A$23,land_use_parameters!$Y$3:$Y$23,,0))</f>
        <v>0</v>
      </c>
      <c r="G8">
        <f>IF($A8=G$1,0,_xlfn.XLOOKUP($A8,land_use_parameters!$A$3:$A$23,land_use_parameters!$Y$3:$Y$23,,0))</f>
        <v>0</v>
      </c>
      <c r="H8">
        <f>IF($A8=H$1,0,_xlfn.XLOOKUP($A8,land_use_parameters!$A$3:$A$23,land_use_parameters!$Y$3:$Y$23,,0))</f>
        <v>0</v>
      </c>
      <c r="I8">
        <f>IF($A8=I$1,0,_xlfn.XLOOKUP($A8,land_use_parameters!$A$3:$A$23,land_use_parameters!$Y$3:$Y$23,,0))</f>
        <v>0</v>
      </c>
      <c r="J8">
        <f>IF($A8=J$1,0,_xlfn.XLOOKUP($A8,land_use_parameters!$A$3:$A$23,land_use_parameters!$Y$3:$Y$23,,0))</f>
        <v>0</v>
      </c>
      <c r="K8">
        <f>IF($A8=K$1,0,_xlfn.XLOOKUP($A8,land_use_parameters!$A$3:$A$23,land_use_parameters!$Y$3:$Y$23,,0))</f>
        <v>0</v>
      </c>
      <c r="L8">
        <f>IF($A8=L$1,0,_xlfn.XLOOKUP($A8,land_use_parameters!$A$3:$A$23,land_use_parameters!$Y$3:$Y$23,,0))</f>
        <v>0</v>
      </c>
      <c r="M8">
        <f>IF($A8=M$1,0,_xlfn.XLOOKUP($A8,land_use_parameters!$A$3:$A$23,land_use_parameters!$Y$3:$Y$23,,0))</f>
        <v>0</v>
      </c>
      <c r="N8">
        <f>IF($A8=N$1,0,_xlfn.XLOOKUP($A8,land_use_parameters!$A$3:$A$23,land_use_parameters!$Y$3:$Y$23,,0))</f>
        <v>0</v>
      </c>
      <c r="O8">
        <f>IF($A8=O$1,0,_xlfn.XLOOKUP($A8,land_use_parameters!$A$3:$A$23,land_use_parameters!$Y$3:$Y$23,,0))</f>
        <v>0</v>
      </c>
      <c r="P8">
        <f>IF($A8=P$1,0,_xlfn.XLOOKUP($A8,land_use_parameters!$A$3:$A$23,land_use_parameters!$Y$3:$Y$23,,0))</f>
        <v>0</v>
      </c>
      <c r="Q8">
        <f>IF($A8=Q$1,0,_xlfn.XLOOKUP($A8,land_use_parameters!$A$3:$A$23,land_use_parameters!$Y$3:$Y$23,,0))</f>
        <v>0</v>
      </c>
      <c r="R8">
        <f>IF($A8=R$1,0,_xlfn.XLOOKUP($A8,land_use_parameters!$A$3:$A$23,land_use_parameters!$Y$3:$Y$23,,0))</f>
        <v>0</v>
      </c>
      <c r="S8">
        <f>IF($A8=S$1,0,_xlfn.XLOOKUP($A8,land_use_parameters!$A$3:$A$23,land_use_parameters!$Y$3:$Y$23,,0))</f>
        <v>0</v>
      </c>
      <c r="T8">
        <f>IF($A8=T$1,0,_xlfn.XLOOKUP($A8,land_use_parameters!$A$3:$A$23,land_use_parameters!$Y$3:$Y$23,,0))</f>
        <v>0</v>
      </c>
      <c r="U8">
        <f>IF($A8=U$1,0,_xlfn.XLOOKUP($A8,land_use_parameters!$A$3:$A$23,land_use_parameters!$Y$3:$Y$23,,0))</f>
        <v>0</v>
      </c>
      <c r="V8">
        <f>IF($A8=V$1,0,_xlfn.XLOOKUP($A8,land_use_parameters!$A$3:$A$23,land_use_parameters!$Y$3:$Y$23,,0))</f>
        <v>0</v>
      </c>
      <c r="W8">
        <f>IF($A8=W$1,0,_xlfn.XLOOKUP($A8,land_use_parameters!$A$3:$A$23,land_use_parameters!$Y$3:$Y$23,,0))</f>
        <v>0</v>
      </c>
    </row>
    <row r="9" spans="1:23" x14ac:dyDescent="0.3">
      <c r="A9" s="1" t="s">
        <v>58</v>
      </c>
      <c r="B9">
        <f>IF($A9=B$1,0,_xlfn.XLOOKUP($A9,land_use_parameters!$A$3:$A$23,land_use_parameters!$Y$3:$Y$23,,0))</f>
        <v>0</v>
      </c>
      <c r="C9">
        <f>IF($A9=C$1,0,_xlfn.XLOOKUP($A9,land_use_parameters!$A$3:$A$23,land_use_parameters!$Y$3:$Y$23,,0))</f>
        <v>0</v>
      </c>
      <c r="D9">
        <f>IF($A9=D$1,0,_xlfn.XLOOKUP($A9,land_use_parameters!$A$3:$A$23,land_use_parameters!$Y$3:$Y$23,,0))</f>
        <v>0</v>
      </c>
      <c r="E9">
        <f>IF($A9=E$1,0,_xlfn.XLOOKUP($A9,land_use_parameters!$A$3:$A$23,land_use_parameters!$Y$3:$Y$23,,0))</f>
        <v>0</v>
      </c>
      <c r="F9">
        <f>IF($A9=F$1,0,_xlfn.XLOOKUP($A9,land_use_parameters!$A$3:$A$23,land_use_parameters!$Y$3:$Y$23,,0))</f>
        <v>0</v>
      </c>
      <c r="G9">
        <f>IF($A9=G$1,0,_xlfn.XLOOKUP($A9,land_use_parameters!$A$3:$A$23,land_use_parameters!$Y$3:$Y$23,,0))</f>
        <v>0</v>
      </c>
      <c r="H9">
        <f>IF($A9=H$1,0,_xlfn.XLOOKUP($A9,land_use_parameters!$A$3:$A$23,land_use_parameters!$Y$3:$Y$23,,0))</f>
        <v>0</v>
      </c>
      <c r="I9">
        <f>IF($A9=I$1,0,_xlfn.XLOOKUP($A9,land_use_parameters!$A$3:$A$23,land_use_parameters!$Y$3:$Y$23,,0))</f>
        <v>0</v>
      </c>
      <c r="J9">
        <f>IF($A9=J$1,0,_xlfn.XLOOKUP($A9,land_use_parameters!$A$3:$A$23,land_use_parameters!$Y$3:$Y$23,,0))</f>
        <v>0</v>
      </c>
      <c r="K9">
        <f>IF($A9=K$1,0,_xlfn.XLOOKUP($A9,land_use_parameters!$A$3:$A$23,land_use_parameters!$Y$3:$Y$23,,0))</f>
        <v>0</v>
      </c>
      <c r="L9">
        <f>IF($A9=L$1,0,_xlfn.XLOOKUP($A9,land_use_parameters!$A$3:$A$23,land_use_parameters!$Y$3:$Y$23,,0))</f>
        <v>0</v>
      </c>
      <c r="M9">
        <f>IF($A9=M$1,0,_xlfn.XLOOKUP($A9,land_use_parameters!$A$3:$A$23,land_use_parameters!$Y$3:$Y$23,,0))</f>
        <v>0</v>
      </c>
      <c r="N9">
        <f>IF($A9=N$1,0,_xlfn.XLOOKUP($A9,land_use_parameters!$A$3:$A$23,land_use_parameters!$Y$3:$Y$23,,0))</f>
        <v>0</v>
      </c>
      <c r="O9">
        <f>IF($A9=O$1,0,_xlfn.XLOOKUP($A9,land_use_parameters!$A$3:$A$23,land_use_parameters!$Y$3:$Y$23,,0))</f>
        <v>0</v>
      </c>
      <c r="P9">
        <f>IF($A9=P$1,0,_xlfn.XLOOKUP($A9,land_use_parameters!$A$3:$A$23,land_use_parameters!$Y$3:$Y$23,,0))</f>
        <v>0</v>
      </c>
      <c r="Q9">
        <f>IF($A9=Q$1,0,_xlfn.XLOOKUP($A9,land_use_parameters!$A$3:$A$23,land_use_parameters!$Y$3:$Y$23,,0))</f>
        <v>0</v>
      </c>
      <c r="R9">
        <f>IF($A9=R$1,0,_xlfn.XLOOKUP($A9,land_use_parameters!$A$3:$A$23,land_use_parameters!$Y$3:$Y$23,,0))</f>
        <v>0</v>
      </c>
      <c r="S9">
        <f>IF($A9=S$1,0,_xlfn.XLOOKUP($A9,land_use_parameters!$A$3:$A$23,land_use_parameters!$Y$3:$Y$23,,0))</f>
        <v>0</v>
      </c>
      <c r="T9">
        <f>IF($A9=T$1,0,_xlfn.XLOOKUP($A9,land_use_parameters!$A$3:$A$23,land_use_parameters!$Y$3:$Y$23,,0))</f>
        <v>0</v>
      </c>
      <c r="U9">
        <f>IF($A9=U$1,0,_xlfn.XLOOKUP($A9,land_use_parameters!$A$3:$A$23,land_use_parameters!$Y$3:$Y$23,,0))</f>
        <v>0</v>
      </c>
      <c r="V9">
        <f>IF($A9=V$1,0,_xlfn.XLOOKUP($A9,land_use_parameters!$A$3:$A$23,land_use_parameters!$Y$3:$Y$23,,0))</f>
        <v>0</v>
      </c>
      <c r="W9">
        <f>IF($A9=W$1,0,_xlfn.XLOOKUP($A9,land_use_parameters!$A$3:$A$23,land_use_parameters!$Y$3:$Y$23,,0))</f>
        <v>0</v>
      </c>
    </row>
    <row r="10" spans="1:23" x14ac:dyDescent="0.3">
      <c r="A10" s="1" t="s">
        <v>59</v>
      </c>
      <c r="B10">
        <f>IF($A10=B$1,0,_xlfn.XLOOKUP($A10,land_use_parameters!$A$3:$A$23,land_use_parameters!$Y$3:$Y$23,,0))</f>
        <v>0</v>
      </c>
      <c r="C10">
        <f>IF($A10=C$1,0,_xlfn.XLOOKUP($A10,land_use_parameters!$A$3:$A$23,land_use_parameters!$Y$3:$Y$23,,0))</f>
        <v>0</v>
      </c>
      <c r="D10">
        <f>IF($A10=D$1,0,_xlfn.XLOOKUP($A10,land_use_parameters!$A$3:$A$23,land_use_parameters!$Y$3:$Y$23,,0))</f>
        <v>0</v>
      </c>
      <c r="E10">
        <f>IF($A10=E$1,0,_xlfn.XLOOKUP($A10,land_use_parameters!$A$3:$A$23,land_use_parameters!$Y$3:$Y$23,,0))</f>
        <v>0</v>
      </c>
      <c r="F10">
        <f>IF($A10=F$1,0,_xlfn.XLOOKUP($A10,land_use_parameters!$A$3:$A$23,land_use_parameters!$Y$3:$Y$23,,0))</f>
        <v>0</v>
      </c>
      <c r="G10">
        <f>IF($A10=G$1,0,_xlfn.XLOOKUP($A10,land_use_parameters!$A$3:$A$23,land_use_parameters!$Y$3:$Y$23,,0))</f>
        <v>0</v>
      </c>
      <c r="H10">
        <f>IF($A10=H$1,0,_xlfn.XLOOKUP($A10,land_use_parameters!$A$3:$A$23,land_use_parameters!$Y$3:$Y$23,,0))</f>
        <v>0</v>
      </c>
      <c r="I10">
        <f>IF($A10=I$1,0,_xlfn.XLOOKUP($A10,land_use_parameters!$A$3:$A$23,land_use_parameters!$Y$3:$Y$23,,0))</f>
        <v>0</v>
      </c>
      <c r="J10">
        <f>IF($A10=J$1,0,_xlfn.XLOOKUP($A10,land_use_parameters!$A$3:$A$23,land_use_parameters!$Y$3:$Y$23,,0))</f>
        <v>0</v>
      </c>
      <c r="K10">
        <f>IF($A10=K$1,0,_xlfn.XLOOKUP($A10,land_use_parameters!$A$3:$A$23,land_use_parameters!$Y$3:$Y$23,,0))</f>
        <v>0</v>
      </c>
      <c r="L10">
        <f>IF($A10=L$1,0,_xlfn.XLOOKUP($A10,land_use_parameters!$A$3:$A$23,land_use_parameters!$Y$3:$Y$23,,0))</f>
        <v>0</v>
      </c>
      <c r="M10">
        <f>IF($A10=M$1,0,_xlfn.XLOOKUP($A10,land_use_parameters!$A$3:$A$23,land_use_parameters!$Y$3:$Y$23,,0))</f>
        <v>0</v>
      </c>
      <c r="N10">
        <f>IF($A10=N$1,0,_xlfn.XLOOKUP($A10,land_use_parameters!$A$3:$A$23,land_use_parameters!$Y$3:$Y$23,,0))</f>
        <v>0</v>
      </c>
      <c r="O10">
        <f>IF($A10=O$1,0,_xlfn.XLOOKUP($A10,land_use_parameters!$A$3:$A$23,land_use_parameters!$Y$3:$Y$23,,0))</f>
        <v>0</v>
      </c>
      <c r="P10">
        <f>IF($A10=P$1,0,_xlfn.XLOOKUP($A10,land_use_parameters!$A$3:$A$23,land_use_parameters!$Y$3:$Y$23,,0))</f>
        <v>0</v>
      </c>
      <c r="Q10">
        <f>IF($A10=Q$1,0,_xlfn.XLOOKUP($A10,land_use_parameters!$A$3:$A$23,land_use_parameters!$Y$3:$Y$23,,0))</f>
        <v>0</v>
      </c>
      <c r="R10">
        <f>IF($A10=R$1,0,_xlfn.XLOOKUP($A10,land_use_parameters!$A$3:$A$23,land_use_parameters!$Y$3:$Y$23,,0))</f>
        <v>0</v>
      </c>
      <c r="S10">
        <f>IF($A10=S$1,0,_xlfn.XLOOKUP($A10,land_use_parameters!$A$3:$A$23,land_use_parameters!$Y$3:$Y$23,,0))</f>
        <v>0</v>
      </c>
      <c r="T10">
        <f>IF($A10=T$1,0,_xlfn.XLOOKUP($A10,land_use_parameters!$A$3:$A$23,land_use_parameters!$Y$3:$Y$23,,0))</f>
        <v>0</v>
      </c>
      <c r="U10">
        <f>IF($A10=U$1,0,_xlfn.XLOOKUP($A10,land_use_parameters!$A$3:$A$23,land_use_parameters!$Y$3:$Y$23,,0))</f>
        <v>0</v>
      </c>
      <c r="V10">
        <f>IF($A10=V$1,0,_xlfn.XLOOKUP($A10,land_use_parameters!$A$3:$A$23,land_use_parameters!$Y$3:$Y$23,,0))</f>
        <v>0</v>
      </c>
      <c r="W10">
        <f>IF($A10=W$1,0,_xlfn.XLOOKUP($A10,land_use_parameters!$A$3:$A$23,land_use_parameters!$Y$3:$Y$23,,0))</f>
        <v>0</v>
      </c>
    </row>
    <row r="11" spans="1:23" x14ac:dyDescent="0.3">
      <c r="A11" s="1" t="s">
        <v>60</v>
      </c>
      <c r="B11">
        <f>IF($A11=B$1,0,_xlfn.XLOOKUP($A11,land_use_parameters!$A$3:$A$23,land_use_parameters!$Y$3:$Y$23,,0))</f>
        <v>0</v>
      </c>
      <c r="C11">
        <f>IF($A11=C$1,0,_xlfn.XLOOKUP($A11,land_use_parameters!$A$3:$A$23,land_use_parameters!$Y$3:$Y$23,,0))</f>
        <v>0</v>
      </c>
      <c r="D11">
        <f>IF($A11=D$1,0,_xlfn.XLOOKUP($A11,land_use_parameters!$A$3:$A$23,land_use_parameters!$Y$3:$Y$23,,0))</f>
        <v>0</v>
      </c>
      <c r="E11">
        <f>IF($A11=E$1,0,_xlfn.XLOOKUP($A11,land_use_parameters!$A$3:$A$23,land_use_parameters!$Y$3:$Y$23,,0))</f>
        <v>0</v>
      </c>
      <c r="F11">
        <f>IF($A11=F$1,0,_xlfn.XLOOKUP($A11,land_use_parameters!$A$3:$A$23,land_use_parameters!$Y$3:$Y$23,,0))</f>
        <v>0</v>
      </c>
      <c r="G11">
        <f>IF($A11=G$1,0,_xlfn.XLOOKUP($A11,land_use_parameters!$A$3:$A$23,land_use_parameters!$Y$3:$Y$23,,0))</f>
        <v>0</v>
      </c>
      <c r="H11">
        <f>IF($A11=H$1,0,_xlfn.XLOOKUP($A11,land_use_parameters!$A$3:$A$23,land_use_parameters!$Y$3:$Y$23,,0))</f>
        <v>0</v>
      </c>
      <c r="I11">
        <f>IF($A11=I$1,0,_xlfn.XLOOKUP($A11,land_use_parameters!$A$3:$A$23,land_use_parameters!$Y$3:$Y$23,,0))</f>
        <v>0</v>
      </c>
      <c r="J11">
        <f>IF($A11=J$1,0,_xlfn.XLOOKUP($A11,land_use_parameters!$A$3:$A$23,land_use_parameters!$Y$3:$Y$23,,0))</f>
        <v>0</v>
      </c>
      <c r="K11">
        <f>IF($A11=K$1,0,_xlfn.XLOOKUP($A11,land_use_parameters!$A$3:$A$23,land_use_parameters!$Y$3:$Y$23,,0))</f>
        <v>0</v>
      </c>
      <c r="L11">
        <f>IF($A11=L$1,0,_xlfn.XLOOKUP($A11,land_use_parameters!$A$3:$A$23,land_use_parameters!$Y$3:$Y$23,,0))</f>
        <v>0</v>
      </c>
      <c r="M11">
        <f>IF($A11=M$1,0,_xlfn.XLOOKUP($A11,land_use_parameters!$A$3:$A$23,land_use_parameters!$Y$3:$Y$23,,0))</f>
        <v>0</v>
      </c>
      <c r="N11">
        <f>IF($A11=N$1,0,_xlfn.XLOOKUP($A11,land_use_parameters!$A$3:$A$23,land_use_parameters!$Y$3:$Y$23,,0))</f>
        <v>0</v>
      </c>
      <c r="O11">
        <f>IF($A11=O$1,0,_xlfn.XLOOKUP($A11,land_use_parameters!$A$3:$A$23,land_use_parameters!$Y$3:$Y$23,,0))</f>
        <v>0</v>
      </c>
      <c r="P11">
        <f>IF($A11=P$1,0,_xlfn.XLOOKUP($A11,land_use_parameters!$A$3:$A$23,land_use_parameters!$Y$3:$Y$23,,0))</f>
        <v>0</v>
      </c>
      <c r="Q11">
        <f>IF($A11=Q$1,0,_xlfn.XLOOKUP($A11,land_use_parameters!$A$3:$A$23,land_use_parameters!$Y$3:$Y$23,,0))</f>
        <v>0</v>
      </c>
      <c r="R11">
        <f>IF($A11=R$1,0,_xlfn.XLOOKUP($A11,land_use_parameters!$A$3:$A$23,land_use_parameters!$Y$3:$Y$23,,0))</f>
        <v>0</v>
      </c>
      <c r="S11">
        <f>IF($A11=S$1,0,_xlfn.XLOOKUP($A11,land_use_parameters!$A$3:$A$23,land_use_parameters!$Y$3:$Y$23,,0))</f>
        <v>0</v>
      </c>
      <c r="T11">
        <f>IF($A11=T$1,0,_xlfn.XLOOKUP($A11,land_use_parameters!$A$3:$A$23,land_use_parameters!$Y$3:$Y$23,,0))</f>
        <v>0</v>
      </c>
      <c r="U11">
        <f>IF($A11=U$1,0,_xlfn.XLOOKUP($A11,land_use_parameters!$A$3:$A$23,land_use_parameters!$Y$3:$Y$23,,0))</f>
        <v>0</v>
      </c>
      <c r="V11">
        <f>IF($A11=V$1,0,_xlfn.XLOOKUP($A11,land_use_parameters!$A$3:$A$23,land_use_parameters!$Y$3:$Y$23,,0))</f>
        <v>0</v>
      </c>
      <c r="W11">
        <f>IF($A11=W$1,0,_xlfn.XLOOKUP($A11,land_use_parameters!$A$3:$A$23,land_use_parameters!$Y$3:$Y$23,,0))</f>
        <v>0</v>
      </c>
    </row>
    <row r="12" spans="1:23" x14ac:dyDescent="0.3">
      <c r="A12" s="1" t="s">
        <v>61</v>
      </c>
      <c r="B12">
        <f>IF($A12=B$1,0,_xlfn.XLOOKUP($A12,land_use_parameters!$A$3:$A$23,land_use_parameters!$Y$3:$Y$23,,0))</f>
        <v>0</v>
      </c>
      <c r="C12">
        <f>IF($A12=C$1,0,_xlfn.XLOOKUP($A12,land_use_parameters!$A$3:$A$23,land_use_parameters!$Y$3:$Y$23,,0))</f>
        <v>0</v>
      </c>
      <c r="D12">
        <f>IF($A12=D$1,0,_xlfn.XLOOKUP($A12,land_use_parameters!$A$3:$A$23,land_use_parameters!$Y$3:$Y$23,,0))</f>
        <v>0</v>
      </c>
      <c r="E12">
        <f>IF($A12=E$1,0,_xlfn.XLOOKUP($A12,land_use_parameters!$A$3:$A$23,land_use_parameters!$Y$3:$Y$23,,0))</f>
        <v>0</v>
      </c>
      <c r="F12">
        <f>IF($A12=F$1,0,_xlfn.XLOOKUP($A12,land_use_parameters!$A$3:$A$23,land_use_parameters!$Y$3:$Y$23,,0))</f>
        <v>0</v>
      </c>
      <c r="G12">
        <f>IF($A12=G$1,0,_xlfn.XLOOKUP($A12,land_use_parameters!$A$3:$A$23,land_use_parameters!$Y$3:$Y$23,,0))</f>
        <v>0</v>
      </c>
      <c r="H12">
        <f>IF($A12=H$1,0,_xlfn.XLOOKUP($A12,land_use_parameters!$A$3:$A$23,land_use_parameters!$Y$3:$Y$23,,0))</f>
        <v>0</v>
      </c>
      <c r="I12">
        <f>IF($A12=I$1,0,_xlfn.XLOOKUP($A12,land_use_parameters!$A$3:$A$23,land_use_parameters!$Y$3:$Y$23,,0))</f>
        <v>0</v>
      </c>
      <c r="J12">
        <f>IF($A12=J$1,0,_xlfn.XLOOKUP($A12,land_use_parameters!$A$3:$A$23,land_use_parameters!$Y$3:$Y$23,,0))</f>
        <v>0</v>
      </c>
      <c r="K12">
        <f>IF($A12=K$1,0,_xlfn.XLOOKUP($A12,land_use_parameters!$A$3:$A$23,land_use_parameters!$Y$3:$Y$23,,0))</f>
        <v>0</v>
      </c>
      <c r="L12">
        <f>IF($A12=L$1,0,_xlfn.XLOOKUP($A12,land_use_parameters!$A$3:$A$23,land_use_parameters!$Y$3:$Y$23,,0))</f>
        <v>0</v>
      </c>
      <c r="M12">
        <f>IF($A12=M$1,0,_xlfn.XLOOKUP($A12,land_use_parameters!$A$3:$A$23,land_use_parameters!$Y$3:$Y$23,,0))</f>
        <v>0</v>
      </c>
      <c r="N12">
        <f>IF($A12=N$1,0,_xlfn.XLOOKUP($A12,land_use_parameters!$A$3:$A$23,land_use_parameters!$Y$3:$Y$23,,0))</f>
        <v>0</v>
      </c>
      <c r="O12">
        <f>IF($A12=O$1,0,_xlfn.XLOOKUP($A12,land_use_parameters!$A$3:$A$23,land_use_parameters!$Y$3:$Y$23,,0))</f>
        <v>0</v>
      </c>
      <c r="P12">
        <f>IF($A12=P$1,0,_xlfn.XLOOKUP($A12,land_use_parameters!$A$3:$A$23,land_use_parameters!$Y$3:$Y$23,,0))</f>
        <v>0</v>
      </c>
      <c r="Q12">
        <f>IF($A12=Q$1,0,_xlfn.XLOOKUP($A12,land_use_parameters!$A$3:$A$23,land_use_parameters!$Y$3:$Y$23,,0))</f>
        <v>0</v>
      </c>
      <c r="R12">
        <f>IF($A12=R$1,0,_xlfn.XLOOKUP($A12,land_use_parameters!$A$3:$A$23,land_use_parameters!$Y$3:$Y$23,,0))</f>
        <v>0</v>
      </c>
      <c r="S12">
        <f>IF($A12=S$1,0,_xlfn.XLOOKUP($A12,land_use_parameters!$A$3:$A$23,land_use_parameters!$Y$3:$Y$23,,0))</f>
        <v>0</v>
      </c>
      <c r="T12">
        <f>IF($A12=T$1,0,_xlfn.XLOOKUP($A12,land_use_parameters!$A$3:$A$23,land_use_parameters!$Y$3:$Y$23,,0))</f>
        <v>0</v>
      </c>
      <c r="U12">
        <f>IF($A12=U$1,0,_xlfn.XLOOKUP($A12,land_use_parameters!$A$3:$A$23,land_use_parameters!$Y$3:$Y$23,,0))</f>
        <v>0</v>
      </c>
      <c r="V12">
        <f>IF($A12=V$1,0,_xlfn.XLOOKUP($A12,land_use_parameters!$A$3:$A$23,land_use_parameters!$Y$3:$Y$23,,0))</f>
        <v>0</v>
      </c>
      <c r="W12">
        <f>IF($A12=W$1,0,_xlfn.XLOOKUP($A12,land_use_parameters!$A$3:$A$23,land_use_parameters!$Y$3:$Y$23,,0))</f>
        <v>0</v>
      </c>
    </row>
    <row r="13" spans="1:23" x14ac:dyDescent="0.3">
      <c r="A13" s="1" t="s">
        <v>62</v>
      </c>
      <c r="B13">
        <f>IF($A13=B$1,0,_xlfn.XLOOKUP($A13,land_use_parameters!$A$3:$A$23,land_use_parameters!$Y$3:$Y$23,,0))</f>
        <v>69000</v>
      </c>
      <c r="C13">
        <f>IF($A13=C$1,0,_xlfn.XLOOKUP($A13,land_use_parameters!$A$3:$A$23,land_use_parameters!$Y$3:$Y$23,,0))</f>
        <v>69000</v>
      </c>
      <c r="D13">
        <f>IF($A13=D$1,0,_xlfn.XLOOKUP($A13,land_use_parameters!$A$3:$A$23,land_use_parameters!$Y$3:$Y$23,,0))</f>
        <v>69000</v>
      </c>
      <c r="E13">
        <f>IF($A13=E$1,0,_xlfn.XLOOKUP($A13,land_use_parameters!$A$3:$A$23,land_use_parameters!$Y$3:$Y$23,,0))</f>
        <v>69000</v>
      </c>
      <c r="F13">
        <f>IF($A13=F$1,0,_xlfn.XLOOKUP($A13,land_use_parameters!$A$3:$A$23,land_use_parameters!$Y$3:$Y$23,,0))</f>
        <v>69000</v>
      </c>
      <c r="G13">
        <f>IF($A13=G$1,0,_xlfn.XLOOKUP($A13,land_use_parameters!$A$3:$A$23,land_use_parameters!$Y$3:$Y$23,,0))</f>
        <v>69000</v>
      </c>
      <c r="H13">
        <f>IF($A13=H$1,0,_xlfn.XLOOKUP($A13,land_use_parameters!$A$3:$A$23,land_use_parameters!$Y$3:$Y$23,,0))</f>
        <v>69000</v>
      </c>
      <c r="I13">
        <f>IF($A13=I$1,0,_xlfn.XLOOKUP($A13,land_use_parameters!$A$3:$A$23,land_use_parameters!$Y$3:$Y$23,,0))</f>
        <v>69000</v>
      </c>
      <c r="J13">
        <f>IF($A13=J$1,0,_xlfn.XLOOKUP($A13,land_use_parameters!$A$3:$A$23,land_use_parameters!$Y$3:$Y$23,,0))</f>
        <v>69000</v>
      </c>
      <c r="K13">
        <f>IF($A13=K$1,0,_xlfn.XLOOKUP($A13,land_use_parameters!$A$3:$A$23,land_use_parameters!$Y$3:$Y$23,,0))</f>
        <v>69000</v>
      </c>
      <c r="L13">
        <f>IF($A13=L$1,0,_xlfn.XLOOKUP($A13,land_use_parameters!$A$3:$A$23,land_use_parameters!$Y$3:$Y$23,,0))</f>
        <v>69000</v>
      </c>
      <c r="M13">
        <f>IF($A13=M$1,0,_xlfn.XLOOKUP($A13,land_use_parameters!$A$3:$A$23,land_use_parameters!$Y$3:$Y$23,,0))</f>
        <v>0</v>
      </c>
      <c r="N13">
        <f>IF($A13=N$1,0,_xlfn.XLOOKUP($A13,land_use_parameters!$A$3:$A$23,land_use_parameters!$Y$3:$Y$23,,0))</f>
        <v>69000</v>
      </c>
      <c r="O13">
        <f>IF($A13=O$1,0,_xlfn.XLOOKUP($A13,land_use_parameters!$A$3:$A$23,land_use_parameters!$Y$3:$Y$23,,0))</f>
        <v>69000</v>
      </c>
      <c r="P13">
        <f>IF($A13=P$1,0,_xlfn.XLOOKUP($A13,land_use_parameters!$A$3:$A$23,land_use_parameters!$Y$3:$Y$23,,0))</f>
        <v>69000</v>
      </c>
      <c r="Q13">
        <f>IF($A13=Q$1,0,_xlfn.XLOOKUP($A13,land_use_parameters!$A$3:$A$23,land_use_parameters!$Y$3:$Y$23,,0))</f>
        <v>69000</v>
      </c>
      <c r="R13">
        <f>IF($A13=R$1,0,_xlfn.XLOOKUP($A13,land_use_parameters!$A$3:$A$23,land_use_parameters!$Y$3:$Y$23,,0))</f>
        <v>69000</v>
      </c>
      <c r="S13">
        <f>IF($A13=S$1,0,_xlfn.XLOOKUP($A13,land_use_parameters!$A$3:$A$23,land_use_parameters!$Y$3:$Y$23,,0))</f>
        <v>69000</v>
      </c>
      <c r="T13">
        <f>IF($A13=T$1,0,_xlfn.XLOOKUP($A13,land_use_parameters!$A$3:$A$23,land_use_parameters!$Y$3:$Y$23,,0))</f>
        <v>69000</v>
      </c>
      <c r="U13">
        <f>IF($A13=U$1,0,_xlfn.XLOOKUP($A13,land_use_parameters!$A$3:$A$23,land_use_parameters!$Y$3:$Y$23,,0))</f>
        <v>69000</v>
      </c>
      <c r="V13">
        <f>IF($A13=V$1,0,_xlfn.XLOOKUP($A13,land_use_parameters!$A$3:$A$23,land_use_parameters!$Y$3:$Y$23,,0))</f>
        <v>69000</v>
      </c>
      <c r="W13">
        <f>IF($A13=W$1,0,_xlfn.XLOOKUP($A13,land_use_parameters!$A$3:$A$23,land_use_parameters!$Y$3:$Y$23,,0))</f>
        <v>69000</v>
      </c>
    </row>
    <row r="14" spans="1:23" x14ac:dyDescent="0.3">
      <c r="A14" s="1" t="s">
        <v>63</v>
      </c>
      <c r="B14">
        <f>IF($A14=B$1,0,_xlfn.XLOOKUP($A14,land_use_parameters!$A$3:$A$23,land_use_parameters!$Y$3:$Y$23,,0))</f>
        <v>69000</v>
      </c>
      <c r="C14">
        <f>IF($A14=C$1,0,_xlfn.XLOOKUP($A14,land_use_parameters!$A$3:$A$23,land_use_parameters!$Y$3:$Y$23,,0))</f>
        <v>69000</v>
      </c>
      <c r="D14">
        <f>IF($A14=D$1,0,_xlfn.XLOOKUP($A14,land_use_parameters!$A$3:$A$23,land_use_parameters!$Y$3:$Y$23,,0))</f>
        <v>69000</v>
      </c>
      <c r="E14">
        <f>IF($A14=E$1,0,_xlfn.XLOOKUP($A14,land_use_parameters!$A$3:$A$23,land_use_parameters!$Y$3:$Y$23,,0))</f>
        <v>69000</v>
      </c>
      <c r="F14">
        <f>IF($A14=F$1,0,_xlfn.XLOOKUP($A14,land_use_parameters!$A$3:$A$23,land_use_parameters!$Y$3:$Y$23,,0))</f>
        <v>69000</v>
      </c>
      <c r="G14">
        <f>IF($A14=G$1,0,_xlfn.XLOOKUP($A14,land_use_parameters!$A$3:$A$23,land_use_parameters!$Y$3:$Y$23,,0))</f>
        <v>69000</v>
      </c>
      <c r="H14">
        <f>IF($A14=H$1,0,_xlfn.XLOOKUP($A14,land_use_parameters!$A$3:$A$23,land_use_parameters!$Y$3:$Y$23,,0))</f>
        <v>69000</v>
      </c>
      <c r="I14">
        <f>IF($A14=I$1,0,_xlfn.XLOOKUP($A14,land_use_parameters!$A$3:$A$23,land_use_parameters!$Y$3:$Y$23,,0))</f>
        <v>69000</v>
      </c>
      <c r="J14">
        <f>IF($A14=J$1,0,_xlfn.XLOOKUP($A14,land_use_parameters!$A$3:$A$23,land_use_parameters!$Y$3:$Y$23,,0))</f>
        <v>69000</v>
      </c>
      <c r="K14">
        <f>IF($A14=K$1,0,_xlfn.XLOOKUP($A14,land_use_parameters!$A$3:$A$23,land_use_parameters!$Y$3:$Y$23,,0))</f>
        <v>69000</v>
      </c>
      <c r="L14">
        <f>IF($A14=L$1,0,_xlfn.XLOOKUP($A14,land_use_parameters!$A$3:$A$23,land_use_parameters!$Y$3:$Y$23,,0))</f>
        <v>69000</v>
      </c>
      <c r="M14">
        <f>IF($A14=M$1,0,_xlfn.XLOOKUP($A14,land_use_parameters!$A$3:$A$23,land_use_parameters!$Y$3:$Y$23,,0))</f>
        <v>69000</v>
      </c>
      <c r="N14">
        <f>IF($A14=N$1,0,_xlfn.XLOOKUP($A14,land_use_parameters!$A$3:$A$23,land_use_parameters!$Y$3:$Y$23,,0))</f>
        <v>0</v>
      </c>
      <c r="O14">
        <f>IF($A14=O$1,0,_xlfn.XLOOKUP($A14,land_use_parameters!$A$3:$A$23,land_use_parameters!$Y$3:$Y$23,,0))</f>
        <v>69000</v>
      </c>
      <c r="P14">
        <f>IF($A14=P$1,0,_xlfn.XLOOKUP($A14,land_use_parameters!$A$3:$A$23,land_use_parameters!$Y$3:$Y$23,,0))</f>
        <v>69000</v>
      </c>
      <c r="Q14">
        <f>IF($A14=Q$1,0,_xlfn.XLOOKUP($A14,land_use_parameters!$A$3:$A$23,land_use_parameters!$Y$3:$Y$23,,0))</f>
        <v>69000</v>
      </c>
      <c r="R14">
        <f>IF($A14=R$1,0,_xlfn.XLOOKUP($A14,land_use_parameters!$A$3:$A$23,land_use_parameters!$Y$3:$Y$23,,0))</f>
        <v>69000</v>
      </c>
      <c r="S14">
        <f>IF($A14=S$1,0,_xlfn.XLOOKUP($A14,land_use_parameters!$A$3:$A$23,land_use_parameters!$Y$3:$Y$23,,0))</f>
        <v>69000</v>
      </c>
      <c r="T14">
        <f>IF($A14=T$1,0,_xlfn.XLOOKUP($A14,land_use_parameters!$A$3:$A$23,land_use_parameters!$Y$3:$Y$23,,0))</f>
        <v>69000</v>
      </c>
      <c r="U14">
        <f>IF($A14=U$1,0,_xlfn.XLOOKUP($A14,land_use_parameters!$A$3:$A$23,land_use_parameters!$Y$3:$Y$23,,0))</f>
        <v>69000</v>
      </c>
      <c r="V14">
        <f>IF($A14=V$1,0,_xlfn.XLOOKUP($A14,land_use_parameters!$A$3:$A$23,land_use_parameters!$Y$3:$Y$23,,0))</f>
        <v>69000</v>
      </c>
      <c r="W14">
        <f>IF($A14=W$1,0,_xlfn.XLOOKUP($A14,land_use_parameters!$A$3:$A$23,land_use_parameters!$Y$3:$Y$23,,0))</f>
        <v>69000</v>
      </c>
    </row>
    <row r="15" spans="1:23" x14ac:dyDescent="0.3">
      <c r="A15" s="7" t="s">
        <v>66</v>
      </c>
      <c r="B15">
        <f>IF($A15=B$1,0,_xlfn.XLOOKUP($A15,land_use_parameters!$A$3:$A$23,land_use_parameters!$Y$3:$Y$23,,0))</f>
        <v>0</v>
      </c>
      <c r="C15">
        <f>IF($A15=C$1,0,_xlfn.XLOOKUP($A15,land_use_parameters!$A$3:$A$23,land_use_parameters!$Y$3:$Y$23,,0))</f>
        <v>0</v>
      </c>
      <c r="D15">
        <f>IF($A15=D$1,0,_xlfn.XLOOKUP($A15,land_use_parameters!$A$3:$A$23,land_use_parameters!$Y$3:$Y$23,,0))</f>
        <v>0</v>
      </c>
      <c r="E15">
        <f>IF($A15=E$1,0,_xlfn.XLOOKUP($A15,land_use_parameters!$A$3:$A$23,land_use_parameters!$Y$3:$Y$23,,0))</f>
        <v>0</v>
      </c>
      <c r="F15">
        <f>IF($A15=F$1,0,_xlfn.XLOOKUP($A15,land_use_parameters!$A$3:$A$23,land_use_parameters!$Y$3:$Y$23,,0))</f>
        <v>0</v>
      </c>
      <c r="G15">
        <f>IF($A15=G$1,0,_xlfn.XLOOKUP($A15,land_use_parameters!$A$3:$A$23,land_use_parameters!$Y$3:$Y$23,,0))</f>
        <v>0</v>
      </c>
      <c r="H15">
        <f>IF($A15=H$1,0,_xlfn.XLOOKUP($A15,land_use_parameters!$A$3:$A$23,land_use_parameters!$Y$3:$Y$23,,0))</f>
        <v>0</v>
      </c>
      <c r="I15">
        <f>IF($A15=I$1,0,_xlfn.XLOOKUP($A15,land_use_parameters!$A$3:$A$23,land_use_parameters!$Y$3:$Y$23,,0))</f>
        <v>0</v>
      </c>
      <c r="J15">
        <f>IF($A15=J$1,0,_xlfn.XLOOKUP($A15,land_use_parameters!$A$3:$A$23,land_use_parameters!$Y$3:$Y$23,,0))</f>
        <v>0</v>
      </c>
      <c r="K15">
        <f>IF($A15=K$1,0,_xlfn.XLOOKUP($A15,land_use_parameters!$A$3:$A$23,land_use_parameters!$Y$3:$Y$23,,0))</f>
        <v>0</v>
      </c>
      <c r="L15">
        <f>IF($A15=L$1,0,_xlfn.XLOOKUP($A15,land_use_parameters!$A$3:$A$23,land_use_parameters!$Y$3:$Y$23,,0))</f>
        <v>0</v>
      </c>
      <c r="M15">
        <f>IF($A15=M$1,0,_xlfn.XLOOKUP($A15,land_use_parameters!$A$3:$A$23,land_use_parameters!$Y$3:$Y$23,,0))</f>
        <v>0</v>
      </c>
      <c r="N15">
        <f>IF($A15=N$1,0,_xlfn.XLOOKUP($A15,land_use_parameters!$A$3:$A$23,land_use_parameters!$Y$3:$Y$23,,0))</f>
        <v>0</v>
      </c>
      <c r="O15">
        <f>IF($A15=O$1,0,_xlfn.XLOOKUP($A15,land_use_parameters!$A$3:$A$23,land_use_parameters!$Y$3:$Y$23,,0))</f>
        <v>0</v>
      </c>
      <c r="P15">
        <f>IF($A15=P$1,0,_xlfn.XLOOKUP($A15,land_use_parameters!$A$3:$A$23,land_use_parameters!$Y$3:$Y$23,,0))</f>
        <v>0</v>
      </c>
      <c r="Q15">
        <f>IF($A15=Q$1,0,_xlfn.XLOOKUP($A15,land_use_parameters!$A$3:$A$23,land_use_parameters!$Y$3:$Y$23,,0))</f>
        <v>0</v>
      </c>
      <c r="R15">
        <f>IF($A15=R$1,0,_xlfn.XLOOKUP($A15,land_use_parameters!$A$3:$A$23,land_use_parameters!$Y$3:$Y$23,,0))</f>
        <v>0</v>
      </c>
      <c r="S15">
        <f>IF($A15=S$1,0,_xlfn.XLOOKUP($A15,land_use_parameters!$A$3:$A$23,land_use_parameters!$Y$3:$Y$23,,0))</f>
        <v>0</v>
      </c>
      <c r="T15">
        <f>IF($A15=T$1,0,_xlfn.XLOOKUP($A15,land_use_parameters!$A$3:$A$23,land_use_parameters!$Y$3:$Y$23,,0))</f>
        <v>0</v>
      </c>
      <c r="U15">
        <f>IF($A15=U$1,0,_xlfn.XLOOKUP($A15,land_use_parameters!$A$3:$A$23,land_use_parameters!$Y$3:$Y$23,,0))</f>
        <v>0</v>
      </c>
      <c r="V15">
        <f>IF($A15=V$1,0,_xlfn.XLOOKUP($A15,land_use_parameters!$A$3:$A$23,land_use_parameters!$Y$3:$Y$23,,0))</f>
        <v>0</v>
      </c>
      <c r="W15">
        <f>IF($A15=W$1,0,_xlfn.XLOOKUP($A15,land_use_parameters!$A$3:$A$23,land_use_parameters!$Y$3:$Y$23,,0))</f>
        <v>0</v>
      </c>
    </row>
    <row r="16" spans="1:23" x14ac:dyDescent="0.3">
      <c r="A16" s="7" t="s">
        <v>67</v>
      </c>
      <c r="B16">
        <f>IF($A16=B$1,0,_xlfn.XLOOKUP($A16,land_use_parameters!$A$3:$A$23,land_use_parameters!$Y$3:$Y$23,,0))</f>
        <v>20000</v>
      </c>
      <c r="C16">
        <f>IF($A16=C$1,0,_xlfn.XLOOKUP($A16,land_use_parameters!$A$3:$A$23,land_use_parameters!$Y$3:$Y$23,,0))</f>
        <v>20000</v>
      </c>
      <c r="D16">
        <f>IF($A16=D$1,0,_xlfn.XLOOKUP($A16,land_use_parameters!$A$3:$A$23,land_use_parameters!$Y$3:$Y$23,,0))</f>
        <v>20000</v>
      </c>
      <c r="E16">
        <f>IF($A16=E$1,0,_xlfn.XLOOKUP($A16,land_use_parameters!$A$3:$A$23,land_use_parameters!$Y$3:$Y$23,,0))</f>
        <v>20000</v>
      </c>
      <c r="F16">
        <f>IF($A16=F$1,0,_xlfn.XLOOKUP($A16,land_use_parameters!$A$3:$A$23,land_use_parameters!$Y$3:$Y$23,,0))</f>
        <v>20000</v>
      </c>
      <c r="G16">
        <f>IF($A16=G$1,0,_xlfn.XLOOKUP($A16,land_use_parameters!$A$3:$A$23,land_use_parameters!$Y$3:$Y$23,,0))</f>
        <v>20000</v>
      </c>
      <c r="H16">
        <f>IF($A16=H$1,0,_xlfn.XLOOKUP($A16,land_use_parameters!$A$3:$A$23,land_use_parameters!$Y$3:$Y$23,,0))</f>
        <v>20000</v>
      </c>
      <c r="I16">
        <f>IF($A16=I$1,0,_xlfn.XLOOKUP($A16,land_use_parameters!$A$3:$A$23,land_use_parameters!$Y$3:$Y$23,,0))</f>
        <v>20000</v>
      </c>
      <c r="J16">
        <f>IF($A16=J$1,0,_xlfn.XLOOKUP($A16,land_use_parameters!$A$3:$A$23,land_use_parameters!$Y$3:$Y$23,,0))</f>
        <v>20000</v>
      </c>
      <c r="K16">
        <f>IF($A16=K$1,0,_xlfn.XLOOKUP($A16,land_use_parameters!$A$3:$A$23,land_use_parameters!$Y$3:$Y$23,,0))</f>
        <v>20000</v>
      </c>
      <c r="L16">
        <f>IF($A16=L$1,0,_xlfn.XLOOKUP($A16,land_use_parameters!$A$3:$A$23,land_use_parameters!$Y$3:$Y$23,,0))</f>
        <v>20000</v>
      </c>
      <c r="M16">
        <f>IF($A16=M$1,0,_xlfn.XLOOKUP($A16,land_use_parameters!$A$3:$A$23,land_use_parameters!$Y$3:$Y$23,,0))</f>
        <v>20000</v>
      </c>
      <c r="N16">
        <f>IF($A16=N$1,0,_xlfn.XLOOKUP($A16,land_use_parameters!$A$3:$A$23,land_use_parameters!$Y$3:$Y$23,,0))</f>
        <v>20000</v>
      </c>
      <c r="O16">
        <f>IF($A16=O$1,0,_xlfn.XLOOKUP($A16,land_use_parameters!$A$3:$A$23,land_use_parameters!$Y$3:$Y$23,,0))</f>
        <v>20000</v>
      </c>
      <c r="P16">
        <f>IF($A16=P$1,0,_xlfn.XLOOKUP($A16,land_use_parameters!$A$3:$A$23,land_use_parameters!$Y$3:$Y$23,,0))</f>
        <v>0</v>
      </c>
      <c r="Q16">
        <v>0</v>
      </c>
      <c r="R16">
        <f>IF($A16=R$1,0,_xlfn.XLOOKUP($A16,land_use_parameters!$A$3:$A$23,land_use_parameters!$Y$3:$Y$23,,0))</f>
        <v>20000</v>
      </c>
      <c r="S16">
        <v>0</v>
      </c>
      <c r="T16">
        <f>IF($A16=T$1,0,_xlfn.XLOOKUP($A16,land_use_parameters!$A$3:$A$23,land_use_parameters!$Y$3:$Y$23,,0))</f>
        <v>20000</v>
      </c>
      <c r="U16">
        <f>IF($A16=U$1,0,_xlfn.XLOOKUP($A16,land_use_parameters!$A$3:$A$23,land_use_parameters!$Y$3:$Y$23,,0))</f>
        <v>20000</v>
      </c>
      <c r="V16">
        <f>IF($A16=V$1,0,_xlfn.XLOOKUP($A16,land_use_parameters!$A$3:$A$23,land_use_parameters!$Y$3:$Y$23,,0))</f>
        <v>20000</v>
      </c>
      <c r="W16">
        <f>IF($A16=W$1,0,_xlfn.XLOOKUP($A16,land_use_parameters!$A$3:$A$23,land_use_parameters!$Y$3:$Y$23,,0))</f>
        <v>20000</v>
      </c>
    </row>
    <row r="17" spans="1:23" x14ac:dyDescent="0.3">
      <c r="A17" s="7" t="s">
        <v>175</v>
      </c>
      <c r="B17">
        <f>IF($A17=B$1,0,_xlfn.XLOOKUP($A17,land_use_parameters!$A$3:$A$23,land_use_parameters!$Y$3:$Y$23,,0))</f>
        <v>35000</v>
      </c>
      <c r="C17">
        <f>IF($A17=C$1,0,_xlfn.XLOOKUP($A17,land_use_parameters!$A$3:$A$23,land_use_parameters!$Y$3:$Y$23,,0))</f>
        <v>35000</v>
      </c>
      <c r="D17">
        <f>IF($A17=D$1,0,_xlfn.XLOOKUP($A17,land_use_parameters!$A$3:$A$23,land_use_parameters!$Y$3:$Y$23,,0))</f>
        <v>35000</v>
      </c>
      <c r="E17">
        <f>IF($A17=E$1,0,_xlfn.XLOOKUP($A17,land_use_parameters!$A$3:$A$23,land_use_parameters!$Y$3:$Y$23,,0))</f>
        <v>35000</v>
      </c>
      <c r="F17">
        <f>IF($A17=F$1,0,_xlfn.XLOOKUP($A17,land_use_parameters!$A$3:$A$23,land_use_parameters!$Y$3:$Y$23,,0))</f>
        <v>35000</v>
      </c>
      <c r="G17">
        <f>IF($A17=G$1,0,_xlfn.XLOOKUP($A17,land_use_parameters!$A$3:$A$23,land_use_parameters!$Y$3:$Y$23,,0))</f>
        <v>35000</v>
      </c>
      <c r="H17">
        <f>IF($A17=H$1,0,_xlfn.XLOOKUP($A17,land_use_parameters!$A$3:$A$23,land_use_parameters!$Y$3:$Y$23,,0))</f>
        <v>35000</v>
      </c>
      <c r="I17">
        <f>IF($A17=I$1,0,_xlfn.XLOOKUP($A17,land_use_parameters!$A$3:$A$23,land_use_parameters!$Y$3:$Y$23,,0))</f>
        <v>35000</v>
      </c>
      <c r="J17">
        <f>IF($A17=J$1,0,_xlfn.XLOOKUP($A17,land_use_parameters!$A$3:$A$23,land_use_parameters!$Y$3:$Y$23,,0))</f>
        <v>35000</v>
      </c>
      <c r="K17">
        <f>IF($A17=K$1,0,_xlfn.XLOOKUP($A17,land_use_parameters!$A$3:$A$23,land_use_parameters!$Y$3:$Y$23,,0))</f>
        <v>35000</v>
      </c>
      <c r="L17">
        <f>IF($A17=L$1,0,_xlfn.XLOOKUP($A17,land_use_parameters!$A$3:$A$23,land_use_parameters!$Y$3:$Y$23,,0))</f>
        <v>35000</v>
      </c>
      <c r="M17">
        <f>IF($A17=M$1,0,_xlfn.XLOOKUP($A17,land_use_parameters!$A$3:$A$23,land_use_parameters!$Y$3:$Y$23,,0))</f>
        <v>35000</v>
      </c>
      <c r="N17">
        <f>IF($A17=N$1,0,_xlfn.XLOOKUP($A17,land_use_parameters!$A$3:$A$23,land_use_parameters!$Y$3:$Y$23,,0))</f>
        <v>35000</v>
      </c>
      <c r="O17">
        <f>IF($A17=O$1,0,_xlfn.XLOOKUP($A17,land_use_parameters!$A$3:$A$23,land_use_parameters!$Y$3:$Y$23,,0))</f>
        <v>35000</v>
      </c>
      <c r="P17">
        <v>15000</v>
      </c>
      <c r="Q17">
        <v>0</v>
      </c>
      <c r="R17">
        <f>IF($A17=R$1,0,_xlfn.XLOOKUP($A17,land_use_parameters!$A$3:$A$23,land_use_parameters!$Y$3:$Y$23,,0))</f>
        <v>35000</v>
      </c>
      <c r="S17">
        <v>0</v>
      </c>
      <c r="T17">
        <f>IF($A17=T$1,0,_xlfn.XLOOKUP($A17,land_use_parameters!$A$3:$A$23,land_use_parameters!$Y$3:$Y$23,,0))</f>
        <v>35000</v>
      </c>
      <c r="U17">
        <f>IF($A17=U$1,0,_xlfn.XLOOKUP($A17,land_use_parameters!$A$3:$A$23,land_use_parameters!$Y$3:$Y$23,,0))</f>
        <v>35000</v>
      </c>
      <c r="V17">
        <f>IF($A17=V$1,0,_xlfn.XLOOKUP($A17,land_use_parameters!$A$3:$A$23,land_use_parameters!$Y$3:$Y$23,,0))</f>
        <v>35000</v>
      </c>
      <c r="W17">
        <f>IF($A17=W$1,0,_xlfn.XLOOKUP($A17,land_use_parameters!$A$3:$A$23,land_use_parameters!$Y$3:$Y$23,,0))</f>
        <v>35000</v>
      </c>
    </row>
    <row r="18" spans="1:23" x14ac:dyDescent="0.3">
      <c r="A18" s="7" t="s">
        <v>68</v>
      </c>
      <c r="B18">
        <f>IF($A18=B$1,0,_xlfn.XLOOKUP($A18,land_use_parameters!$A$3:$A$23,land_use_parameters!$Y$3:$Y$23,,0))</f>
        <v>0</v>
      </c>
      <c r="C18">
        <f>IF($A18=C$1,0,_xlfn.XLOOKUP($A18,land_use_parameters!$A$3:$A$23,land_use_parameters!$Y$3:$Y$23,,0))</f>
        <v>0</v>
      </c>
      <c r="D18">
        <f>IF($A18=D$1,0,_xlfn.XLOOKUP($A18,land_use_parameters!$A$3:$A$23,land_use_parameters!$Y$3:$Y$23,,0))</f>
        <v>0</v>
      </c>
      <c r="E18">
        <f>IF($A18=E$1,0,_xlfn.XLOOKUP($A18,land_use_parameters!$A$3:$A$23,land_use_parameters!$Y$3:$Y$23,,0))</f>
        <v>0</v>
      </c>
      <c r="F18">
        <f>IF($A18=F$1,0,_xlfn.XLOOKUP($A18,land_use_parameters!$A$3:$A$23,land_use_parameters!$Y$3:$Y$23,,0))</f>
        <v>0</v>
      </c>
      <c r="G18">
        <f>IF($A18=G$1,0,_xlfn.XLOOKUP($A18,land_use_parameters!$A$3:$A$23,land_use_parameters!$Y$3:$Y$23,,0))</f>
        <v>0</v>
      </c>
      <c r="H18">
        <f>IF($A18=H$1,0,_xlfn.XLOOKUP($A18,land_use_parameters!$A$3:$A$23,land_use_parameters!$Y$3:$Y$23,,0))</f>
        <v>0</v>
      </c>
      <c r="I18">
        <f>IF($A18=I$1,0,_xlfn.XLOOKUP($A18,land_use_parameters!$A$3:$A$23,land_use_parameters!$Y$3:$Y$23,,0))</f>
        <v>0</v>
      </c>
      <c r="J18">
        <f>IF($A18=J$1,0,_xlfn.XLOOKUP($A18,land_use_parameters!$A$3:$A$23,land_use_parameters!$Y$3:$Y$23,,0))</f>
        <v>0</v>
      </c>
      <c r="K18">
        <f>IF($A18=K$1,0,_xlfn.XLOOKUP($A18,land_use_parameters!$A$3:$A$23,land_use_parameters!$Y$3:$Y$23,,0))</f>
        <v>0</v>
      </c>
      <c r="L18">
        <f>IF($A18=L$1,0,_xlfn.XLOOKUP($A18,land_use_parameters!$A$3:$A$23,land_use_parameters!$Y$3:$Y$23,,0))</f>
        <v>0</v>
      </c>
      <c r="M18">
        <f>IF($A18=M$1,0,_xlfn.XLOOKUP($A18,land_use_parameters!$A$3:$A$23,land_use_parameters!$Y$3:$Y$23,,0))</f>
        <v>0</v>
      </c>
      <c r="N18">
        <f>IF($A18=N$1,0,_xlfn.XLOOKUP($A18,land_use_parameters!$A$3:$A$23,land_use_parameters!$Y$3:$Y$23,,0))</f>
        <v>0</v>
      </c>
      <c r="O18">
        <f>IF($A18=O$1,0,_xlfn.XLOOKUP($A18,land_use_parameters!$A$3:$A$23,land_use_parameters!$Y$3:$Y$23,,0))</f>
        <v>0</v>
      </c>
      <c r="P18">
        <f>IF($A18=P$1,0,_xlfn.XLOOKUP($A18,land_use_parameters!$A$3:$A$23,land_use_parameters!$Y$3:$Y$23,,0))</f>
        <v>0</v>
      </c>
      <c r="Q18">
        <f>IF($A18=Q$1,0,_xlfn.XLOOKUP($A18,land_use_parameters!$A$3:$A$23,land_use_parameters!$Y$3:$Y$23,,0))</f>
        <v>0</v>
      </c>
      <c r="R18">
        <f>IF($A18=R$1,0,_xlfn.XLOOKUP($A18,land_use_parameters!$A$3:$A$23,land_use_parameters!$Y$3:$Y$23,,0))</f>
        <v>0</v>
      </c>
      <c r="S18">
        <f>IF($A18=S$1,0,_xlfn.XLOOKUP($A18,land_use_parameters!$A$3:$A$23,land_use_parameters!$Y$3:$Y$23,,0))</f>
        <v>0</v>
      </c>
      <c r="T18">
        <f>IF($A18=T$1,0,_xlfn.XLOOKUP($A18,land_use_parameters!$A$3:$A$23,land_use_parameters!$Y$3:$Y$23,,0))</f>
        <v>0</v>
      </c>
      <c r="U18">
        <f>IF($A18=U$1,0,_xlfn.XLOOKUP($A18,land_use_parameters!$A$3:$A$23,land_use_parameters!$Y$3:$Y$23,,0))</f>
        <v>0</v>
      </c>
      <c r="V18">
        <f>IF($A18=V$1,0,_xlfn.XLOOKUP($A18,land_use_parameters!$A$3:$A$23,land_use_parameters!$Y$3:$Y$23,,0))</f>
        <v>0</v>
      </c>
      <c r="W18">
        <f>IF($A18=W$1,0,_xlfn.XLOOKUP($A18,land_use_parameters!$A$3:$A$23,land_use_parameters!$Y$3:$Y$23,,0))</f>
        <v>0</v>
      </c>
    </row>
    <row r="19" spans="1:23" x14ac:dyDescent="0.3">
      <c r="A19" s="1" t="s">
        <v>112</v>
      </c>
      <c r="B19">
        <f>IF($A19=B$1,0,_xlfn.XLOOKUP($A19,land_use_parameters!$A$3:$A$23,land_use_parameters!$Y$3:$Y$23,,0))</f>
        <v>20000</v>
      </c>
      <c r="C19">
        <f>IF($A19=C$1,0,_xlfn.XLOOKUP($A19,land_use_parameters!$A$3:$A$23,land_use_parameters!$Y$3:$Y$23,,0))</f>
        <v>20000</v>
      </c>
      <c r="D19">
        <f>IF($A19=D$1,0,_xlfn.XLOOKUP($A19,land_use_parameters!$A$3:$A$23,land_use_parameters!$Y$3:$Y$23,,0))</f>
        <v>20000</v>
      </c>
      <c r="E19">
        <f>IF($A19=E$1,0,_xlfn.XLOOKUP($A19,land_use_parameters!$A$3:$A$23,land_use_parameters!$Y$3:$Y$23,,0))</f>
        <v>20000</v>
      </c>
      <c r="F19">
        <f>IF($A19=F$1,0,_xlfn.XLOOKUP($A19,land_use_parameters!$A$3:$A$23,land_use_parameters!$Y$3:$Y$23,,0))</f>
        <v>20000</v>
      </c>
      <c r="G19">
        <f>IF($A19=G$1,0,_xlfn.XLOOKUP($A19,land_use_parameters!$A$3:$A$23,land_use_parameters!$Y$3:$Y$23,,0))</f>
        <v>20000</v>
      </c>
      <c r="H19">
        <f>IF($A19=H$1,0,_xlfn.XLOOKUP($A19,land_use_parameters!$A$3:$A$23,land_use_parameters!$Y$3:$Y$23,,0))</f>
        <v>20000</v>
      </c>
      <c r="I19">
        <f>IF($A19=I$1,0,_xlfn.XLOOKUP($A19,land_use_parameters!$A$3:$A$23,land_use_parameters!$Y$3:$Y$23,,0))</f>
        <v>20000</v>
      </c>
      <c r="J19">
        <f>IF($A19=J$1,0,_xlfn.XLOOKUP($A19,land_use_parameters!$A$3:$A$23,land_use_parameters!$Y$3:$Y$23,,0))</f>
        <v>20000</v>
      </c>
      <c r="K19">
        <f>IF($A19=K$1,0,_xlfn.XLOOKUP($A19,land_use_parameters!$A$3:$A$23,land_use_parameters!$Y$3:$Y$23,,0))</f>
        <v>20000</v>
      </c>
      <c r="L19">
        <f>IF($A19=L$1,0,_xlfn.XLOOKUP($A19,land_use_parameters!$A$3:$A$23,land_use_parameters!$Y$3:$Y$23,,0))</f>
        <v>20000</v>
      </c>
      <c r="M19">
        <f>IF($A19=M$1,0,_xlfn.XLOOKUP($A19,land_use_parameters!$A$3:$A$23,land_use_parameters!$Y$3:$Y$23,,0))</f>
        <v>20000</v>
      </c>
      <c r="N19">
        <f>IF($A19=N$1,0,_xlfn.XLOOKUP($A19,land_use_parameters!$A$3:$A$23,land_use_parameters!$Y$3:$Y$23,,0))</f>
        <v>20000</v>
      </c>
      <c r="O19">
        <f>IF($A19=O$1,0,_xlfn.XLOOKUP($A19,land_use_parameters!$A$3:$A$23,land_use_parameters!$Y$3:$Y$23,,0))</f>
        <v>20000</v>
      </c>
      <c r="P19">
        <v>0</v>
      </c>
      <c r="Q19">
        <v>0</v>
      </c>
      <c r="R19">
        <f>IF($A19=R$1,0,_xlfn.XLOOKUP($A19,land_use_parameters!$A$3:$A$23,land_use_parameters!$Y$3:$Y$23,,0))</f>
        <v>20000</v>
      </c>
      <c r="S19">
        <f>IF($A19=S$1,0,_xlfn.XLOOKUP($A19,land_use_parameters!$A$3:$A$23,land_use_parameters!$Y$3:$Y$23,,0))</f>
        <v>0</v>
      </c>
      <c r="T19">
        <f>IF($A19=T$1,0,_xlfn.XLOOKUP($A19,land_use_parameters!$A$3:$A$23,land_use_parameters!$Y$3:$Y$23,,0))</f>
        <v>20000</v>
      </c>
      <c r="U19">
        <f>IF($A19=U$1,0,_xlfn.XLOOKUP($A19,land_use_parameters!$A$3:$A$23,land_use_parameters!$Y$3:$Y$23,,0))</f>
        <v>20000</v>
      </c>
      <c r="V19">
        <f>IF($A19=V$1,0,_xlfn.XLOOKUP($A19,land_use_parameters!$A$3:$A$23,land_use_parameters!$Y$3:$Y$23,,0))</f>
        <v>20000</v>
      </c>
      <c r="W19">
        <f>IF($A19=W$1,0,_xlfn.XLOOKUP($A19,land_use_parameters!$A$3:$A$23,land_use_parameters!$Y$3:$Y$23,,0))</f>
        <v>20000</v>
      </c>
    </row>
    <row r="20" spans="1:23" x14ac:dyDescent="0.3">
      <c r="A20" s="1" t="s">
        <v>113</v>
      </c>
      <c r="B20">
        <f>IF($A20=B$1,0,_xlfn.XLOOKUP($A20,land_use_parameters!$A$3:$A$23,land_use_parameters!$Y$3:$Y$23,,0))</f>
        <v>0</v>
      </c>
      <c r="C20">
        <f>IF($A20=C$1,0,_xlfn.XLOOKUP($A20,land_use_parameters!$A$3:$A$23,land_use_parameters!$Y$3:$Y$23,,0))</f>
        <v>0</v>
      </c>
      <c r="D20">
        <f>IF($A20=D$1,0,_xlfn.XLOOKUP($A20,land_use_parameters!$A$3:$A$23,land_use_parameters!$Y$3:$Y$23,,0))</f>
        <v>0</v>
      </c>
      <c r="E20">
        <f>IF($A20=E$1,0,_xlfn.XLOOKUP($A20,land_use_parameters!$A$3:$A$23,land_use_parameters!$Y$3:$Y$23,,0))</f>
        <v>0</v>
      </c>
      <c r="F20">
        <f>IF($A20=F$1,0,_xlfn.XLOOKUP($A20,land_use_parameters!$A$3:$A$23,land_use_parameters!$Y$3:$Y$23,,0))</f>
        <v>0</v>
      </c>
      <c r="G20">
        <f>IF($A20=G$1,0,_xlfn.XLOOKUP($A20,land_use_parameters!$A$3:$A$23,land_use_parameters!$Y$3:$Y$23,,0))</f>
        <v>0</v>
      </c>
      <c r="H20">
        <f>IF($A20=H$1,0,_xlfn.XLOOKUP($A20,land_use_parameters!$A$3:$A$23,land_use_parameters!$Y$3:$Y$23,,0))</f>
        <v>0</v>
      </c>
      <c r="I20">
        <f>IF($A20=I$1,0,_xlfn.XLOOKUP($A20,land_use_parameters!$A$3:$A$23,land_use_parameters!$Y$3:$Y$23,,0))</f>
        <v>0</v>
      </c>
      <c r="J20">
        <f>IF($A20=J$1,0,_xlfn.XLOOKUP($A20,land_use_parameters!$A$3:$A$23,land_use_parameters!$Y$3:$Y$23,,0))</f>
        <v>0</v>
      </c>
      <c r="K20">
        <f>IF($A20=K$1,0,_xlfn.XLOOKUP($A20,land_use_parameters!$A$3:$A$23,land_use_parameters!$Y$3:$Y$23,,0))</f>
        <v>0</v>
      </c>
      <c r="L20">
        <f>IF($A20=L$1,0,_xlfn.XLOOKUP($A20,land_use_parameters!$A$3:$A$23,land_use_parameters!$Y$3:$Y$23,,0))</f>
        <v>0</v>
      </c>
      <c r="M20">
        <f>IF($A20=M$1,0,_xlfn.XLOOKUP($A20,land_use_parameters!$A$3:$A$23,land_use_parameters!$Y$3:$Y$23,,0))</f>
        <v>0</v>
      </c>
      <c r="N20">
        <f>IF($A20=N$1,0,_xlfn.XLOOKUP($A20,land_use_parameters!$A$3:$A$23,land_use_parameters!$Y$3:$Y$23,,0))</f>
        <v>0</v>
      </c>
      <c r="O20">
        <f>IF($A20=O$1,0,_xlfn.XLOOKUP($A20,land_use_parameters!$A$3:$A$23,land_use_parameters!$Y$3:$Y$23,,0))</f>
        <v>0</v>
      </c>
      <c r="P20">
        <f>IF($A20=P$1,0,_xlfn.XLOOKUP($A20,land_use_parameters!$A$3:$A$23,land_use_parameters!$Y$3:$Y$23,,0))</f>
        <v>0</v>
      </c>
      <c r="Q20">
        <f>IF($A20=Q$1,0,_xlfn.XLOOKUP($A20,land_use_parameters!$A$3:$A$23,land_use_parameters!$Y$3:$Y$23,,0))</f>
        <v>0</v>
      </c>
      <c r="R20">
        <f>IF($A20=R$1,0,_xlfn.XLOOKUP($A20,land_use_parameters!$A$3:$A$23,land_use_parameters!$Y$3:$Y$23,,0))</f>
        <v>0</v>
      </c>
      <c r="S20">
        <f>IF($A20=S$1,0,_xlfn.XLOOKUP($A20,land_use_parameters!$A$3:$A$23,land_use_parameters!$Y$3:$Y$23,,0))</f>
        <v>0</v>
      </c>
      <c r="T20">
        <f>IF($A20=T$1,0,_xlfn.XLOOKUP($A20,land_use_parameters!$A$3:$A$23,land_use_parameters!$Y$3:$Y$23,,0))</f>
        <v>0</v>
      </c>
      <c r="U20">
        <f>IF($A20=U$1,0,_xlfn.XLOOKUP($A20,land_use_parameters!$A$3:$A$23,land_use_parameters!$Y$3:$Y$23,,0))</f>
        <v>0</v>
      </c>
      <c r="V20">
        <f>IF($A20=V$1,0,_xlfn.XLOOKUP($A20,land_use_parameters!$A$3:$A$23,land_use_parameters!$Y$3:$Y$23,,0))</f>
        <v>0</v>
      </c>
      <c r="W20">
        <f>IF($A20=W$1,0,_xlfn.XLOOKUP($A20,land_use_parameters!$A$3:$A$23,land_use_parameters!$Y$3:$Y$23,,0))</f>
        <v>0</v>
      </c>
    </row>
    <row r="21" spans="1:23" x14ac:dyDescent="0.3">
      <c r="A21" s="1" t="s">
        <v>114</v>
      </c>
      <c r="B21">
        <f>IF($A21=B$1,0,_xlfn.XLOOKUP($A21,land_use_parameters!$A$3:$A$23,land_use_parameters!$Y$3:$Y$23,,0))</f>
        <v>2000</v>
      </c>
      <c r="C21">
        <f>IF($A21=C$1,0,_xlfn.XLOOKUP($A21,land_use_parameters!$A$3:$A$23,land_use_parameters!$Y$3:$Y$23,,0))</f>
        <v>2000</v>
      </c>
      <c r="D21">
        <f>IF($A21=D$1,0,_xlfn.XLOOKUP($A21,land_use_parameters!$A$3:$A$23,land_use_parameters!$Y$3:$Y$23,,0))</f>
        <v>2000</v>
      </c>
      <c r="E21">
        <f>IF($A21=E$1,0,_xlfn.XLOOKUP($A21,land_use_parameters!$A$3:$A$23,land_use_parameters!$Y$3:$Y$23,,0))</f>
        <v>2000</v>
      </c>
      <c r="F21">
        <f>IF($A21=F$1,0,_xlfn.XLOOKUP($A21,land_use_parameters!$A$3:$A$23,land_use_parameters!$Y$3:$Y$23,,0))</f>
        <v>2000</v>
      </c>
      <c r="G21">
        <f>IF($A21=G$1,0,_xlfn.XLOOKUP($A21,land_use_parameters!$A$3:$A$23,land_use_parameters!$Y$3:$Y$23,,0))</f>
        <v>2000</v>
      </c>
      <c r="H21">
        <f>IF($A21=H$1,0,_xlfn.XLOOKUP($A21,land_use_parameters!$A$3:$A$23,land_use_parameters!$Y$3:$Y$23,,0))</f>
        <v>2000</v>
      </c>
      <c r="I21">
        <f>IF($A21=I$1,0,_xlfn.XLOOKUP($A21,land_use_parameters!$A$3:$A$23,land_use_parameters!$Y$3:$Y$23,,0))</f>
        <v>2000</v>
      </c>
      <c r="J21">
        <f>IF($A21=J$1,0,_xlfn.XLOOKUP($A21,land_use_parameters!$A$3:$A$23,land_use_parameters!$Y$3:$Y$23,,0))</f>
        <v>2000</v>
      </c>
      <c r="K21">
        <f>IF($A21=K$1,0,_xlfn.XLOOKUP($A21,land_use_parameters!$A$3:$A$23,land_use_parameters!$Y$3:$Y$23,,0))</f>
        <v>2000</v>
      </c>
      <c r="L21">
        <f>IF($A21=L$1,0,_xlfn.XLOOKUP($A21,land_use_parameters!$A$3:$A$23,land_use_parameters!$Y$3:$Y$23,,0))</f>
        <v>2000</v>
      </c>
      <c r="M21">
        <f>IF($A21=M$1,0,_xlfn.XLOOKUP($A21,land_use_parameters!$A$3:$A$23,land_use_parameters!$Y$3:$Y$23,,0))</f>
        <v>2000</v>
      </c>
      <c r="N21">
        <f>IF($A21=N$1,0,_xlfn.XLOOKUP($A21,land_use_parameters!$A$3:$A$23,land_use_parameters!$Y$3:$Y$23,,0))</f>
        <v>2000</v>
      </c>
      <c r="O21">
        <f>IF($A21=O$1,0,_xlfn.XLOOKUP($A21,land_use_parameters!$A$3:$A$23,land_use_parameters!$Y$3:$Y$23,,0))</f>
        <v>2000</v>
      </c>
      <c r="P21">
        <f>IF($A21=P$1,0,_xlfn.XLOOKUP($A21,land_use_parameters!$A$3:$A$23,land_use_parameters!$Y$3:$Y$23,,0))</f>
        <v>2000</v>
      </c>
      <c r="Q21">
        <f>IF($A21=Q$1,0,_xlfn.XLOOKUP($A21,land_use_parameters!$A$3:$A$23,land_use_parameters!$Y$3:$Y$23,,0))</f>
        <v>2000</v>
      </c>
      <c r="R21">
        <f>IF($A21=R$1,0,_xlfn.XLOOKUP($A21,land_use_parameters!$A$3:$A$23,land_use_parameters!$Y$3:$Y$23,,0))</f>
        <v>2000</v>
      </c>
      <c r="S21">
        <f>IF($A21=S$1,0,_xlfn.XLOOKUP($A21,land_use_parameters!$A$3:$A$23,land_use_parameters!$Y$3:$Y$23,,0))</f>
        <v>2000</v>
      </c>
      <c r="T21">
        <f>IF($A21=T$1,0,_xlfn.XLOOKUP($A21,land_use_parameters!$A$3:$A$23,land_use_parameters!$Y$3:$Y$23,,0))</f>
        <v>2000</v>
      </c>
      <c r="U21">
        <f>IF($A21=U$1,0,_xlfn.XLOOKUP($A21,land_use_parameters!$A$3:$A$23,land_use_parameters!$Y$3:$Y$23,,0))</f>
        <v>0</v>
      </c>
      <c r="V21">
        <f>IF($A21=V$1,0,_xlfn.XLOOKUP($A21,land_use_parameters!$A$3:$A$23,land_use_parameters!$Y$3:$Y$23,,0))</f>
        <v>2000</v>
      </c>
      <c r="W21">
        <f>IF($A21=W$1,0,_xlfn.XLOOKUP($A21,land_use_parameters!$A$3:$A$23,land_use_parameters!$Y$3:$Y$23,,0))</f>
        <v>2000</v>
      </c>
    </row>
    <row r="22" spans="1:23" x14ac:dyDescent="0.3">
      <c r="A22" s="1" t="s">
        <v>115</v>
      </c>
      <c r="B22">
        <f>IF($A22=B$1,0,_xlfn.XLOOKUP($A22,land_use_parameters!$A$3:$A$23,land_use_parameters!$Y$3:$Y$23,,0))</f>
        <v>2000</v>
      </c>
      <c r="C22">
        <f>IF($A22=C$1,0,_xlfn.XLOOKUP($A22,land_use_parameters!$A$3:$A$23,land_use_parameters!$Y$3:$Y$23,,0))</f>
        <v>2000</v>
      </c>
      <c r="D22">
        <f>IF($A22=D$1,0,_xlfn.XLOOKUP($A22,land_use_parameters!$A$3:$A$23,land_use_parameters!$Y$3:$Y$23,,0))</f>
        <v>2000</v>
      </c>
      <c r="E22">
        <f>IF($A22=E$1,0,_xlfn.XLOOKUP($A22,land_use_parameters!$A$3:$A$23,land_use_parameters!$Y$3:$Y$23,,0))</f>
        <v>2000</v>
      </c>
      <c r="F22">
        <f>IF($A22=F$1,0,_xlfn.XLOOKUP($A22,land_use_parameters!$A$3:$A$23,land_use_parameters!$Y$3:$Y$23,,0))</f>
        <v>2000</v>
      </c>
      <c r="G22">
        <f>IF($A22=G$1,0,_xlfn.XLOOKUP($A22,land_use_parameters!$A$3:$A$23,land_use_parameters!$Y$3:$Y$23,,0))</f>
        <v>2000</v>
      </c>
      <c r="H22">
        <f>IF($A22=H$1,0,_xlfn.XLOOKUP($A22,land_use_parameters!$A$3:$A$23,land_use_parameters!$Y$3:$Y$23,,0))</f>
        <v>2000</v>
      </c>
      <c r="I22">
        <f>IF($A22=I$1,0,_xlfn.XLOOKUP($A22,land_use_parameters!$A$3:$A$23,land_use_parameters!$Y$3:$Y$23,,0))</f>
        <v>2000</v>
      </c>
      <c r="J22">
        <f>IF($A22=J$1,0,_xlfn.XLOOKUP($A22,land_use_parameters!$A$3:$A$23,land_use_parameters!$Y$3:$Y$23,,0))</f>
        <v>2000</v>
      </c>
      <c r="K22">
        <f>IF($A22=K$1,0,_xlfn.XLOOKUP($A22,land_use_parameters!$A$3:$A$23,land_use_parameters!$Y$3:$Y$23,,0))</f>
        <v>2000</v>
      </c>
      <c r="L22">
        <f>IF($A22=L$1,0,_xlfn.XLOOKUP($A22,land_use_parameters!$A$3:$A$23,land_use_parameters!$Y$3:$Y$23,,0))</f>
        <v>2000</v>
      </c>
      <c r="M22">
        <f>IF($A22=M$1,0,_xlfn.XLOOKUP($A22,land_use_parameters!$A$3:$A$23,land_use_parameters!$Y$3:$Y$23,,0))</f>
        <v>2000</v>
      </c>
      <c r="N22">
        <f>IF($A22=N$1,0,_xlfn.XLOOKUP($A22,land_use_parameters!$A$3:$A$23,land_use_parameters!$Y$3:$Y$23,,0))</f>
        <v>2000</v>
      </c>
      <c r="O22">
        <f>IF($A22=O$1,0,_xlfn.XLOOKUP($A22,land_use_parameters!$A$3:$A$23,land_use_parameters!$Y$3:$Y$23,,0))</f>
        <v>2000</v>
      </c>
      <c r="P22">
        <f>IF($A22=P$1,0,_xlfn.XLOOKUP($A22,land_use_parameters!$A$3:$A$23,land_use_parameters!$Y$3:$Y$23,,0))</f>
        <v>2000</v>
      </c>
      <c r="Q22">
        <f>IF($A22=Q$1,0,_xlfn.XLOOKUP($A22,land_use_parameters!$A$3:$A$23,land_use_parameters!$Y$3:$Y$23,,0))</f>
        <v>2000</v>
      </c>
      <c r="R22">
        <f>IF($A22=R$1,0,_xlfn.XLOOKUP($A22,land_use_parameters!$A$3:$A$23,land_use_parameters!$Y$3:$Y$23,,0))</f>
        <v>2000</v>
      </c>
      <c r="S22">
        <f>IF($A22=S$1,0,_xlfn.XLOOKUP($A22,land_use_parameters!$A$3:$A$23,land_use_parameters!$Y$3:$Y$23,,0))</f>
        <v>2000</v>
      </c>
      <c r="T22">
        <f>IF($A22=T$1,0,_xlfn.XLOOKUP($A22,land_use_parameters!$A$3:$A$23,land_use_parameters!$Y$3:$Y$23,,0))</f>
        <v>2000</v>
      </c>
      <c r="U22">
        <f>IF($A22=U$1,0,_xlfn.XLOOKUP($A22,land_use_parameters!$A$3:$A$23,land_use_parameters!$Y$3:$Y$23,,0))</f>
        <v>2000</v>
      </c>
      <c r="V22">
        <f>IF($A22=V$1,0,_xlfn.XLOOKUP($A22,land_use_parameters!$A$3:$A$23,land_use_parameters!$Y$3:$Y$23,,0))</f>
        <v>0</v>
      </c>
      <c r="W22">
        <f>IF($A22=W$1,0,_xlfn.XLOOKUP($A22,land_use_parameters!$A$3:$A$23,land_use_parameters!$Y$3:$Y$23,,0))</f>
        <v>2000</v>
      </c>
    </row>
    <row r="23" spans="1:23" x14ac:dyDescent="0.3">
      <c r="A23" s="1" t="s">
        <v>116</v>
      </c>
      <c r="B23">
        <f>IF($A23=B$1,0,_xlfn.XLOOKUP($A23,land_use_parameters!$A$3:$A$23,land_use_parameters!$Y$3:$Y$23,,0))</f>
        <v>6000</v>
      </c>
      <c r="C23">
        <f>IF($A23=C$1,0,_xlfn.XLOOKUP($A23,land_use_parameters!$A$3:$A$23,land_use_parameters!$Y$3:$Y$23,,0))</f>
        <v>6000</v>
      </c>
      <c r="D23">
        <f>IF($A23=D$1,0,_xlfn.XLOOKUP($A23,land_use_parameters!$A$3:$A$23,land_use_parameters!$Y$3:$Y$23,,0))</f>
        <v>6000</v>
      </c>
      <c r="E23">
        <f>IF($A23=E$1,0,_xlfn.XLOOKUP($A23,land_use_parameters!$A$3:$A$23,land_use_parameters!$Y$3:$Y$23,,0))</f>
        <v>6000</v>
      </c>
      <c r="F23">
        <f>IF($A23=F$1,0,_xlfn.XLOOKUP($A23,land_use_parameters!$A$3:$A$23,land_use_parameters!$Y$3:$Y$23,,0))</f>
        <v>6000</v>
      </c>
      <c r="G23">
        <f>IF($A23=G$1,0,_xlfn.XLOOKUP($A23,land_use_parameters!$A$3:$A$23,land_use_parameters!$Y$3:$Y$23,,0))</f>
        <v>6000</v>
      </c>
      <c r="H23">
        <f>IF($A23=H$1,0,_xlfn.XLOOKUP($A23,land_use_parameters!$A$3:$A$23,land_use_parameters!$Y$3:$Y$23,,0))</f>
        <v>6000</v>
      </c>
      <c r="I23">
        <f>IF($A23=I$1,0,_xlfn.XLOOKUP($A23,land_use_parameters!$A$3:$A$23,land_use_parameters!$Y$3:$Y$23,,0))</f>
        <v>6000</v>
      </c>
      <c r="J23">
        <f>IF($A23=J$1,0,_xlfn.XLOOKUP($A23,land_use_parameters!$A$3:$A$23,land_use_parameters!$Y$3:$Y$23,,0))</f>
        <v>6000</v>
      </c>
      <c r="K23">
        <f>IF($A23=K$1,0,_xlfn.XLOOKUP($A23,land_use_parameters!$A$3:$A$23,land_use_parameters!$Y$3:$Y$23,,0))</f>
        <v>6000</v>
      </c>
      <c r="L23">
        <f>IF($A23=L$1,0,_xlfn.XLOOKUP($A23,land_use_parameters!$A$3:$A$23,land_use_parameters!$Y$3:$Y$23,,0))</f>
        <v>6000</v>
      </c>
      <c r="M23">
        <f>IF($A23=M$1,0,_xlfn.XLOOKUP($A23,land_use_parameters!$A$3:$A$23,land_use_parameters!$Y$3:$Y$23,,0))</f>
        <v>6000</v>
      </c>
      <c r="N23">
        <f>IF($A23=N$1,0,_xlfn.XLOOKUP($A23,land_use_parameters!$A$3:$A$23,land_use_parameters!$Y$3:$Y$23,,0))</f>
        <v>6000</v>
      </c>
      <c r="O23">
        <f>IF($A23=O$1,0,_xlfn.XLOOKUP($A23,land_use_parameters!$A$3:$A$23,land_use_parameters!$Y$3:$Y$23,,0))</f>
        <v>6000</v>
      </c>
      <c r="P23">
        <f>IF($A23=P$1,0,_xlfn.XLOOKUP($A23,land_use_parameters!$A$3:$A$23,land_use_parameters!$Y$3:$Y$23,,0))</f>
        <v>6000</v>
      </c>
      <c r="Q23">
        <f>IF($A23=Q$1,0,_xlfn.XLOOKUP($A23,land_use_parameters!$A$3:$A$23,land_use_parameters!$Y$3:$Y$23,,0))</f>
        <v>6000</v>
      </c>
      <c r="R23">
        <f>IF($A23=R$1,0,_xlfn.XLOOKUP($A23,land_use_parameters!$A$3:$A$23,land_use_parameters!$Y$3:$Y$23,,0))</f>
        <v>6000</v>
      </c>
      <c r="S23">
        <f>IF($A23=S$1,0,_xlfn.XLOOKUP($A23,land_use_parameters!$A$3:$A$23,land_use_parameters!$Y$3:$Y$23,,0))</f>
        <v>6000</v>
      </c>
      <c r="T23">
        <f>IF($A23=T$1,0,_xlfn.XLOOKUP($A23,land_use_parameters!$A$3:$A$23,land_use_parameters!$Y$3:$Y$23,,0))</f>
        <v>6000</v>
      </c>
      <c r="U23">
        <f>IF($A23=U$1,0,_xlfn.XLOOKUP($A23,land_use_parameters!$A$3:$A$23,land_use_parameters!$Y$3:$Y$23,,0))</f>
        <v>6000</v>
      </c>
      <c r="V23">
        <f>IF($A23=V$1,0,_xlfn.XLOOKUP($A23,land_use_parameters!$A$3:$A$23,land_use_parameters!$Y$3:$Y$23,,0))</f>
        <v>6000</v>
      </c>
      <c r="W23">
        <f>IF($A23=W$1,0,_xlfn.XLOOKUP($A23,land_use_parameters!$A$3:$A$23,land_use_parameters!$Y$3:$Y$23,,0))</f>
        <v>0</v>
      </c>
    </row>
  </sheetData>
  <pageMargins left="0.7" right="0.7" top="0.75" bottom="0.75" header="0.3" footer="0.3"/>
  <pageSetup paperSize="9"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9B7AB216EDD964DB2E9313D787A8DF2" ma:contentTypeVersion="14" ma:contentTypeDescription="Create a new document." ma:contentTypeScope="" ma:versionID="7714eab8f41380e86918ecd307a9a01d">
  <xsd:schema xmlns:xsd="http://www.w3.org/2001/XMLSchema" xmlns:xs="http://www.w3.org/2001/XMLSchema" xmlns:p="http://schemas.microsoft.com/office/2006/metadata/properties" xmlns:ns2="6b715f50-7512-459d-92d1-b3c5f52f864a" xmlns:ns3="94751d02-47e8-4ef8-b657-9c0518c08d2f" targetNamespace="http://schemas.microsoft.com/office/2006/metadata/properties" ma:root="true" ma:fieldsID="5f5a9ccd6141560279e475e39455e3b2" ns2:_="" ns3:_="">
    <xsd:import namespace="6b715f50-7512-459d-92d1-b3c5f52f864a"/>
    <xsd:import namespace="94751d02-47e8-4ef8-b657-9c0518c08d2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lcf76f155ced4ddcb4097134ff3c332f" minOccurs="0"/>
                <xsd:element ref="ns2:TaxCatchAll" minOccurs="0"/>
                <xsd:element ref="ns3:MediaServiceLocation" minOccurs="0"/>
                <xsd:element ref="ns3:MediaServiceGenerationTime" minOccurs="0"/>
                <xsd:element ref="ns3:MediaServiceEventHashCode" minOccurs="0"/>
                <xsd:element ref="ns3:MediaServiceOCR"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715f50-7512-459d-92d1-b3c5f52f864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40db8aa7-393a-49b0-96c4-cbf68d9aeec8}" ma:internalName="TaxCatchAll" ma:showField="CatchAllData" ma:web="6b715f50-7512-459d-92d1-b3c5f52f864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4751d02-47e8-4ef8-b657-9c0518c08d2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b47d539-b8b2-4dde-b08e-733f6a7bfc78" ma:termSetId="09814cd3-568e-fe90-9814-8d621ff8fb84" ma:anchorId="fba54fb3-c3e1-fe81-a776-ca4b69148c4d" ma:open="true" ma:isKeyword="false">
      <xsd:complexType>
        <xsd:sequence>
          <xsd:element ref="pc:Terms" minOccurs="0" maxOccurs="1"/>
        </xsd:sequence>
      </xsd:complexType>
    </xsd:element>
    <xsd:element name="MediaServiceLocation" ma:index="17" nillable="true" ma:displayName="Location" ma:indexed="true" ma:internalName="MediaServiceLocatio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37A7B8-1578-4C83-B875-64D69BFA4999}">
  <ds:schemaRefs>
    <ds:schemaRef ds:uri="http://schemas.microsoft.com/sharepoint/v3/contenttype/forms"/>
  </ds:schemaRefs>
</ds:datastoreItem>
</file>

<file path=customXml/itemProps2.xml><?xml version="1.0" encoding="utf-8"?>
<ds:datastoreItem xmlns:ds="http://schemas.openxmlformats.org/officeDocument/2006/customXml" ds:itemID="{AA017FA3-1D88-4E74-859F-F03772FFE7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715f50-7512-459d-92d1-b3c5f52f864a"/>
    <ds:schemaRef ds:uri="94751d02-47e8-4ef8-b657-9c0518c08d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land_use_parameters</vt:lpstr>
      <vt:lpstr>dairy_typology_old</vt:lpstr>
      <vt:lpstr>dairy_typology</vt:lpstr>
      <vt:lpstr>carbon_sequestration</vt:lpstr>
      <vt:lpstr>transferability_matrix</vt:lpstr>
      <vt:lpstr>incentives</vt:lpstr>
      <vt:lpstr>regulations</vt:lpstr>
      <vt:lpstr>extension</vt:lpstr>
      <vt:lpstr>switching_cost_matrix</vt:lpstr>
      <vt:lpstr>utility_barrier_matrix</vt:lpstr>
      <vt:lpstr>capability_initialisation</vt:lpstr>
      <vt:lpstr>utility_barrier_decomp</vt:lpstr>
      <vt:lpstr>npv_help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Giotto Frean</dc:creator>
  <cp:lastModifiedBy>Alex Sharples</cp:lastModifiedBy>
  <dcterms:created xsi:type="dcterms:W3CDTF">2023-08-01T04:38:50Z</dcterms:created>
  <dcterms:modified xsi:type="dcterms:W3CDTF">2024-05-02T04:42:28Z</dcterms:modified>
</cp:coreProperties>
</file>