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git\qa_mil_lookup\inputfiles\"/>
    </mc:Choice>
  </mc:AlternateContent>
  <xr:revisionPtr revIDLastSave="0" documentId="13_ncr:1_{5EFED2BE-3D94-4E37-A27A-E3F2451CBF6B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lkp_all_l1" sheetId="1" r:id="rId1"/>
    <sheet name="lkp_all_saslength" sheetId="16" r:id="rId2"/>
    <sheet name="lkp_all_flags" sheetId="13" r:id="rId3"/>
    <sheet name="variables" sheetId="14" r:id="rId4"/>
    <sheet name="Masterkey" sheetId="15" r:id="rId5"/>
    <sheet name="control_flow" sheetId="12" r:id="rId6"/>
    <sheet name="_List" sheetId="5" r:id="rId7"/>
  </sheets>
  <externalReferences>
    <externalReference r:id="rId8"/>
    <externalReference r:id="rId9"/>
  </externalReferences>
  <definedNames>
    <definedName name="_AMO_UniqueIdentifier" hidden="1">"'76274b73-bc99-4efa-b609-6b636e2582d0'"</definedName>
    <definedName name="_xlnm._FilterDatabase" localSheetId="6" hidden="1">_List!$D$1:$D$55</definedName>
    <definedName name="_xlnm._FilterDatabase" localSheetId="2" hidden="1">lkp_all_flags!$A$1:$A$99</definedName>
    <definedName name="_xlnm._FilterDatabase" localSheetId="0" hidden="1">lkp_all_l1!$B$1:$B$15</definedName>
    <definedName name="_Toc469914108" localSheetId="0">_List!#REF!</definedName>
    <definedName name="_Toc469914109" localSheetId="0">_List!#REF!</definedName>
    <definedName name="_Toc469914110" localSheetId="0">_List!#REF!</definedName>
    <definedName name="_Toc469914111" localSheetId="0">_List!#REF!</definedName>
    <definedName name="_Toc469914112" localSheetId="0">_List!#REF!</definedName>
    <definedName name="_Toc469914113" localSheetId="0">_List!#REF!</definedName>
    <definedName name="_Toc469914114" localSheetId="0">_List!#REF!</definedName>
    <definedName name="_Toc469914115" localSheetId="0">_List!#REF!</definedName>
    <definedName name="_Toc469914116" localSheetId="0">_List!#REF!</definedName>
    <definedName name="_Toc469914117" localSheetId="0">_List!#REF!</definedName>
    <definedName name="dd_case" localSheetId="2">[1]!Table_case[#Data]</definedName>
    <definedName name="dd_case" localSheetId="4">[1]!Table_case[#Data]</definedName>
    <definedName name="dd_case" localSheetId="3">[1]!Table_case[#Data]</definedName>
    <definedName name="dd_case">Table_case[]</definedName>
    <definedName name="dd_charyn" localSheetId="2">[1]!Table_charyn[#Data]</definedName>
    <definedName name="dd_charyn" localSheetId="4">[1]!Table_charyn[#Data]</definedName>
    <definedName name="dd_charyn" localSheetId="3">[1]!Table_charyn[#Data]</definedName>
    <definedName name="dd_charyn">Table_charyn[]</definedName>
    <definedName name="dd_flagtype" localSheetId="2">[1]!Table_flagtype[FlagType]</definedName>
    <definedName name="dd_flagtype" localSheetId="4">[1]!Table_flagtype[FlagType]</definedName>
    <definedName name="dd_flagtype" localSheetId="3">[1]!Table_flagtype[FlagType]</definedName>
    <definedName name="dd_flagtype">Table_flagtype[FlagType]</definedName>
    <definedName name="dd_num" localSheetId="2">[1]!Table_num[#Data]</definedName>
    <definedName name="dd_num" localSheetId="4">[1]!Table_num[#Data]</definedName>
    <definedName name="dd_num" localSheetId="3">[1]!Table_num[#Data]</definedName>
    <definedName name="dd_num">Table_num[]</definedName>
    <definedName name="dd_obsreq" localSheetId="2">[1]!Table_obsreq[#Data]</definedName>
    <definedName name="dd_obsreq" localSheetId="4">[1]!Table_obsreq[#Data]</definedName>
    <definedName name="dd_obsreq" localSheetId="3">[1]!Table_obsreq[#Data]</definedName>
    <definedName name="dd_obsreq">Table_obsreq[]</definedName>
    <definedName name="dd_tab1" localSheetId="2">[1]!Table_tab1[#Data]</definedName>
    <definedName name="dd_tab1" localSheetId="4">[1]!Table_tab1[#Data]</definedName>
    <definedName name="dd_tab1" localSheetId="3">[1]!Table_tab1[#Data]</definedName>
    <definedName name="dd_tab1">Table_tab1[]</definedName>
    <definedName name="dd_tab2" localSheetId="2">[1]!Table_tab2[#Data]</definedName>
    <definedName name="dd_tab2" localSheetId="4">[1]!Table_tab2[#Data]</definedName>
    <definedName name="dd_tab2" localSheetId="3">[1]!Table_tab2[#Data]</definedName>
    <definedName name="dd_tab2">Table_tab2[]</definedName>
    <definedName name="dd_varnum1" localSheetId="2">[2]!Table_varnum1[#Data]</definedName>
    <definedName name="dd_varnum1" localSheetId="4">[2]!Table_varnum1[#Data]</definedName>
    <definedName name="dd_varnum1" localSheetId="3">[2]!Table_varnum1[#Data]</definedName>
    <definedName name="dd_varnum1">Table_varnum1[]</definedName>
    <definedName name="dd_varnum234" localSheetId="2">[1]!Table_varnum234[#Data]</definedName>
    <definedName name="dd_varnum234" localSheetId="4">[1]!Table_varnum234[#Data]</definedName>
    <definedName name="dd_varnum234" localSheetId="3">[1]!Table_varnum234[#Data]</definedName>
    <definedName name="dd_varnum234">Table_varnum234[]</definedName>
    <definedName name="_xlnm.Extract" localSheetId="0">lkp_all_l1!$S$1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58" i="13" l="1" a="1"/>
  <c r="P58" i="13" s="1"/>
  <c r="U58" i="13"/>
  <c r="O58" i="13"/>
  <c r="N58" i="13"/>
  <c r="O27" i="13"/>
  <c r="O24" i="13"/>
  <c r="O25" i="13"/>
  <c r="U24" i="13"/>
  <c r="P24" i="13" s="1" a="1"/>
  <c r="P24" i="13" s="1"/>
  <c r="U25" i="13"/>
  <c r="U26" i="13"/>
  <c r="U27" i="13"/>
  <c r="O26" i="13" l="1"/>
  <c r="N24" i="13"/>
  <c r="N25" i="13"/>
  <c r="N26" i="13"/>
  <c r="N27" i="13"/>
  <c r="T33" i="5"/>
  <c r="T34" i="5"/>
  <c r="T35" i="5"/>
  <c r="T36" i="5"/>
  <c r="T37" i="5"/>
  <c r="T38" i="5"/>
  <c r="S33" i="5"/>
  <c r="S34" i="5"/>
  <c r="S35" i="5"/>
  <c r="S36" i="5"/>
  <c r="S37" i="5"/>
  <c r="S38" i="5"/>
  <c r="N33" i="13"/>
  <c r="N52" i="13"/>
  <c r="N53" i="13"/>
  <c r="N56" i="13"/>
  <c r="N54" i="13"/>
  <c r="N57" i="13"/>
  <c r="N40" i="13"/>
  <c r="N48" i="13"/>
  <c r="N41" i="13"/>
  <c r="N49" i="13"/>
  <c r="N34" i="13"/>
  <c r="N42" i="13"/>
  <c r="N35" i="13"/>
  <c r="N43" i="13"/>
  <c r="N36" i="13"/>
  <c r="N44" i="13"/>
  <c r="N50" i="13"/>
  <c r="N37" i="13"/>
  <c r="N45" i="13"/>
  <c r="N51" i="13"/>
  <c r="N38" i="13"/>
  <c r="N46" i="13"/>
  <c r="N39" i="13"/>
  <c r="N47" i="13"/>
  <c r="N32" i="13"/>
  <c r="N55" i="13"/>
  <c r="S23" i="5"/>
  <c r="S24" i="5"/>
  <c r="S25" i="5"/>
  <c r="S26" i="5"/>
  <c r="S27" i="5"/>
  <c r="S28" i="5"/>
  <c r="S29" i="5"/>
  <c r="S30" i="5"/>
  <c r="S31" i="5"/>
  <c r="S32" i="5"/>
  <c r="T23" i="5"/>
  <c r="T24" i="5"/>
  <c r="T25" i="5"/>
  <c r="T26" i="5"/>
  <c r="T27" i="5"/>
  <c r="T28" i="5"/>
  <c r="T29" i="5"/>
  <c r="T30" i="5"/>
  <c r="T31" i="5"/>
  <c r="T32" i="5"/>
  <c r="L31" i="1"/>
  <c r="L30" i="1"/>
  <c r="L29" i="1"/>
  <c r="L28" i="1"/>
  <c r="L27" i="1"/>
  <c r="L26" i="1"/>
  <c r="U34" i="1"/>
  <c r="U33" i="1"/>
  <c r="U32" i="1"/>
  <c r="U31" i="1"/>
  <c r="U30" i="1"/>
  <c r="U29" i="1"/>
  <c r="U28" i="1"/>
  <c r="U27" i="1"/>
  <c r="U26" i="1"/>
  <c r="U35" i="1"/>
  <c r="T4" i="5" l="1"/>
  <c r="T3" i="5"/>
  <c r="T5" i="5"/>
  <c r="S5" i="5"/>
  <c r="S3" i="5"/>
  <c r="L6" i="1" l="1"/>
  <c r="U6" i="1"/>
  <c r="U52" i="13" l="1"/>
  <c r="U53" i="13"/>
  <c r="U54" i="13"/>
  <c r="U55" i="13"/>
  <c r="U56" i="13"/>
  <c r="P56" i="13" s="1" a="1"/>
  <c r="P56" i="13" s="1"/>
  <c r="U57" i="13"/>
  <c r="P57" i="13" s="1" a="1"/>
  <c r="P57" i="13" s="1"/>
  <c r="U19" i="13" l="1"/>
  <c r="U11" i="13"/>
  <c r="L39" i="1" l="1"/>
  <c r="L25" i="1"/>
  <c r="L24" i="1"/>
  <c r="U25" i="1"/>
  <c r="U24" i="1"/>
  <c r="T14" i="5" l="1"/>
  <c r="T15" i="5"/>
  <c r="T16" i="5"/>
  <c r="T17" i="5"/>
  <c r="T18" i="5"/>
  <c r="T19" i="5"/>
  <c r="T20" i="5"/>
  <c r="T21" i="5"/>
  <c r="T22" i="5"/>
  <c r="S22" i="5"/>
  <c r="S21" i="5"/>
  <c r="S20" i="5"/>
  <c r="S19" i="5"/>
  <c r="S18" i="5"/>
  <c r="S17" i="5"/>
  <c r="S16" i="5"/>
  <c r="S15" i="5"/>
  <c r="S14" i="5"/>
  <c r="U9" i="13"/>
  <c r="P9" i="13" s="1" a="1"/>
  <c r="P9" i="13" s="1"/>
  <c r="U8" i="13"/>
  <c r="P8" i="13" s="1"/>
  <c r="U3" i="13"/>
  <c r="P3" i="13" s="1"/>
  <c r="U4" i="13"/>
  <c r="P4" i="13" s="1"/>
  <c r="U5" i="13"/>
  <c r="P5" i="13" s="1"/>
  <c r="U6" i="13"/>
  <c r="P6" i="13" s="1"/>
  <c r="U7" i="13"/>
  <c r="P7" i="13" s="1"/>
  <c r="U44" i="13"/>
  <c r="P44" i="13" s="1" a="1"/>
  <c r="P44" i="13" s="1"/>
  <c r="U45" i="13"/>
  <c r="U46" i="13"/>
  <c r="U47" i="13"/>
  <c r="U48" i="13"/>
  <c r="P46" i="13" l="1" a="1"/>
  <c r="P46" i="13" s="1"/>
  <c r="P47" i="13" a="1"/>
  <c r="P47" i="13" s="1"/>
  <c r="P45" i="13" a="1"/>
  <c r="P45" i="13" s="1"/>
  <c r="P48" i="13" a="1"/>
  <c r="P48" i="13" s="1"/>
  <c r="U51" i="13"/>
  <c r="P51" i="13" s="1" a="1"/>
  <c r="P51" i="13" s="1"/>
  <c r="U49" i="13"/>
  <c r="P49" i="13" s="1" a="1"/>
  <c r="U50" i="13"/>
  <c r="P50" i="13" s="1" a="1"/>
  <c r="P50" i="13" s="1"/>
  <c r="U33" i="13"/>
  <c r="P33" i="13" s="1" a="1"/>
  <c r="P33" i="13" s="1"/>
  <c r="U34" i="13"/>
  <c r="P34" i="13" s="1" a="1"/>
  <c r="P34" i="13" s="1"/>
  <c r="U35" i="13"/>
  <c r="P35" i="13" s="1" a="1"/>
  <c r="P35" i="13" s="1"/>
  <c r="U36" i="13"/>
  <c r="U37" i="13"/>
  <c r="P37" i="13" s="1" a="1"/>
  <c r="P37" i="13" s="1"/>
  <c r="U38" i="13"/>
  <c r="U39" i="13"/>
  <c r="U40" i="13"/>
  <c r="U41" i="13"/>
  <c r="U42" i="13"/>
  <c r="U43" i="13"/>
  <c r="U10" i="13"/>
  <c r="P10" i="13" s="1" a="1"/>
  <c r="P10" i="13" s="1"/>
  <c r="U12" i="13"/>
  <c r="U18" i="13"/>
  <c r="P18" i="13" s="1" a="1"/>
  <c r="P18" i="13" s="1"/>
  <c r="P19" i="13" s="1" a="1"/>
  <c r="P19" i="13" s="1"/>
  <c r="U21" i="13"/>
  <c r="P21" i="13" s="1" a="1"/>
  <c r="P21" i="13" s="1"/>
  <c r="U28" i="13"/>
  <c r="U13" i="13"/>
  <c r="U14" i="13"/>
  <c r="U20" i="13"/>
  <c r="U22" i="13"/>
  <c r="U29" i="13"/>
  <c r="U30" i="13"/>
  <c r="U15" i="13"/>
  <c r="U23" i="13"/>
  <c r="U31" i="13"/>
  <c r="U32" i="13"/>
  <c r="U16" i="13"/>
  <c r="U17" i="13"/>
  <c r="P17" i="13" s="1" a="1"/>
  <c r="P17" i="13" s="1"/>
  <c r="U2" i="13"/>
  <c r="P2" i="13" s="1"/>
  <c r="P12" i="13" l="1" a="1"/>
  <c r="P12" i="13" s="1"/>
  <c r="P22" i="13" a="1"/>
  <c r="P22" i="13" s="1"/>
  <c r="P20" i="13" a="1"/>
  <c r="P20" i="13" s="1"/>
  <c r="P23" i="13" a="1"/>
  <c r="P23" i="13" s="1"/>
  <c r="P49" i="13"/>
  <c r="P13" i="13" a="1"/>
  <c r="P13" i="13" s="1"/>
  <c r="P11" i="13" a="1"/>
  <c r="P11" i="13" s="1"/>
  <c r="P42" i="13" a="1"/>
  <c r="P42" i="13" s="1"/>
  <c r="P16" i="13" a="1"/>
  <c r="P16" i="13" s="1"/>
  <c r="P43" i="13" a="1"/>
  <c r="P43" i="13" s="1"/>
  <c r="P36" i="13" a="1"/>
  <c r="P36" i="13" s="1"/>
  <c r="P14" i="13" a="1"/>
  <c r="P14" i="13" s="1"/>
  <c r="P41" i="13" a="1"/>
  <c r="P41" i="13" s="1"/>
  <c r="P40" i="13" a="1"/>
  <c r="P40" i="13" s="1"/>
  <c r="P15" i="13" a="1"/>
  <c r="P15" i="13" s="1"/>
  <c r="P39" i="13" a="1"/>
  <c r="P39" i="13" s="1"/>
  <c r="P38" i="13" a="1"/>
  <c r="P38" i="13" s="1"/>
  <c r="L2" i="1"/>
  <c r="L5" i="1"/>
  <c r="L4" i="1"/>
  <c r="L3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U4" i="1" l="1"/>
  <c r="S4" i="5"/>
  <c r="U23" i="1"/>
  <c r="U22" i="1"/>
  <c r="U21" i="1"/>
  <c r="U20" i="1"/>
  <c r="U19" i="1"/>
  <c r="U18" i="1"/>
  <c r="U17" i="1"/>
  <c r="U16" i="1"/>
  <c r="U12" i="1"/>
  <c r="U15" i="1"/>
  <c r="S6" i="5"/>
  <c r="T6" i="5"/>
  <c r="S7" i="5"/>
  <c r="T7" i="5"/>
  <c r="S8" i="5"/>
  <c r="T8" i="5"/>
  <c r="S9" i="5"/>
  <c r="T9" i="5"/>
  <c r="S10" i="5"/>
  <c r="T10" i="5"/>
  <c r="S11" i="5"/>
  <c r="T11" i="5"/>
  <c r="S12" i="5"/>
  <c r="T12" i="5"/>
  <c r="S13" i="5"/>
  <c r="T13" i="5"/>
  <c r="T2" i="5"/>
  <c r="S2" i="5"/>
  <c r="U13" i="1"/>
  <c r="U10" i="1"/>
  <c r="U14" i="1"/>
  <c r="U11" i="1"/>
  <c r="U9" i="1"/>
  <c r="U8" i="1"/>
  <c r="U7" i="1"/>
  <c r="U3" i="1"/>
  <c r="U5" i="1"/>
  <c r="U2" i="1"/>
  <c r="O57" i="13" l="1"/>
  <c r="O56" i="13"/>
  <c r="O54" i="13"/>
  <c r="O52" i="13"/>
  <c r="O53" i="13"/>
  <c r="O55" i="13"/>
  <c r="O41" i="13"/>
  <c r="O49" i="13"/>
  <c r="O34" i="13"/>
  <c r="O42" i="13"/>
  <c r="O50" i="13"/>
  <c r="O35" i="13"/>
  <c r="O43" i="13"/>
  <c r="O51" i="13"/>
  <c r="O20" i="13"/>
  <c r="O36" i="13"/>
  <c r="O44" i="13"/>
  <c r="O19" i="13"/>
  <c r="O37" i="13"/>
  <c r="O45" i="13"/>
  <c r="O33" i="13"/>
  <c r="N19" i="13"/>
  <c r="O38" i="13"/>
  <c r="O46" i="13"/>
  <c r="O39" i="13"/>
  <c r="O47" i="13"/>
  <c r="N6" i="13"/>
  <c r="O40" i="13"/>
  <c r="O48" i="13"/>
  <c r="N5" i="13"/>
  <c r="N4" i="13"/>
  <c r="N3" i="13"/>
  <c r="O22" i="13"/>
  <c r="O12" i="13"/>
  <c r="N7" i="13"/>
  <c r="O15" i="13"/>
  <c r="N13" i="13"/>
  <c r="N12" i="13"/>
  <c r="N29" i="13"/>
  <c r="N21" i="13"/>
  <c r="N17" i="13"/>
  <c r="N15" i="13"/>
  <c r="O32" i="13"/>
  <c r="N20" i="13"/>
  <c r="O30" i="13"/>
  <c r="O29" i="13"/>
  <c r="O28" i="13"/>
  <c r="O23" i="13"/>
  <c r="O13" i="13"/>
  <c r="N8" i="13"/>
  <c r="O17" i="13"/>
  <c r="O16" i="13"/>
  <c r="O14" i="13"/>
  <c r="O7" i="13"/>
  <c r="N30" i="13"/>
  <c r="N28" i="13"/>
  <c r="N2" i="13"/>
  <c r="O21" i="13"/>
  <c r="N10" i="13"/>
  <c r="O31" i="13"/>
  <c r="O9" i="13"/>
  <c r="N22" i="13"/>
  <c r="O8" i="13"/>
  <c r="N11" i="13"/>
  <c r="O18" i="13"/>
  <c r="O5" i="13"/>
  <c r="O4" i="13"/>
  <c r="O3" i="13"/>
  <c r="N23" i="13"/>
  <c r="O6" i="13"/>
  <c r="N14" i="13"/>
  <c r="O10" i="13"/>
  <c r="N31" i="13"/>
  <c r="N16" i="13"/>
  <c r="O11" i="13"/>
  <c r="N18" i="13"/>
  <c r="N9" i="13"/>
  <c r="O2" i="13"/>
  <c r="P31" i="13" a="1"/>
  <c r="P31" i="13" s="1"/>
  <c r="P32" i="13" a="1"/>
  <c r="P32" i="13" s="1"/>
  <c r="P29" i="13" a="1"/>
  <c r="P29" i="13" s="1"/>
  <c r="P28" i="13" a="1"/>
  <c r="P28" i="13" s="1"/>
  <c r="P30" i="13" a="1"/>
  <c r="P30" i="13" s="1"/>
  <c r="P25" i="13" a="1"/>
  <c r="P25" i="13" s="1"/>
  <c r="P26" i="13" a="1"/>
  <c r="P26" i="13" s="1"/>
  <c r="P27" i="13" a="1"/>
  <c r="P27" i="13" s="1"/>
  <c r="P54" i="13"/>
  <c r="P54" i="13" a="1"/>
  <c r="P52" i="13"/>
  <c r="P55" i="13"/>
  <c r="P55" i="13" a="1"/>
  <c r="P53" i="13"/>
  <c r="P52" i="13" a="1"/>
  <c r="P53" i="13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<sst xmlns="http://schemas.openxmlformats.org/spreadsheetml/2006/main" count="1512" uniqueCount="350">
  <si>
    <t>TabID</t>
  </si>
  <si>
    <t>Variable</t>
  </si>
  <si>
    <t>CrossVar</t>
  </si>
  <si>
    <t>C</t>
  </si>
  <si>
    <t>Y</t>
  </si>
  <si>
    <t>X</t>
  </si>
  <si>
    <t>N</t>
  </si>
  <si>
    <t>DEM</t>
  </si>
  <si>
    <t>Sex</t>
  </si>
  <si>
    <t>EncounterID</t>
  </si>
  <si>
    <t>ADate</t>
  </si>
  <si>
    <t>EncType</t>
  </si>
  <si>
    <t>ENC</t>
  </si>
  <si>
    <t>DDate</t>
  </si>
  <si>
    <t>ENR</t>
  </si>
  <si>
    <t>VarType</t>
  </si>
  <si>
    <t>VarLength</t>
  </si>
  <si>
    <t>KeyVar</t>
  </si>
  <si>
    <t>ValidValueType</t>
  </si>
  <si>
    <t>A|F|M|U</t>
  </si>
  <si>
    <t>AV|ED|IP|IS|OA</t>
  </si>
  <si>
    <t>01</t>
  </si>
  <si>
    <t>11</t>
  </si>
  <si>
    <t>18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</si>
  <si>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</si>
  <si>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</si>
  <si>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</si>
  <si>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</si>
  <si>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</si>
  <si>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</si>
  <si>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</si>
  <si>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</si>
  <si>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</si>
  <si>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</si>
  <si>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</si>
  <si>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</si>
  <si>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</si>
  <si>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</si>
  <si>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</si>
  <si>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</si>
  <si>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</si>
  <si>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</si>
  <si>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</si>
  <si>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</si>
  <si>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</si>
  <si>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</si>
  <si>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</si>
  <si>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</si>
  <si>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</si>
  <si>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</si>
  <si>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</si>
  <si>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</si>
  <si>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</si>
  <si>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</si>
  <si>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upcase</t>
  </si>
  <si>
    <t>ge 0</t>
  </si>
  <si>
    <t>numeric</t>
  </si>
  <si>
    <t>gt 0</t>
  </si>
  <si>
    <t>&amp;variable1. value contains leading spaces</t>
  </si>
  <si>
    <t>&amp;variable1. variable length does not conform to specifications</t>
  </si>
  <si>
    <t>Check_Descr</t>
  </si>
  <si>
    <t>Level</t>
  </si>
  <si>
    <t>CheckID</t>
  </si>
  <si>
    <t>CheckType</t>
  </si>
  <si>
    <t>Variable-level check</t>
  </si>
  <si>
    <t>Table-level check</t>
  </si>
  <si>
    <t>Value-level check</t>
  </si>
  <si>
    <t>Notes</t>
  </si>
  <si>
    <t>FlagType</t>
  </si>
  <si>
    <t>Table1</t>
  </si>
  <si>
    <t>Table2</t>
  </si>
  <si>
    <t>VarNum1</t>
  </si>
  <si>
    <t>_TestNum</t>
  </si>
  <si>
    <t>_Result_type</t>
  </si>
  <si>
    <t>all</t>
  </si>
  <si>
    <t>NA</t>
  </si>
  <si>
    <t>any</t>
  </si>
  <si>
    <t>000</t>
  </si>
  <si>
    <t>00</t>
  </si>
  <si>
    <t>Fail</t>
  </si>
  <si>
    <t>Warn</t>
  </si>
  <si>
    <t>UnitReq</t>
  </si>
  <si>
    <t>Characterized</t>
  </si>
  <si>
    <t>U</t>
  </si>
  <si>
    <t>0</t>
  </si>
  <si>
    <t>VarNum2-4</t>
  </si>
  <si>
    <t>ObsReq</t>
  </si>
  <si>
    <t>K</t>
  </si>
  <si>
    <t>lkp_all_l1</t>
  </si>
  <si>
    <t>vc (Character variables)</t>
  </si>
  <si>
    <t>va (All variables in table)</t>
  </si>
  <si>
    <t>vd (Date variables)</t>
  </si>
  <si>
    <t>vk (Unique Key Variables)</t>
  </si>
  <si>
    <t>vl (Variables with defined length)</t>
  </si>
  <si>
    <t>vn (Numeric variables)</t>
  </si>
  <si>
    <t>vo (All missing/blank values allowed)</t>
  </si>
  <si>
    <t>vr  (No missing/blanks values allowed)</t>
  </si>
  <si>
    <t>vs (Character variables with length &gt;1)</t>
  </si>
  <si>
    <t>vt (Time Variables)</t>
  </si>
  <si>
    <t>vv (Variables with defined valid values)</t>
  </si>
  <si>
    <t>a (All result types)</t>
  </si>
  <si>
    <t>n (Result_type=N)</t>
  </si>
  <si>
    <t>ta (All tests)</t>
  </si>
  <si>
    <t>tu (Characterized tests with required units)</t>
  </si>
  <si>
    <t>tw (Characterized tests without units)</t>
  </si>
  <si>
    <t>tr (Characterized tests with only 1 result_type)</t>
  </si>
  <si>
    <t>tz (Uncharacterized tests)</t>
  </si>
  <si>
    <t>tc (Characterized tests)</t>
  </si>
  <si>
    <t>c (Result_type=C )</t>
  </si>
  <si>
    <t>ge 01jan2000</t>
  </si>
  <si>
    <t>value_length</t>
  </si>
  <si>
    <t>value_case</t>
  </si>
  <si>
    <t>Numeric</t>
  </si>
  <si>
    <t>ge mindate</t>
  </si>
  <si>
    <t>le maxdate</t>
  </si>
  <si>
    <t>lowcase</t>
  </si>
  <si>
    <t>ne 0</t>
  </si>
  <si>
    <t>list_values</t>
  </si>
  <si>
    <t>find_values</t>
  </si>
  <si>
    <t>_numeric</t>
  </si>
  <si>
    <t>_case</t>
  </si>
  <si>
    <t>Case</t>
  </si>
  <si>
    <t>ge 01jan2006</t>
  </si>
  <si>
    <t>lkp_all_flags</t>
  </si>
  <si>
    <t>MasterKey</t>
  </si>
  <si>
    <t>_List</t>
  </si>
  <si>
    <t>SheetName</t>
  </si>
  <si>
    <t>_find</t>
  </si>
  <si>
    <t>_listvalues</t>
  </si>
  <si>
    <t>only</t>
  </si>
  <si>
    <t>except</t>
  </si>
  <si>
    <t>_ValidValue</t>
  </si>
  <si>
    <t>ALL</t>
  </si>
  <si>
    <t>SOME</t>
  </si>
  <si>
    <t>NONE</t>
  </si>
  <si>
    <t>numbers</t>
  </si>
  <si>
    <t>_only</t>
  </si>
  <si>
    <t>Only</t>
  </si>
  <si>
    <t>alpha</t>
  </si>
  <si>
    <t>alphanumeric</t>
  </si>
  <si>
    <t>numbers|decimal</t>
  </si>
  <si>
    <t>no_spec_chars</t>
  </si>
  <si>
    <t>VarID</t>
  </si>
  <si>
    <t>_date</t>
  </si>
  <si>
    <t>_time</t>
  </si>
  <si>
    <t>date</t>
  </si>
  <si>
    <t>time</t>
  </si>
  <si>
    <t>Date</t>
  </si>
  <si>
    <t>Time</t>
  </si>
  <si>
    <t>vp (Some missing/blank values allowed)</t>
  </si>
  <si>
    <t>TabIDVarID</t>
  </si>
  <si>
    <t>_TabVar</t>
  </si>
  <si>
    <t>module</t>
  </si>
  <si>
    <t>execute_flag</t>
  </si>
  <si>
    <t>sascode</t>
  </si>
  <si>
    <t>cc_table</t>
  </si>
  <si>
    <t>seqno</t>
  </si>
  <si>
    <t>module_cat</t>
  </si>
  <si>
    <t>module_util</t>
  </si>
  <si>
    <t>l1</t>
  </si>
  <si>
    <t>Level 1</t>
  </si>
  <si>
    <t>l2</t>
  </si>
  <si>
    <t>Level 2</t>
  </si>
  <si>
    <t>Core</t>
  </si>
  <si>
    <t>l3</t>
  </si>
  <si>
    <t>Level 3</t>
  </si>
  <si>
    <t>vx (VS, excluding 3 lab characterization vars)</t>
  </si>
  <si>
    <t>vw (VV, excluding MS_Result_[C,N, unit] vars)</t>
  </si>
  <si>
    <t>MBirth_Date</t>
  </si>
  <si>
    <t>CPatID</t>
  </si>
  <si>
    <t>CBirth_Date</t>
  </si>
  <si>
    <t>MatchMethod</t>
  </si>
  <si>
    <t>Birth_Type</t>
  </si>
  <si>
    <t>0|1|2|3|4|5|8|9</t>
  </si>
  <si>
    <t>names</t>
  </si>
  <si>
    <t xml:space="preserve">CEnr_Start </t>
  </si>
  <si>
    <t>Birth_Type_Primes</t>
  </si>
  <si>
    <t>MPatID</t>
  </si>
  <si>
    <t>ADate must be identical across rows</t>
  </si>
  <si>
    <t>EncType must be identical across rows</t>
  </si>
  <si>
    <t>Birth_Type must be identical across rows</t>
  </si>
  <si>
    <t>EncounterID must be identical across rows</t>
  </si>
  <si>
    <t>MBirth_Date must be identical across rows</t>
  </si>
  <si>
    <t>MPatID must be identical across rows</t>
  </si>
  <si>
    <t>PatID</t>
  </si>
  <si>
    <t>Birth_Date</t>
  </si>
  <si>
    <t xml:space="preserve">variable </t>
  </si>
  <si>
    <t>number</t>
  </si>
  <si>
    <t>&amp;variable1. must be a valid date in the 20th or 21st century</t>
  </si>
  <si>
    <t>Birth_type_primes value if filled must be only a product of prime numbers 2, 3, 5, 7, 11, 13 in any combination</t>
  </si>
  <si>
    <t>If Variable1 is filled, then Variable2 must be filled</t>
  </si>
  <si>
    <t>CBirth_Date must be between 3 days before the ADate through DDate; if DDate is null, then CBirth_Date must be between 3 days before, through 1 day after the ADate</t>
  </si>
  <si>
    <t>Both must be filled</t>
  </si>
  <si>
    <t>Must be only 1 row</t>
  </si>
  <si>
    <t>MPatID, EncounterID, ADate</t>
  </si>
  <si>
    <t>MPatID, EncounterID, ADate, CPatID</t>
  </si>
  <si>
    <t>MPatID, CPatID</t>
  </si>
  <si>
    <t>MPatID, EncounterID, ADate found in multiple rows</t>
  </si>
  <si>
    <t>MPatID, EncounterID found in multiple rows</t>
  </si>
  <si>
    <t>MPatID, ADate found in multiple rows</t>
  </si>
  <si>
    <t>MLName, MFName, CLName, CFName</t>
  </si>
  <si>
    <t>MLName, MFName</t>
  </si>
  <si>
    <t>CLName, CFName, CPatID</t>
  </si>
  <si>
    <t>CLName, CFName, Sex, CBirth-Date</t>
  </si>
  <si>
    <t>If variable1 is filled, must be found in Variable2, when linking between tables on CPatID=PatID</t>
  </si>
  <si>
    <t>product prime</t>
  </si>
  <si>
    <t>If variable1 is filled, must be equal to Variable2, when linking between tables on CPatID=PatID</t>
  </si>
  <si>
    <t>MIL</t>
  </si>
  <si>
    <t>Age</t>
  </si>
  <si>
    <t>DEL</t>
  </si>
  <si>
    <t>INF</t>
  </si>
  <si>
    <t>RE|SI|LA|OT|NA|BC|N1|N2|N3</t>
  </si>
  <si>
    <t>special_missing</t>
  </si>
  <si>
    <t>_specialmiss</t>
  </si>
  <si>
    <t>SortOrder</t>
  </si>
  <si>
    <t>mil</t>
  </si>
  <si>
    <t>MILTABLE</t>
  </si>
  <si>
    <t>&amp;variable1. variable length is greater than needed to contain number of distinct values</t>
  </si>
  <si>
    <t>&amp;variable1. variable length is less than needed to contain maximum value</t>
  </si>
  <si>
    <t>vj (Sortby variables)</t>
  </si>
  <si>
    <t>vy (Site-specific num variables)</t>
  </si>
  <si>
    <t xml:space="preserve">vz (Site-specific char variables)  </t>
  </si>
  <si>
    <t>_VarNum1</t>
  </si>
  <si>
    <t>VarNum2</t>
  </si>
  <si>
    <t>FlagYN</t>
  </si>
  <si>
    <t>VarNum3</t>
  </si>
  <si>
    <t>VarNum4</t>
  </si>
  <si>
    <t>Lookup_table</t>
  </si>
  <si>
    <t>DatasetIn</t>
  </si>
  <si>
    <t>temp</t>
  </si>
  <si>
    <t>variables</t>
  </si>
  <si>
    <t>DatasetOutComp</t>
  </si>
  <si>
    <t>&amp;table1. table does not exist</t>
  </si>
  <si>
    <t>&amp;table1. table is not populated (lt 1 record)</t>
  </si>
  <si>
    <t>&amp;table1. table is not sorted by the following variables: &amp;usortlist.</t>
  </si>
  <si>
    <t>&amp;variable1. variable does not exist</t>
  </si>
  <si>
    <t>&amp;variable1. variable type does not conform to specification</t>
  </si>
  <si>
    <t>Retired</t>
  </si>
  <si>
    <t>&amp;variable1., if filled, must be a valid date between the DP’s min and max dates</t>
  </si>
  <si>
    <t>&amp;variable1. variable contains an invalid non-missing value</t>
  </si>
  <si>
    <t>&amp;variable1., if filled, must consist of letters or name punctuation only</t>
  </si>
  <si>
    <t>If &amp;variable1, is filled, then &amp;variable2. must be filled</t>
  </si>
  <si>
    <t>If both variables are filled, then &amp;variable2. must occur on or later than &amp;variable1.</t>
  </si>
  <si>
    <t>&amp;variable1. variable contains an invalid, out of range, non-missing value</t>
  </si>
  <si>
    <t>&amp;variable1. value present in &amp;table1. table, but not in the &amp;table2. table</t>
  </si>
  <si>
    <t>Table-to-table check</t>
  </si>
  <si>
    <t>&amp;variable1. value present in &amp;table2. table, but not in the &amp;table1. table</t>
  </si>
  <si>
    <t>&amp;variable1. variable length is not consistent between tables</t>
  </si>
  <si>
    <t>&amp;variable1. is populated but &amp;variable2. = missing ( . or blank)</t>
  </si>
  <si>
    <t>If both variables are filled, then &amp;variable2. must be later than &amp;variable1. and by &gt;= 10 years for linked records</t>
  </si>
  <si>
    <t>&amp;variable1. must have values of &amp;vallist.</t>
  </si>
  <si>
    <t>If &amp;variable1. is filled, must be equal to &amp;variable2., when linking between tables on MPatID=PatID</t>
  </si>
  <si>
    <t>If &amp;variable1. is filled, must be equal to &amp;variable2. when linking between tables on EncounterID</t>
  </si>
  <si>
    <t>SCDMID</t>
  </si>
  <si>
    <t>r01</t>
  </si>
  <si>
    <t>r02</t>
  </si>
  <si>
    <t>Bytes</t>
  </si>
  <si>
    <t>Capacity</t>
  </si>
  <si>
    <t>8,192</t>
  </si>
  <si>
    <t>2,097,152</t>
  </si>
  <si>
    <t>536,870,912</t>
  </si>
  <si>
    <t>137,438,953,472</t>
  </si>
  <si>
    <t>35,184,372,088,832</t>
  </si>
  <si>
    <t>9,007,199,254,740,992</t>
  </si>
  <si>
    <t>CheckID_Description</t>
  </si>
  <si>
    <t>100</t>
  </si>
  <si>
    <t>101</t>
  </si>
  <si>
    <t>102</t>
  </si>
  <si>
    <t>110</t>
  </si>
  <si>
    <t>112</t>
  </si>
  <si>
    <t>113</t>
  </si>
  <si>
    <t>114</t>
  </si>
  <si>
    <t>115</t>
  </si>
  <si>
    <t>121</t>
  </si>
  <si>
    <t>122</t>
  </si>
  <si>
    <t>AbortYN</t>
  </si>
  <si>
    <t>Var1</t>
  </si>
  <si>
    <t>Var2</t>
  </si>
  <si>
    <t>DataSetOutQA</t>
  </si>
  <si>
    <t>dplocal.all_l1_flags</t>
  </si>
  <si>
    <t>dplocal.all_l1_sdcm_comp</t>
  </si>
  <si>
    <t>dplocal.all_l1_scdm_comp</t>
  </si>
  <si>
    <t>dplocal.all_l2_flags</t>
  </si>
  <si>
    <t>258</t>
  </si>
  <si>
    <t>274</t>
  </si>
  <si>
    <t>275</t>
  </si>
  <si>
    <t>&amp;variable1. value is not between the min and max, inclusive, of &amp;variable1. in the Mothers delivery  file</t>
  </si>
  <si>
    <t>276</t>
  </si>
  <si>
    <t>277</t>
  </si>
  <si>
    <t>278</t>
  </si>
  <si>
    <t>279</t>
  </si>
  <si>
    <t>01.1_scdm_data_qa_review-level1</t>
  </si>
  <si>
    <t>01.2_scdm_data_qa_review-level2</t>
  </si>
  <si>
    <t>01.3_scdm_data_qa_review-level3</t>
  </si>
  <si>
    <t>_Linked</t>
  </si>
  <si>
    <t>For linked records,  &amp;variable1 contains invalid non-missing values</t>
  </si>
  <si>
    <t>For non-linked records,  &amp;variable1. contains invalid non-missing values</t>
  </si>
  <si>
    <t>Duplicate record(s) present for unique key variable(s): &amp;ukeylist.</t>
  </si>
  <si>
    <t>For non-linked records, rows are not distinct by key variables &amp;variable1., &amp;variable2., &amp;variable3.</t>
  </si>
  <si>
    <t>For linked records, value of &amp;variable1. not consistently populated by row and combinations of key variables &amp;variable1., &amp;variable2., &amp;variable3., &amp;variable4.</t>
  </si>
  <si>
    <t>.S</t>
  </si>
  <si>
    <t>For linked records, rows are not distinct by key variables &amp;variable1., &amp;variable2., &amp;variable3., &amp;variable4.</t>
  </si>
  <si>
    <t>A|F|M|U|O</t>
  </si>
  <si>
    <t>EnrollDays</t>
  </si>
  <si>
    <t>FacilityID</t>
  </si>
  <si>
    <t>Age_Group</t>
  </si>
  <si>
    <t/>
  </si>
  <si>
    <t>INF02</t>
  </si>
  <si>
    <t>INF03</t>
  </si>
  <si>
    <t>INF04</t>
  </si>
  <si>
    <t>INF05</t>
  </si>
  <si>
    <t>Tables linked on (&amp;variable3.,&amp;variable4). &amp;variable2. is populated, but &amp;variable1. not equal to &amp;variable2. in table &amp;table2.</t>
  </si>
  <si>
    <t>280</t>
  </si>
  <si>
    <t>If both variables are populated, the difference between  &amp;variable1. and  &amp;variable2. must be less than or equal to 180 days</t>
  </si>
  <si>
    <t>enr</t>
  </si>
  <si>
    <t>ENRTABLE</t>
  </si>
  <si>
    <t>dem</t>
  </si>
  <si>
    <t>DEMTABLE</t>
  </si>
  <si>
    <t>dis</t>
  </si>
  <si>
    <t>DISTABLE</t>
  </si>
  <si>
    <t>enc</t>
  </si>
  <si>
    <t>ENCTABLE</t>
  </si>
  <si>
    <t>dia</t>
  </si>
  <si>
    <t>DIATABLE</t>
  </si>
  <si>
    <t>pro</t>
  </si>
  <si>
    <t>PROCTABLE</t>
  </si>
  <si>
    <t>dth</t>
  </si>
  <si>
    <t>DEATHTABLE</t>
  </si>
  <si>
    <t>cod</t>
  </si>
  <si>
    <t>CODTABLE</t>
  </si>
  <si>
    <t>lab</t>
  </si>
  <si>
    <t>LABTABLE</t>
  </si>
  <si>
    <t>vit</t>
  </si>
  <si>
    <t>VITTABLE</t>
  </si>
  <si>
    <t>irx</t>
  </si>
  <si>
    <t>IPHARMTABLE</t>
  </si>
  <si>
    <t>txn</t>
  </si>
  <si>
    <t>ITRANSTABLE</t>
  </si>
  <si>
    <t>pre</t>
  </si>
  <si>
    <t>PRETABLE</t>
  </si>
  <si>
    <t>fac</t>
  </si>
  <si>
    <t>FACTABLE</t>
  </si>
  <si>
    <t>pvd</t>
  </si>
  <si>
    <t>PVDTABLE</t>
  </si>
  <si>
    <t>prr</t>
  </si>
  <si>
    <t>PRRTABLE</t>
  </si>
  <si>
    <t>prs</t>
  </si>
  <si>
    <t>PRSTABLE</t>
  </si>
  <si>
    <t>fea</t>
  </si>
  <si>
    <t>FEATABLE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</si>
</sst>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4"/>
      <color rgb="FF5CE638"/>
      <name val="Inherit"/>
    </font>
    <font>
      <sz val="14"/>
      <color rgb="FFFBDE2D"/>
      <name val="Inherit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1" fillId="0" borderId="8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9" applyNumberFormat="0" applyAlignment="0" applyProtection="0"/>
    <xf numFmtId="0" fontId="16" fillId="9" borderId="10" applyNumberFormat="0" applyAlignment="0" applyProtection="0"/>
    <xf numFmtId="0" fontId="17" fillId="9" borderId="9" applyNumberFormat="0" applyAlignment="0" applyProtection="0"/>
    <xf numFmtId="0" fontId="18" fillId="0" borderId="11" applyNumberFormat="0" applyFill="0" applyAlignment="0" applyProtection="0"/>
    <xf numFmtId="0" fontId="19" fillId="10" borderId="12" applyNumberFormat="0" applyAlignment="0" applyProtection="0"/>
    <xf numFmtId="0" fontId="20" fillId="0" borderId="0" applyNumberFormat="0" applyFill="0" applyBorder="0" applyAlignment="0" applyProtection="0"/>
    <xf numFmtId="0" fontId="7" fillId="11" borderId="13" applyNumberFormat="0" applyFont="0" applyAlignment="0" applyProtection="0"/>
    <xf numFmtId="0" fontId="21" fillId="0" borderId="0" applyNumberFormat="0" applyFill="0" applyBorder="0" applyAlignment="0" applyProtection="0"/>
    <xf numFmtId="0" fontId="1" fillId="0" borderId="14" applyNumberFormat="0" applyFill="0" applyAlignment="0" applyProtection="0"/>
    <xf numFmtId="0" fontId="22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22" fillId="35" borderId="0" applyNumberFormat="0" applyBorder="0" applyAlignment="0" applyProtection="0"/>
  </cellStyleXfs>
  <cellXfs count="116">
    <xf numFmtId="0" fontId="0" fillId="0" borderId="0" xfId="0"/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horizontal="left"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/>
    </xf>
    <xf numFmtId="0" fontId="0" fillId="0" borderId="0" xfId="0" applyAlignment="1"/>
    <xf numFmtId="0" fontId="1" fillId="0" borderId="0" xfId="0" applyFont="1" applyBorder="1" applyAlignment="1">
      <alignment horizontal="center" vertical="top"/>
    </xf>
    <xf numFmtId="0" fontId="0" fillId="0" borderId="0" xfId="0" applyBorder="1" applyAlignment="1">
      <alignment vertical="top"/>
    </xf>
    <xf numFmtId="49" fontId="1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left"/>
    </xf>
    <xf numFmtId="49" fontId="0" fillId="0" borderId="0" xfId="0" applyNumberFormat="1" applyFont="1"/>
    <xf numFmtId="49" fontId="2" fillId="0" borderId="0" xfId="0" applyNumberFormat="1" applyFont="1" applyFill="1" applyBorder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/>
    <xf numFmtId="49" fontId="2" fillId="0" borderId="0" xfId="0" applyNumberFormat="1" applyFont="1" applyBorder="1" applyAlignment="1">
      <alignment horizontal="left" vertical="top"/>
    </xf>
    <xf numFmtId="49" fontId="1" fillId="3" borderId="0" xfId="0" applyNumberFormat="1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top"/>
    </xf>
    <xf numFmtId="0" fontId="1" fillId="3" borderId="0" xfId="0" applyFont="1" applyFill="1" applyBorder="1" applyAlignment="1"/>
    <xf numFmtId="49" fontId="4" fillId="0" borderId="0" xfId="0" applyNumberFormat="1" applyFont="1" applyBorder="1" applyAlignment="1">
      <alignment horizontal="center" vertical="top"/>
    </xf>
    <xf numFmtId="49" fontId="0" fillId="4" borderId="3" xfId="0" applyNumberFormat="1" applyFont="1" applyFill="1" applyBorder="1"/>
    <xf numFmtId="49" fontId="0" fillId="0" borderId="3" xfId="0" applyNumberFormat="1" applyFont="1" applyBorder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2" borderId="1" xfId="0" applyFont="1" applyFill="1" applyBorder="1" applyAlignment="1">
      <alignment vertical="top"/>
    </xf>
    <xf numFmtId="49" fontId="3" fillId="2" borderId="1" xfId="0" applyNumberFormat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top"/>
    </xf>
    <xf numFmtId="0" fontId="3" fillId="2" borderId="1" xfId="0" applyNumberFormat="1" applyFont="1" applyFill="1" applyBorder="1" applyAlignment="1">
      <alignment vertical="top"/>
    </xf>
    <xf numFmtId="0" fontId="3" fillId="0" borderId="1" xfId="0" applyFont="1" applyFill="1" applyBorder="1" applyAlignment="1">
      <alignment horizontal="left" vertical="top"/>
    </xf>
    <xf numFmtId="49" fontId="7" fillId="0" borderId="0" xfId="0" applyNumberFormat="1" applyFont="1"/>
    <xf numFmtId="49" fontId="0" fillId="0" borderId="4" xfId="0" applyNumberFormat="1" applyFont="1" applyFill="1" applyBorder="1"/>
    <xf numFmtId="49" fontId="0" fillId="0" borderId="5" xfId="0" applyNumberFormat="1" applyFont="1" applyFill="1" applyBorder="1"/>
    <xf numFmtId="49" fontId="23" fillId="0" borderId="0" xfId="0" applyNumberFormat="1" applyFont="1" applyFill="1" applyBorder="1" applyAlignment="1">
      <alignment horizontal="left" vertical="top"/>
    </xf>
    <xf numFmtId="49" fontId="24" fillId="0" borderId="0" xfId="0" applyNumberFormat="1" applyFont="1" applyFill="1" applyBorder="1" applyAlignment="1">
      <alignment horizontal="left" vertical="top"/>
    </xf>
    <xf numFmtId="49" fontId="0" fillId="4" borderId="15" xfId="0" applyNumberFormat="1" applyFont="1" applyFill="1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5" fillId="0" borderId="0" xfId="0" applyFont="1"/>
    <xf numFmtId="0" fontId="0" fillId="0" borderId="0" xfId="0" quotePrefix="1"/>
    <xf numFmtId="0" fontId="4" fillId="0" borderId="1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vertical="top"/>
    </xf>
    <xf numFmtId="0" fontId="0" fillId="0" borderId="0" xfId="0" applyFont="1" applyFill="1" applyAlignment="1">
      <alignment vertical="center" wrapText="1"/>
    </xf>
    <xf numFmtId="0" fontId="0" fillId="0" borderId="0" xfId="0" applyFont="1" applyFill="1"/>
    <xf numFmtId="0" fontId="4" fillId="0" borderId="2" xfId="0" applyFont="1" applyFill="1" applyBorder="1" applyAlignment="1">
      <alignment vertical="top"/>
    </xf>
    <xf numFmtId="49" fontId="4" fillId="0" borderId="2" xfId="0" applyNumberFormat="1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center" vertical="top"/>
    </xf>
    <xf numFmtId="0" fontId="0" fillId="0" borderId="0" xfId="0" applyFill="1"/>
    <xf numFmtId="0" fontId="4" fillId="0" borderId="0" xfId="0" applyFont="1" applyFill="1" applyBorder="1" applyAlignment="1">
      <alignment vertical="top"/>
    </xf>
    <xf numFmtId="49" fontId="4" fillId="0" borderId="0" xfId="0" applyNumberFormat="1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vertical="top"/>
    </xf>
    <xf numFmtId="49" fontId="4" fillId="0" borderId="1" xfId="0" applyNumberFormat="1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/>
    </xf>
    <xf numFmtId="0" fontId="4" fillId="0" borderId="16" xfId="0" applyFont="1" applyFill="1" applyBorder="1" applyAlignment="1">
      <alignment vertical="top"/>
    </xf>
    <xf numFmtId="49" fontId="4" fillId="0" borderId="16" xfId="0" applyNumberFormat="1" applyFont="1" applyFill="1" applyBorder="1" applyAlignment="1">
      <alignment horizontal="center" vertical="top"/>
    </xf>
    <xf numFmtId="0" fontId="4" fillId="0" borderId="16" xfId="0" applyFont="1" applyFill="1" applyBorder="1" applyAlignment="1">
      <alignment horizontal="left" vertical="top"/>
    </xf>
    <xf numFmtId="0" fontId="4" fillId="0" borderId="16" xfId="0" applyFont="1" applyFill="1" applyBorder="1" applyAlignment="1">
      <alignment horizontal="center" vertical="top"/>
    </xf>
    <xf numFmtId="0" fontId="0" fillId="37" borderId="0" xfId="0" applyFont="1" applyFill="1" applyAlignment="1">
      <alignment vertical="center" wrapText="1"/>
    </xf>
    <xf numFmtId="0" fontId="0" fillId="37" borderId="0" xfId="0" applyFont="1" applyFill="1"/>
    <xf numFmtId="0" fontId="0" fillId="0" borderId="0" xfId="0" quotePrefix="1" applyFont="1" applyFill="1" applyAlignment="1">
      <alignment vertical="center" wrapText="1"/>
    </xf>
    <xf numFmtId="0" fontId="0" fillId="0" borderId="17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26" fillId="0" borderId="0" xfId="0" applyFont="1" applyFill="1"/>
    <xf numFmtId="0" fontId="0" fillId="0" borderId="0" xfId="0" applyFont="1" applyFill="1" applyAlignment="1">
      <alignment horizontal="right" vertical="center" wrapText="1"/>
    </xf>
    <xf numFmtId="0" fontId="4" fillId="0" borderId="0" xfId="0" applyNumberFormat="1" applyFont="1" applyFill="1" applyBorder="1" applyAlignment="1">
      <alignment vertical="top"/>
    </xf>
    <xf numFmtId="0" fontId="2" fillId="0" borderId="0" xfId="0" applyFont="1" applyFill="1"/>
    <xf numFmtId="0" fontId="28" fillId="0" borderId="1" xfId="0" applyFont="1" applyBorder="1"/>
    <xf numFmtId="0" fontId="2" fillId="0" borderId="0" xfId="0" applyFont="1"/>
    <xf numFmtId="0" fontId="2" fillId="0" borderId="0" xfId="0" applyFont="1" applyFill="1" applyAlignment="1">
      <alignment horizontal="left"/>
    </xf>
    <xf numFmtId="0" fontId="4" fillId="0" borderId="1" xfId="0" applyNumberFormat="1" applyFont="1" applyFill="1" applyBorder="1" applyAlignment="1">
      <alignment vertical="top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4" fillId="0" borderId="16" xfId="0" applyNumberFormat="1" applyFont="1" applyFill="1" applyBorder="1" applyAlignment="1">
      <alignment vertical="top"/>
    </xf>
    <xf numFmtId="0" fontId="2" fillId="0" borderId="16" xfId="0" applyFont="1" applyFill="1" applyBorder="1"/>
    <xf numFmtId="49" fontId="4" fillId="0" borderId="0" xfId="0" quotePrefix="1" applyNumberFormat="1" applyFont="1" applyBorder="1" applyAlignment="1">
      <alignment horizontal="center" vertical="top"/>
    </xf>
    <xf numFmtId="0" fontId="4" fillId="0" borderId="0" xfId="0" applyNumberFormat="1" applyFont="1" applyBorder="1" applyAlignment="1">
      <alignment vertical="top"/>
    </xf>
    <xf numFmtId="0" fontId="2" fillId="0" borderId="0" xfId="0" applyFont="1" applyAlignment="1">
      <alignment horizontal="left"/>
    </xf>
    <xf numFmtId="0" fontId="2" fillId="0" borderId="0" xfId="0" applyFont="1" applyFill="1" applyBorder="1"/>
    <xf numFmtId="49" fontId="4" fillId="0" borderId="1" xfId="0" quotePrefix="1" applyNumberFormat="1" applyFont="1" applyBorder="1" applyAlignment="1">
      <alignment horizontal="center" vertical="top"/>
    </xf>
    <xf numFmtId="0" fontId="4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6" fillId="0" borderId="0" xfId="0" quotePrefix="1" applyFont="1" applyFill="1"/>
    <xf numFmtId="0" fontId="0" fillId="0" borderId="0" xfId="0" quotePrefix="1" applyFont="1" applyFill="1"/>
    <xf numFmtId="0" fontId="0" fillId="36" borderId="0" xfId="0" applyFill="1"/>
    <xf numFmtId="0" fontId="1" fillId="0" borderId="0" xfId="0" applyFont="1"/>
    <xf numFmtId="0" fontId="0" fillId="0" borderId="0" xfId="0" applyAlignment="1">
      <alignment horizontal="right"/>
    </xf>
    <xf numFmtId="49" fontId="0" fillId="0" borderId="0" xfId="0" quotePrefix="1" applyNumberFormat="1" applyFont="1" applyFill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49" fontId="0" fillId="0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49" fontId="0" fillId="0" borderId="0" xfId="0" quotePrefix="1" applyNumberFormat="1"/>
    <xf numFmtId="49" fontId="0" fillId="0" borderId="0" xfId="0" quotePrefix="1" applyNumberFormat="1" applyAlignment="1">
      <alignment vertical="center" wrapText="1"/>
    </xf>
    <xf numFmtId="49" fontId="0" fillId="36" borderId="0" xfId="0" quotePrefix="1" applyNumberFormat="1" applyFill="1" applyAlignment="1">
      <alignment vertical="center" wrapText="1"/>
    </xf>
    <xf numFmtId="0" fontId="0" fillId="0" borderId="0" xfId="0" quotePrefix="1" applyFont="1" applyFill="1" applyAlignment="1">
      <alignment vertical="center"/>
    </xf>
    <xf numFmtId="0" fontId="1" fillId="3" borderId="0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Border="1" applyAlignment="1">
      <alignment vertical="top" wrapText="1"/>
    </xf>
    <xf numFmtId="0" fontId="0" fillId="36" borderId="0" xfId="0" applyFill="1" applyAlignment="1">
      <alignment wrapText="1"/>
    </xf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18" xfId="0" applyFont="1" applyFill="1" applyBorder="1" applyAlignment="1">
      <alignment vertical="top"/>
    </xf>
    <xf numFmtId="0" fontId="1" fillId="0" borderId="19" xfId="0" applyFont="1" applyBorder="1" applyAlignment="1">
      <alignment horizontal="center" vertical="top"/>
    </xf>
    <xf numFmtId="0" fontId="1" fillId="0" borderId="20" xfId="0" applyFont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0" fillId="0" borderId="22" xfId="0" applyBorder="1" applyAlignment="1">
      <alignment vertical="top"/>
    </xf>
    <xf numFmtId="0" fontId="0" fillId="0" borderId="22" xfId="0" applyBorder="1"/>
    <xf numFmtId="0" fontId="0" fillId="0" borderId="22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6">
    <dxf>
      <fill>
        <patternFill patternType="none">
          <bgColor auto="1"/>
        </patternFill>
      </fill>
    </dxf>
    <dxf>
      <border outline="0">
        <bottom style="thin">
          <color theme="1"/>
        </bottom>
      </border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C0D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ev\test\test_mblnk_qa\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ev\test\test_mblnk_qa\qa_4.0_lookup_tables\qa_4.0_lookup_tables\inputfiles\SCDM%20lookup%20table%20valu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kp_all_l1"/>
      <sheetName val="lkp_all_flags"/>
      <sheetName val="variables"/>
      <sheetName val="Masterkey"/>
      <sheetName val="_List"/>
      <sheetName val="reference"/>
    </sheetNames>
    <sheetDataSet>
      <sheetData sheetId="0">
        <row r="15">
          <cell r="B15" t="str">
            <v>01</v>
          </cell>
        </row>
      </sheetData>
      <sheetData sheetId="1" refreshError="1"/>
      <sheetData sheetId="2">
        <row r="2">
          <cell r="A2" t="str">
            <v>MPatID</v>
          </cell>
        </row>
      </sheetData>
      <sheetData sheetId="3" refreshError="1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kp_lab_test"/>
      <sheetName val="lkp_all_l1"/>
      <sheetName val="lkp_lab_l2"/>
      <sheetName val="lkp_lab_l2_n"/>
      <sheetName val="lkp_lab_result_ranges"/>
      <sheetName val="lkp_all_flags"/>
      <sheetName val="lkp_all_minmax"/>
      <sheetName val="control_flow"/>
      <sheetName val="MacroVariables"/>
      <sheetName val="MasterKey"/>
      <sheetName val="_List"/>
      <sheetName val="_archive"/>
      <sheetName val="SCDM lookup table valu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_flagtype" displayName="Table_flagtype" ref="B1:B3" totalsRowShown="0" headerRowDxfId="35" dataDxfId="34">
  <autoFilter ref="B1:B3" xr:uid="{00000000-0009-0000-0100-000005000000}"/>
  <tableColumns count="1">
    <tableColumn id="1" xr3:uid="{00000000-0010-0000-0000-000001000000}" name="FlagType" dataDxfId="33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_tab1" displayName="Table_tab1" ref="C1:C9" totalsRowShown="0" headerRowDxfId="32" dataDxfId="31">
  <autoFilter ref="C1:C9" xr:uid="{00000000-0009-0000-0100-000006000000}"/>
  <tableColumns count="1">
    <tableColumn id="1" xr3:uid="{00000000-0010-0000-0100-000001000000}" name="Table1" dataDxfId="30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2000000}" name="Table_tab2" displayName="Table_tab2" ref="D1:D9" totalsRowShown="0" headerRowDxfId="29" dataDxfId="28">
  <autoFilter ref="D1:D9" xr:uid="{00000000-0009-0000-0100-000007000000}"/>
  <tableColumns count="1">
    <tableColumn id="1" xr3:uid="{00000000-0010-0000-0200-000001000000}" name="Table2" dataDxfId="27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3000000}" name="Table_varnum1" displayName="Table_varnum1" ref="E1:E52" totalsRowShown="0" headerRowDxfId="26" dataDxfId="25">
  <autoFilter ref="E1:E52" xr:uid="{00000000-0009-0000-0100-000009000000}"/>
  <tableColumns count="1">
    <tableColumn id="1" xr3:uid="{00000000-0010-0000-0300-000001000000}" name="VarNum1" dataDxfId="24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_varnum234" displayName="Table_varnum234" ref="F1:F35" totalsRowShown="0" headerRowDxfId="23" dataDxfId="22">
  <autoFilter ref="F1:F35" xr:uid="{00000000-0009-0000-0100-00000A000000}"/>
  <tableColumns count="1">
    <tableColumn id="1" xr3:uid="{00000000-0010-0000-0400-000001000000}" name="VarNum2-4" dataDxfId="21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5000000}" name="Table_testnum" displayName="Table_testnum" ref="G1:G36" totalsRowShown="0" headerRowDxfId="20" dataDxfId="19">
  <autoFilter ref="G1:G36" xr:uid="{00000000-0009-0000-0100-00000B000000}"/>
  <tableColumns count="1">
    <tableColumn id="1" xr3:uid="{00000000-0010-0000-0500-000001000000}" name="_TestNum" dataDxfId="18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6000000}" name="Table_restype" displayName="Table_restype" ref="H1:H5" totalsRowShown="0" headerRowDxfId="17" dataDxfId="16">
  <autoFilter ref="H1:H5" xr:uid="{00000000-0009-0000-0100-00000C000000}"/>
  <tableColumns count="1">
    <tableColumn id="1" xr3:uid="{00000000-0010-0000-0600-000001000000}" name="_Result_type" dataDxfId="15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_unitreq" displayName="Table_unitreq" ref="I1:I4" totalsRowShown="0" headerRowDxfId="14" dataDxfId="13">
  <autoFilter ref="I1:I4" xr:uid="{00000000-0009-0000-0100-00000D000000}"/>
  <tableColumns count="1">
    <tableColumn id="1" xr3:uid="{00000000-0010-0000-0700-000001000000}" name="UnitReq" dataDxfId="12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_charyn" displayName="Table_charyn" ref="J1:J3" totalsRowShown="0" headerRowDxfId="11">
  <autoFilter ref="J1:J3" xr:uid="{00000000-0009-0000-0100-00000E000000}"/>
  <tableColumns count="1">
    <tableColumn id="1" xr3:uid="{00000000-0010-0000-0800-000001000000}" name="Characterized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9000000}" name="Table_vvtype" displayName="Table_vvtype" ref="L1:L12" totalsRowShown="0" headerRowDxfId="10" dataDxfId="9">
  <autoFilter ref="L1:L12" xr:uid="{00000000-0009-0000-0100-00000F000000}"/>
  <sortState xmlns:xlrd2="http://schemas.microsoft.com/office/spreadsheetml/2017/richdata2" ref="L2:L5">
    <sortCondition ref="L2"/>
  </sortState>
  <tableColumns count="1">
    <tableColumn id="1" xr3:uid="{00000000-0010-0000-0900-000001000000}" name="ValidValueType" dataDxfId="8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A000000}" name="Table_obsreq" displayName="Table_obsreq" ref="K1:K4" totalsRowShown="0" headerRowDxfId="7">
  <autoFilter ref="K1:K4" xr:uid="{00000000-0009-0000-0100-000010000000}"/>
  <tableColumns count="1">
    <tableColumn id="1" xr3:uid="{00000000-0010-0000-0A00-000001000000}" name="ObsReq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B000000}" name="Table_num" displayName="Table_num" ref="O1:O5" totalsRowShown="0" dataDxfId="6" tableBorderDxfId="5">
  <autoFilter ref="O1:O5" xr:uid="{00000000-0009-0000-0100-000011000000}"/>
  <tableColumns count="1">
    <tableColumn id="1" xr3:uid="{00000000-0010-0000-0B00-000001000000}" name="Numeric" dataDxfId="4"/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C000000}" name="Table_case" displayName="Table_case" ref="M1:M3" totalsRowShown="0">
  <autoFilter ref="M1:M3" xr:uid="{00000000-0009-0000-0100-000013000000}"/>
  <tableColumns count="1">
    <tableColumn id="1" xr3:uid="{00000000-0010-0000-0C00-000001000000}" name="Case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0D000000}" name="Table32" displayName="Table32" ref="A1:A6" totalsRowShown="0">
  <autoFilter ref="A1:A6" xr:uid="{00000000-0009-0000-0100-000021000000}"/>
  <tableColumns count="1">
    <tableColumn id="1" xr3:uid="{00000000-0010-0000-0D00-000001000000}" name="SheetName"/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E000000}" name="Table2" displayName="Table2" ref="P1:P6" totalsRowShown="0">
  <autoFilter ref="P1:P6" xr:uid="{00000000-0009-0000-0100-000002000000}"/>
  <tableColumns count="1">
    <tableColumn id="1" xr3:uid="{00000000-0010-0000-0E00-000001000000}" name="Only"/>
  </tableColumns>
  <tableStyleInfo name="TableStyleMedium15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F000000}" name="Table1" displayName="Table1" ref="N1:N5" totalsRowShown="0" headerRowDxfId="3" dataDxfId="2" tableBorderDxfId="1">
  <autoFilter ref="N1:N5" xr:uid="{00000000-0009-0000-0100-000001000000}"/>
  <tableColumns count="1">
    <tableColumn id="1" xr3:uid="{00000000-0010-0000-0F00-000001000000}" name="Date" dataDxfId="0"/>
  </tableColumns>
  <tableStyleInfo name="TableStyleMedium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10000000}" name="Table3" displayName="Table3" ref="S1:T39" totalsRowShown="0">
  <autoFilter ref="S1:T39" xr:uid="{00000000-0009-0000-0100-000003000000}"/>
  <tableColumns count="2">
    <tableColumn id="1" xr3:uid="{00000000-0010-0000-1000-000001000000}" name="TabIDVarID"/>
    <tableColumn id="2" xr3:uid="{00000000-0010-0000-1000-000002000000}" name="Variable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U40"/>
  <sheetViews>
    <sheetView zoomScale="70" zoomScaleNormal="70" workbookViewId="0">
      <pane ySplit="1" topLeftCell="A2" activePane="bottomLeft" state="frozen"/>
      <selection pane="bottomLeft" activeCell="A10" sqref="A10:XFD10"/>
    </sheetView>
  </sheetViews>
  <sheetFormatPr defaultColWidth="8.85546875" defaultRowHeight="15.75"/>
  <cols>
    <col min="1" max="1" width="8.85546875" style="73"/>
    <col min="2" max="2" width="6.42578125" style="2" bestFit="1" customWidth="1"/>
    <col min="3" max="3" width="7.140625" style="23" customWidth="1"/>
    <col min="4" max="4" width="22.28515625" style="2" bestFit="1" customWidth="1"/>
    <col min="5" max="5" width="11.140625" style="3" customWidth="1"/>
    <col min="6" max="6" width="13.42578125" style="2" customWidth="1"/>
    <col min="7" max="7" width="12.140625" style="55" customWidth="1"/>
    <col min="8" max="8" width="11.28515625" style="1" customWidth="1"/>
    <col min="9" max="9" width="12.140625" style="1" customWidth="1"/>
    <col min="10" max="10" width="11" style="3" bestFit="1" customWidth="1"/>
    <col min="11" max="11" width="18.7109375" style="2" customWidth="1"/>
    <col min="12" max="12" width="120.42578125" style="81" bestFit="1" customWidth="1"/>
    <col min="13" max="13" width="12.28515625" style="82" bestFit="1" customWidth="1"/>
    <col min="14" max="14" width="6.42578125" style="82" bestFit="1" customWidth="1"/>
    <col min="15" max="15" width="9.28515625" style="73" bestFit="1" customWidth="1"/>
    <col min="16" max="16" width="7.140625" style="73" bestFit="1" customWidth="1"/>
    <col min="17" max="17" width="26" style="73" bestFit="1" customWidth="1"/>
    <col min="18" max="18" width="17" style="73" bestFit="1" customWidth="1"/>
    <col min="19" max="19" width="114.140625" style="82" bestFit="1" customWidth="1"/>
    <col min="20" max="20" width="23.7109375" style="82" customWidth="1"/>
    <col min="21" max="16384" width="8.85546875" style="73"/>
  </cols>
  <sheetData>
    <row r="1" spans="1:21" ht="16.5" thickBot="1">
      <c r="A1" s="45" t="s">
        <v>253</v>
      </c>
      <c r="B1" s="45" t="s">
        <v>0</v>
      </c>
      <c r="C1" s="29" t="s">
        <v>142</v>
      </c>
      <c r="D1" s="28" t="s">
        <v>1</v>
      </c>
      <c r="E1" s="30" t="s">
        <v>15</v>
      </c>
      <c r="F1" s="28" t="s">
        <v>16</v>
      </c>
      <c r="G1" s="31" t="s">
        <v>214</v>
      </c>
      <c r="H1" s="31" t="s">
        <v>17</v>
      </c>
      <c r="I1" s="31" t="s">
        <v>2</v>
      </c>
      <c r="J1" s="31" t="s">
        <v>86</v>
      </c>
      <c r="K1" s="31" t="s">
        <v>18</v>
      </c>
      <c r="L1" s="32" t="s">
        <v>131</v>
      </c>
      <c r="M1" s="33" t="s">
        <v>143</v>
      </c>
      <c r="N1" s="33" t="s">
        <v>144</v>
      </c>
      <c r="O1" s="72" t="s">
        <v>119</v>
      </c>
      <c r="P1" s="72" t="s">
        <v>120</v>
      </c>
      <c r="Q1" s="72" t="s">
        <v>127</v>
      </c>
      <c r="R1" s="72" t="s">
        <v>136</v>
      </c>
      <c r="S1" s="33" t="s">
        <v>128</v>
      </c>
      <c r="T1" s="33" t="s">
        <v>213</v>
      </c>
      <c r="U1" s="33" t="s">
        <v>151</v>
      </c>
    </row>
    <row r="2" spans="1:21" s="71" customFormat="1">
      <c r="A2" s="71">
        <v>8.1</v>
      </c>
      <c r="B2" s="48" t="s">
        <v>207</v>
      </c>
      <c r="C2" s="49" t="s">
        <v>21</v>
      </c>
      <c r="D2" s="48" t="s">
        <v>177</v>
      </c>
      <c r="E2" s="50" t="s">
        <v>6</v>
      </c>
      <c r="F2" s="48">
        <v>0</v>
      </c>
      <c r="G2" s="51">
        <v>1</v>
      </c>
      <c r="H2" s="51" t="s">
        <v>87</v>
      </c>
      <c r="I2" s="51" t="s">
        <v>5</v>
      </c>
      <c r="J2" s="50" t="s">
        <v>134</v>
      </c>
      <c r="K2" s="51"/>
      <c r="L2" s="70" t="str">
        <f t="shared" ref="L2:L39" si="0">IF($K2="list_values",$S2,(IF($K2="numeric",$O2,(IF($K2="value_case",$P2,(IF($K2="value_length",$F2,(IF($K2="find_values",$Q2,(IF($K2="only",$R2,(IF($K2="date",$M2,(IF($K2="special_missing",$T2,"")))))))))))))))</f>
        <v/>
      </c>
      <c r="M2" s="21"/>
      <c r="N2" s="21"/>
      <c r="S2" s="21"/>
      <c r="T2" s="21"/>
      <c r="U2" s="71" t="str">
        <f t="shared" ref="U2:U15" si="1">CONCATENATE(B2,C2)</f>
        <v>MIL01</v>
      </c>
    </row>
    <row r="3" spans="1:21" s="71" customFormat="1">
      <c r="A3" s="71">
        <v>8.1</v>
      </c>
      <c r="B3" s="53" t="s">
        <v>207</v>
      </c>
      <c r="C3" s="54" t="s">
        <v>24</v>
      </c>
      <c r="D3" s="53" t="s">
        <v>9</v>
      </c>
      <c r="E3" s="21" t="s">
        <v>6</v>
      </c>
      <c r="F3" s="53">
        <v>0</v>
      </c>
      <c r="G3" s="55"/>
      <c r="H3" s="55" t="s">
        <v>87</v>
      </c>
      <c r="I3" s="55" t="s">
        <v>5</v>
      </c>
      <c r="J3" s="21" t="s">
        <v>134</v>
      </c>
      <c r="K3" s="55"/>
      <c r="L3" s="70" t="str">
        <f t="shared" si="0"/>
        <v/>
      </c>
      <c r="M3" s="74"/>
      <c r="N3" s="74"/>
      <c r="S3" s="74"/>
      <c r="T3" s="74"/>
      <c r="U3" s="71" t="str">
        <f t="shared" si="1"/>
        <v>MIL02</v>
      </c>
    </row>
    <row r="4" spans="1:21" s="71" customFormat="1">
      <c r="A4" s="71">
        <v>8.1</v>
      </c>
      <c r="B4" s="53" t="s">
        <v>207</v>
      </c>
      <c r="C4" s="54" t="s">
        <v>25</v>
      </c>
      <c r="D4" s="53" t="s">
        <v>208</v>
      </c>
      <c r="E4" s="21" t="s">
        <v>6</v>
      </c>
      <c r="F4" s="53">
        <v>3</v>
      </c>
      <c r="G4" s="55"/>
      <c r="H4" s="55"/>
      <c r="I4" s="55"/>
      <c r="J4" s="21" t="s">
        <v>134</v>
      </c>
      <c r="K4" s="55"/>
      <c r="L4" s="70" t="str">
        <f>IF($K4="list_values",$S4,(IF($K4="numeric",$O4,(IF($K4="value_case",$P4,(IF($K4="value_length",$F4,(IF($K4="find_values",$Q4,(IF($K4="only",$R4,(IF($K4="date",$M4,(IF($K4="special_missing",$T4,"")))))))))))))))</f>
        <v/>
      </c>
      <c r="M4" s="21"/>
      <c r="N4" s="21"/>
      <c r="S4" s="21"/>
      <c r="T4" s="21"/>
      <c r="U4" s="71" t="str">
        <f>CONCATENATE(B4,C4)</f>
        <v>MIL03</v>
      </c>
    </row>
    <row r="5" spans="1:21" s="71" customFormat="1">
      <c r="A5" s="71">
        <v>8.1</v>
      </c>
      <c r="B5" s="53" t="s">
        <v>207</v>
      </c>
      <c r="C5" s="54" t="s">
        <v>26</v>
      </c>
      <c r="D5" s="53" t="s">
        <v>168</v>
      </c>
      <c r="E5" s="21" t="s">
        <v>6</v>
      </c>
      <c r="F5" s="53">
        <v>4</v>
      </c>
      <c r="G5" s="55"/>
      <c r="H5" s="55"/>
      <c r="I5" s="55"/>
      <c r="J5" s="21" t="s">
        <v>134</v>
      </c>
      <c r="K5" s="55"/>
      <c r="L5" s="70" t="str">
        <f>IF($K5="list_values",$S5,(IF($K5="numeric",$O5,(IF($K5="value_case",$P5,(IF($K5="value_length",$F5,(IF($K5="find_values",$Q5,(IF($K5="only",$R5,(IF($K5="date",$M5,(IF($K5="special_missing",$T5,"")))))))))))))))</f>
        <v/>
      </c>
      <c r="M5" s="21"/>
      <c r="N5" s="21"/>
      <c r="S5" s="21"/>
      <c r="T5" s="21"/>
      <c r="U5" s="71" t="str">
        <f>CONCATENATE(B5,C5)</f>
        <v>MIL04</v>
      </c>
    </row>
    <row r="6" spans="1:21" s="71" customFormat="1">
      <c r="A6" s="71">
        <v>8.1</v>
      </c>
      <c r="B6" s="53" t="s">
        <v>207</v>
      </c>
      <c r="C6" s="54" t="s">
        <v>27</v>
      </c>
      <c r="D6" s="53" t="s">
        <v>11</v>
      </c>
      <c r="E6" s="21" t="s">
        <v>3</v>
      </c>
      <c r="F6" s="53">
        <v>2</v>
      </c>
      <c r="G6" s="55"/>
      <c r="H6" s="55"/>
      <c r="I6" s="55" t="s">
        <v>5</v>
      </c>
      <c r="J6" s="21" t="s">
        <v>134</v>
      </c>
      <c r="K6" s="55" t="s">
        <v>117</v>
      </c>
      <c r="L6" s="70" t="str">
        <f t="shared" si="0"/>
        <v>AV|ED|IP|IS|OA</v>
      </c>
      <c r="M6" s="74"/>
      <c r="N6" s="74"/>
      <c r="S6" s="74" t="s">
        <v>20</v>
      </c>
      <c r="T6" s="74"/>
      <c r="U6" s="71" t="str">
        <f t="shared" si="1"/>
        <v>MIL05</v>
      </c>
    </row>
    <row r="7" spans="1:21" s="71" customFormat="1">
      <c r="A7" s="71">
        <v>8.1</v>
      </c>
      <c r="B7" s="53" t="s">
        <v>207</v>
      </c>
      <c r="C7" s="54" t="s">
        <v>28</v>
      </c>
      <c r="D7" s="53" t="s">
        <v>10</v>
      </c>
      <c r="E7" s="21" t="s">
        <v>6</v>
      </c>
      <c r="F7" s="53">
        <v>4</v>
      </c>
      <c r="G7" s="55">
        <v>2</v>
      </c>
      <c r="H7" s="55"/>
      <c r="I7" s="55"/>
      <c r="J7" s="21" t="s">
        <v>134</v>
      </c>
      <c r="K7" s="55"/>
      <c r="L7" s="70" t="str">
        <f t="shared" si="0"/>
        <v/>
      </c>
      <c r="M7" s="21"/>
      <c r="N7" s="21"/>
      <c r="S7" s="21"/>
      <c r="T7" s="21"/>
      <c r="U7" s="71" t="str">
        <f t="shared" si="1"/>
        <v>MIL06</v>
      </c>
    </row>
    <row r="8" spans="1:21" s="71" customFormat="1">
      <c r="A8" s="71">
        <v>8.1</v>
      </c>
      <c r="B8" s="53" t="s">
        <v>207</v>
      </c>
      <c r="C8" s="54" t="s">
        <v>29</v>
      </c>
      <c r="D8" s="53" t="s">
        <v>13</v>
      </c>
      <c r="E8" s="21" t="s">
        <v>6</v>
      </c>
      <c r="F8" s="53">
        <v>4</v>
      </c>
      <c r="G8" s="55"/>
      <c r="H8" s="55"/>
      <c r="I8" s="55"/>
      <c r="J8" s="21" t="s">
        <v>134</v>
      </c>
      <c r="K8" s="55"/>
      <c r="L8" s="70" t="str">
        <f t="shared" si="0"/>
        <v/>
      </c>
      <c r="M8" s="21"/>
      <c r="N8" s="21"/>
      <c r="S8" s="21"/>
      <c r="T8" s="21"/>
      <c r="U8" s="71" t="str">
        <f t="shared" si="1"/>
        <v>MIL07</v>
      </c>
    </row>
    <row r="9" spans="1:21" s="71" customFormat="1">
      <c r="A9" s="71">
        <v>8.1</v>
      </c>
      <c r="B9" s="53" t="s">
        <v>207</v>
      </c>
      <c r="C9" s="54" t="s">
        <v>30</v>
      </c>
      <c r="D9" s="53" t="s">
        <v>169</v>
      </c>
      <c r="E9" s="21" t="s">
        <v>6</v>
      </c>
      <c r="F9" s="53">
        <v>0</v>
      </c>
      <c r="G9" s="55">
        <v>3</v>
      </c>
      <c r="H9" s="55" t="s">
        <v>87</v>
      </c>
      <c r="I9" s="55" t="s">
        <v>5</v>
      </c>
      <c r="J9" s="21" t="s">
        <v>134</v>
      </c>
      <c r="K9" s="55"/>
      <c r="L9" s="70" t="str">
        <f t="shared" si="0"/>
        <v/>
      </c>
      <c r="M9" s="74"/>
      <c r="N9" s="74"/>
      <c r="S9" s="74"/>
      <c r="T9" s="74"/>
      <c r="U9" s="71" t="str">
        <f t="shared" si="1"/>
        <v>MIL08</v>
      </c>
    </row>
    <row r="10" spans="1:21" s="71" customFormat="1">
      <c r="A10" s="71">
        <v>8.1</v>
      </c>
      <c r="B10" s="53" t="s">
        <v>207</v>
      </c>
      <c r="C10" s="54" t="s">
        <v>31</v>
      </c>
      <c r="D10" s="53" t="s">
        <v>170</v>
      </c>
      <c r="E10" s="21" t="s">
        <v>6</v>
      </c>
      <c r="F10" s="53">
        <v>4</v>
      </c>
      <c r="G10" s="55"/>
      <c r="H10" s="55"/>
      <c r="I10" s="55"/>
      <c r="J10" s="21" t="s">
        <v>134</v>
      </c>
      <c r="K10" s="55"/>
      <c r="L10" s="70" t="str">
        <f t="shared" si="0"/>
        <v/>
      </c>
      <c r="M10" s="21"/>
      <c r="N10" s="21"/>
      <c r="S10" s="21"/>
      <c r="T10" s="21"/>
      <c r="U10" s="71" t="str">
        <f t="shared" si="1"/>
        <v>MIL09</v>
      </c>
    </row>
    <row r="11" spans="1:21" s="71" customFormat="1">
      <c r="A11" s="71">
        <v>8.1</v>
      </c>
      <c r="B11" s="53" t="s">
        <v>207</v>
      </c>
      <c r="C11" s="54" t="s">
        <v>32</v>
      </c>
      <c r="D11" s="53" t="s">
        <v>8</v>
      </c>
      <c r="E11" s="21" t="s">
        <v>3</v>
      </c>
      <c r="F11" s="53">
        <v>1</v>
      </c>
      <c r="G11" s="55"/>
      <c r="H11" s="55"/>
      <c r="I11" s="55"/>
      <c r="J11" s="21" t="s">
        <v>134</v>
      </c>
      <c r="K11" s="55" t="s">
        <v>117</v>
      </c>
      <c r="L11" s="70" t="str">
        <f t="shared" si="0"/>
        <v>A|F|M|U|O</v>
      </c>
      <c r="M11" s="21"/>
      <c r="N11" s="21"/>
      <c r="S11" s="74" t="s">
        <v>302</v>
      </c>
      <c r="T11" s="74"/>
      <c r="U11" s="71" t="str">
        <f t="shared" si="1"/>
        <v>MIL10</v>
      </c>
    </row>
    <row r="12" spans="1:21" s="71" customFormat="1">
      <c r="A12" s="71">
        <v>8.1</v>
      </c>
      <c r="B12" s="53" t="s">
        <v>207</v>
      </c>
      <c r="C12" s="54" t="s">
        <v>22</v>
      </c>
      <c r="D12" s="53" t="s">
        <v>175</v>
      </c>
      <c r="E12" s="21" t="s">
        <v>6</v>
      </c>
      <c r="F12" s="53">
        <v>4</v>
      </c>
      <c r="G12" s="55"/>
      <c r="H12" s="55"/>
      <c r="I12" s="55"/>
      <c r="J12" s="21" t="s">
        <v>134</v>
      </c>
      <c r="K12" s="55"/>
      <c r="L12" s="70" t="str">
        <f t="shared" si="0"/>
        <v/>
      </c>
      <c r="M12" s="21"/>
      <c r="N12" s="21"/>
      <c r="S12" s="74"/>
      <c r="T12" s="74"/>
      <c r="U12" s="71" t="str">
        <f t="shared" si="1"/>
        <v>MIL11</v>
      </c>
    </row>
    <row r="13" spans="1:21" s="71" customFormat="1">
      <c r="A13" s="71">
        <v>8.1</v>
      </c>
      <c r="B13" s="53" t="s">
        <v>207</v>
      </c>
      <c r="C13" s="54" t="s">
        <v>33</v>
      </c>
      <c r="D13" s="53" t="s">
        <v>171</v>
      </c>
      <c r="E13" s="21" t="s">
        <v>3</v>
      </c>
      <c r="F13" s="53">
        <v>2</v>
      </c>
      <c r="G13" s="55"/>
      <c r="H13" s="55"/>
      <c r="I13" s="55"/>
      <c r="J13" s="21" t="s">
        <v>132</v>
      </c>
      <c r="K13" s="55" t="s">
        <v>117</v>
      </c>
      <c r="L13" s="70" t="str">
        <f t="shared" si="0"/>
        <v>RE|SI|LA|OT|NA|BC|N1|N2|N3</v>
      </c>
      <c r="M13" s="21"/>
      <c r="N13" s="21"/>
      <c r="S13" s="21" t="s">
        <v>211</v>
      </c>
      <c r="T13" s="21"/>
      <c r="U13" s="71" t="str">
        <f t="shared" si="1"/>
        <v>MIL12</v>
      </c>
    </row>
    <row r="14" spans="1:21" s="71" customFormat="1">
      <c r="A14" s="71">
        <v>8.1</v>
      </c>
      <c r="B14" s="53" t="s">
        <v>207</v>
      </c>
      <c r="C14" s="54" t="s">
        <v>34</v>
      </c>
      <c r="D14" s="53" t="s">
        <v>172</v>
      </c>
      <c r="E14" s="21" t="s">
        <v>6</v>
      </c>
      <c r="F14" s="53">
        <v>3</v>
      </c>
      <c r="G14" s="55"/>
      <c r="H14" s="55"/>
      <c r="I14" s="55"/>
      <c r="J14" s="21" t="s">
        <v>134</v>
      </c>
      <c r="K14" s="55" t="s">
        <v>117</v>
      </c>
      <c r="L14" s="70" t="str">
        <f t="shared" si="0"/>
        <v>0|1|2|3|4|5|8|9</v>
      </c>
      <c r="M14" s="74"/>
      <c r="N14" s="74"/>
      <c r="S14" s="74" t="s">
        <v>173</v>
      </c>
      <c r="T14" s="74"/>
      <c r="U14" s="71" t="str">
        <f t="shared" si="1"/>
        <v>MIL13</v>
      </c>
    </row>
    <row r="15" spans="1:21" s="71" customFormat="1" ht="16.5" thickBot="1">
      <c r="A15" s="77">
        <v>8.1</v>
      </c>
      <c r="B15" s="56" t="s">
        <v>207</v>
      </c>
      <c r="C15" s="57" t="s">
        <v>35</v>
      </c>
      <c r="D15" s="56" t="s">
        <v>176</v>
      </c>
      <c r="E15" s="44" t="s">
        <v>6</v>
      </c>
      <c r="F15" s="56">
        <v>8</v>
      </c>
      <c r="G15" s="58"/>
      <c r="H15" s="58"/>
      <c r="I15" s="58"/>
      <c r="J15" s="44" t="s">
        <v>134</v>
      </c>
      <c r="K15" s="58" t="s">
        <v>56</v>
      </c>
      <c r="L15" s="75" t="str">
        <f t="shared" si="0"/>
        <v>product prime</v>
      </c>
      <c r="M15" s="76"/>
      <c r="N15" s="76"/>
      <c r="O15" s="77" t="s">
        <v>205</v>
      </c>
      <c r="P15" s="77"/>
      <c r="Q15" s="77"/>
      <c r="R15" s="77"/>
      <c r="S15" s="76"/>
      <c r="T15" s="76"/>
      <c r="U15" s="77" t="str">
        <f t="shared" si="1"/>
        <v>MIL14</v>
      </c>
    </row>
    <row r="16" spans="1:21" s="71" customFormat="1">
      <c r="A16" s="83">
        <v>2.1</v>
      </c>
      <c r="B16" s="48" t="s">
        <v>7</v>
      </c>
      <c r="C16" s="49" t="s">
        <v>21</v>
      </c>
      <c r="D16" s="48" t="s">
        <v>184</v>
      </c>
      <c r="E16" s="50" t="s">
        <v>6</v>
      </c>
      <c r="F16" s="48">
        <v>0</v>
      </c>
      <c r="G16" s="51"/>
      <c r="H16" s="51" t="s">
        <v>87</v>
      </c>
      <c r="I16" s="51" t="s">
        <v>5</v>
      </c>
      <c r="J16" s="50" t="s">
        <v>132</v>
      </c>
      <c r="K16" s="51"/>
      <c r="L16" s="70" t="str">
        <f t="shared" si="0"/>
        <v/>
      </c>
      <c r="M16" s="21"/>
      <c r="N16" s="21"/>
      <c r="S16" s="21"/>
      <c r="T16" s="21"/>
      <c r="U16" s="71" t="str">
        <f t="shared" ref="U16:U35" si="2">CONCATENATE(B16,C16)</f>
        <v>DEM01</v>
      </c>
    </row>
    <row r="17" spans="1:21" s="71" customFormat="1">
      <c r="A17" s="83">
        <v>2.1</v>
      </c>
      <c r="B17" s="53" t="s">
        <v>7</v>
      </c>
      <c r="C17" s="54" t="s">
        <v>24</v>
      </c>
      <c r="D17" s="53" t="s">
        <v>185</v>
      </c>
      <c r="E17" s="21" t="s">
        <v>6</v>
      </c>
      <c r="F17" s="53">
        <v>4</v>
      </c>
      <c r="G17" s="55"/>
      <c r="H17" s="55"/>
      <c r="I17" s="55"/>
      <c r="J17" s="21" t="s">
        <v>133</v>
      </c>
      <c r="K17" s="55"/>
      <c r="L17" s="70" t="str">
        <f t="shared" si="0"/>
        <v/>
      </c>
      <c r="M17" s="74"/>
      <c r="N17" s="74"/>
      <c r="S17" s="74"/>
      <c r="T17" s="74"/>
      <c r="U17" s="71" t="str">
        <f t="shared" si="2"/>
        <v>DEM02</v>
      </c>
    </row>
    <row r="18" spans="1:21" s="71" customFormat="1" ht="16.5" thickBot="1">
      <c r="A18" s="77">
        <v>2.1</v>
      </c>
      <c r="B18" s="56" t="s">
        <v>7</v>
      </c>
      <c r="C18" s="57" t="s">
        <v>25</v>
      </c>
      <c r="D18" s="56" t="s">
        <v>8</v>
      </c>
      <c r="E18" s="44" t="s">
        <v>3</v>
      </c>
      <c r="F18" s="56">
        <v>1</v>
      </c>
      <c r="G18" s="58"/>
      <c r="H18" s="58"/>
      <c r="I18" s="58"/>
      <c r="J18" s="44" t="s">
        <v>132</v>
      </c>
      <c r="K18" s="58" t="s">
        <v>117</v>
      </c>
      <c r="L18" s="75" t="str">
        <f t="shared" si="0"/>
        <v>A|F|M|U</v>
      </c>
      <c r="M18" s="76"/>
      <c r="N18" s="76"/>
      <c r="O18" s="77"/>
      <c r="P18" s="77"/>
      <c r="Q18" s="77"/>
      <c r="R18" s="77"/>
      <c r="S18" s="76" t="s">
        <v>19</v>
      </c>
      <c r="T18" s="76"/>
      <c r="U18" s="77" t="str">
        <f t="shared" si="2"/>
        <v>DEM03</v>
      </c>
    </row>
    <row r="19" spans="1:21" s="71" customFormat="1">
      <c r="A19" s="83">
        <v>4.0999999999999996</v>
      </c>
      <c r="B19" s="48" t="s">
        <v>12</v>
      </c>
      <c r="C19" s="49" t="s">
        <v>21</v>
      </c>
      <c r="D19" s="48" t="s">
        <v>184</v>
      </c>
      <c r="E19" s="50" t="s">
        <v>6</v>
      </c>
      <c r="F19" s="48">
        <v>0</v>
      </c>
      <c r="G19" s="51"/>
      <c r="H19" s="51" t="s">
        <v>87</v>
      </c>
      <c r="I19" s="51" t="s">
        <v>5</v>
      </c>
      <c r="J19" s="50" t="s">
        <v>132</v>
      </c>
      <c r="K19" s="51"/>
      <c r="L19" s="70" t="str">
        <f t="shared" si="0"/>
        <v/>
      </c>
      <c r="M19" s="21"/>
      <c r="N19" s="21"/>
      <c r="S19" s="21"/>
      <c r="T19" s="21"/>
      <c r="U19" s="71" t="str">
        <f t="shared" si="2"/>
        <v>ENC01</v>
      </c>
    </row>
    <row r="20" spans="1:21" s="71" customFormat="1">
      <c r="A20" s="83">
        <v>4.0999999999999996</v>
      </c>
      <c r="B20" s="53" t="s">
        <v>12</v>
      </c>
      <c r="C20" s="54" t="s">
        <v>24</v>
      </c>
      <c r="D20" s="53" t="s">
        <v>9</v>
      </c>
      <c r="E20" s="21" t="s">
        <v>6</v>
      </c>
      <c r="F20" s="53">
        <v>0</v>
      </c>
      <c r="G20" s="55"/>
      <c r="H20" s="55" t="s">
        <v>87</v>
      </c>
      <c r="I20" s="55" t="s">
        <v>5</v>
      </c>
      <c r="J20" s="21" t="s">
        <v>132</v>
      </c>
      <c r="K20" s="55"/>
      <c r="L20" s="70" t="str">
        <f t="shared" si="0"/>
        <v/>
      </c>
      <c r="M20" s="21"/>
      <c r="N20" s="21"/>
      <c r="S20" s="21"/>
      <c r="T20" s="21"/>
      <c r="U20" s="71" t="str">
        <f t="shared" si="2"/>
        <v>ENC02</v>
      </c>
    </row>
    <row r="21" spans="1:21" s="71" customFormat="1">
      <c r="A21" s="83">
        <v>4.0999999999999996</v>
      </c>
      <c r="B21" s="53" t="s">
        <v>12</v>
      </c>
      <c r="C21" s="54" t="s">
        <v>25</v>
      </c>
      <c r="D21" s="53" t="s">
        <v>10</v>
      </c>
      <c r="E21" s="21" t="s">
        <v>6</v>
      </c>
      <c r="F21" s="53">
        <v>4</v>
      </c>
      <c r="G21" s="55"/>
      <c r="H21" s="55"/>
      <c r="I21" s="55"/>
      <c r="J21" s="21" t="s">
        <v>132</v>
      </c>
      <c r="K21" s="55"/>
      <c r="L21" s="70" t="str">
        <f t="shared" si="0"/>
        <v/>
      </c>
      <c r="M21" s="74"/>
      <c r="N21" s="74"/>
      <c r="S21" s="74"/>
      <c r="T21" s="74"/>
      <c r="U21" s="71" t="str">
        <f t="shared" si="2"/>
        <v>ENC03</v>
      </c>
    </row>
    <row r="22" spans="1:21" s="71" customFormat="1" ht="16.5" thickBot="1">
      <c r="A22" s="77">
        <v>4.0999999999999996</v>
      </c>
      <c r="B22" s="56" t="s">
        <v>12</v>
      </c>
      <c r="C22" s="57" t="s">
        <v>26</v>
      </c>
      <c r="D22" s="56" t="s">
        <v>13</v>
      </c>
      <c r="E22" s="44" t="s">
        <v>6</v>
      </c>
      <c r="F22" s="56">
        <v>4</v>
      </c>
      <c r="G22" s="58"/>
      <c r="H22" s="58"/>
      <c r="I22" s="58"/>
      <c r="J22" s="44" t="s">
        <v>133</v>
      </c>
      <c r="K22" s="58" t="s">
        <v>212</v>
      </c>
      <c r="L22" s="75" t="str">
        <f t="shared" si="0"/>
        <v>.S</v>
      </c>
      <c r="M22" s="76"/>
      <c r="N22" s="76"/>
      <c r="O22" s="77"/>
      <c r="P22" s="77"/>
      <c r="Q22" s="77"/>
      <c r="R22" s="77"/>
      <c r="S22" s="76"/>
      <c r="T22" s="76" t="s">
        <v>300</v>
      </c>
      <c r="U22" s="77" t="str">
        <f t="shared" si="2"/>
        <v>ENC04</v>
      </c>
    </row>
    <row r="23" spans="1:21" s="71" customFormat="1" ht="16.5" thickBot="1">
      <c r="A23" s="79">
        <v>1.1000000000000001</v>
      </c>
      <c r="B23" s="59" t="s">
        <v>14</v>
      </c>
      <c r="C23" s="60" t="s">
        <v>21</v>
      </c>
      <c r="D23" s="109" t="s">
        <v>184</v>
      </c>
      <c r="E23" s="61" t="s">
        <v>6</v>
      </c>
      <c r="F23" s="59">
        <v>0</v>
      </c>
      <c r="G23" s="62"/>
      <c r="H23" s="62" t="s">
        <v>87</v>
      </c>
      <c r="I23" s="62" t="s">
        <v>5</v>
      </c>
      <c r="J23" s="61" t="s">
        <v>132</v>
      </c>
      <c r="K23" s="62"/>
      <c r="L23" s="78" t="str">
        <f t="shared" si="0"/>
        <v/>
      </c>
      <c r="M23" s="61"/>
      <c r="N23" s="61"/>
      <c r="O23" s="79"/>
      <c r="P23" s="79"/>
      <c r="Q23" s="79"/>
      <c r="R23" s="79"/>
      <c r="S23" s="61"/>
      <c r="T23" s="61"/>
      <c r="U23" s="79" t="str">
        <f t="shared" si="2"/>
        <v>ENR01</v>
      </c>
    </row>
    <row r="24" spans="1:21">
      <c r="A24" s="73" t="s">
        <v>254</v>
      </c>
      <c r="B24" s="2" t="s">
        <v>209</v>
      </c>
      <c r="C24" s="80" t="s">
        <v>21</v>
      </c>
      <c r="D24" s="2" t="s">
        <v>177</v>
      </c>
      <c r="E24" s="3" t="s">
        <v>6</v>
      </c>
      <c r="F24" s="2">
        <v>0</v>
      </c>
      <c r="G24" s="55">
        <v>1</v>
      </c>
      <c r="I24" s="1" t="s">
        <v>5</v>
      </c>
      <c r="J24" s="3" t="s">
        <v>134</v>
      </c>
      <c r="L24" s="81" t="str">
        <f t="shared" si="0"/>
        <v/>
      </c>
      <c r="U24" s="83" t="str">
        <f t="shared" si="2"/>
        <v>DEL01</v>
      </c>
    </row>
    <row r="25" spans="1:21">
      <c r="A25" s="107" t="s">
        <v>254</v>
      </c>
      <c r="B25" s="2" t="s">
        <v>209</v>
      </c>
      <c r="C25" s="80" t="s">
        <v>24</v>
      </c>
      <c r="D25" s="2" t="s">
        <v>9</v>
      </c>
      <c r="E25" s="3" t="s">
        <v>6</v>
      </c>
      <c r="F25" s="2">
        <v>0</v>
      </c>
      <c r="G25" s="55">
        <v>2</v>
      </c>
      <c r="I25" s="1" t="s">
        <v>5</v>
      </c>
      <c r="J25" s="3" t="s">
        <v>134</v>
      </c>
      <c r="L25" s="81" t="str">
        <f t="shared" si="0"/>
        <v/>
      </c>
      <c r="M25" s="108"/>
      <c r="N25" s="108"/>
      <c r="O25" s="107"/>
      <c r="P25" s="107"/>
      <c r="Q25" s="107"/>
      <c r="R25" s="107"/>
      <c r="S25" s="108"/>
      <c r="T25" s="108"/>
      <c r="U25" s="83" t="str">
        <f t="shared" si="2"/>
        <v>DEL02</v>
      </c>
    </row>
    <row r="26" spans="1:21">
      <c r="A26" s="107" t="s">
        <v>254</v>
      </c>
      <c r="B26" s="2" t="s">
        <v>209</v>
      </c>
      <c r="C26" s="80" t="s">
        <v>25</v>
      </c>
      <c r="D26" s="2" t="s">
        <v>11</v>
      </c>
      <c r="E26" s="3" t="s">
        <v>3</v>
      </c>
      <c r="F26" s="2">
        <v>2</v>
      </c>
      <c r="J26" s="3" t="s">
        <v>134</v>
      </c>
      <c r="L26" s="81" t="str">
        <f t="shared" si="0"/>
        <v/>
      </c>
      <c r="M26" s="108"/>
      <c r="N26" s="108"/>
      <c r="O26" s="107"/>
      <c r="P26" s="107"/>
      <c r="Q26" s="107"/>
      <c r="R26" s="107"/>
      <c r="S26" s="108"/>
      <c r="T26" s="108"/>
      <c r="U26" s="83" t="str">
        <f t="shared" si="2"/>
        <v>DEL03</v>
      </c>
    </row>
    <row r="27" spans="1:21">
      <c r="A27" s="83" t="s">
        <v>254</v>
      </c>
      <c r="B27" s="2" t="s">
        <v>209</v>
      </c>
      <c r="C27" s="80" t="s">
        <v>26</v>
      </c>
      <c r="D27" s="2" t="s">
        <v>10</v>
      </c>
      <c r="E27" s="3" t="s">
        <v>6</v>
      </c>
      <c r="F27" s="2">
        <v>4</v>
      </c>
      <c r="J27" s="3" t="s">
        <v>134</v>
      </c>
      <c r="L27" s="81" t="str">
        <f t="shared" si="0"/>
        <v/>
      </c>
      <c r="M27" s="108"/>
      <c r="N27" s="108"/>
      <c r="O27" s="107"/>
      <c r="P27" s="107"/>
      <c r="Q27" s="107"/>
      <c r="R27" s="107"/>
      <c r="S27" s="108"/>
      <c r="T27" s="108"/>
      <c r="U27" s="83" t="str">
        <f t="shared" si="2"/>
        <v>DEL04</v>
      </c>
    </row>
    <row r="28" spans="1:21">
      <c r="A28" s="83" t="s">
        <v>254</v>
      </c>
      <c r="B28" s="2" t="s">
        <v>209</v>
      </c>
      <c r="C28" s="80" t="s">
        <v>27</v>
      </c>
      <c r="D28" s="2" t="s">
        <v>13</v>
      </c>
      <c r="E28" s="3" t="s">
        <v>6</v>
      </c>
      <c r="F28" s="2">
        <v>4</v>
      </c>
      <c r="J28" s="3" t="s">
        <v>134</v>
      </c>
      <c r="L28" s="81" t="str">
        <f t="shared" si="0"/>
        <v/>
      </c>
      <c r="M28" s="108"/>
      <c r="N28" s="108"/>
      <c r="O28" s="107"/>
      <c r="P28" s="107"/>
      <c r="Q28" s="107"/>
      <c r="R28" s="107"/>
      <c r="S28" s="108"/>
      <c r="T28" s="108"/>
      <c r="U28" s="83" t="str">
        <f t="shared" si="2"/>
        <v>DEL05</v>
      </c>
    </row>
    <row r="29" spans="1:21">
      <c r="A29" s="83" t="s">
        <v>254</v>
      </c>
      <c r="B29" s="2" t="s">
        <v>209</v>
      </c>
      <c r="C29" s="80" t="s">
        <v>28</v>
      </c>
      <c r="D29" s="2" t="s">
        <v>304</v>
      </c>
      <c r="E29" s="3" t="s">
        <v>6</v>
      </c>
      <c r="F29" s="2">
        <v>0</v>
      </c>
      <c r="J29" s="3" t="s">
        <v>134</v>
      </c>
      <c r="L29" s="81" t="str">
        <f t="shared" si="0"/>
        <v/>
      </c>
      <c r="M29" s="108"/>
      <c r="N29" s="108"/>
      <c r="O29" s="107"/>
      <c r="P29" s="107"/>
      <c r="Q29" s="107"/>
      <c r="R29" s="107"/>
      <c r="S29" s="108"/>
      <c r="T29" s="108"/>
      <c r="U29" s="83" t="str">
        <f t="shared" si="2"/>
        <v>DEL06</v>
      </c>
    </row>
    <row r="30" spans="1:21">
      <c r="A30" s="83" t="s">
        <v>254</v>
      </c>
      <c r="B30" s="2" t="s">
        <v>209</v>
      </c>
      <c r="C30" s="80" t="s">
        <v>29</v>
      </c>
      <c r="D30" s="2" t="s">
        <v>168</v>
      </c>
      <c r="E30" s="3" t="s">
        <v>6</v>
      </c>
      <c r="F30" s="2">
        <v>4</v>
      </c>
      <c r="J30" s="3" t="s">
        <v>134</v>
      </c>
      <c r="L30" s="81" t="str">
        <f t="shared" si="0"/>
        <v/>
      </c>
      <c r="M30" s="108"/>
      <c r="N30" s="108"/>
      <c r="O30" s="107"/>
      <c r="P30" s="107"/>
      <c r="Q30" s="107"/>
      <c r="R30" s="107"/>
      <c r="S30" s="108"/>
      <c r="T30" s="108"/>
      <c r="U30" s="83" t="str">
        <f t="shared" si="2"/>
        <v>DEL07</v>
      </c>
    </row>
    <row r="31" spans="1:21">
      <c r="A31" s="83" t="s">
        <v>254</v>
      </c>
      <c r="B31" s="2" t="s">
        <v>209</v>
      </c>
      <c r="C31" s="80" t="s">
        <v>30</v>
      </c>
      <c r="D31" s="2" t="s">
        <v>305</v>
      </c>
      <c r="E31" s="3" t="s">
        <v>3</v>
      </c>
      <c r="F31" s="2">
        <v>9</v>
      </c>
      <c r="J31" s="3" t="s">
        <v>134</v>
      </c>
      <c r="L31" s="81" t="str">
        <f t="shared" si="0"/>
        <v/>
      </c>
      <c r="M31" s="108"/>
      <c r="N31" s="108"/>
      <c r="O31" s="107"/>
      <c r="P31" s="107"/>
      <c r="Q31" s="107"/>
      <c r="R31" s="107"/>
      <c r="S31" s="108"/>
      <c r="T31" s="108"/>
      <c r="U31" s="83" t="str">
        <f t="shared" si="2"/>
        <v>DEL08</v>
      </c>
    </row>
    <row r="32" spans="1:21">
      <c r="A32" s="83" t="s">
        <v>254</v>
      </c>
      <c r="B32" s="2" t="s">
        <v>209</v>
      </c>
      <c r="C32" s="80" t="s">
        <v>31</v>
      </c>
      <c r="D32" s="2" t="s">
        <v>208</v>
      </c>
      <c r="E32" s="3" t="s">
        <v>6</v>
      </c>
      <c r="F32" s="2">
        <v>3</v>
      </c>
      <c r="J32" s="3" t="s">
        <v>134</v>
      </c>
      <c r="M32" s="108"/>
      <c r="N32" s="108"/>
      <c r="O32" s="107"/>
      <c r="P32" s="107"/>
      <c r="Q32" s="107"/>
      <c r="R32" s="107"/>
      <c r="S32" s="108"/>
      <c r="T32" s="108"/>
      <c r="U32" s="83" t="str">
        <f t="shared" si="2"/>
        <v>DEL09</v>
      </c>
    </row>
    <row r="33" spans="1:21">
      <c r="A33" s="83" t="s">
        <v>254</v>
      </c>
      <c r="B33" s="2" t="s">
        <v>209</v>
      </c>
      <c r="C33" s="80" t="s">
        <v>32</v>
      </c>
      <c r="D33" s="2" t="s">
        <v>172</v>
      </c>
      <c r="E33" s="3" t="s">
        <v>6</v>
      </c>
      <c r="F33" s="2">
        <v>3</v>
      </c>
      <c r="J33" s="3" t="s">
        <v>134</v>
      </c>
      <c r="M33" s="108"/>
      <c r="N33" s="108"/>
      <c r="O33" s="107"/>
      <c r="P33" s="107"/>
      <c r="Q33" s="107"/>
      <c r="R33" s="107"/>
      <c r="S33" s="108"/>
      <c r="T33" s="108"/>
      <c r="U33" s="83" t="str">
        <f t="shared" si="2"/>
        <v>DEL10</v>
      </c>
    </row>
    <row r="34" spans="1:21" ht="16.5" thickBot="1">
      <c r="A34" s="87" t="s">
        <v>254</v>
      </c>
      <c r="B34" s="4" t="s">
        <v>209</v>
      </c>
      <c r="C34" s="84" t="s">
        <v>22</v>
      </c>
      <c r="D34" s="4" t="s">
        <v>176</v>
      </c>
      <c r="E34" s="5" t="s">
        <v>6</v>
      </c>
      <c r="F34" s="4">
        <v>8</v>
      </c>
      <c r="G34" s="58"/>
      <c r="H34" s="6"/>
      <c r="I34" s="6"/>
      <c r="J34" s="5" t="s">
        <v>134</v>
      </c>
      <c r="K34" s="4"/>
      <c r="L34" s="85"/>
      <c r="M34" s="86"/>
      <c r="N34" s="86"/>
      <c r="O34" s="87"/>
      <c r="P34" s="87"/>
      <c r="Q34" s="87"/>
      <c r="R34" s="87"/>
      <c r="S34" s="86"/>
      <c r="T34" s="86"/>
      <c r="U34" s="77" t="str">
        <f t="shared" si="2"/>
        <v>DEL11</v>
      </c>
    </row>
    <row r="35" spans="1:21" s="107" customFormat="1">
      <c r="A35" s="107" t="s">
        <v>255</v>
      </c>
      <c r="B35" s="2" t="s">
        <v>210</v>
      </c>
      <c r="C35" s="80" t="s">
        <v>21</v>
      </c>
      <c r="D35" s="2" t="s">
        <v>303</v>
      </c>
      <c r="E35" s="3" t="s">
        <v>3</v>
      </c>
      <c r="F35" s="2">
        <v>10</v>
      </c>
      <c r="G35" s="55"/>
      <c r="H35" s="1"/>
      <c r="I35" s="1"/>
      <c r="J35" s="3" t="s">
        <v>134</v>
      </c>
      <c r="K35" s="2"/>
      <c r="L35" s="81"/>
      <c r="M35" s="108"/>
      <c r="N35" s="108"/>
      <c r="S35" s="108"/>
      <c r="T35" s="108"/>
      <c r="U35" s="83" t="str">
        <f t="shared" si="2"/>
        <v>INF01</v>
      </c>
    </row>
    <row r="36" spans="1:21" s="107" customFormat="1">
      <c r="A36" s="107" t="s">
        <v>255</v>
      </c>
      <c r="B36" s="2" t="s">
        <v>210</v>
      </c>
      <c r="C36" s="80" t="s">
        <v>24</v>
      </c>
      <c r="D36" s="2" t="s">
        <v>169</v>
      </c>
      <c r="E36" s="3" t="s">
        <v>6</v>
      </c>
      <c r="F36" s="2">
        <v>0</v>
      </c>
      <c r="G36" s="55">
        <v>1</v>
      </c>
      <c r="H36" s="1"/>
      <c r="I36" s="1" t="s">
        <v>5</v>
      </c>
      <c r="J36" s="3" t="s">
        <v>134</v>
      </c>
      <c r="K36" s="2"/>
      <c r="L36" s="81" t="s">
        <v>306</v>
      </c>
      <c r="M36" s="108"/>
      <c r="N36" s="108"/>
      <c r="S36" s="108"/>
      <c r="T36" s="108"/>
      <c r="U36" s="83" t="s">
        <v>307</v>
      </c>
    </row>
    <row r="37" spans="1:21" s="107" customFormat="1">
      <c r="A37" s="83" t="s">
        <v>255</v>
      </c>
      <c r="B37" s="2" t="s">
        <v>210</v>
      </c>
      <c r="C37" s="80" t="s">
        <v>25</v>
      </c>
      <c r="D37" s="2" t="s">
        <v>175</v>
      </c>
      <c r="E37" s="3" t="s">
        <v>6</v>
      </c>
      <c r="F37" s="2">
        <v>4</v>
      </c>
      <c r="G37" s="55"/>
      <c r="H37" s="1"/>
      <c r="I37" s="1" t="s">
        <v>5</v>
      </c>
      <c r="J37" s="3" t="s">
        <v>134</v>
      </c>
      <c r="K37" s="2"/>
      <c r="L37" s="81"/>
      <c r="M37" s="108"/>
      <c r="N37" s="108"/>
      <c r="S37" s="108"/>
      <c r="T37" s="108"/>
      <c r="U37" s="83" t="s">
        <v>308</v>
      </c>
    </row>
    <row r="38" spans="1:21" s="107" customFormat="1">
      <c r="A38" s="83" t="s">
        <v>255</v>
      </c>
      <c r="B38" s="2" t="s">
        <v>210</v>
      </c>
      <c r="C38" s="80" t="s">
        <v>26</v>
      </c>
      <c r="D38" s="53" t="s">
        <v>170</v>
      </c>
      <c r="E38" s="3" t="s">
        <v>6</v>
      </c>
      <c r="F38" s="2">
        <v>4</v>
      </c>
      <c r="G38" s="55"/>
      <c r="H38" s="1"/>
      <c r="I38" s="1" t="s">
        <v>5</v>
      </c>
      <c r="J38" s="3" t="s">
        <v>134</v>
      </c>
      <c r="K38" s="2"/>
      <c r="L38" s="81"/>
      <c r="M38" s="108"/>
      <c r="N38" s="108"/>
      <c r="S38" s="108"/>
      <c r="T38" s="108"/>
      <c r="U38" s="83" t="s">
        <v>309</v>
      </c>
    </row>
    <row r="39" spans="1:21" ht="16.5" thickBot="1">
      <c r="A39" s="87" t="s">
        <v>255</v>
      </c>
      <c r="B39" s="4" t="s">
        <v>210</v>
      </c>
      <c r="C39" s="84" t="s">
        <v>27</v>
      </c>
      <c r="D39" s="4" t="s">
        <v>8</v>
      </c>
      <c r="E39" s="5" t="s">
        <v>3</v>
      </c>
      <c r="F39" s="4">
        <v>1</v>
      </c>
      <c r="G39" s="58"/>
      <c r="H39" s="6"/>
      <c r="I39" s="6" t="s">
        <v>5</v>
      </c>
      <c r="J39" s="5" t="s">
        <v>134</v>
      </c>
      <c r="K39" s="4"/>
      <c r="L39" s="85" t="str">
        <f t="shared" si="0"/>
        <v/>
      </c>
      <c r="M39" s="86"/>
      <c r="N39" s="86"/>
      <c r="O39" s="87"/>
      <c r="P39" s="87"/>
      <c r="Q39" s="87"/>
      <c r="R39" s="87"/>
      <c r="S39" s="86"/>
      <c r="T39" s="86"/>
      <c r="U39" s="77" t="s">
        <v>310</v>
      </c>
    </row>
    <row r="40" spans="1:21">
      <c r="A40" s="107"/>
      <c r="C40" s="80"/>
      <c r="M40" s="108"/>
      <c r="N40" s="108"/>
      <c r="O40" s="107"/>
      <c r="P40" s="107"/>
      <c r="Q40" s="107"/>
      <c r="R40" s="107"/>
      <c r="S40" s="108"/>
      <c r="T40" s="108"/>
      <c r="U40" s="83"/>
    </row>
  </sheetData>
  <dataConsolidate link="1"/>
  <phoneticPr fontId="27" type="noConversion"/>
  <dataValidations count="4">
    <dataValidation type="list" allowBlank="1" showInputMessage="1" showErrorMessage="1" sqref="E16:E1048576 E2:E14" xr:uid="{00000000-0002-0000-0000-000000000000}">
      <formula1>"C,N"</formula1>
    </dataValidation>
    <dataValidation type="list" allowBlank="1" showInputMessage="1" showErrorMessage="1" sqref="P16:P1048576 P1:P14" xr:uid="{00000000-0002-0000-0000-000002000000}">
      <formula1>dd_case</formula1>
    </dataValidation>
    <dataValidation type="list" allowBlank="1" showInputMessage="1" showErrorMessage="1" sqref="B16:B23" xr:uid="{00000000-0002-0000-0000-000003000000}">
      <formula1>"COD,DEM,DIS,DTH,ENC,ENR,LAB,PRO,VIT"</formula1>
    </dataValidation>
    <dataValidation type="list" allowBlank="1" showInputMessage="1" showErrorMessage="1" sqref="O1:O1048576" xr:uid="{00000000-0002-0000-0000-000001000000}">
      <formula1>dd_num</formula1>
    </dataValidation>
  </dataValidation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5000000}">
          <x14:formula1>
            <xm:f>_List!$K$2:$K$4</xm:f>
          </x14:formula1>
          <xm:sqref>J24:J1048576 J2:J14</xm:sqref>
        </x14:dataValidation>
        <x14:dataValidation type="list" allowBlank="1" showInputMessage="1" showErrorMessage="1" xr:uid="{00000000-0002-0000-0000-000006000000}">
          <x14:formula1>
            <xm:f>_List!$P$2:$P$6</xm:f>
          </x14:formula1>
          <xm:sqref>R24:R1048576 R1:R14</xm:sqref>
        </x14:dataValidation>
        <x14:dataValidation type="list" allowBlank="1" showInputMessage="1" showErrorMessage="1" xr:uid="{00000000-0002-0000-0000-000007000000}">
          <x14:formula1>
            <xm:f>_List!$L$2:$L$11</xm:f>
          </x14:formula1>
          <xm:sqref>K1 K24:K1048576</xm:sqref>
        </x14:dataValidation>
        <x14:dataValidation type="list" allowBlank="1" showInputMessage="1" showErrorMessage="1" xr:uid="{00000000-0002-0000-0000-000008000000}">
          <x14:formula1>
            <xm:f>_List!$N$2:$N$3</xm:f>
          </x14:formula1>
          <xm:sqref>M24:M1048576 M1:M14</xm:sqref>
        </x14:dataValidation>
        <x14:dataValidation type="list" allowBlank="1" showInputMessage="1" showErrorMessage="1" xr:uid="{00000000-0002-0000-0000-000009000000}">
          <x14:formula1>
            <xm:f>'A:\dev\test\test_mblnk_qa\qa_4.0_lookup_tables\qa_4.0_lookup_tables\inputfiles\[SCDM lookup table values.xlsx]_List'!#REF!</xm:f>
          </x14:formula1>
          <xm:sqref>M16:M23 R16:R23 J16:J23</xm:sqref>
        </x14:dataValidation>
        <x14:dataValidation type="list" allowBlank="1" showInputMessage="1" showErrorMessage="1" xr:uid="{00000000-0002-0000-0000-000004000000}">
          <x14:formula1>
            <xm:f>_List!$C$2:$C$10</xm:f>
          </x14:formula1>
          <xm:sqref>B24:B1048576 B2:B15</xm:sqref>
        </x14:dataValidation>
        <x14:dataValidation type="list" allowBlank="1" showInputMessage="1" showErrorMessage="1" xr:uid="{2BE193F1-7178-4ED2-9D1E-E330D6B724E2}">
          <x14:formula1>
            <xm:f>_List!$L$2:$L$12</xm:f>
          </x14:formula1>
          <xm:sqref>K2:K23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3794C-2665-455E-92C1-9AE28034BF30}">
  <dimension ref="A1:B7"/>
  <sheetViews>
    <sheetView workbookViewId="0">
      <selection activeCell="B12" sqref="B12"/>
    </sheetView>
  </sheetViews>
  <sheetFormatPr defaultRowHeight="15"/>
  <cols>
    <col min="1" max="1" width="7.42578125" customWidth="1"/>
    <col min="2" max="2" width="19.42578125" bestFit="1" customWidth="1"/>
  </cols>
  <sheetData>
    <row r="1" spans="1:2">
      <c r="A1" s="91" t="s">
        <v>256</v>
      </c>
      <c r="B1" s="91" t="s">
        <v>257</v>
      </c>
    </row>
    <row r="2" spans="1:2">
      <c r="A2">
        <v>3</v>
      </c>
      <c r="B2" s="92" t="s">
        <v>258</v>
      </c>
    </row>
    <row r="3" spans="1:2">
      <c r="A3">
        <v>4</v>
      </c>
      <c r="B3" s="92" t="s">
        <v>259</v>
      </c>
    </row>
    <row r="4" spans="1:2">
      <c r="A4">
        <v>5</v>
      </c>
      <c r="B4" s="92" t="s">
        <v>260</v>
      </c>
    </row>
    <row r="5" spans="1:2">
      <c r="A5">
        <v>6</v>
      </c>
      <c r="B5" s="92" t="s">
        <v>261</v>
      </c>
    </row>
    <row r="6" spans="1:2">
      <c r="A6">
        <v>7</v>
      </c>
      <c r="B6" s="92" t="s">
        <v>262</v>
      </c>
    </row>
    <row r="7" spans="1:2">
      <c r="A7">
        <v>8</v>
      </c>
      <c r="B7" s="92" t="s">
        <v>263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8"/>
  <sheetViews>
    <sheetView zoomScale="85" zoomScaleNormal="85" workbookViewId="0">
      <pane ySplit="1" topLeftCell="A32" activePane="bottomLeft" state="frozen"/>
      <selection pane="bottomLeft" activeCell="D46" sqref="D46"/>
    </sheetView>
  </sheetViews>
  <sheetFormatPr defaultColWidth="15.7109375" defaultRowHeight="15"/>
  <cols>
    <col min="1" max="1" width="11.140625" style="15" customWidth="1"/>
    <col min="2" max="2" width="9" style="15" bestFit="1" customWidth="1"/>
    <col min="3" max="3" width="9" style="15" customWidth="1"/>
    <col min="4" max="4" width="36" style="15" customWidth="1"/>
    <col min="5" max="5" width="9.28515625" style="15" bestFit="1" customWidth="1"/>
    <col min="6" max="6" width="11.7109375" style="15" customWidth="1"/>
    <col min="7" max="7" width="11.7109375" style="15" bestFit="1" customWidth="1"/>
    <col min="8" max="8" width="9.85546875" style="15" bestFit="1" customWidth="1"/>
    <col min="9" max="9" width="12.42578125" style="15" bestFit="1" customWidth="1"/>
    <col min="10" max="10" width="10.28515625" style="15" customWidth="1"/>
    <col min="11" max="13" width="11.140625" style="15" customWidth="1"/>
    <col min="14" max="14" width="18.42578125" style="15" customWidth="1"/>
    <col min="15" max="15" width="17.42578125" style="15" customWidth="1"/>
    <col min="16" max="16" width="116.42578125" style="15" bestFit="1" customWidth="1"/>
    <col min="17" max="18" width="28.7109375" style="15" customWidth="1"/>
    <col min="19" max="19" width="30" style="15" customWidth="1"/>
    <col min="20" max="20" width="12.85546875" style="15" bestFit="1" customWidth="1"/>
    <col min="21" max="21" width="5.42578125" style="15" bestFit="1" customWidth="1"/>
    <col min="22" max="16384" width="15.7109375" style="15"/>
  </cols>
  <sheetData>
    <row r="1" spans="1:21" ht="30">
      <c r="A1" s="40" t="s">
        <v>62</v>
      </c>
      <c r="B1" s="40" t="s">
        <v>69</v>
      </c>
      <c r="C1" s="40" t="s">
        <v>70</v>
      </c>
      <c r="D1" s="40" t="s">
        <v>222</v>
      </c>
      <c r="E1" s="40" t="s">
        <v>223</v>
      </c>
      <c r="F1" s="40" t="s">
        <v>225</v>
      </c>
      <c r="G1" s="40" t="s">
        <v>226</v>
      </c>
      <c r="H1" s="40" t="s">
        <v>72</v>
      </c>
      <c r="I1" s="40" t="s">
        <v>73</v>
      </c>
      <c r="J1" s="40" t="s">
        <v>275</v>
      </c>
      <c r="K1" s="40" t="s">
        <v>68</v>
      </c>
      <c r="L1" s="40" t="s">
        <v>224</v>
      </c>
      <c r="M1" s="40" t="s">
        <v>294</v>
      </c>
      <c r="N1" s="40" t="s">
        <v>276</v>
      </c>
      <c r="O1" s="40" t="s">
        <v>277</v>
      </c>
      <c r="P1" s="40" t="s">
        <v>264</v>
      </c>
      <c r="Q1" s="40" t="s">
        <v>228</v>
      </c>
      <c r="R1" s="40" t="s">
        <v>278</v>
      </c>
      <c r="S1" s="40" t="s">
        <v>231</v>
      </c>
      <c r="T1" s="40" t="s">
        <v>227</v>
      </c>
      <c r="U1" s="40" t="s">
        <v>229</v>
      </c>
    </row>
    <row r="2" spans="1:21" s="47" customFormat="1">
      <c r="A2" s="93" t="s">
        <v>265</v>
      </c>
      <c r="B2" s="46" t="s">
        <v>76</v>
      </c>
      <c r="C2" s="46" t="s">
        <v>77</v>
      </c>
      <c r="D2" s="65" t="s">
        <v>78</v>
      </c>
      <c r="E2" s="65" t="s">
        <v>78</v>
      </c>
      <c r="F2" s="65" t="s">
        <v>78</v>
      </c>
      <c r="G2" s="46" t="s">
        <v>78</v>
      </c>
      <c r="H2" s="46" t="s">
        <v>78</v>
      </c>
      <c r="I2" s="46">
        <v>0</v>
      </c>
      <c r="J2" s="46" t="s">
        <v>4</v>
      </c>
      <c r="K2" s="46" t="s">
        <v>79</v>
      </c>
      <c r="L2" s="46" t="s">
        <v>4</v>
      </c>
      <c r="M2" s="46" t="s">
        <v>75</v>
      </c>
      <c r="N2" s="63" t="str">
        <f>IF(ISNA(VLOOKUP(CONCATENATE(B2,D2),_List!$S$2:$T$26,2,FALSE)),"NA", VLOOKUP(CONCATENATE(B2,D2),_List!$S$2:$T$26,2,FALSE))</f>
        <v>NA</v>
      </c>
      <c r="O2" s="63" t="str">
        <f>IF(ISNA(VLOOKUP(CONCATENATE(C2,E2),_List!$S$2:$T$26,2,FALSE)),"NA", VLOOKUP(CONCATENATE(C2,E2),_List!$S$2:$T$26,2,FALSE))</f>
        <v>NA</v>
      </c>
      <c r="P2" s="63" t="str">
        <f>IF(U2=1,INDEX(Masterkey!$C$2:$C$59,MATCH(A2,Masterkey!$B$2:$B$59,0)),INDEX($P$2:$P$377,SMALL(IF($A$2:$A$377=A2,ROW($A$2:$A$377)-ROW(INDEX($A$2:$A$377,1,1))+1),1)))</f>
        <v>&amp;table1. table does not exist</v>
      </c>
      <c r="Q2" s="46"/>
      <c r="R2" s="46" t="s">
        <v>279</v>
      </c>
      <c r="S2" s="67"/>
      <c r="T2" s="46" t="s">
        <v>75</v>
      </c>
      <c r="U2" s="64">
        <f>IF(COUNTIF(A:A,A2)&gt;1,COUNTIF(A$2:A2,A2),1)</f>
        <v>1</v>
      </c>
    </row>
    <row r="3" spans="1:21" s="47" customFormat="1">
      <c r="A3" s="93" t="s">
        <v>266</v>
      </c>
      <c r="B3" s="46" t="s">
        <v>76</v>
      </c>
      <c r="C3" s="46" t="s">
        <v>77</v>
      </c>
      <c r="D3" s="65" t="s">
        <v>78</v>
      </c>
      <c r="E3" s="65" t="s">
        <v>78</v>
      </c>
      <c r="F3" s="65" t="s">
        <v>78</v>
      </c>
      <c r="G3" s="46" t="s">
        <v>78</v>
      </c>
      <c r="H3" s="46" t="s">
        <v>78</v>
      </c>
      <c r="I3" s="46">
        <v>0</v>
      </c>
      <c r="J3" s="46" t="s">
        <v>4</v>
      </c>
      <c r="K3" s="46" t="s">
        <v>79</v>
      </c>
      <c r="L3" s="46" t="s">
        <v>4</v>
      </c>
      <c r="M3" s="46" t="s">
        <v>75</v>
      </c>
      <c r="N3" s="63" t="str">
        <f>IF(ISNA(VLOOKUP(CONCATENATE(B3,D3),_List!$S$2:$T$26,2,FALSE)),"NA", VLOOKUP(CONCATENATE(B3,D3),_List!$S$2:$T$26,2,FALSE))</f>
        <v>NA</v>
      </c>
      <c r="O3" s="63" t="str">
        <f>IF(ISNA(VLOOKUP(CONCATENATE(C3,E3),_List!$S$2:$T$26,2,FALSE)),"NA", VLOOKUP(CONCATENATE(C3,E3),_List!$S$2:$T$26,2,FALSE))</f>
        <v>NA</v>
      </c>
      <c r="P3" s="63" t="str">
        <f>IF(U3=1,INDEX(Masterkey!$C$2:$C$59,MATCH(A3,Masterkey!$B$2:$B$59,0)),INDEX($P$2:$P$377,SMALL(IF($A$2:$A$377=A3,ROW($A$2:$A$377)-ROW(INDEX($A$2:$A$377,1,1))+1),1)))</f>
        <v>&amp;table1. table is not populated (lt 1 record)</v>
      </c>
      <c r="Q3" s="46"/>
      <c r="R3" s="46" t="s">
        <v>279</v>
      </c>
      <c r="S3" s="66"/>
      <c r="T3" s="66" t="s">
        <v>88</v>
      </c>
      <c r="U3" s="64">
        <f>IF(COUNTIF(A:A,A3)&gt;1,COUNTIF(A$2:A3,A3),1)</f>
        <v>1</v>
      </c>
    </row>
    <row r="4" spans="1:21" s="47" customFormat="1">
      <c r="A4" s="93" t="s">
        <v>267</v>
      </c>
      <c r="B4" s="46" t="s">
        <v>76</v>
      </c>
      <c r="C4" s="65" t="s">
        <v>77</v>
      </c>
      <c r="D4" s="65" t="s">
        <v>219</v>
      </c>
      <c r="E4" s="65" t="s">
        <v>78</v>
      </c>
      <c r="F4" s="65" t="s">
        <v>78</v>
      </c>
      <c r="G4" s="46" t="s">
        <v>78</v>
      </c>
      <c r="H4" s="46" t="s">
        <v>78</v>
      </c>
      <c r="I4" s="46">
        <v>0</v>
      </c>
      <c r="J4" s="46" t="s">
        <v>4</v>
      </c>
      <c r="K4" s="46" t="s">
        <v>79</v>
      </c>
      <c r="L4" s="46" t="s">
        <v>4</v>
      </c>
      <c r="M4" s="46" t="s">
        <v>75</v>
      </c>
      <c r="N4" s="63" t="str">
        <f>IF(ISNA(VLOOKUP(CONCATENATE(B4,D4),_List!$S$2:$T$26,2,FALSE)),"NA", VLOOKUP(CONCATENATE(B4,D4),_List!$S$2:$T$26,2,FALSE))</f>
        <v>NA</v>
      </c>
      <c r="O4" s="63" t="str">
        <f>IF(ISNA(VLOOKUP(CONCATENATE(C4,E4),_List!$S$2:$T$26,2,FALSE)),"NA", VLOOKUP(CONCATENATE(C4,E4),_List!$S$2:$T$26,2,FALSE))</f>
        <v>NA</v>
      </c>
      <c r="P4" s="63" t="str">
        <f>IF(U4=1,INDEX(Masterkey!$C$2:$C$59,MATCH(A4,Masterkey!$B$2:$B$59,0)),INDEX($P$2:$P$377,SMALL(IF($A$2:$A$377=A4,ROW($A$2:$A$377)-ROW(INDEX($A$2:$A$377,1,1))+1),1)))</f>
        <v>&amp;table1. table is not sorted by the following variables: &amp;usortlist.</v>
      </c>
      <c r="Q4" s="46"/>
      <c r="R4" s="46" t="s">
        <v>279</v>
      </c>
      <c r="S4" s="66"/>
      <c r="T4" s="66" t="s">
        <v>88</v>
      </c>
      <c r="U4" s="64">
        <f>IF(COUNTIF(A:A,A4)&gt;1,COUNTIF(A$2:A4,A4),1)</f>
        <v>1</v>
      </c>
    </row>
    <row r="5" spans="1:21" s="47" customFormat="1">
      <c r="A5" s="93" t="s">
        <v>268</v>
      </c>
      <c r="B5" s="46" t="s">
        <v>207</v>
      </c>
      <c r="C5" s="46" t="s">
        <v>77</v>
      </c>
      <c r="D5" s="46" t="s">
        <v>90</v>
      </c>
      <c r="E5" s="46" t="s">
        <v>78</v>
      </c>
      <c r="F5" s="65" t="s">
        <v>78</v>
      </c>
      <c r="G5" s="46" t="s">
        <v>78</v>
      </c>
      <c r="H5" s="46" t="s">
        <v>78</v>
      </c>
      <c r="I5" s="46">
        <v>0</v>
      </c>
      <c r="J5" s="46" t="s">
        <v>4</v>
      </c>
      <c r="K5" s="46" t="s">
        <v>79</v>
      </c>
      <c r="L5" s="46" t="s">
        <v>4</v>
      </c>
      <c r="M5" s="46" t="s">
        <v>75</v>
      </c>
      <c r="N5" s="63" t="str">
        <f>IF(ISNA(VLOOKUP(CONCATENATE(B5,D5),_List!$S$2:$T$26,2,FALSE)),"NA", VLOOKUP(CONCATENATE(B5,D5),_List!$S$2:$T$26,2,FALSE))</f>
        <v>NA</v>
      </c>
      <c r="O5" s="63" t="str">
        <f>IF(ISNA(VLOOKUP(CONCATENATE(C5,E5),_List!$S$2:$T$26,2,FALSE)),"NA", VLOOKUP(CONCATENATE(C5,E5),_List!$S$2:$T$26,2,FALSE))</f>
        <v>NA</v>
      </c>
      <c r="P5" s="63" t="str">
        <f>IF(U5=1,INDEX(Masterkey!$C$2:$C$59,MATCH(A5,Masterkey!$B$2:$B$59,0)),INDEX($P$2:$P$377,SMALL(IF($A$2:$A$377=A5,ROW($A$2:$A$377)-ROW(INDEX($A$2:$A$377,1,1))+1),1)))</f>
        <v>&amp;variable1. variable does not exist</v>
      </c>
      <c r="Q5" s="46"/>
      <c r="R5" s="46" t="s">
        <v>280</v>
      </c>
      <c r="S5" s="66"/>
      <c r="T5" s="66" t="s">
        <v>88</v>
      </c>
      <c r="U5" s="64">
        <f>IF(COUNTIF(A:A,A5)&gt;1,COUNTIF(A$2:A5,A5),1)</f>
        <v>1</v>
      </c>
    </row>
    <row r="6" spans="1:21" s="47" customFormat="1">
      <c r="A6" s="93" t="s">
        <v>269</v>
      </c>
      <c r="B6" s="46" t="s">
        <v>207</v>
      </c>
      <c r="C6" s="46" t="s">
        <v>77</v>
      </c>
      <c r="D6" s="46" t="s">
        <v>90</v>
      </c>
      <c r="E6" s="46" t="s">
        <v>78</v>
      </c>
      <c r="F6" s="65" t="s">
        <v>78</v>
      </c>
      <c r="G6" s="46" t="s">
        <v>78</v>
      </c>
      <c r="H6" s="46" t="s">
        <v>78</v>
      </c>
      <c r="I6" s="46">
        <v>0</v>
      </c>
      <c r="J6" s="46" t="s">
        <v>4</v>
      </c>
      <c r="K6" s="46" t="s">
        <v>79</v>
      </c>
      <c r="L6" s="46" t="s">
        <v>4</v>
      </c>
      <c r="M6" s="46" t="s">
        <v>75</v>
      </c>
      <c r="N6" s="63" t="str">
        <f>IF(ISNA(VLOOKUP(CONCATENATE(B6,D6),_List!$S$2:$T$26,2,FALSE)),"NA", VLOOKUP(CONCATENATE(B6,D6),_List!$S$2:$T$26,2,FALSE))</f>
        <v>NA</v>
      </c>
      <c r="O6" s="63" t="str">
        <f>IF(ISNA(VLOOKUP(CONCATENATE(C6,E6),_List!$S$2:$T$26,2,FALSE)),"NA", VLOOKUP(CONCATENATE(C6,E6),_List!$S$2:$T$26,2,FALSE))</f>
        <v>NA</v>
      </c>
      <c r="P6" s="63" t="str">
        <f>IF(U6=1,INDEX(Masterkey!$C$2:$C$59,MATCH(A6,Masterkey!$B$2:$B$59,0)),INDEX($P$2:$P$377,SMALL(IF($A$2:$A$377=A6,ROW($A$2:$A$377)-ROW(INDEX($A$2:$A$377,1,1))+1),1)))</f>
        <v>&amp;variable1. variable type does not conform to specification</v>
      </c>
      <c r="Q6" s="46"/>
      <c r="R6" s="46" t="s">
        <v>280</v>
      </c>
      <c r="S6" s="66"/>
      <c r="T6" s="66" t="s">
        <v>88</v>
      </c>
      <c r="U6" s="64">
        <f>IF(COUNTIF(A:A,A6)&gt;1,COUNTIF(A$2:A6,A6),1)</f>
        <v>1</v>
      </c>
    </row>
    <row r="7" spans="1:21" s="47" customFormat="1">
      <c r="A7" s="93" t="s">
        <v>270</v>
      </c>
      <c r="B7" s="46" t="s">
        <v>207</v>
      </c>
      <c r="C7" s="46" t="s">
        <v>77</v>
      </c>
      <c r="D7" s="46" t="s">
        <v>93</v>
      </c>
      <c r="E7" s="46" t="s">
        <v>78</v>
      </c>
      <c r="F7" s="65" t="s">
        <v>78</v>
      </c>
      <c r="G7" s="46" t="s">
        <v>78</v>
      </c>
      <c r="H7" s="46" t="s">
        <v>78</v>
      </c>
      <c r="I7" s="46">
        <v>0</v>
      </c>
      <c r="J7" s="46" t="s">
        <v>4</v>
      </c>
      <c r="K7" s="46" t="s">
        <v>79</v>
      </c>
      <c r="L7" s="46" t="s">
        <v>4</v>
      </c>
      <c r="M7" s="46" t="s">
        <v>75</v>
      </c>
      <c r="N7" s="63" t="str">
        <f>IF(ISNA(VLOOKUP(CONCATENATE(B7,D7),_List!$S$2:$T$26,2,FALSE)),"NA", VLOOKUP(CONCATENATE(B7,D7),_List!$S$2:$T$26,2,FALSE))</f>
        <v>NA</v>
      </c>
      <c r="O7" s="63" t="str">
        <f>IF(ISNA(VLOOKUP(CONCATENATE(C7,E7),_List!$S$2:$T$26,2,FALSE)),"NA", VLOOKUP(CONCATENATE(C7,E7),_List!$S$2:$T$26,2,FALSE))</f>
        <v>NA</v>
      </c>
      <c r="P7" s="63" t="str">
        <f>IF(U7=1,INDEX(Masterkey!$C$2:$C$59,MATCH(A7,Masterkey!$B$2:$B$59,0)),INDEX($P$2:$P$377,SMALL(IF($A$2:$A$377=A7,ROW($A$2:$A$377)-ROW(INDEX($A$2:$A$377,1,1))+1),1)))</f>
        <v>&amp;variable1. variable length does not conform to specifications</v>
      </c>
      <c r="Q7" s="46"/>
      <c r="R7" s="46" t="s">
        <v>280</v>
      </c>
      <c r="S7" s="46"/>
      <c r="T7" s="46" t="s">
        <v>88</v>
      </c>
      <c r="U7" s="64">
        <f>IF(COUNTIF(A:A,A7)&gt;1,COUNTIF(A$2:A7,A7),1)</f>
        <v>1</v>
      </c>
    </row>
    <row r="8" spans="1:21" s="47" customFormat="1" ht="30">
      <c r="A8" s="93" t="s">
        <v>273</v>
      </c>
      <c r="B8" s="46" t="s">
        <v>207</v>
      </c>
      <c r="C8" s="46" t="s">
        <v>77</v>
      </c>
      <c r="D8" s="46" t="s">
        <v>99</v>
      </c>
      <c r="E8" s="46" t="s">
        <v>78</v>
      </c>
      <c r="F8" s="65" t="s">
        <v>78</v>
      </c>
      <c r="G8" s="46" t="s">
        <v>78</v>
      </c>
      <c r="H8" s="46" t="s">
        <v>78</v>
      </c>
      <c r="I8" s="46">
        <v>0</v>
      </c>
      <c r="J8" s="46" t="s">
        <v>4</v>
      </c>
      <c r="K8" s="46" t="s">
        <v>79</v>
      </c>
      <c r="L8" s="46" t="s">
        <v>4</v>
      </c>
      <c r="M8" s="46" t="s">
        <v>75</v>
      </c>
      <c r="N8" s="63" t="str">
        <f>IF(ISNA(VLOOKUP(CONCATENATE(B8,D8),_List!$S$2:$T$26,2,FALSE)),"NA", VLOOKUP(CONCATENATE(B8,D8),_List!$S$2:$T$26,2,FALSE))</f>
        <v>NA</v>
      </c>
      <c r="O8" s="63" t="str">
        <f>IF(ISNA(VLOOKUP(CONCATENATE(C8,E8),_List!$S$2:$T$26,2,FALSE)),"NA", VLOOKUP(CONCATENATE(C8,E8),_List!$S$2:$T$26,2,FALSE))</f>
        <v>NA</v>
      </c>
      <c r="P8" s="63" t="str">
        <f>IF(U8=1,INDEX(Masterkey!$C$2:$C$59,MATCH(A8,Masterkey!$B$2:$B$59,0)),INDEX($P$2:$P$377,SMALL(IF($A$2:$A$377=A8,ROW($A$2:$A$377)-ROW(INDEX($A$2:$A$377,1,1))+1),1)))</f>
        <v>&amp;variable1. variable contains an invalid non-missing value</v>
      </c>
      <c r="Q8" s="46"/>
      <c r="R8" s="46" t="s">
        <v>281</v>
      </c>
      <c r="S8" s="66"/>
      <c r="T8" s="66" t="s">
        <v>88</v>
      </c>
      <c r="U8" s="64">
        <f>IF(COUNTIF(A:A,A8)&gt;1,COUNTIF(A$2:A8,A8),1)</f>
        <v>1</v>
      </c>
    </row>
    <row r="9" spans="1:21" s="47" customFormat="1">
      <c r="A9" s="94">
        <v>126</v>
      </c>
      <c r="B9" s="46" t="s">
        <v>207</v>
      </c>
      <c r="C9" s="46" t="s">
        <v>77</v>
      </c>
      <c r="D9" s="46" t="s">
        <v>25</v>
      </c>
      <c r="E9" s="46" t="s">
        <v>78</v>
      </c>
      <c r="F9" s="65" t="s">
        <v>78</v>
      </c>
      <c r="G9" s="46" t="s">
        <v>78</v>
      </c>
      <c r="H9" s="46" t="s">
        <v>78</v>
      </c>
      <c r="I9" s="46">
        <v>0</v>
      </c>
      <c r="J9" s="46" t="s">
        <v>4</v>
      </c>
      <c r="K9" s="46" t="s">
        <v>79</v>
      </c>
      <c r="L9" s="46" t="s">
        <v>4</v>
      </c>
      <c r="M9" s="46" t="s">
        <v>75</v>
      </c>
      <c r="N9" s="63" t="str">
        <f>IF(ISNA(VLOOKUP(CONCATENATE(B9,D9),_List!$S$2:$T$26,2,FALSE)),"NA", VLOOKUP(CONCATENATE(B9,D9),_List!$S$2:$T$26,2,FALSE))</f>
        <v>Age</v>
      </c>
      <c r="O9" s="63" t="str">
        <f>IF(ISNA(VLOOKUP(CONCATENATE(C9,E9),_List!$S$2:$T$26,2,FALSE)),"NA", VLOOKUP(CONCATENATE(C9,E9),_List!$S$2:$T$26,2,FALSE))</f>
        <v>NA</v>
      </c>
      <c r="P9" s="63" t="str" cm="1">
        <f t="array" ref="P9">IF(U9=1,INDEX(Masterkey!$C$2:$C$54,MATCH(A9,Masterkey!$B$2:$B$54,0)),INDEX($P$2:$P$377,SMALL(IF($A$2:$A$377=A9,_xlfn.SINGLE(ROW($A$2:$A$377))-ROW(INDEX($A$2:$A$377,1,1))+1),1)))</f>
        <v>&amp;variable1. variable contains an invalid, out of range, non-missing value</v>
      </c>
      <c r="Q9" s="46"/>
      <c r="R9" s="46" t="s">
        <v>279</v>
      </c>
      <c r="S9" s="67"/>
      <c r="T9" s="67" t="s">
        <v>75</v>
      </c>
      <c r="U9" s="64">
        <f>IF(COUNTIF(A:A,A9)&gt;1,COUNTIF(A$2:A9,A9),1)</f>
        <v>1</v>
      </c>
    </row>
    <row r="10" spans="1:21" s="47" customFormat="1">
      <c r="A10" s="95">
        <v>201</v>
      </c>
      <c r="B10" s="46" t="s">
        <v>207</v>
      </c>
      <c r="C10" s="46" t="s">
        <v>7</v>
      </c>
      <c r="D10" s="46" t="s">
        <v>21</v>
      </c>
      <c r="E10" s="46" t="s">
        <v>21</v>
      </c>
      <c r="F10" s="68" t="s">
        <v>78</v>
      </c>
      <c r="G10" s="46" t="s">
        <v>78</v>
      </c>
      <c r="H10" s="46" t="s">
        <v>78</v>
      </c>
      <c r="I10" s="46">
        <v>0</v>
      </c>
      <c r="J10" s="46" t="s">
        <v>4</v>
      </c>
      <c r="K10" s="46" t="s">
        <v>79</v>
      </c>
      <c r="L10" s="46" t="s">
        <v>4</v>
      </c>
      <c r="M10" s="46" t="s">
        <v>75</v>
      </c>
      <c r="N10" s="63" t="str">
        <f>IF(ISNA(VLOOKUP(CONCATENATE(B10,D10),_List!$S$2:$T$26,2,FALSE)),"NA", VLOOKUP(CONCATENATE(B10,D10),_List!$S$2:$T$26,2,FALSE))</f>
        <v>MPatID</v>
      </c>
      <c r="O10" s="63" t="str">
        <f>IF(ISNA(VLOOKUP(CONCATENATE(C10,E10),_List!$S$2:$T$26,2,FALSE)),"NA", VLOOKUP(CONCATENATE(C10,E10),_List!$S$2:$T$26,2,FALSE))</f>
        <v>PatID</v>
      </c>
      <c r="P10" s="63" t="str" cm="1">
        <f t="array" ref="P10">IF(U10=1,INDEX(Masterkey!$C$2:$C$54,MATCH(A10,Masterkey!$B$2:$B$54,0)),INDEX($P$2:$P$57,SMALL(IF($A$2:$A$57=A10,_xlfn.SINGLE(ROW($A$2:$A$57))-ROW(INDEX($A$2:$A$57,1,1))+1),1)))</f>
        <v>&amp;variable1. value present in &amp;table1. table, but not in the &amp;table2. table</v>
      </c>
      <c r="Q10" s="46"/>
      <c r="R10" s="46" t="s">
        <v>282</v>
      </c>
      <c r="S10" s="46"/>
      <c r="T10" s="47" t="s">
        <v>75</v>
      </c>
      <c r="U10" s="64">
        <f>IF(COUNTIF(A:A,A10)&gt;1,COUNTIF(A$2:A10,A10),1)</f>
        <v>1</v>
      </c>
    </row>
    <row r="11" spans="1:21" s="47" customFormat="1">
      <c r="A11" s="95">
        <v>201</v>
      </c>
      <c r="B11" s="46" t="s">
        <v>207</v>
      </c>
      <c r="C11" s="46" t="s">
        <v>7</v>
      </c>
      <c r="D11" s="65" t="s">
        <v>30</v>
      </c>
      <c r="E11" s="65" t="s">
        <v>21</v>
      </c>
      <c r="F11" s="68" t="s">
        <v>78</v>
      </c>
      <c r="G11" s="46" t="s">
        <v>78</v>
      </c>
      <c r="H11" s="46" t="s">
        <v>78</v>
      </c>
      <c r="I11" s="69" t="s">
        <v>84</v>
      </c>
      <c r="J11" s="46" t="s">
        <v>4</v>
      </c>
      <c r="K11" s="46" t="s">
        <v>79</v>
      </c>
      <c r="L11" s="46" t="s">
        <v>4</v>
      </c>
      <c r="M11" s="46" t="s">
        <v>75</v>
      </c>
      <c r="N11" s="63" t="str">
        <f>IF(ISNA(VLOOKUP(CONCATENATE(B11,D11),_List!$S$2:$T$26,2,FALSE)),"NA", VLOOKUP(CONCATENATE(B11,D11),_List!$S$2:$T$26,2,FALSE))</f>
        <v>CPatID</v>
      </c>
      <c r="O11" s="63" t="str">
        <f>IF(ISNA(VLOOKUP(CONCATENATE(C11,E11),_List!$S$2:$T$26,2,FALSE)),"NA", VLOOKUP(CONCATENATE(C11,E11),_List!$S$2:$T$26,2,FALSE))</f>
        <v>PatID</v>
      </c>
      <c r="P11" s="63" t="str">
        <f t="array" ref="P11">IF(U11=1,INDEX(Masterkey!$C$2:$C$54,MATCH(A11,Masterkey!$B$2:$B$54,0)),INDEX($P$2:$P$57,SMALL(IF($A$2:$A$57=A11,ROW($A$2:$A$57)-ROW(INDEX($A$2:$A$57,1,1))+1),1)))</f>
        <v>&amp;variable1. value present in &amp;table1. table, but not in the &amp;table2. table</v>
      </c>
      <c r="Q11" s="46"/>
      <c r="R11" s="46" t="s">
        <v>282</v>
      </c>
      <c r="S11" s="46"/>
      <c r="T11" s="67" t="s">
        <v>75</v>
      </c>
      <c r="U11" s="64">
        <f>IF(COUNTIF(A:A,A11)&gt;1,COUNTIF(A$2:A11,A11),1)</f>
        <v>2</v>
      </c>
    </row>
    <row r="12" spans="1:21" s="47" customFormat="1">
      <c r="A12" s="94">
        <v>201</v>
      </c>
      <c r="B12" s="46" t="s">
        <v>207</v>
      </c>
      <c r="C12" s="46" t="s">
        <v>209</v>
      </c>
      <c r="D12" s="65" t="s">
        <v>21</v>
      </c>
      <c r="E12" s="65" t="s">
        <v>24</v>
      </c>
      <c r="F12" s="68" t="s">
        <v>78</v>
      </c>
      <c r="G12" s="46" t="s">
        <v>78</v>
      </c>
      <c r="H12" s="46" t="s">
        <v>78</v>
      </c>
      <c r="I12" s="46">
        <v>0</v>
      </c>
      <c r="J12" s="46" t="s">
        <v>4</v>
      </c>
      <c r="K12" s="46" t="s">
        <v>79</v>
      </c>
      <c r="L12" s="46" t="s">
        <v>4</v>
      </c>
      <c r="M12" s="46" t="s">
        <v>75</v>
      </c>
      <c r="N12" s="63" t="str">
        <f>IF(ISNA(VLOOKUP(CONCATENATE(B12,D12),_List!$S$2:$T$26,2,FALSE)),"NA", VLOOKUP(CONCATENATE(B12,D12),_List!$S$2:$T$26,2,FALSE))</f>
        <v>MPatID</v>
      </c>
      <c r="O12" s="63" t="str">
        <f>IF(ISNA(VLOOKUP(CONCATENATE(C12,E12),_List!$S$2:$T$26,2,FALSE)),"NA", VLOOKUP(CONCATENATE(C12,E12),_List!$S$2:$T$26,2,FALSE))</f>
        <v>EncounterID</v>
      </c>
      <c r="P12" s="63" t="str">
        <f t="array" ref="P12">IF(U12=1,INDEX(Masterkey!$C$2:$C$54,MATCH(A12,Masterkey!$B$2:$B$54,0)),INDEX($P$2:$P$57,SMALL(IF($A$2:$A$57=A12,ROW($A$2:$A$57)-ROW(INDEX($A$2:$A$57,1,1))+1),1)))</f>
        <v>&amp;variable1. value present in &amp;table1. table, but not in the &amp;table2. table</v>
      </c>
      <c r="Q12" s="46"/>
      <c r="R12" s="46" t="s">
        <v>282</v>
      </c>
      <c r="S12" s="46"/>
      <c r="T12" s="67" t="s">
        <v>75</v>
      </c>
      <c r="U12" s="64">
        <f>IF(COUNTIF(A:A,A12)&gt;1,COUNTIF(A$2:A12,A12),1)</f>
        <v>3</v>
      </c>
    </row>
    <row r="13" spans="1:21" s="47" customFormat="1">
      <c r="A13" s="95">
        <v>201</v>
      </c>
      <c r="B13" s="46" t="s">
        <v>207</v>
      </c>
      <c r="C13" s="46" t="s">
        <v>209</v>
      </c>
      <c r="D13" s="65" t="s">
        <v>24</v>
      </c>
      <c r="E13" s="65" t="s">
        <v>21</v>
      </c>
      <c r="F13" s="88" t="s">
        <v>78</v>
      </c>
      <c r="G13" s="46" t="s">
        <v>78</v>
      </c>
      <c r="H13" s="46" t="s">
        <v>78</v>
      </c>
      <c r="I13" s="46">
        <v>0</v>
      </c>
      <c r="J13" s="46" t="s">
        <v>4</v>
      </c>
      <c r="K13" s="46" t="s">
        <v>79</v>
      </c>
      <c r="L13" s="46" t="s">
        <v>4</v>
      </c>
      <c r="M13" s="46" t="s">
        <v>75</v>
      </c>
      <c r="N13" s="63" t="str">
        <f>IF(ISNA(VLOOKUP(CONCATENATE(B13,D13),_List!$S$2:$T$26,2,FALSE)),"NA", VLOOKUP(CONCATENATE(B13,D13),_List!$S$2:$T$26,2,FALSE))</f>
        <v>EncounterID</v>
      </c>
      <c r="O13" s="63" t="str">
        <f>IF(ISNA(VLOOKUP(CONCATENATE(C13,E13),_List!$S$2:$T$26,2,FALSE)),"NA", VLOOKUP(CONCATENATE(C13,E13),_List!$S$2:$T$26,2,FALSE))</f>
        <v>MPatID</v>
      </c>
      <c r="P13" s="63" t="str">
        <f t="array" ref="P13">IF(U13=1,INDEX(Masterkey!$C$2:$C$54,MATCH(A13,Masterkey!$B$2:$B$54,0)),INDEX($P$2:$P$57,SMALL(IF($A$2:$A$57=A13,ROW($A$2:$A$57)-ROW(INDEX($A$2:$A$57,1,1))+1),1)))</f>
        <v>&amp;variable1. value present in &amp;table1. table, but not in the &amp;table2. table</v>
      </c>
      <c r="Q13" s="46"/>
      <c r="R13" s="46" t="s">
        <v>282</v>
      </c>
      <c r="S13" s="46"/>
      <c r="T13" s="47" t="s">
        <v>75</v>
      </c>
      <c r="U13" s="64">
        <f>IF(COUNTIF(A:A,A13)&gt;1,COUNTIF(A$2:A13,A13),1)</f>
        <v>4</v>
      </c>
    </row>
    <row r="14" spans="1:21" s="47" customFormat="1">
      <c r="A14" s="94">
        <v>201</v>
      </c>
      <c r="B14" s="46" t="s">
        <v>207</v>
      </c>
      <c r="C14" s="46" t="s">
        <v>210</v>
      </c>
      <c r="D14" s="65" t="s">
        <v>30</v>
      </c>
      <c r="E14" s="65" t="s">
        <v>24</v>
      </c>
      <c r="F14" s="88" t="s">
        <v>78</v>
      </c>
      <c r="G14" s="46" t="s">
        <v>78</v>
      </c>
      <c r="H14" s="46" t="s">
        <v>78</v>
      </c>
      <c r="I14" s="46">
        <v>0</v>
      </c>
      <c r="J14" s="46" t="s">
        <v>4</v>
      </c>
      <c r="K14" s="46" t="s">
        <v>79</v>
      </c>
      <c r="L14" s="46" t="s">
        <v>4</v>
      </c>
      <c r="M14" s="46" t="s">
        <v>75</v>
      </c>
      <c r="N14" s="63" t="str">
        <f>IF(ISNA(VLOOKUP(CONCATENATE(B14,D14),_List!$S$2:$T$26,2,FALSE)),"NA", VLOOKUP(CONCATENATE(B14,D14),_List!$S$2:$T$26,2,FALSE))</f>
        <v>CPatID</v>
      </c>
      <c r="O14" s="63" t="str">
        <f>IF(ISNA(VLOOKUP(CONCATENATE(C14,E14),_List!$S$2:$T$26,2,FALSE)),"NA", VLOOKUP(CONCATENATE(C14,E14),_List!$S$2:$T$26,2,FALSE))</f>
        <v>NA</v>
      </c>
      <c r="P14" s="63" t="str">
        <f t="array" ref="P14">IF(U14=1,INDEX(Masterkey!$C$2:$C$54,MATCH(A14,Masterkey!$B$2:$B$54,0)),INDEX($P$2:$P$57,SMALL(IF($A$2:$A$57=A14,ROW($A$2:$A$57)-ROW(INDEX($A$2:$A$57,1,1))+1),1)))</f>
        <v>&amp;variable1. value present in &amp;table1. table, but not in the &amp;table2. table</v>
      </c>
      <c r="Q14" s="46"/>
      <c r="R14" s="46" t="s">
        <v>282</v>
      </c>
      <c r="S14" s="46"/>
      <c r="T14" s="67" t="s">
        <v>75</v>
      </c>
      <c r="U14" s="64">
        <f>IF(COUNTIF(A:A,A14)&gt;1,COUNTIF(A$2:A14,A14),1)</f>
        <v>5</v>
      </c>
    </row>
    <row r="15" spans="1:21" s="47" customFormat="1">
      <c r="A15" s="95">
        <v>201</v>
      </c>
      <c r="B15" s="46" t="s">
        <v>207</v>
      </c>
      <c r="C15" s="46" t="s">
        <v>12</v>
      </c>
      <c r="D15" s="65" t="s">
        <v>24</v>
      </c>
      <c r="E15" s="65" t="s">
        <v>24</v>
      </c>
      <c r="F15" s="88" t="s">
        <v>78</v>
      </c>
      <c r="G15" s="46" t="s">
        <v>78</v>
      </c>
      <c r="H15" s="46" t="s">
        <v>78</v>
      </c>
      <c r="I15" s="46">
        <v>0</v>
      </c>
      <c r="J15" s="46" t="s">
        <v>4</v>
      </c>
      <c r="K15" s="46" t="s">
        <v>79</v>
      </c>
      <c r="L15" s="46" t="s">
        <v>4</v>
      </c>
      <c r="M15" s="46" t="s">
        <v>75</v>
      </c>
      <c r="N15" s="63" t="str">
        <f>IF(ISNA(VLOOKUP(CONCATENATE(B15,D15),_List!$S$2:$T$26,2,FALSE)),"NA", VLOOKUP(CONCATENATE(B15,D15),_List!$S$2:$T$26,2,FALSE))</f>
        <v>EncounterID</v>
      </c>
      <c r="O15" s="63" t="str">
        <f>IF(ISNA(VLOOKUP(CONCATENATE(C15,E15),_List!$S$2:$T$26,2,FALSE)),"NA", VLOOKUP(CONCATENATE(C15,E15),_List!$S$2:$T$26,2,FALSE))</f>
        <v>EncounterID</v>
      </c>
      <c r="P15" s="63" t="str">
        <f t="array" ref="P15">IF(U15=1,INDEX(Masterkey!$C$2:$C$54,MATCH(A15,Masterkey!$B$2:$B$54,0)),INDEX($P$2:$P$57,SMALL(IF($A$2:$A$57=A15,ROW($A$2:$A$57)-ROW(INDEX($A$2:$A$57,1,1))+1),1)))</f>
        <v>&amp;variable1. value present in &amp;table1. table, but not in the &amp;table2. table</v>
      </c>
      <c r="Q15" s="46"/>
      <c r="R15" s="46" t="s">
        <v>282</v>
      </c>
      <c r="S15" s="46"/>
      <c r="T15" s="47" t="s">
        <v>75</v>
      </c>
      <c r="U15" s="64">
        <f>IF(COUNTIF(A:A,A15)&gt;1,COUNTIF(A$2:A15,A15),1)</f>
        <v>6</v>
      </c>
    </row>
    <row r="16" spans="1:21" s="47" customFormat="1">
      <c r="A16" s="95">
        <v>201</v>
      </c>
      <c r="B16" s="46" t="s">
        <v>207</v>
      </c>
      <c r="C16" s="46" t="s">
        <v>14</v>
      </c>
      <c r="D16" s="65" t="s">
        <v>21</v>
      </c>
      <c r="E16" s="65" t="s">
        <v>21</v>
      </c>
      <c r="F16" s="88" t="s">
        <v>78</v>
      </c>
      <c r="G16" s="46" t="s">
        <v>78</v>
      </c>
      <c r="H16" s="46" t="s">
        <v>78</v>
      </c>
      <c r="I16" s="46">
        <v>0</v>
      </c>
      <c r="J16" s="46" t="s">
        <v>4</v>
      </c>
      <c r="K16" s="46" t="s">
        <v>79</v>
      </c>
      <c r="L16" s="46" t="s">
        <v>4</v>
      </c>
      <c r="M16" s="46" t="s">
        <v>75</v>
      </c>
      <c r="N16" s="63" t="str">
        <f>IF(ISNA(VLOOKUP(CONCATENATE(B16,D16),_List!$S$2:$T$26,2,FALSE)),"NA", VLOOKUP(CONCATENATE(B16,D16),_List!$S$2:$T$26,2,FALSE))</f>
        <v>MPatID</v>
      </c>
      <c r="O16" s="63" t="str">
        <f>IF(ISNA(VLOOKUP(CONCATENATE(C16,E16),_List!$S$2:$T$26,2,FALSE)),"NA", VLOOKUP(CONCATENATE(C16,E16),_List!$S$2:$T$26,2,FALSE))</f>
        <v>PatID</v>
      </c>
      <c r="P16" s="63" t="str">
        <f t="array" ref="P16">IF(U16=1,INDEX(Masterkey!$C$2:$C$54,MATCH(A16,Masterkey!$B$2:$B$54,0)),INDEX($P$2:$P$57,SMALL(IF($A$2:$A$57=A16,ROW($A$2:$A$57)-ROW(INDEX($A$2:$A$57,1,1))+1),1)))</f>
        <v>&amp;variable1. value present in &amp;table1. table, but not in the &amp;table2. table</v>
      </c>
      <c r="Q16" s="46"/>
      <c r="R16" s="46" t="s">
        <v>282</v>
      </c>
      <c r="S16" s="46"/>
      <c r="T16" s="47" t="s">
        <v>75</v>
      </c>
      <c r="U16" s="64">
        <f>IF(COUNTIF(A:A,A16)&gt;1,COUNTIF(A$2:A16,A16),1)</f>
        <v>7</v>
      </c>
    </row>
    <row r="17" spans="1:21" s="47" customFormat="1">
      <c r="A17" s="95">
        <v>201</v>
      </c>
      <c r="B17" s="46" t="s">
        <v>207</v>
      </c>
      <c r="C17" s="46" t="s">
        <v>14</v>
      </c>
      <c r="D17" s="65" t="s">
        <v>30</v>
      </c>
      <c r="E17" s="65" t="s">
        <v>21</v>
      </c>
      <c r="F17" s="88" t="s">
        <v>78</v>
      </c>
      <c r="G17" s="46" t="s">
        <v>78</v>
      </c>
      <c r="H17" s="46" t="s">
        <v>78</v>
      </c>
      <c r="I17" s="46">
        <v>0</v>
      </c>
      <c r="J17" s="46" t="s">
        <v>4</v>
      </c>
      <c r="K17" s="46" t="s">
        <v>79</v>
      </c>
      <c r="L17" s="46" t="s">
        <v>4</v>
      </c>
      <c r="M17" s="46" t="s">
        <v>75</v>
      </c>
      <c r="N17" s="63" t="str">
        <f>IF(ISNA(VLOOKUP(CONCATENATE(B17,D17),_List!$S$2:$T$26,2,FALSE)),"NA", VLOOKUP(CONCATENATE(B17,D17),_List!$S$2:$T$26,2,FALSE))</f>
        <v>CPatID</v>
      </c>
      <c r="O17" s="63" t="str">
        <f>IF(ISNA(VLOOKUP(CONCATENATE(C17,E17),_List!$S$2:$T$26,2,FALSE)),"NA", VLOOKUP(CONCATENATE(C17,E17),_List!$S$2:$T$26,2,FALSE))</f>
        <v>PatID</v>
      </c>
      <c r="P17" s="63" t="str">
        <f t="array" ref="P17">IF(U17=1,INDEX(Masterkey!$C$2:$C$54,MATCH(A17,Masterkey!$B$2:$B$54,0)),INDEX($P$2:$P$57,SMALL(IF($A$2:$A$57=A17,ROW($A$2:$A$57)-ROW(INDEX($A$2:$A$57,1,1))+1),1)))</f>
        <v>&amp;variable1. value present in &amp;table1. table, but not in the &amp;table2. table</v>
      </c>
      <c r="Q17" s="46"/>
      <c r="R17" s="46" t="s">
        <v>282</v>
      </c>
      <c r="S17" s="46"/>
      <c r="T17" s="47" t="s">
        <v>75</v>
      </c>
      <c r="U17" s="64">
        <f>IF(COUNTIF(A:A,A17)&gt;1,COUNTIF(A$2:A17,A17),1)</f>
        <v>8</v>
      </c>
    </row>
    <row r="18" spans="1:21" s="47" customFormat="1">
      <c r="A18" s="94">
        <v>202</v>
      </c>
      <c r="B18" s="46" t="s">
        <v>207</v>
      </c>
      <c r="C18" s="46" t="s">
        <v>209</v>
      </c>
      <c r="D18" s="65" t="s">
        <v>21</v>
      </c>
      <c r="E18" s="65" t="s">
        <v>24</v>
      </c>
      <c r="F18" s="88" t="s">
        <v>78</v>
      </c>
      <c r="G18" s="46" t="s">
        <v>78</v>
      </c>
      <c r="H18" s="46" t="s">
        <v>78</v>
      </c>
      <c r="I18" s="46">
        <v>0</v>
      </c>
      <c r="J18" s="46" t="s">
        <v>4</v>
      </c>
      <c r="K18" s="46" t="s">
        <v>79</v>
      </c>
      <c r="L18" s="46" t="s">
        <v>4</v>
      </c>
      <c r="M18" s="46" t="s">
        <v>75</v>
      </c>
      <c r="N18" s="63" t="str">
        <f>IF(ISNA(VLOOKUP(CONCATENATE(B18,D18),_List!$S$2:$T$26,2,FALSE)),"NA", VLOOKUP(CONCATENATE(B18,D18),_List!$S$2:$T$26,2,FALSE))</f>
        <v>MPatID</v>
      </c>
      <c r="O18" s="63" t="str">
        <f>IF(ISNA(VLOOKUP(CONCATENATE(C18,E18),_List!$S$2:$T$26,2,FALSE)),"NA", VLOOKUP(CONCATENATE(C18,E18),_List!$S$2:$T$26,2,FALSE))</f>
        <v>EncounterID</v>
      </c>
      <c r="P18" s="63" t="str">
        <f t="array" ref="P18">IF(U18=1,INDEX(Masterkey!$C$2:$C$54,MATCH(A18,Masterkey!$B$2:$B$54,0)),INDEX($P$2:$P$57,SMALL(IF($A$2:$A$57=A18,ROW($A$2:$A$57)-ROW(INDEX($A$2:$A$57,1,1))+1),1)))</f>
        <v>&amp;variable1. value present in &amp;table2. table, but not in the &amp;table1. table</v>
      </c>
      <c r="Q18" s="46"/>
      <c r="R18" s="46" t="s">
        <v>282</v>
      </c>
      <c r="S18" s="46"/>
      <c r="T18" s="47" t="s">
        <v>75</v>
      </c>
      <c r="U18" s="64">
        <f>IF(COUNTIF(A:A,A18)&gt;1,COUNTIF(A$2:A18,A18),1)</f>
        <v>1</v>
      </c>
    </row>
    <row r="19" spans="1:21" s="47" customFormat="1">
      <c r="A19" s="94">
        <v>202</v>
      </c>
      <c r="B19" s="46" t="s">
        <v>207</v>
      </c>
      <c r="C19" s="46" t="s">
        <v>209</v>
      </c>
      <c r="D19" s="65" t="s">
        <v>24</v>
      </c>
      <c r="E19" s="65" t="s">
        <v>21</v>
      </c>
      <c r="F19" s="88" t="s">
        <v>78</v>
      </c>
      <c r="G19" s="65" t="s">
        <v>78</v>
      </c>
      <c r="H19" s="65" t="s">
        <v>78</v>
      </c>
      <c r="I19" s="46">
        <v>0</v>
      </c>
      <c r="J19" s="46" t="s">
        <v>4</v>
      </c>
      <c r="K19" s="46" t="s">
        <v>79</v>
      </c>
      <c r="L19" s="46" t="s">
        <v>4</v>
      </c>
      <c r="M19" s="46" t="s">
        <v>75</v>
      </c>
      <c r="N19" s="63" t="str">
        <f>IF(ISNA(VLOOKUP(CONCATENATE(B19,D19),_List!$S$2:$T$26,2,FALSE)),"NA", VLOOKUP(CONCATENATE(B19,D19),_List!$S$2:$T$26,2,FALSE))</f>
        <v>EncounterID</v>
      </c>
      <c r="O19" s="63" t="str">
        <f>IF(ISNA(VLOOKUP(CONCATENATE(C19,E19),_List!$S$2:$T$26,2,FALSE)),"NA", VLOOKUP(CONCATENATE(C19,E19),_List!$S$2:$T$26,2,FALSE))</f>
        <v>MPatID</v>
      </c>
      <c r="P19" s="63" t="str">
        <f t="array" ref="P19">IF(U19=1,INDEX(Masterkey!$C$2:$C$54,MATCH(A19,Masterkey!$B$2:$B$54,0)),INDEX($P$2:$P$57,SMALL(IF($A$2:$A$57=A19,ROW($A$2:$A$57)-ROW(INDEX($A$2:$A$57,1,1))+1),1)))</f>
        <v>&amp;variable1. value present in &amp;table2. table, but not in the &amp;table1. table</v>
      </c>
      <c r="Q19" s="46"/>
      <c r="R19" s="46" t="s">
        <v>282</v>
      </c>
      <c r="S19" s="46"/>
      <c r="T19" s="47" t="s">
        <v>75</v>
      </c>
      <c r="U19" s="64">
        <f>IF(COUNTIF(A:A,A19)&gt;1,COUNTIF(A$2:A19,A19),1)</f>
        <v>2</v>
      </c>
    </row>
    <row r="20" spans="1:21" s="47" customFormat="1">
      <c r="A20" s="94">
        <v>202</v>
      </c>
      <c r="B20" s="46" t="s">
        <v>207</v>
      </c>
      <c r="C20" s="46" t="s">
        <v>210</v>
      </c>
      <c r="D20" s="65" t="s">
        <v>30</v>
      </c>
      <c r="E20" s="65" t="s">
        <v>24</v>
      </c>
      <c r="F20" s="88" t="s">
        <v>78</v>
      </c>
      <c r="G20" s="46" t="s">
        <v>78</v>
      </c>
      <c r="H20" s="46" t="s">
        <v>78</v>
      </c>
      <c r="I20" s="46">
        <v>0</v>
      </c>
      <c r="J20" s="46" t="s">
        <v>4</v>
      </c>
      <c r="K20" s="46" t="s">
        <v>79</v>
      </c>
      <c r="L20" s="46" t="s">
        <v>4</v>
      </c>
      <c r="M20" s="46" t="s">
        <v>75</v>
      </c>
      <c r="N20" s="63" t="str">
        <f>IF(ISNA(VLOOKUP(CONCATENATE(B20,D20),_List!$S$2:$T$26,2,FALSE)),"NA", VLOOKUP(CONCATENATE(B20,D20),_List!$S$2:$T$26,2,FALSE))</f>
        <v>CPatID</v>
      </c>
      <c r="O20" s="63" t="str">
        <f>IF(ISNA(VLOOKUP(CONCATENATE(C20,E20),_List!$S$2:$T$26,2,FALSE)),"NA", VLOOKUP(CONCATENATE(C20,E20),_List!$S$2:$T$26,2,FALSE))</f>
        <v>NA</v>
      </c>
      <c r="P20" s="63" t="str">
        <f t="array" ref="P20">IF(U20=1,INDEX(Masterkey!$C$2:$C$54,MATCH(A20,Masterkey!$B$2:$B$54,0)),INDEX($P$2:$P$57,SMALL(IF($A$2:$A$57=A20,ROW($A$2:$A$57)-ROW(INDEX($A$2:$A$57,1,1))+1),1)))</f>
        <v>&amp;variable1. value present in &amp;table2. table, but not in the &amp;table1. table</v>
      </c>
      <c r="Q20" s="46"/>
      <c r="R20" s="46" t="s">
        <v>282</v>
      </c>
      <c r="S20" s="46"/>
      <c r="T20" s="47" t="s">
        <v>75</v>
      </c>
      <c r="U20" s="64">
        <f>IF(COUNTIF(A:A,A20)&gt;1,COUNTIF(A$2:A20,A20),1)</f>
        <v>3</v>
      </c>
    </row>
    <row r="21" spans="1:21" s="47" customFormat="1">
      <c r="A21" s="95">
        <v>203</v>
      </c>
      <c r="B21" s="46" t="s">
        <v>207</v>
      </c>
      <c r="C21" s="46" t="s">
        <v>7</v>
      </c>
      <c r="D21" s="65" t="s">
        <v>21</v>
      </c>
      <c r="E21" s="65" t="s">
        <v>21</v>
      </c>
      <c r="F21" s="88" t="s">
        <v>78</v>
      </c>
      <c r="G21" s="46" t="s">
        <v>78</v>
      </c>
      <c r="H21" s="46" t="s">
        <v>78</v>
      </c>
      <c r="I21" s="46">
        <v>0</v>
      </c>
      <c r="J21" s="46" t="s">
        <v>4</v>
      </c>
      <c r="K21" s="46" t="s">
        <v>79</v>
      </c>
      <c r="L21" s="46" t="s">
        <v>4</v>
      </c>
      <c r="M21" s="46" t="s">
        <v>75</v>
      </c>
      <c r="N21" s="63" t="str">
        <f>IF(ISNA(VLOOKUP(CONCATENATE(B21,D21),_List!$S$2:$T$26,2,FALSE)),"NA", VLOOKUP(CONCATENATE(B21,D21),_List!$S$2:$T$26,2,FALSE))</f>
        <v>MPatID</v>
      </c>
      <c r="O21" s="63" t="str">
        <f>IF(ISNA(VLOOKUP(CONCATENATE(C21,E21),_List!$S$2:$T$26,2,FALSE)),"NA", VLOOKUP(CONCATENATE(C21,E21),_List!$S$2:$T$26,2,FALSE))</f>
        <v>PatID</v>
      </c>
      <c r="P21" s="63" t="str">
        <f t="array" ref="P21">IF(U21=1,INDEX(Masterkey!$C$2:$C$54,MATCH(A21,Masterkey!$B$2:$B$54,0)),INDEX($P$2:$P$57,SMALL(IF($A$2:$A$57=A21,ROW($A$2:$A$57)-ROW(INDEX($A$2:$A$57,1,1))+1),1)))</f>
        <v>&amp;variable1. variable length is not consistent between tables</v>
      </c>
      <c r="Q21" s="46"/>
      <c r="R21" s="46" t="s">
        <v>282</v>
      </c>
      <c r="S21" s="46"/>
      <c r="T21" s="47" t="s">
        <v>75</v>
      </c>
      <c r="U21" s="64">
        <f>IF(COUNTIF(A:A,A21)&gt;1,COUNTIF(A$2:A21,A21),1)</f>
        <v>1</v>
      </c>
    </row>
    <row r="22" spans="1:21" s="47" customFormat="1">
      <c r="A22" s="95">
        <v>203</v>
      </c>
      <c r="B22" s="46" t="s">
        <v>207</v>
      </c>
      <c r="C22" s="46" t="s">
        <v>7</v>
      </c>
      <c r="D22" s="65" t="s">
        <v>30</v>
      </c>
      <c r="E22" s="65" t="s">
        <v>21</v>
      </c>
      <c r="F22" s="88" t="s">
        <v>78</v>
      </c>
      <c r="G22" s="46" t="s">
        <v>78</v>
      </c>
      <c r="H22" s="46" t="s">
        <v>78</v>
      </c>
      <c r="I22" s="46">
        <v>0</v>
      </c>
      <c r="J22" s="46" t="s">
        <v>4</v>
      </c>
      <c r="K22" s="46" t="s">
        <v>79</v>
      </c>
      <c r="L22" s="46" t="s">
        <v>4</v>
      </c>
      <c r="M22" s="46" t="s">
        <v>75</v>
      </c>
      <c r="N22" s="63" t="str">
        <f>IF(ISNA(VLOOKUP(CONCATENATE(B22,D22),_List!$S$2:$T$26,2,FALSE)),"NA", VLOOKUP(CONCATENATE(B22,D22),_List!$S$2:$T$26,2,FALSE))</f>
        <v>CPatID</v>
      </c>
      <c r="O22" s="63" t="str">
        <f>IF(ISNA(VLOOKUP(CONCATENATE(C22,E22),_List!$S$2:$T$26,2,FALSE)),"NA", VLOOKUP(CONCATENATE(C22,E22),_List!$S$2:$T$26,2,FALSE))</f>
        <v>PatID</v>
      </c>
      <c r="P22" s="63" t="str">
        <f t="array" ref="P22">IF(U22=1,INDEX(Masterkey!$C$2:$C$54,MATCH(A22,Masterkey!$B$2:$B$54,0)),INDEX($P$2:$P$57,SMALL(IF($A$2:$A$57=A22,ROW($A$2:$A$57)-ROW(INDEX($A$2:$A$57,1,1))+1),1)))</f>
        <v>&amp;variable1. variable length is not consistent between tables</v>
      </c>
      <c r="Q22" s="46"/>
      <c r="R22" s="46" t="s">
        <v>282</v>
      </c>
      <c r="S22" s="46"/>
      <c r="T22" s="47" t="s">
        <v>75</v>
      </c>
      <c r="U22" s="64">
        <f>IF(COUNTIF(A:A,A22)&gt;1,COUNTIF(A$2:A22,A22),1)</f>
        <v>2</v>
      </c>
    </row>
    <row r="23" spans="1:21" s="47" customFormat="1">
      <c r="A23" s="95">
        <v>203</v>
      </c>
      <c r="B23" s="46" t="s">
        <v>207</v>
      </c>
      <c r="C23" s="46" t="s">
        <v>12</v>
      </c>
      <c r="D23" s="65" t="s">
        <v>24</v>
      </c>
      <c r="E23" s="65" t="s">
        <v>24</v>
      </c>
      <c r="F23" s="88" t="s">
        <v>78</v>
      </c>
      <c r="G23" s="46" t="s">
        <v>78</v>
      </c>
      <c r="H23" s="46" t="s">
        <v>78</v>
      </c>
      <c r="I23" s="46">
        <v>0</v>
      </c>
      <c r="J23" s="46" t="s">
        <v>4</v>
      </c>
      <c r="K23" s="46" t="s">
        <v>79</v>
      </c>
      <c r="L23" s="46" t="s">
        <v>4</v>
      </c>
      <c r="M23" s="46" t="s">
        <v>75</v>
      </c>
      <c r="N23" s="63" t="str">
        <f>IF(ISNA(VLOOKUP(CONCATENATE(B23,D23),_List!$S$2:$T$26,2,FALSE)),"NA", VLOOKUP(CONCATENATE(B23,D23),_List!$S$2:$T$26,2,FALSE))</f>
        <v>EncounterID</v>
      </c>
      <c r="O23" s="63" t="str">
        <f>IF(ISNA(VLOOKUP(CONCATENATE(C23,E23),_List!$S$2:$T$26,2,FALSE)),"NA", VLOOKUP(CONCATENATE(C23,E23),_List!$S$2:$T$26,2,FALSE))</f>
        <v>EncounterID</v>
      </c>
      <c r="P23" s="63" t="str">
        <f t="array" ref="P23">IF(U23=1,INDEX(Masterkey!$C$2:$C$54,MATCH(A23,Masterkey!$B$2:$B$54,0)),INDEX($P$2:$P$57,SMALL(IF($A$2:$A$57=A23,ROW($A$2:$A$57)-ROW(INDEX($A$2:$A$57,1,1))+1),1)))</f>
        <v>&amp;variable1. variable length is not consistent between tables</v>
      </c>
      <c r="Q23" s="46"/>
      <c r="R23" s="46" t="s">
        <v>282</v>
      </c>
      <c r="S23" s="46"/>
      <c r="T23" s="47" t="s">
        <v>75</v>
      </c>
      <c r="U23" s="64">
        <f>IF(COUNTIF(A:A,A23)&gt;1,COUNTIF(A$2:A23,A23),1)</f>
        <v>3</v>
      </c>
    </row>
    <row r="24" spans="1:21" s="47" customFormat="1">
      <c r="A24" s="95">
        <v>208</v>
      </c>
      <c r="B24" s="46" t="s">
        <v>207</v>
      </c>
      <c r="C24" s="46" t="s">
        <v>210</v>
      </c>
      <c r="D24" s="65" t="s">
        <v>31</v>
      </c>
      <c r="E24" s="65" t="s">
        <v>26</v>
      </c>
      <c r="F24" s="88" t="s">
        <v>30</v>
      </c>
      <c r="G24" s="65" t="s">
        <v>24</v>
      </c>
      <c r="H24" s="46" t="s">
        <v>78</v>
      </c>
      <c r="I24" s="46">
        <v>0</v>
      </c>
      <c r="J24" s="46" t="s">
        <v>4</v>
      </c>
      <c r="K24" s="46" t="s">
        <v>79</v>
      </c>
      <c r="L24" s="46" t="s">
        <v>4</v>
      </c>
      <c r="M24" s="46" t="s">
        <v>75</v>
      </c>
      <c r="N24" s="63" t="str">
        <f>IF(ISNA(VLOOKUP(CONCATENATE(B24,D24),_List!$S$2:$T$26,2,FALSE)),"NA", VLOOKUP(CONCATENATE(B24,D24),_List!$S$2:$T$26,2,FALSE))</f>
        <v>CBirth_Date</v>
      </c>
      <c r="O24" s="63" t="str">
        <f>IF(ISNA(VLOOKUP(CONCATENATE(C24,E24),_List!$S$2:$T$39,2,FALSE)),"NA", VLOOKUP(CONCATENATE(C24,E24),_List!$S$2:$T$39,2,FALSE))</f>
        <v>CBirth_Date</v>
      </c>
      <c r="P24" s="63" t="str">
        <f t="array" ref="P24">IF(U24=1,INDEX(Masterkey!$C$2:$C$54,MATCH(A24,Masterkey!$B$2:$B$54,0)),INDEX($P$2:$P$57,SMALL(IF($A$2:$A$57=A24,ROW($A$2:$A$57)-ROW(INDEX($A$2:$A$57,1,1))+1),1)))</f>
        <v>Tables linked on (&amp;variable3.,&amp;variable4). &amp;variable2. is populated, but &amp;variable1. not equal to &amp;variable2. in table &amp;table2.</v>
      </c>
      <c r="Q24" s="46"/>
      <c r="R24" s="46" t="s">
        <v>282</v>
      </c>
      <c r="S24" s="46"/>
      <c r="T24" s="47" t="s">
        <v>75</v>
      </c>
      <c r="U24" s="64">
        <f>IF(COUNTIF(A:A,A24)&gt;1,COUNTIF(A$2:A24,A24),1)</f>
        <v>1</v>
      </c>
    </row>
    <row r="25" spans="1:21" s="47" customFormat="1">
      <c r="A25" s="95">
        <v>208</v>
      </c>
      <c r="B25" s="46" t="s">
        <v>207</v>
      </c>
      <c r="C25" s="46" t="s">
        <v>210</v>
      </c>
      <c r="D25" s="65" t="s">
        <v>32</v>
      </c>
      <c r="E25" s="65" t="s">
        <v>27</v>
      </c>
      <c r="F25" s="88" t="s">
        <v>30</v>
      </c>
      <c r="G25" s="65" t="s">
        <v>24</v>
      </c>
      <c r="H25" s="65" t="s">
        <v>78</v>
      </c>
      <c r="I25" s="46">
        <v>0</v>
      </c>
      <c r="J25" s="46" t="s">
        <v>4</v>
      </c>
      <c r="K25" s="46" t="s">
        <v>79</v>
      </c>
      <c r="L25" s="46" t="s">
        <v>4</v>
      </c>
      <c r="M25" s="46" t="s">
        <v>75</v>
      </c>
      <c r="N25" s="63" t="str">
        <f>IF(ISNA(VLOOKUP(CONCATENATE(B25,D25),_List!$S$2:$T$26,2,FALSE)),"NA", VLOOKUP(CONCATENATE(B25,D25),_List!$S$2:$T$26,2,FALSE))</f>
        <v>Sex</v>
      </c>
      <c r="O25" s="63" t="str">
        <f>IF(ISNA(VLOOKUP(CONCATENATE(C25,E25),_List!$S$2:$T$39,2,FALSE)),"NA", VLOOKUP(CONCATENATE(C25,E25),_List!$S$2:$T$39,2,FALSE))</f>
        <v>Sex</v>
      </c>
      <c r="P25" s="63" t="str">
        <f t="array" ref="P25">IF(U25=1,INDEX(Masterkey!$C$2:$C$54,MATCH(A25,Masterkey!$B$2:$B$54,0)),INDEX($P$2:$P$57,SMALL(IF($A$2:$A$57=A25,ROW($A$2:$A$57)-ROW(INDEX($A$2:$A$57,1,1))+1),1)))</f>
        <v>Tables linked on (&amp;variable3.,&amp;variable4). &amp;variable2. is populated, but &amp;variable1. not equal to &amp;variable2. in table &amp;table2.</v>
      </c>
      <c r="Q25" s="46"/>
      <c r="R25" s="46" t="s">
        <v>282</v>
      </c>
      <c r="S25" s="46"/>
      <c r="T25" s="47" t="s">
        <v>75</v>
      </c>
      <c r="U25" s="64">
        <f>IF(COUNTIF(A:A,A25)&gt;1,COUNTIF(A$2:A25,A25),1)</f>
        <v>2</v>
      </c>
    </row>
    <row r="26" spans="1:21" s="47" customFormat="1">
      <c r="A26" s="95">
        <v>208</v>
      </c>
      <c r="B26" s="46" t="s">
        <v>207</v>
      </c>
      <c r="C26" s="46" t="s">
        <v>209</v>
      </c>
      <c r="D26" s="65" t="s">
        <v>28</v>
      </c>
      <c r="E26" s="65" t="s">
        <v>26</v>
      </c>
      <c r="F26" s="88" t="s">
        <v>24</v>
      </c>
      <c r="G26" s="65" t="s">
        <v>24</v>
      </c>
      <c r="H26" s="65" t="s">
        <v>78</v>
      </c>
      <c r="I26" s="46">
        <v>0</v>
      </c>
      <c r="J26" s="46" t="s">
        <v>4</v>
      </c>
      <c r="K26" s="46" t="s">
        <v>79</v>
      </c>
      <c r="L26" s="46" t="s">
        <v>4</v>
      </c>
      <c r="M26" s="46" t="s">
        <v>75</v>
      </c>
      <c r="N26" s="63" t="str">
        <f>IF(ISNA(VLOOKUP(CONCATENATE(B26,D26),_List!$S$2:$T$26,2,FALSE)),"NA", VLOOKUP(CONCATENATE(B26,D26),_List!$S$2:$T$26,2,FALSE))</f>
        <v>ADate</v>
      </c>
      <c r="O26" s="63" t="str">
        <f>IF(ISNA(VLOOKUP(CONCATENATE(C26,E26),_List!$S$2:$T$26,2,FALSE)),"NA", VLOOKUP(CONCATENATE(C26,E26),_List!$S$2:$T$26,2,FALSE))</f>
        <v>ADate</v>
      </c>
      <c r="P26" s="63" t="str">
        <f t="array" ref="P26">IF(U26=1,INDEX(Masterkey!$C$2:$C$54,MATCH(A26,Masterkey!$B$2:$B$54,0)),INDEX($P$2:$P$57,SMALL(IF($A$2:$A$57=A26,ROW($A$2:$A$57)-ROW(INDEX($A$2:$A$57,1,1))+1),1)))</f>
        <v>Tables linked on (&amp;variable3.,&amp;variable4). &amp;variable2. is populated, but &amp;variable1. not equal to &amp;variable2. in table &amp;table2.</v>
      </c>
      <c r="Q26" s="46"/>
      <c r="R26" s="46" t="s">
        <v>282</v>
      </c>
      <c r="S26" s="46"/>
      <c r="T26" s="47" t="s">
        <v>75</v>
      </c>
      <c r="U26" s="64">
        <f>IF(COUNTIF(A:A,A26)&gt;1,COUNTIF(A$2:A26,A26),1)</f>
        <v>3</v>
      </c>
    </row>
    <row r="27" spans="1:21" s="47" customFormat="1">
      <c r="A27" s="95">
        <v>208</v>
      </c>
      <c r="B27" s="46" t="s">
        <v>207</v>
      </c>
      <c r="C27" s="46" t="s">
        <v>209</v>
      </c>
      <c r="D27" s="65" t="s">
        <v>29</v>
      </c>
      <c r="E27" s="65" t="s">
        <v>27</v>
      </c>
      <c r="F27" s="88" t="s">
        <v>24</v>
      </c>
      <c r="G27" s="65" t="s">
        <v>24</v>
      </c>
      <c r="H27" s="65" t="s">
        <v>78</v>
      </c>
      <c r="I27" s="46">
        <v>0</v>
      </c>
      <c r="J27" s="46" t="s">
        <v>4</v>
      </c>
      <c r="K27" s="46" t="s">
        <v>79</v>
      </c>
      <c r="L27" s="46" t="s">
        <v>4</v>
      </c>
      <c r="M27" s="46" t="s">
        <v>75</v>
      </c>
      <c r="N27" s="63" t="str">
        <f>IF(ISNA(VLOOKUP(CONCATENATE(B27,D27),_List!$S$2:$T$26,2,FALSE)),"NA", VLOOKUP(CONCATENATE(B27,D27),_List!$S$2:$T$26,2,FALSE))</f>
        <v>DDate</v>
      </c>
      <c r="O27" s="63" t="str">
        <f>IF(ISNA(VLOOKUP(CONCATENATE(C27,E27),_List!$S$2:$T$39,2,FALSE)),"NA", VLOOKUP(CONCATENATE(C27,E27),_List!$S$2:$T$39,2,FALSE))</f>
        <v>DDate</v>
      </c>
      <c r="P27" s="63" t="str">
        <f t="array" ref="P27">IF(U27=1,INDEX(Masterkey!$C$2:$C$54,MATCH(A27,Masterkey!$B$2:$B$54,0)),INDEX($P$2:$P$57,SMALL(IF($A$2:$A$57=A27,ROW($A$2:$A$57)-ROW(INDEX($A$2:$A$57,1,1))+1),1)))</f>
        <v>Tables linked on (&amp;variable3.,&amp;variable4). &amp;variable2. is populated, but &amp;variable1. not equal to &amp;variable2. in table &amp;table2.</v>
      </c>
      <c r="Q27" s="46"/>
      <c r="R27" s="46" t="s">
        <v>282</v>
      </c>
      <c r="S27" s="46"/>
      <c r="T27" s="47" t="s">
        <v>75</v>
      </c>
      <c r="U27" s="64">
        <f>IF(COUNTIF(A:A,A27)&gt;1,COUNTIF(A$2:A27,A27),1)</f>
        <v>4</v>
      </c>
    </row>
    <row r="28" spans="1:21" s="47" customFormat="1">
      <c r="A28" s="95">
        <v>208</v>
      </c>
      <c r="B28" s="46" t="s">
        <v>207</v>
      </c>
      <c r="C28" s="46" t="s">
        <v>7</v>
      </c>
      <c r="D28" s="65" t="s">
        <v>26</v>
      </c>
      <c r="E28" s="65" t="s">
        <v>24</v>
      </c>
      <c r="F28" s="88" t="s">
        <v>21</v>
      </c>
      <c r="G28" s="65" t="s">
        <v>21</v>
      </c>
      <c r="H28" s="46" t="s">
        <v>78</v>
      </c>
      <c r="I28" s="46">
        <v>0</v>
      </c>
      <c r="J28" s="46" t="s">
        <v>4</v>
      </c>
      <c r="K28" s="46" t="s">
        <v>79</v>
      </c>
      <c r="L28" s="46" t="s">
        <v>4</v>
      </c>
      <c r="M28" s="46" t="s">
        <v>75</v>
      </c>
      <c r="N28" s="63" t="str">
        <f>IF(ISNA(VLOOKUP(CONCATENATE(B28,D28),_List!$S$2:$T$26,2,FALSE)),"NA", VLOOKUP(CONCATENATE(B28,D28),_List!$S$2:$T$26,2,FALSE))</f>
        <v>MBirth_Date</v>
      </c>
      <c r="O28" s="63" t="str">
        <f>IF(ISNA(VLOOKUP(CONCATENATE(C28,E28),_List!$S$2:$T$26,2,FALSE)),"NA", VLOOKUP(CONCATENATE(C28,E28),_List!$S$2:$T$26,2,FALSE))</f>
        <v>Birth_Date</v>
      </c>
      <c r="P28" s="63" t="str">
        <f t="array" ref="P28">IF(U28=1,INDEX(Masterkey!$C$2:$C$54,MATCH(A28,Masterkey!$B$2:$B$54,0)),INDEX($P$2:$P$57,SMALL(IF($A$2:$A$57=A28,ROW($A$2:$A$57)-ROW(INDEX($A$2:$A$57,1,1))+1),1)))</f>
        <v>Tables linked on (&amp;variable3.,&amp;variable4). &amp;variable2. is populated, but &amp;variable1. not equal to &amp;variable2. in table &amp;table2.</v>
      </c>
      <c r="Q28" s="46"/>
      <c r="R28" s="46" t="s">
        <v>282</v>
      </c>
      <c r="S28" s="46"/>
      <c r="T28" s="47" t="s">
        <v>75</v>
      </c>
      <c r="U28" s="64">
        <f>IF(COUNTIF(A:A,A28)&gt;1,COUNTIF(A$2:A28,A28),1)</f>
        <v>5</v>
      </c>
    </row>
    <row r="29" spans="1:21" s="47" customFormat="1">
      <c r="A29" s="95">
        <v>208</v>
      </c>
      <c r="B29" s="46" t="s">
        <v>207</v>
      </c>
      <c r="C29" s="46" t="s">
        <v>7</v>
      </c>
      <c r="D29" s="65" t="s">
        <v>31</v>
      </c>
      <c r="E29" s="65" t="s">
        <v>24</v>
      </c>
      <c r="F29" s="88" t="s">
        <v>30</v>
      </c>
      <c r="G29" s="65" t="s">
        <v>21</v>
      </c>
      <c r="H29" s="46" t="s">
        <v>78</v>
      </c>
      <c r="I29" s="46">
        <v>0</v>
      </c>
      <c r="J29" s="46" t="s">
        <v>4</v>
      </c>
      <c r="K29" s="46" t="s">
        <v>79</v>
      </c>
      <c r="L29" s="46" t="s">
        <v>4</v>
      </c>
      <c r="M29" s="46" t="s">
        <v>75</v>
      </c>
      <c r="N29" s="63" t="str">
        <f>IF(ISNA(VLOOKUP(CONCATENATE(B29,D29),_List!$S$2:$T$26,2,FALSE)),"NA", VLOOKUP(CONCATENATE(B29,D29),_List!$S$2:$T$26,2,FALSE))</f>
        <v>CBirth_Date</v>
      </c>
      <c r="O29" s="63" t="str">
        <f>IF(ISNA(VLOOKUP(CONCATENATE(C29,E29),_List!$S$2:$T$26,2,FALSE)),"NA", VLOOKUP(CONCATENATE(C29,E29),_List!$S$2:$T$26,2,FALSE))</f>
        <v>Birth_Date</v>
      </c>
      <c r="P29" s="63" t="str">
        <f t="array" ref="P29">IF(U29=1,INDEX(Masterkey!$C$2:$C$54,MATCH(A29,Masterkey!$B$2:$B$54,0)),INDEX($P$2:$P$57,SMALL(IF($A$2:$A$57=A29,ROW($A$2:$A$57)-ROW(INDEX($A$2:$A$57,1,1))+1),1)))</f>
        <v>Tables linked on (&amp;variable3.,&amp;variable4). &amp;variable2. is populated, but &amp;variable1. not equal to &amp;variable2. in table &amp;table2.</v>
      </c>
      <c r="Q29" s="46"/>
      <c r="R29" s="46" t="s">
        <v>282</v>
      </c>
      <c r="S29" s="46"/>
      <c r="T29" s="47" t="s">
        <v>75</v>
      </c>
      <c r="U29" s="64">
        <f>IF(COUNTIF(A:A,A29)&gt;1,COUNTIF(A$2:A29,A29),1)</f>
        <v>6</v>
      </c>
    </row>
    <row r="30" spans="1:21" s="47" customFormat="1">
      <c r="A30" s="95">
        <v>208</v>
      </c>
      <c r="B30" s="46" t="s">
        <v>207</v>
      </c>
      <c r="C30" s="46" t="s">
        <v>7</v>
      </c>
      <c r="D30" s="65" t="s">
        <v>32</v>
      </c>
      <c r="E30" s="65" t="s">
        <v>25</v>
      </c>
      <c r="F30" s="88" t="s">
        <v>30</v>
      </c>
      <c r="G30" s="65" t="s">
        <v>21</v>
      </c>
      <c r="H30" s="46" t="s">
        <v>78</v>
      </c>
      <c r="I30" s="46">
        <v>0</v>
      </c>
      <c r="J30" s="46" t="s">
        <v>4</v>
      </c>
      <c r="K30" s="46" t="s">
        <v>79</v>
      </c>
      <c r="L30" s="46" t="s">
        <v>4</v>
      </c>
      <c r="M30" s="46" t="s">
        <v>75</v>
      </c>
      <c r="N30" s="63" t="str">
        <f>IF(ISNA(VLOOKUP(CONCATENATE(B30,D30),_List!$S$2:$T$26,2,FALSE)),"NA", VLOOKUP(CONCATENATE(B30,D30),_List!$S$2:$T$26,2,FALSE))</f>
        <v>Sex</v>
      </c>
      <c r="O30" s="63" t="str">
        <f>IF(ISNA(VLOOKUP(CONCATENATE(C30,E30),_List!$S$2:$T$26,2,FALSE)),"NA", VLOOKUP(CONCATENATE(C30,E30),_List!$S$2:$T$26,2,FALSE))</f>
        <v>Sex</v>
      </c>
      <c r="P30" s="63" t="str">
        <f t="array" ref="P30">IF(U30=1,INDEX(Masterkey!$C$2:$C$54,MATCH(A30,Masterkey!$B$2:$B$54,0)),INDEX($P$2:$P$57,SMALL(IF($A$2:$A$57=A30,ROW($A$2:$A$57)-ROW(INDEX($A$2:$A$57,1,1))+1),1)))</f>
        <v>Tables linked on (&amp;variable3.,&amp;variable4). &amp;variable2. is populated, but &amp;variable1. not equal to &amp;variable2. in table &amp;table2.</v>
      </c>
      <c r="Q30" s="46"/>
      <c r="R30" s="46" t="s">
        <v>282</v>
      </c>
      <c r="S30" s="46"/>
      <c r="T30" s="47" t="s">
        <v>75</v>
      </c>
      <c r="U30" s="64">
        <f>IF(COUNTIF(A:A,A30)&gt;1,COUNTIF(A$2:A30,A30),1)</f>
        <v>7</v>
      </c>
    </row>
    <row r="31" spans="1:21" s="47" customFormat="1">
      <c r="A31" s="95">
        <v>208</v>
      </c>
      <c r="B31" s="46" t="s">
        <v>207</v>
      </c>
      <c r="C31" s="46" t="s">
        <v>12</v>
      </c>
      <c r="D31" s="65" t="s">
        <v>28</v>
      </c>
      <c r="E31" s="65" t="s">
        <v>25</v>
      </c>
      <c r="F31" s="88" t="s">
        <v>24</v>
      </c>
      <c r="G31" s="65" t="s">
        <v>24</v>
      </c>
      <c r="H31" s="46" t="s">
        <v>78</v>
      </c>
      <c r="I31" s="46">
        <v>0</v>
      </c>
      <c r="J31" s="46" t="s">
        <v>4</v>
      </c>
      <c r="K31" s="46" t="s">
        <v>79</v>
      </c>
      <c r="L31" s="46" t="s">
        <v>4</v>
      </c>
      <c r="M31" s="46" t="s">
        <v>75</v>
      </c>
      <c r="N31" s="63" t="str">
        <f>IF(ISNA(VLOOKUP(CONCATENATE(B31,D31),_List!$S$2:$T$26,2,FALSE)),"NA", VLOOKUP(CONCATENATE(B31,D31),_List!$S$2:$T$26,2,FALSE))</f>
        <v>ADate</v>
      </c>
      <c r="O31" s="63" t="str">
        <f>IF(ISNA(VLOOKUP(CONCATENATE(C31,E31),_List!$S$2:$T$26,2,FALSE)),"NA", VLOOKUP(CONCATENATE(C31,E31),_List!$S$2:$T$26,2,FALSE))</f>
        <v>ADate</v>
      </c>
      <c r="P31" s="63" t="str">
        <f t="array" ref="P31">IF(U31=1,INDEX(Masterkey!$C$2:$C$54,MATCH(A31,Masterkey!$B$2:$B$54,0)),INDEX($P$2:$P$57,SMALL(IF($A$2:$A$57=A31,ROW($A$2:$A$57)-ROW(INDEX($A$2:$A$57,1,1))+1),1)))</f>
        <v>Tables linked on (&amp;variable3.,&amp;variable4). &amp;variable2. is populated, but &amp;variable1. not equal to &amp;variable2. in table &amp;table2.</v>
      </c>
      <c r="Q31" s="46"/>
      <c r="R31" s="46" t="s">
        <v>282</v>
      </c>
      <c r="S31" s="46"/>
      <c r="T31" s="47" t="s">
        <v>75</v>
      </c>
      <c r="U31" s="64">
        <f>IF(COUNTIF(A:A,A31)&gt;1,COUNTIF(A$2:A31,A31),1)</f>
        <v>8</v>
      </c>
    </row>
    <row r="32" spans="1:21" s="47" customFormat="1">
      <c r="A32" s="95">
        <v>208</v>
      </c>
      <c r="B32" s="46" t="s">
        <v>207</v>
      </c>
      <c r="C32" s="46" t="s">
        <v>12</v>
      </c>
      <c r="D32" s="65" t="s">
        <v>29</v>
      </c>
      <c r="E32" s="65" t="s">
        <v>26</v>
      </c>
      <c r="F32" s="88" t="s">
        <v>24</v>
      </c>
      <c r="G32" s="65" t="s">
        <v>24</v>
      </c>
      <c r="H32" s="46" t="s">
        <v>78</v>
      </c>
      <c r="I32" s="46">
        <v>0</v>
      </c>
      <c r="J32" s="46" t="s">
        <v>4</v>
      </c>
      <c r="K32" s="46" t="s">
        <v>79</v>
      </c>
      <c r="L32" s="46" t="s">
        <v>4</v>
      </c>
      <c r="M32" s="46" t="s">
        <v>75</v>
      </c>
      <c r="N32" s="63" t="str">
        <f>IF(ISNA(VLOOKUP(CONCATENATE(B32,D32),_List!$S$2:$T$39,2,FALSE)),"NA", VLOOKUP(CONCATENATE(B32,D32),_List!$S$2:$T$39,2,FALSE))</f>
        <v>DDate</v>
      </c>
      <c r="O32" s="63" t="str">
        <f>IF(ISNA(VLOOKUP(CONCATENATE(C32,E32),_List!$S$2:$T$26,2,FALSE)),"NA", VLOOKUP(CONCATENATE(C32,E32),_List!$S$2:$T$26,2,FALSE))</f>
        <v>DDate</v>
      </c>
      <c r="P32" s="63" t="str">
        <f t="array" ref="P32">IF(U32=1,INDEX(Masterkey!$C$2:$C$54,MATCH(A32,Masterkey!$B$2:$B$54,0)),INDEX($P$2:$P$57,SMALL(IF($A$2:$A$57=A32,ROW($A$2:$A$57)-ROW(INDEX($A$2:$A$57,1,1))+1),1)))</f>
        <v>Tables linked on (&amp;variable3.,&amp;variable4). &amp;variable2. is populated, but &amp;variable1. not equal to &amp;variable2. in table &amp;table2.</v>
      </c>
      <c r="Q32" s="46"/>
      <c r="R32" s="46" t="s">
        <v>282</v>
      </c>
      <c r="S32" s="46"/>
      <c r="T32" s="47" t="s">
        <v>75</v>
      </c>
      <c r="U32" s="64">
        <f>IF(COUNTIF(A:A,A32)&gt;1,COUNTIF(A$2:A32,A32),1)</f>
        <v>9</v>
      </c>
    </row>
    <row r="33" spans="1:21" s="47" customFormat="1">
      <c r="A33" s="94">
        <v>211</v>
      </c>
      <c r="B33" s="46" t="s">
        <v>207</v>
      </c>
      <c r="C33" s="46" t="s">
        <v>207</v>
      </c>
      <c r="D33" s="65" t="s">
        <v>92</v>
      </c>
      <c r="E33" s="65" t="s">
        <v>78</v>
      </c>
      <c r="F33" s="65" t="s">
        <v>78</v>
      </c>
      <c r="G33" s="46" t="s">
        <v>78</v>
      </c>
      <c r="H33" s="46" t="s">
        <v>78</v>
      </c>
      <c r="I33" s="46">
        <v>0</v>
      </c>
      <c r="J33" s="46" t="s">
        <v>4</v>
      </c>
      <c r="K33" s="46" t="s">
        <v>79</v>
      </c>
      <c r="L33" s="46" t="s">
        <v>4</v>
      </c>
      <c r="M33" s="46" t="s">
        <v>75</v>
      </c>
      <c r="N33" s="63" t="str">
        <f>IF(ISNA(VLOOKUP(CONCATENATE(B33,D33),_List!$S$2:$T$39,2,FALSE)),"NA", VLOOKUP(CONCATENATE(B33,D33),_List!$S$2:$T$39,2,FALSE))</f>
        <v>NA</v>
      </c>
      <c r="O33" s="63" t="str">
        <f>IF(ISNA(VLOOKUP(CONCATENATE(B33,E33),_List!$S$2:$T$26,2,FALSE)),"NA", VLOOKUP(CONCATENATE(B33,E33),_List!$S$2:$T$26,2,FALSE))</f>
        <v>NA</v>
      </c>
      <c r="P33" s="63" t="str">
        <f t="array" ref="P33">IF(U33=1,INDEX(Masterkey!$C$2:$C$54,MATCH(A33,Masterkey!$B$2:$B$54,0)),INDEX($P$2:$P$57,SMALL(IF($A$2:$A$57=A33,ROW($A$2:$A$57)-ROW(INDEX($A$2:$A$57,1,1))+1),1)))</f>
        <v>Duplicate record(s) present for unique key variable(s): &amp;ukeylist.</v>
      </c>
      <c r="Q33" s="46"/>
      <c r="R33" s="46" t="s">
        <v>282</v>
      </c>
      <c r="S33" s="46"/>
      <c r="T33" s="47" t="s">
        <v>75</v>
      </c>
      <c r="U33" s="64">
        <f>IF(COUNTIF(A:A,A33)&gt;1,COUNTIF(A$2:A33,A33),1)</f>
        <v>1</v>
      </c>
    </row>
    <row r="34" spans="1:21" s="47" customFormat="1">
      <c r="A34" s="94">
        <v>217</v>
      </c>
      <c r="B34" s="46" t="s">
        <v>207</v>
      </c>
      <c r="C34" s="46" t="s">
        <v>207</v>
      </c>
      <c r="D34" s="65" t="s">
        <v>21</v>
      </c>
      <c r="E34" s="65" t="s">
        <v>26</v>
      </c>
      <c r="F34" s="89" t="s">
        <v>28</v>
      </c>
      <c r="G34" s="46" t="s">
        <v>78</v>
      </c>
      <c r="H34" s="46" t="s">
        <v>78</v>
      </c>
      <c r="I34" s="46">
        <v>0</v>
      </c>
      <c r="J34" s="46" t="s">
        <v>4</v>
      </c>
      <c r="K34" s="46" t="s">
        <v>79</v>
      </c>
      <c r="L34" s="46" t="s">
        <v>4</v>
      </c>
      <c r="M34" s="46" t="s">
        <v>6</v>
      </c>
      <c r="N34" s="63" t="str">
        <f>IF(ISNA(VLOOKUP(CONCATENATE(B34,D34),_List!$S$2:$T$39,2,FALSE)),"NA", VLOOKUP(CONCATENATE(B34,D34),_List!$S$2:$T$39,2,FALSE))</f>
        <v>MPatID</v>
      </c>
      <c r="O34" s="63" t="str">
        <f>IF(ISNA(VLOOKUP(CONCATENATE(B34,E34),_List!$S$2:$T$26,2,FALSE)),"NA", VLOOKUP(CONCATENATE(B34,E34),_List!$S$2:$T$26,2,FALSE))</f>
        <v>MBirth_Date</v>
      </c>
      <c r="P34" s="63" t="str">
        <f t="array" ref="P34">IF(U34=1,INDEX(Masterkey!$C$2:$C$54,MATCH(A34,Masterkey!$B$2:$B$54,0)),INDEX($P$2:$P$57,SMALL(IF($A$2:$A$57=A34,ROW($A$2:$A$57)-ROW(INDEX($A$2:$A$57,1,1))+1),1)))</f>
        <v>For non-linked records, rows are not distinct by key variables &amp;variable1., &amp;variable2., &amp;variable3.</v>
      </c>
      <c r="Q34" s="46"/>
      <c r="R34" s="46" t="s">
        <v>282</v>
      </c>
      <c r="S34" s="46"/>
      <c r="T34" s="47" t="s">
        <v>75</v>
      </c>
      <c r="U34" s="64">
        <f>IF(COUNTIF(A:A,A34)&gt;1,COUNTIF(A$2:A34,A34),1)</f>
        <v>1</v>
      </c>
    </row>
    <row r="35" spans="1:21" s="47" customFormat="1">
      <c r="A35" s="94">
        <v>218</v>
      </c>
      <c r="B35" s="46" t="s">
        <v>207</v>
      </c>
      <c r="C35" s="46" t="s">
        <v>207</v>
      </c>
      <c r="D35" s="65" t="s">
        <v>21</v>
      </c>
      <c r="E35" s="65" t="s">
        <v>30</v>
      </c>
      <c r="F35" s="89" t="s">
        <v>78</v>
      </c>
      <c r="G35" s="46" t="s">
        <v>78</v>
      </c>
      <c r="H35" s="46" t="s">
        <v>78</v>
      </c>
      <c r="I35" s="46">
        <v>0</v>
      </c>
      <c r="J35" s="46" t="s">
        <v>4</v>
      </c>
      <c r="K35" s="46" t="s">
        <v>79</v>
      </c>
      <c r="L35" s="46" t="s">
        <v>4</v>
      </c>
      <c r="M35" s="46" t="s">
        <v>4</v>
      </c>
      <c r="N35" s="63" t="str">
        <f>IF(ISNA(VLOOKUP(CONCATENATE(B35,D35),_List!$S$2:$T$39,2,FALSE)),"NA", VLOOKUP(CONCATENATE(B35,D35),_List!$S$2:$T$39,2,FALSE))</f>
        <v>MPatID</v>
      </c>
      <c r="O35" s="63" t="str">
        <f>IF(ISNA(VLOOKUP(CONCATENATE(B35,E35),_List!$S$2:$T$26,2,FALSE)),"NA", VLOOKUP(CONCATENATE(B35,E35),_List!$S$2:$T$26,2,FALSE))</f>
        <v>CPatID</v>
      </c>
      <c r="P35" s="63" t="str">
        <f t="array" ref="P35">IF(U35=1,INDEX(Masterkey!$C$2:$C$54,MATCH(A35,Masterkey!$B$2:$B$54,0)),INDEX($P$2:$P$57,SMALL(IF($A$2:$A$57=A35,ROW($A$2:$A$57)-ROW(INDEX($A$2:$A$57,1,1))+1),1)))</f>
        <v>For linked records, rows are not distinct by key variables &amp;variable1., &amp;variable2., &amp;variable3., &amp;variable4.</v>
      </c>
      <c r="Q35" s="46"/>
      <c r="R35" s="46" t="s">
        <v>282</v>
      </c>
      <c r="S35" s="46"/>
      <c r="T35" s="47" t="s">
        <v>75</v>
      </c>
      <c r="U35" s="64">
        <f>IF(COUNTIF(A:A,A35)&gt;1,COUNTIF(A$2:A35,A35),1)</f>
        <v>1</v>
      </c>
    </row>
    <row r="36" spans="1:21" s="47" customFormat="1">
      <c r="A36" s="94">
        <v>218</v>
      </c>
      <c r="B36" s="46" t="s">
        <v>207</v>
      </c>
      <c r="C36" s="46" t="s">
        <v>207</v>
      </c>
      <c r="D36" s="65" t="s">
        <v>21</v>
      </c>
      <c r="E36" s="65" t="s">
        <v>24</v>
      </c>
      <c r="F36" s="88" t="s">
        <v>28</v>
      </c>
      <c r="G36" s="88" t="s">
        <v>30</v>
      </c>
      <c r="H36" s="46" t="s">
        <v>78</v>
      </c>
      <c r="I36" s="46">
        <v>0</v>
      </c>
      <c r="J36" s="46" t="s">
        <v>4</v>
      </c>
      <c r="K36" s="46" t="s">
        <v>79</v>
      </c>
      <c r="L36" s="46" t="s">
        <v>4</v>
      </c>
      <c r="M36" s="46" t="s">
        <v>4</v>
      </c>
      <c r="N36" s="63" t="str">
        <f>IF(ISNA(VLOOKUP(CONCATENATE(B36,D36),_List!$S$2:$T$39,2,FALSE)),"NA", VLOOKUP(CONCATENATE(B36,D36),_List!$S$2:$T$39,2,FALSE))</f>
        <v>MPatID</v>
      </c>
      <c r="O36" s="63" t="str">
        <f>IF(ISNA(VLOOKUP(CONCATENATE(B36,E36),_List!$S$2:$T$26,2,FALSE)),"NA", VLOOKUP(CONCATENATE(B36,E36),_List!$S$2:$T$26,2,FALSE))</f>
        <v>EncounterID</v>
      </c>
      <c r="P36" s="63" t="str">
        <f t="array" ref="P36">IF(U36=1,INDEX(Masterkey!$C$2:$C$54,MATCH(A36,Masterkey!$B$2:$B$54,0)),INDEX($P$2:$P$57,SMALL(IF($A$2:$A$57=A36,ROW($A$2:$A$57)-ROW(INDEX($A$2:$A$57,1,1))+1),1)))</f>
        <v>For linked records, rows are not distinct by key variables &amp;variable1., &amp;variable2., &amp;variable3., &amp;variable4.</v>
      </c>
      <c r="Q36" s="46"/>
      <c r="R36" s="46" t="s">
        <v>282</v>
      </c>
      <c r="S36" s="46"/>
      <c r="T36" s="47" t="s">
        <v>75</v>
      </c>
      <c r="U36" s="64">
        <f>IF(COUNTIF(A:A,A36)&gt;1,COUNTIF(A$2:A36,A36),1)</f>
        <v>2</v>
      </c>
    </row>
    <row r="37" spans="1:21" s="47" customFormat="1" ht="30">
      <c r="A37" s="94">
        <v>219</v>
      </c>
      <c r="B37" s="46" t="s">
        <v>207</v>
      </c>
      <c r="C37" s="46" t="s">
        <v>207</v>
      </c>
      <c r="D37" s="65" t="s">
        <v>21</v>
      </c>
      <c r="E37" s="65" t="s">
        <v>24</v>
      </c>
      <c r="F37" s="88" t="s">
        <v>28</v>
      </c>
      <c r="G37" s="88" t="s">
        <v>26</v>
      </c>
      <c r="H37" s="46" t="s">
        <v>78</v>
      </c>
      <c r="I37" s="46">
        <v>0</v>
      </c>
      <c r="J37" s="46" t="s">
        <v>4</v>
      </c>
      <c r="K37" s="46" t="s">
        <v>79</v>
      </c>
      <c r="L37" s="46" t="s">
        <v>4</v>
      </c>
      <c r="M37" s="46" t="s">
        <v>4</v>
      </c>
      <c r="N37" s="63" t="str">
        <f>IF(ISNA(VLOOKUP(CONCATENATE(B37,D37),_List!$S$2:$T$39,2,FALSE)),"NA", VLOOKUP(CONCATENATE(B37,D37),_List!$S$2:$T$39,2,FALSE))</f>
        <v>MPatID</v>
      </c>
      <c r="O37" s="63" t="str">
        <f>IF(ISNA(VLOOKUP(CONCATENATE(B37,E37),_List!$S$2:$T$26,2,FALSE)),"NA", VLOOKUP(CONCATENATE(B37,E37),_List!$S$2:$T$26,2,FALSE))</f>
        <v>EncounterID</v>
      </c>
      <c r="P37" s="63" t="str">
        <f t="array" ref="P37">IF(U37=1,INDEX(Masterkey!$C$2:$C$54,MATCH(A37,Masterkey!$B$2:$B$54,0)),INDEX($P$2:$P$57,SMALL(IF($A$2:$A$57=A37,ROW($A$2:$A$57)-ROW(INDEX($A$2:$A$57,1,1))+1),1)))</f>
        <v>For linked records, value of &amp;variable1. not consistently populated by row and combinations of key variables &amp;variable1., &amp;variable2., &amp;variable3., &amp;variable4.</v>
      </c>
      <c r="Q37" s="46"/>
      <c r="R37" s="46" t="s">
        <v>282</v>
      </c>
      <c r="S37" s="46"/>
      <c r="T37" s="47" t="s">
        <v>75</v>
      </c>
      <c r="U37" s="64">
        <f>IF(COUNTIF(A:A,A37)&gt;1,COUNTIF(A$2:A37,A37),1)</f>
        <v>1</v>
      </c>
    </row>
    <row r="38" spans="1:21" s="47" customFormat="1" ht="30">
      <c r="A38" s="94">
        <v>219</v>
      </c>
      <c r="B38" s="46" t="s">
        <v>207</v>
      </c>
      <c r="C38" s="46" t="s">
        <v>207</v>
      </c>
      <c r="D38" s="65" t="s">
        <v>21</v>
      </c>
      <c r="E38" s="65" t="s">
        <v>24</v>
      </c>
      <c r="F38" s="89" t="s">
        <v>28</v>
      </c>
      <c r="G38" s="88" t="s">
        <v>78</v>
      </c>
      <c r="H38" s="46" t="s">
        <v>78</v>
      </c>
      <c r="I38" s="46">
        <v>0</v>
      </c>
      <c r="J38" s="46" t="s">
        <v>4</v>
      </c>
      <c r="K38" s="46" t="s">
        <v>79</v>
      </c>
      <c r="L38" s="46" t="s">
        <v>4</v>
      </c>
      <c r="M38" s="46" t="s">
        <v>4</v>
      </c>
      <c r="N38" s="63" t="str">
        <f>IF(ISNA(VLOOKUP(CONCATENATE(B38,D38),_List!$S$2:$T$39,2,FALSE)),"NA", VLOOKUP(CONCATENATE(B38,D38),_List!$S$2:$T$39,2,FALSE))</f>
        <v>MPatID</v>
      </c>
      <c r="O38" s="63" t="str">
        <f>IF(ISNA(VLOOKUP(CONCATENATE(B38,E38),_List!$S$2:$T$26,2,FALSE)),"NA", VLOOKUP(CONCATENATE(B38,E38),_List!$S$2:$T$26,2,FALSE))</f>
        <v>EncounterID</v>
      </c>
      <c r="P38" s="63" t="str">
        <f t="array" ref="P38">IF(U38=1,INDEX(Masterkey!$C$2:$C$54,MATCH(A38,Masterkey!$B$2:$B$54,0)),INDEX($P$2:$P$57,SMALL(IF($A$2:$A$57=A38,ROW($A$2:$A$57)-ROW(INDEX($A$2:$A$57,1,1))+1),1)))</f>
        <v>For linked records, value of &amp;variable1. not consistently populated by row and combinations of key variables &amp;variable1., &amp;variable2., &amp;variable3., &amp;variable4.</v>
      </c>
      <c r="Q38" s="46"/>
      <c r="R38" s="46" t="s">
        <v>282</v>
      </c>
      <c r="S38" s="46"/>
      <c r="T38" s="47" t="s">
        <v>75</v>
      </c>
      <c r="U38" s="64">
        <f>IF(COUNTIF(A:A,A38)&gt;1,COUNTIF(A$2:A38,A38),1)</f>
        <v>2</v>
      </c>
    </row>
    <row r="39" spans="1:21" s="47" customFormat="1" ht="30">
      <c r="A39" s="94">
        <v>219</v>
      </c>
      <c r="B39" s="46" t="s">
        <v>207</v>
      </c>
      <c r="C39" s="46" t="s">
        <v>207</v>
      </c>
      <c r="D39" s="65" t="s">
        <v>21</v>
      </c>
      <c r="E39" s="65" t="s">
        <v>24</v>
      </c>
      <c r="F39" s="89" t="s">
        <v>27</v>
      </c>
      <c r="G39" s="88" t="s">
        <v>78</v>
      </c>
      <c r="H39" s="46" t="s">
        <v>78</v>
      </c>
      <c r="I39" s="46">
        <v>0</v>
      </c>
      <c r="J39" s="46" t="s">
        <v>4</v>
      </c>
      <c r="K39" s="46" t="s">
        <v>79</v>
      </c>
      <c r="L39" s="46" t="s">
        <v>4</v>
      </c>
      <c r="M39" s="46" t="s">
        <v>4</v>
      </c>
      <c r="N39" s="63" t="str">
        <f>IF(ISNA(VLOOKUP(CONCATENATE(B39,D39),_List!$S$2:$T$39,2,FALSE)),"NA", VLOOKUP(CONCATENATE(B39,D39),_List!$S$2:$T$39,2,FALSE))</f>
        <v>MPatID</v>
      </c>
      <c r="O39" s="63" t="str">
        <f>IF(ISNA(VLOOKUP(CONCATENATE(B39,E39),_List!$S$2:$T$26,2,FALSE)),"NA", VLOOKUP(CONCATENATE(B39,E39),_List!$S$2:$T$26,2,FALSE))</f>
        <v>EncounterID</v>
      </c>
      <c r="P39" s="63" t="str">
        <f t="array" ref="P39">IF(U39=1,INDEX(Masterkey!$C$2:$C$54,MATCH(A39,Masterkey!$B$2:$B$54,0)),INDEX($P$2:$P$57,SMALL(IF($A$2:$A$57=A39,ROW($A$2:$A$57)-ROW(INDEX($A$2:$A$57,1,1))+1),1)))</f>
        <v>For linked records, value of &amp;variable1. not consistently populated by row and combinations of key variables &amp;variable1., &amp;variable2., &amp;variable3., &amp;variable4.</v>
      </c>
      <c r="Q39" s="46"/>
      <c r="R39" s="46" t="s">
        <v>282</v>
      </c>
      <c r="S39" s="46"/>
      <c r="T39" s="47" t="s">
        <v>75</v>
      </c>
      <c r="U39" s="64">
        <f>IF(COUNTIF(A:A,A39)&gt;1,COUNTIF(A$2:A39,A39),1)</f>
        <v>3</v>
      </c>
    </row>
    <row r="40" spans="1:21" s="47" customFormat="1" ht="30">
      <c r="A40" s="94">
        <v>219</v>
      </c>
      <c r="B40" s="46" t="s">
        <v>207</v>
      </c>
      <c r="C40" s="46" t="s">
        <v>207</v>
      </c>
      <c r="D40" s="65" t="s">
        <v>21</v>
      </c>
      <c r="E40" s="65" t="s">
        <v>24</v>
      </c>
      <c r="F40" s="89" t="s">
        <v>34</v>
      </c>
      <c r="G40" s="88" t="s">
        <v>78</v>
      </c>
      <c r="H40" s="46" t="s">
        <v>78</v>
      </c>
      <c r="I40" s="46">
        <v>0</v>
      </c>
      <c r="J40" s="46" t="s">
        <v>4</v>
      </c>
      <c r="K40" s="46" t="s">
        <v>79</v>
      </c>
      <c r="L40" s="46" t="s">
        <v>4</v>
      </c>
      <c r="M40" s="46" t="s">
        <v>4</v>
      </c>
      <c r="N40" s="63" t="str">
        <f>IF(ISNA(VLOOKUP(CONCATENATE(B40,D40),_List!$S$2:$T$39,2,FALSE)),"NA", VLOOKUP(CONCATENATE(B40,D40),_List!$S$2:$T$39,2,FALSE))</f>
        <v>MPatID</v>
      </c>
      <c r="O40" s="63" t="str">
        <f>IF(ISNA(VLOOKUP(CONCATENATE(B40,E40),_List!$S$2:$T$26,2,FALSE)),"NA", VLOOKUP(CONCATENATE(B40,E40),_List!$S$2:$T$26,2,FALSE))</f>
        <v>EncounterID</v>
      </c>
      <c r="P40" s="63" t="str">
        <f t="array" ref="P40">IF(U40=1,INDEX(Masterkey!$C$2:$C$54,MATCH(A40,Masterkey!$B$2:$B$54,0)),INDEX($P$2:$P$57,SMALL(IF($A$2:$A$57=A40,ROW($A$2:$A$57)-ROW(INDEX($A$2:$A$57,1,1))+1),1)))</f>
        <v>For linked records, value of &amp;variable1. not consistently populated by row and combinations of key variables &amp;variable1., &amp;variable2., &amp;variable3., &amp;variable4.</v>
      </c>
      <c r="Q40" s="46"/>
      <c r="R40" s="46" t="s">
        <v>282</v>
      </c>
      <c r="S40" s="46"/>
      <c r="T40" s="47" t="s">
        <v>75</v>
      </c>
      <c r="U40" s="64">
        <f>IF(COUNTIF(A:A,A40)&gt;1,COUNTIF(A$2:A40,A40),1)</f>
        <v>4</v>
      </c>
    </row>
    <row r="41" spans="1:21" s="47" customFormat="1" ht="30">
      <c r="A41" s="94">
        <v>219</v>
      </c>
      <c r="B41" s="46" t="s">
        <v>207</v>
      </c>
      <c r="C41" s="46" t="s">
        <v>207</v>
      </c>
      <c r="D41" s="65" t="s">
        <v>21</v>
      </c>
      <c r="E41" s="65" t="s">
        <v>28</v>
      </c>
      <c r="F41" s="89" t="s">
        <v>26</v>
      </c>
      <c r="G41" s="88" t="s">
        <v>78</v>
      </c>
      <c r="H41" s="46" t="s">
        <v>78</v>
      </c>
      <c r="I41" s="46">
        <v>0</v>
      </c>
      <c r="J41" s="46" t="s">
        <v>4</v>
      </c>
      <c r="K41" s="46" t="s">
        <v>79</v>
      </c>
      <c r="L41" s="46" t="s">
        <v>4</v>
      </c>
      <c r="M41" s="46" t="s">
        <v>4</v>
      </c>
      <c r="N41" s="63" t="str">
        <f>IF(ISNA(VLOOKUP(CONCATENATE(B41,D41),_List!$S$2:$T$39,2,FALSE)),"NA", VLOOKUP(CONCATENATE(B41,D41),_List!$S$2:$T$39,2,FALSE))</f>
        <v>MPatID</v>
      </c>
      <c r="O41" s="63" t="str">
        <f>IF(ISNA(VLOOKUP(CONCATENATE(B41,E41),_List!$S$2:$T$26,2,FALSE)),"NA", VLOOKUP(CONCATENATE(B41,E41),_List!$S$2:$T$26,2,FALSE))</f>
        <v>ADate</v>
      </c>
      <c r="P41" s="63" t="str">
        <f t="array" ref="P41">IF(U41=1,INDEX(Masterkey!$C$2:$C$54,MATCH(A41,Masterkey!$B$2:$B$54,0)),INDEX($P$2:$P$57,SMALL(IF($A$2:$A$57=A41,ROW($A$2:$A$57)-ROW(INDEX($A$2:$A$57,1,1))+1),1)))</f>
        <v>For linked records, value of &amp;variable1. not consistently populated by row and combinations of key variables &amp;variable1., &amp;variable2., &amp;variable3., &amp;variable4.</v>
      </c>
      <c r="Q41" s="46"/>
      <c r="R41" s="46" t="s">
        <v>282</v>
      </c>
      <c r="S41" s="46"/>
      <c r="T41" s="47" t="s">
        <v>75</v>
      </c>
      <c r="U41" s="64">
        <f>IF(COUNTIF(A:A,A41)&gt;1,COUNTIF(A$2:A41,A41),1)</f>
        <v>5</v>
      </c>
    </row>
    <row r="42" spans="1:21" s="47" customFormat="1" ht="30">
      <c r="A42" s="94">
        <v>219</v>
      </c>
      <c r="B42" s="46" t="s">
        <v>207</v>
      </c>
      <c r="C42" s="46" t="s">
        <v>207</v>
      </c>
      <c r="D42" s="65" t="s">
        <v>21</v>
      </c>
      <c r="E42" s="65" t="s">
        <v>28</v>
      </c>
      <c r="F42" s="89" t="s">
        <v>24</v>
      </c>
      <c r="G42" s="88" t="s">
        <v>78</v>
      </c>
      <c r="H42" s="46" t="s">
        <v>78</v>
      </c>
      <c r="I42" s="46">
        <v>0</v>
      </c>
      <c r="J42" s="46" t="s">
        <v>4</v>
      </c>
      <c r="K42" s="46" t="s">
        <v>79</v>
      </c>
      <c r="L42" s="46" t="s">
        <v>4</v>
      </c>
      <c r="M42" s="46" t="s">
        <v>4</v>
      </c>
      <c r="N42" s="63" t="str">
        <f>IF(ISNA(VLOOKUP(CONCATENATE(B42,D42),_List!$S$2:$T$39,2,FALSE)),"NA", VLOOKUP(CONCATENATE(B42,D42),_List!$S$2:$T$39,2,FALSE))</f>
        <v>MPatID</v>
      </c>
      <c r="O42" s="63" t="str">
        <f>IF(ISNA(VLOOKUP(CONCATENATE(B42,E42),_List!$S$2:$T$26,2,FALSE)),"NA", VLOOKUP(CONCATENATE(B42,E42),_List!$S$2:$T$26,2,FALSE))</f>
        <v>ADate</v>
      </c>
      <c r="P42" s="63" t="str">
        <f t="array" ref="P42">IF(U42=1,INDEX(Masterkey!$C$2:$C$54,MATCH(A42,Masterkey!$B$2:$B$54,0)),INDEX($P$2:$P$57,SMALL(IF($A$2:$A$57=A42,ROW($A$2:$A$57)-ROW(INDEX($A$2:$A$57,1,1))+1),1)))</f>
        <v>For linked records, value of &amp;variable1. not consistently populated by row and combinations of key variables &amp;variable1., &amp;variable2., &amp;variable3., &amp;variable4.</v>
      </c>
      <c r="Q42" s="46"/>
      <c r="R42" s="46" t="s">
        <v>282</v>
      </c>
      <c r="S42" s="46"/>
      <c r="T42" s="47" t="s">
        <v>75</v>
      </c>
      <c r="U42" s="64">
        <f>IF(COUNTIF(A:A,A42)&gt;1,COUNTIF(A$2:A42,A42),1)</f>
        <v>6</v>
      </c>
    </row>
    <row r="43" spans="1:21" s="47" customFormat="1" ht="30">
      <c r="A43" s="94">
        <v>219</v>
      </c>
      <c r="B43" s="46" t="s">
        <v>207</v>
      </c>
      <c r="C43" s="46" t="s">
        <v>207</v>
      </c>
      <c r="D43" s="65" t="s">
        <v>21</v>
      </c>
      <c r="E43" s="65" t="s">
        <v>28</v>
      </c>
      <c r="F43" s="89" t="s">
        <v>34</v>
      </c>
      <c r="G43" s="88" t="s">
        <v>78</v>
      </c>
      <c r="H43" s="46" t="s">
        <v>78</v>
      </c>
      <c r="I43" s="46">
        <v>0</v>
      </c>
      <c r="J43" s="46" t="s">
        <v>4</v>
      </c>
      <c r="K43" s="46" t="s">
        <v>79</v>
      </c>
      <c r="L43" s="46" t="s">
        <v>4</v>
      </c>
      <c r="M43" s="46" t="s">
        <v>4</v>
      </c>
      <c r="N43" s="63" t="str">
        <f>IF(ISNA(VLOOKUP(CONCATENATE(B43,D43),_List!$S$2:$T$39,2,FALSE)),"NA", VLOOKUP(CONCATENATE(B43,D43),_List!$S$2:$T$39,2,FALSE))</f>
        <v>MPatID</v>
      </c>
      <c r="O43" s="63" t="str">
        <f>IF(ISNA(VLOOKUP(CONCATENATE(B43,E43),_List!$S$2:$T$26,2,FALSE)),"NA", VLOOKUP(CONCATENATE(B43,E43),_List!$S$2:$T$26,2,FALSE))</f>
        <v>ADate</v>
      </c>
      <c r="P43" s="63" t="str">
        <f t="array" ref="P43">IF(U43=1,INDEX(Masterkey!$C$2:$C$54,MATCH(A43,Masterkey!$B$2:$B$54,0)),INDEX($P$2:$P$57,SMALL(IF($A$2:$A$57=A43,ROW($A$2:$A$57)-ROW(INDEX($A$2:$A$57,1,1))+1),1)))</f>
        <v>For linked records, value of &amp;variable1. not consistently populated by row and combinations of key variables &amp;variable1., &amp;variable2., &amp;variable3., &amp;variable4.</v>
      </c>
      <c r="Q43" s="46"/>
      <c r="R43" s="46" t="s">
        <v>282</v>
      </c>
      <c r="S43" s="46"/>
      <c r="T43" s="47" t="s">
        <v>75</v>
      </c>
      <c r="U43" s="64">
        <f>IF(COUNTIF(A:A,A43)&gt;1,COUNTIF(A$2:A43,A43),1)</f>
        <v>7</v>
      </c>
    </row>
    <row r="44" spans="1:21" s="47" customFormat="1">
      <c r="A44" s="94">
        <v>221</v>
      </c>
      <c r="B44" s="46" t="s">
        <v>207</v>
      </c>
      <c r="C44" s="46" t="s">
        <v>207</v>
      </c>
      <c r="D44" s="65" t="s">
        <v>21</v>
      </c>
      <c r="E44" s="65" t="s">
        <v>24</v>
      </c>
      <c r="F44" s="89" t="s">
        <v>78</v>
      </c>
      <c r="G44" s="89" t="s">
        <v>78</v>
      </c>
      <c r="H44" s="46" t="s">
        <v>78</v>
      </c>
      <c r="I44" s="46">
        <v>0</v>
      </c>
      <c r="J44" s="46" t="s">
        <v>4</v>
      </c>
      <c r="K44" s="46" t="s">
        <v>79</v>
      </c>
      <c r="L44" s="46" t="s">
        <v>4</v>
      </c>
      <c r="M44" s="46" t="s">
        <v>75</v>
      </c>
      <c r="N44" s="63" t="str">
        <f>IF(ISNA(VLOOKUP(CONCATENATE(B44,D44),_List!$S$2:$T$39,2,FALSE)),"NA", VLOOKUP(CONCATENATE(B44,D44),_List!$S$2:$T$39,2,FALSE))</f>
        <v>MPatID</v>
      </c>
      <c r="O44" s="63" t="str">
        <f>IF(ISNA(VLOOKUP(CONCATENATE(B44,E44),_List!$S$2:$T$26,2,FALSE)),"NA", VLOOKUP(CONCATENATE(B44,E44),_List!$S$2:$T$26,2,FALSE))</f>
        <v>EncounterID</v>
      </c>
      <c r="P44" s="63" t="str">
        <f t="array" ref="P44">IF(U44=1,INDEX(Masterkey!$C$2:$C$54,MATCH(A44,Masterkey!$B$2:$B$54,0)),INDEX($P$2:$P$57,SMALL(IF($A$2:$A$57=A44,ROW($A$2:$A$57)-ROW(INDEX($A$2:$A$57,1,1))+1),1)))</f>
        <v>&amp;variable1. is populated but &amp;variable2. = missing ( . or blank)</v>
      </c>
      <c r="Q44" s="46"/>
      <c r="R44" s="46" t="s">
        <v>282</v>
      </c>
      <c r="S44" s="46"/>
      <c r="T44" s="47" t="s">
        <v>75</v>
      </c>
      <c r="U44" s="64">
        <f>IF(COUNTIF(A:A,A44)&gt;1,COUNTIF(A$2:A44,A44),1)</f>
        <v>1</v>
      </c>
    </row>
    <row r="45" spans="1:21" s="47" customFormat="1">
      <c r="A45" s="94">
        <v>221</v>
      </c>
      <c r="B45" s="46" t="s">
        <v>207</v>
      </c>
      <c r="C45" s="46" t="s">
        <v>207</v>
      </c>
      <c r="D45" s="65" t="s">
        <v>21</v>
      </c>
      <c r="E45" s="65" t="s">
        <v>25</v>
      </c>
      <c r="F45" s="89" t="s">
        <v>78</v>
      </c>
      <c r="G45" s="89" t="s">
        <v>78</v>
      </c>
      <c r="H45" s="46" t="s">
        <v>78</v>
      </c>
      <c r="I45" s="46">
        <v>0</v>
      </c>
      <c r="J45" s="46" t="s">
        <v>4</v>
      </c>
      <c r="K45" s="46" t="s">
        <v>79</v>
      </c>
      <c r="L45" s="46" t="s">
        <v>4</v>
      </c>
      <c r="M45" s="46" t="s">
        <v>75</v>
      </c>
      <c r="N45" s="63" t="str">
        <f>IF(ISNA(VLOOKUP(CONCATENATE(B45,D45),_List!$S$2:$T$39,2,FALSE)),"NA", VLOOKUP(CONCATENATE(B45,D45),_List!$S$2:$T$39,2,FALSE))</f>
        <v>MPatID</v>
      </c>
      <c r="O45" s="63" t="str">
        <f>IF(ISNA(VLOOKUP(CONCATENATE(B45,E45),_List!$S$2:$T$26,2,FALSE)),"NA", VLOOKUP(CONCATENATE(B45,E45),_List!$S$2:$T$26,2,FALSE))</f>
        <v>Age</v>
      </c>
      <c r="P45" s="63" t="str">
        <f t="array" ref="P45">IF(U45=1,INDEX(Masterkey!$C$2:$C$54,MATCH(A45,Masterkey!$B$2:$B$54,0)),INDEX($P$2:$P$57,SMALL(IF($A$2:$A$57=A45,ROW($A$2:$A$57)-ROW(INDEX($A$2:$A$57,1,1))+1),1)))</f>
        <v>&amp;variable1. is populated but &amp;variable2. = missing ( . or blank)</v>
      </c>
      <c r="Q45" s="46"/>
      <c r="R45" s="46" t="s">
        <v>282</v>
      </c>
      <c r="S45" s="46"/>
      <c r="T45" s="47" t="s">
        <v>75</v>
      </c>
      <c r="U45" s="64">
        <f>IF(COUNTIF(A:A,A45)&gt;1,COUNTIF(A$2:A45,A45),1)</f>
        <v>2</v>
      </c>
    </row>
    <row r="46" spans="1:21" s="47" customFormat="1">
      <c r="A46" s="94">
        <v>221</v>
      </c>
      <c r="B46" s="46" t="s">
        <v>207</v>
      </c>
      <c r="C46" s="46" t="s">
        <v>207</v>
      </c>
      <c r="D46" s="65" t="s">
        <v>21</v>
      </c>
      <c r="E46" s="65" t="s">
        <v>26</v>
      </c>
      <c r="F46" s="89" t="s">
        <v>78</v>
      </c>
      <c r="G46" s="89" t="s">
        <v>78</v>
      </c>
      <c r="H46" s="46" t="s">
        <v>78</v>
      </c>
      <c r="I46" s="46">
        <v>0</v>
      </c>
      <c r="J46" s="46" t="s">
        <v>4</v>
      </c>
      <c r="K46" s="46" t="s">
        <v>79</v>
      </c>
      <c r="L46" s="46" t="s">
        <v>4</v>
      </c>
      <c r="M46" s="46" t="s">
        <v>75</v>
      </c>
      <c r="N46" s="63" t="str">
        <f>IF(ISNA(VLOOKUP(CONCATENATE(B46,D46),_List!$S$2:$T$39,2,FALSE)),"NA", VLOOKUP(CONCATENATE(B46,D46),_List!$S$2:$T$39,2,FALSE))</f>
        <v>MPatID</v>
      </c>
      <c r="O46" s="63" t="str">
        <f>IF(ISNA(VLOOKUP(CONCATENATE(B46,E46),_List!$S$2:$T$26,2,FALSE)),"NA", VLOOKUP(CONCATENATE(B46,E46),_List!$S$2:$T$26,2,FALSE))</f>
        <v>MBirth_Date</v>
      </c>
      <c r="P46" s="63" t="str">
        <f t="array" ref="P46">IF(U46=1,INDEX(Masterkey!$C$2:$C$54,MATCH(A46,Masterkey!$B$2:$B$54,0)),INDEX($P$2:$P$57,SMALL(IF($A$2:$A$57=A46,ROW($A$2:$A$57)-ROW(INDEX($A$2:$A$57,1,1))+1),1)))</f>
        <v>&amp;variable1. is populated but &amp;variable2. = missing ( . or blank)</v>
      </c>
      <c r="Q46" s="46"/>
      <c r="R46" s="46" t="s">
        <v>282</v>
      </c>
      <c r="S46" s="46"/>
      <c r="T46" s="47" t="s">
        <v>75</v>
      </c>
      <c r="U46" s="64">
        <f>IF(COUNTIF(A:A,A46)&gt;1,COUNTIF(A$2:A46,A46),1)</f>
        <v>3</v>
      </c>
    </row>
    <row r="47" spans="1:21" s="47" customFormat="1">
      <c r="A47" s="94">
        <v>221</v>
      </c>
      <c r="B47" s="46" t="s">
        <v>207</v>
      </c>
      <c r="C47" s="46" t="s">
        <v>207</v>
      </c>
      <c r="D47" s="65" t="s">
        <v>26</v>
      </c>
      <c r="E47" s="65" t="s">
        <v>27</v>
      </c>
      <c r="F47" s="89" t="s">
        <v>78</v>
      </c>
      <c r="G47" s="89" t="s">
        <v>78</v>
      </c>
      <c r="H47" s="46" t="s">
        <v>78</v>
      </c>
      <c r="I47" s="46">
        <v>0</v>
      </c>
      <c r="J47" s="46" t="s">
        <v>4</v>
      </c>
      <c r="K47" s="46" t="s">
        <v>79</v>
      </c>
      <c r="L47" s="46" t="s">
        <v>4</v>
      </c>
      <c r="M47" s="46" t="s">
        <v>75</v>
      </c>
      <c r="N47" s="63" t="str">
        <f>IF(ISNA(VLOOKUP(CONCATENATE(B47,D47),_List!$S$2:$T$39,2,FALSE)),"NA", VLOOKUP(CONCATENATE(B47,D47),_List!$S$2:$T$39,2,FALSE))</f>
        <v>MBirth_Date</v>
      </c>
      <c r="O47" s="63" t="str">
        <f>IF(ISNA(VLOOKUP(CONCATENATE(B47,E47),_List!$S$2:$T$26,2,FALSE)),"NA", VLOOKUP(CONCATENATE(B47,E47),_List!$S$2:$T$26,2,FALSE))</f>
        <v>EncType</v>
      </c>
      <c r="P47" s="63" t="str">
        <f t="array" ref="P47">IF(U47=1,INDEX(Masterkey!$C$2:$C$54,MATCH(A47,Masterkey!$B$2:$B$54,0)),INDEX($P$2:$P$57,SMALL(IF($A$2:$A$57=A47,ROW($A$2:$A$57)-ROW(INDEX($A$2:$A$57,1,1))+1),1)))</f>
        <v>&amp;variable1. is populated but &amp;variable2. = missing ( . or blank)</v>
      </c>
      <c r="Q47" s="46"/>
      <c r="R47" s="46" t="s">
        <v>282</v>
      </c>
      <c r="S47" s="46"/>
      <c r="T47" s="47" t="s">
        <v>75</v>
      </c>
      <c r="U47" s="64">
        <f>IF(COUNTIF(A:A,A47)&gt;1,COUNTIF(A$2:A47,A47),1)</f>
        <v>4</v>
      </c>
    </row>
    <row r="48" spans="1:21" s="47" customFormat="1">
      <c r="A48" s="94">
        <v>221</v>
      </c>
      <c r="B48" s="46" t="s">
        <v>207</v>
      </c>
      <c r="C48" s="46" t="s">
        <v>207</v>
      </c>
      <c r="D48" s="65" t="s">
        <v>26</v>
      </c>
      <c r="E48" s="65" t="s">
        <v>34</v>
      </c>
      <c r="F48" s="89" t="s">
        <v>78</v>
      </c>
      <c r="G48" s="89" t="s">
        <v>78</v>
      </c>
      <c r="H48" s="46" t="s">
        <v>78</v>
      </c>
      <c r="I48" s="46">
        <v>0</v>
      </c>
      <c r="J48" s="46" t="s">
        <v>4</v>
      </c>
      <c r="K48" s="46" t="s">
        <v>79</v>
      </c>
      <c r="L48" s="46" t="s">
        <v>4</v>
      </c>
      <c r="M48" s="46" t="s">
        <v>75</v>
      </c>
      <c r="N48" s="63" t="str">
        <f>IF(ISNA(VLOOKUP(CONCATENATE(B48,D48),_List!$S$2:$T$39,2,FALSE)),"NA", VLOOKUP(CONCATENATE(B48,D48),_List!$S$2:$T$39,2,FALSE))</f>
        <v>MBirth_Date</v>
      </c>
      <c r="O48" s="63" t="str">
        <f>IF(ISNA(VLOOKUP(CONCATENATE(B48,E48),_List!$S$2:$T$26,2,FALSE)),"NA", VLOOKUP(CONCATENATE(B48,E48),_List!$S$2:$T$26,2,FALSE))</f>
        <v>Birth_Type</v>
      </c>
      <c r="P48" s="63" t="str">
        <f t="array" ref="P48">IF(U48=1,INDEX(Masterkey!$C$2:$C$54,MATCH(A48,Masterkey!$B$2:$B$54,0)),INDEX($P$2:$P$57,SMALL(IF($A$2:$A$57=A48,ROW($A$2:$A$57)-ROW(INDEX($A$2:$A$57,1,1))+1),1)))</f>
        <v>&amp;variable1. is populated but &amp;variable2. = missing ( . or blank)</v>
      </c>
      <c r="Q48" s="46"/>
      <c r="R48" s="46" t="s">
        <v>282</v>
      </c>
      <c r="S48" s="46"/>
      <c r="T48" s="47" t="s">
        <v>75</v>
      </c>
      <c r="U48" s="64">
        <f>IF(COUNTIF(A:A,A48)&gt;1,COUNTIF(A$2:A48,A48),1)</f>
        <v>5</v>
      </c>
    </row>
    <row r="49" spans="1:21" s="47" customFormat="1">
      <c r="A49" s="94">
        <v>254</v>
      </c>
      <c r="B49" s="46" t="s">
        <v>207</v>
      </c>
      <c r="C49" s="46" t="s">
        <v>207</v>
      </c>
      <c r="D49" s="65" t="s">
        <v>26</v>
      </c>
      <c r="E49" s="65" t="s">
        <v>31</v>
      </c>
      <c r="F49" s="89" t="s">
        <v>78</v>
      </c>
      <c r="G49" s="89" t="s">
        <v>78</v>
      </c>
      <c r="H49" s="46" t="s">
        <v>78</v>
      </c>
      <c r="I49" s="46">
        <v>0</v>
      </c>
      <c r="J49" s="46" t="s">
        <v>4</v>
      </c>
      <c r="K49" s="46" t="s">
        <v>79</v>
      </c>
      <c r="L49" s="46" t="s">
        <v>4</v>
      </c>
      <c r="M49" s="46" t="s">
        <v>4</v>
      </c>
      <c r="N49" s="63" t="str">
        <f>IF(ISNA(VLOOKUP(CONCATENATE(B49,D49),_List!$S$2:$T$39,2,FALSE)),"NA", VLOOKUP(CONCATENATE(B49,D49),_List!$S$2:$T$39,2,FALSE))</f>
        <v>MBirth_Date</v>
      </c>
      <c r="O49" s="63" t="str">
        <f>IF(ISNA(VLOOKUP(CONCATENATE(B49,E49),_List!$S$2:$T$26,2,FALSE)),"NA", VLOOKUP(CONCATENATE(B49,E49),_List!$S$2:$T$26,2,FALSE))</f>
        <v>CBirth_Date</v>
      </c>
      <c r="P49" s="63" t="str">
        <f t="array" ref="P49">IF(U49=1,INDEX(Masterkey!$C$2:$C$54,MATCH(A49,Masterkey!$B$2:$B$54,0)),INDEX($P$2:$P$57,SMALL(IF($A$2:$A$57=A49,ROW($A$2:$A$57)-ROW(INDEX($A$2:$A$57,1,1))+1),1)))</f>
        <v>If both variables are filled, then &amp;variable2. must be later than &amp;variable1. and by &gt;= 10 years for linked records</v>
      </c>
      <c r="Q49" s="46"/>
      <c r="R49" s="46" t="s">
        <v>282</v>
      </c>
      <c r="S49" s="46"/>
      <c r="T49" s="47" t="s">
        <v>75</v>
      </c>
      <c r="U49" s="64">
        <f>IF(COUNTIF(A:A,A49)&gt;1,COUNTIF(A$2:A49,A49),1)</f>
        <v>1</v>
      </c>
    </row>
    <row r="50" spans="1:21" s="47" customFormat="1" ht="30">
      <c r="A50" s="94">
        <v>255</v>
      </c>
      <c r="B50" s="46" t="s">
        <v>207</v>
      </c>
      <c r="C50" s="46" t="s">
        <v>207</v>
      </c>
      <c r="D50" s="65" t="s">
        <v>28</v>
      </c>
      <c r="E50" s="65" t="s">
        <v>31</v>
      </c>
      <c r="F50" s="65" t="s">
        <v>29</v>
      </c>
      <c r="G50" s="102" t="s">
        <v>78</v>
      </c>
      <c r="H50" s="46" t="s">
        <v>78</v>
      </c>
      <c r="I50" s="46">
        <v>0</v>
      </c>
      <c r="J50" s="46" t="s">
        <v>6</v>
      </c>
      <c r="K50" s="46" t="s">
        <v>80</v>
      </c>
      <c r="L50" s="46" t="s">
        <v>4</v>
      </c>
      <c r="M50" s="46" t="s">
        <v>4</v>
      </c>
      <c r="N50" s="63" t="str">
        <f>IF(ISNA(VLOOKUP(CONCATENATE(B50,D50),_List!$S$2:$T$39,2,FALSE)),"NA", VLOOKUP(CONCATENATE(B50,D50),_List!$S$2:$T$39,2,FALSE))</f>
        <v>ADate</v>
      </c>
      <c r="O50" s="63" t="str">
        <f>IF(ISNA(VLOOKUP(CONCATENATE(B50,E50),_List!$S$2:$T$26,2,FALSE)),"NA", VLOOKUP(CONCATENATE(B50,E50),_List!$S$2:$T$26,2,FALSE))</f>
        <v>CBirth_Date</v>
      </c>
      <c r="P50" s="63" t="str">
        <f t="array" ref="P50">IF(U50=1,INDEX(Masterkey!$C$2:$C$54,MATCH(A50,Masterkey!$B$2:$B$54,0)),INDEX($P$2:$P$57,SMALL(IF($A$2:$A$57=A50,ROW($A$2:$A$57)-ROW(INDEX($A$2:$A$57,1,1))+1),1)))</f>
        <v>CBirth_Date must be between 3 days before the ADate through DDate; if DDate is null, then CBirth_Date must be between 3 days before, through 1 day after the ADate</v>
      </c>
      <c r="Q50" s="46"/>
      <c r="R50" s="46" t="s">
        <v>282</v>
      </c>
      <c r="S50" s="46"/>
      <c r="T50" s="47" t="s">
        <v>75</v>
      </c>
      <c r="U50" s="64">
        <f>IF(COUNTIF(A:A,A50)&gt;1,COUNTIF(A$2:A50,A50),1)</f>
        <v>1</v>
      </c>
    </row>
    <row r="51" spans="1:21" s="47" customFormat="1">
      <c r="A51" s="94">
        <v>258</v>
      </c>
      <c r="B51" s="46" t="s">
        <v>207</v>
      </c>
      <c r="C51" s="46" t="s">
        <v>207</v>
      </c>
      <c r="D51" s="46" t="s">
        <v>26</v>
      </c>
      <c r="E51" s="65" t="s">
        <v>78</v>
      </c>
      <c r="F51" s="89" t="s">
        <v>78</v>
      </c>
      <c r="G51" s="89" t="s">
        <v>78</v>
      </c>
      <c r="H51" s="46" t="s">
        <v>78</v>
      </c>
      <c r="I51" s="46">
        <v>0</v>
      </c>
      <c r="J51" s="46" t="s">
        <v>4</v>
      </c>
      <c r="K51" s="46" t="s">
        <v>79</v>
      </c>
      <c r="L51" s="46" t="s">
        <v>4</v>
      </c>
      <c r="M51" s="46" t="s">
        <v>75</v>
      </c>
      <c r="N51" s="63" t="str">
        <f>IF(ISNA(VLOOKUP(CONCATENATE(B51,D51),_List!$S$2:$T$39,2,FALSE)),"NA", VLOOKUP(CONCATENATE(B51,D51),_List!$S$2:$T$39,2,FALSE))</f>
        <v>MBirth_Date</v>
      </c>
      <c r="O51" s="63" t="str">
        <f>IF(ISNA(VLOOKUP(CONCATENATE(B51,E51),_List!$S$2:$T$26,2,FALSE)),"NA", VLOOKUP(CONCATENATE(B51,E51),_List!$S$2:$T$26,2,FALSE))</f>
        <v>NA</v>
      </c>
      <c r="P51" s="63" t="str">
        <f t="array" ref="P51">IF(U51=1,INDEX(Masterkey!$C$2:$C$54,MATCH(A51,Masterkey!$B$2:$B$54,0)),INDEX($P$2:$P$57,SMALL(IF($A$2:$A$57=A51,ROW($A$2:$A$57)-ROW(INDEX($A$2:$A$57,1,1))+1),1)))</f>
        <v>&amp;variable1. value is not between the min and max, inclusive, of &amp;variable1. in the Mothers delivery  file</v>
      </c>
      <c r="Q51" s="46"/>
      <c r="R51" s="46" t="s">
        <v>282</v>
      </c>
      <c r="S51" s="66"/>
      <c r="T51" s="66" t="s">
        <v>75</v>
      </c>
      <c r="U51" s="64">
        <f>IF(COUNTIF(A:A,A51)&gt;1,COUNTIF(A$2:A51,A51),1)</f>
        <v>1</v>
      </c>
    </row>
    <row r="52" spans="1:21" s="47" customFormat="1">
      <c r="A52" s="93" t="s">
        <v>283</v>
      </c>
      <c r="B52" s="46" t="s">
        <v>207</v>
      </c>
      <c r="C52" s="46" t="s">
        <v>207</v>
      </c>
      <c r="D52" s="46" t="s">
        <v>28</v>
      </c>
      <c r="E52" s="65" t="s">
        <v>78</v>
      </c>
      <c r="F52" s="65" t="s">
        <v>78</v>
      </c>
      <c r="G52" s="65" t="s">
        <v>78</v>
      </c>
      <c r="H52" s="65" t="s">
        <v>78</v>
      </c>
      <c r="I52" s="46">
        <v>0</v>
      </c>
      <c r="J52" s="46" t="s">
        <v>4</v>
      </c>
      <c r="K52" s="46" t="s">
        <v>79</v>
      </c>
      <c r="L52" s="46" t="s">
        <v>4</v>
      </c>
      <c r="M52" s="46" t="s">
        <v>75</v>
      </c>
      <c r="N52" s="63" t="str">
        <f>IF(ISNA(VLOOKUP(CONCATENATE(B52,D52),_List!$S$2:$T$39,2,FALSE)),"NA", VLOOKUP(CONCATENATE(B52,D52),_List!$S$2:$T$39,2,FALSE))</f>
        <v>ADate</v>
      </c>
      <c r="O52" s="63" t="str">
        <f>IF(ISNA(VLOOKUP(CONCATENATE(B52,E52),_List!$S$2:$T$26,2,FALSE)),"NA", VLOOKUP(CONCATENATE(B52,E52),_List!$S$2:$T$26,2,FALSE))</f>
        <v>NA</v>
      </c>
      <c r="P52" s="63" t="str">
        <f t="array" aca="1" ref="P52" ca="1">IF(U52=1,INDEX(Masterkey!$C$2:$C$54,MATCH(A52,Masterkey!$B$2:$B$54,0)),INDEX($P$2:$P$57,SMALL(IF($A$2:$A$57=A52,ROW($A$2:$A$57)-ROW(INDEX($A$2:$A$57,1,1))+1),1)))</f>
        <v>&amp;variable1. value is not between the min and max, inclusive, of &amp;variable1. in the Mothers delivery  file</v>
      </c>
      <c r="Q52" s="46"/>
      <c r="R52" s="46" t="s">
        <v>282</v>
      </c>
      <c r="S52" s="67"/>
      <c r="T52" s="66" t="s">
        <v>75</v>
      </c>
      <c r="U52" s="64">
        <f>IF(COUNTIF(A:A,A52)&gt;1,COUNTIF(A$2:A52,A52),1)</f>
        <v>2</v>
      </c>
    </row>
    <row r="53" spans="1:21" s="47" customFormat="1">
      <c r="A53" s="93" t="s">
        <v>283</v>
      </c>
      <c r="B53" s="46" t="s">
        <v>207</v>
      </c>
      <c r="C53" s="46" t="s">
        <v>207</v>
      </c>
      <c r="D53" s="46" t="s">
        <v>29</v>
      </c>
      <c r="E53" s="65" t="s">
        <v>78</v>
      </c>
      <c r="F53" s="65" t="s">
        <v>78</v>
      </c>
      <c r="G53" s="65" t="s">
        <v>78</v>
      </c>
      <c r="H53" s="65" t="s">
        <v>78</v>
      </c>
      <c r="I53" s="46">
        <v>0</v>
      </c>
      <c r="J53" s="46" t="s">
        <v>4</v>
      </c>
      <c r="K53" s="46" t="s">
        <v>79</v>
      </c>
      <c r="L53" s="46" t="s">
        <v>4</v>
      </c>
      <c r="M53" s="46" t="s">
        <v>75</v>
      </c>
      <c r="N53" s="63" t="str">
        <f>IF(ISNA(VLOOKUP(CONCATENATE(B53,D53),_List!$S$2:$T$39,2,FALSE)),"NA", VLOOKUP(CONCATENATE(B53,D53),_List!$S$2:$T$39,2,FALSE))</f>
        <v>DDate</v>
      </c>
      <c r="O53" s="63" t="str">
        <f>IF(ISNA(VLOOKUP(CONCATENATE(B53,E53),_List!$S$2:$T$26,2,FALSE)),"NA", VLOOKUP(CONCATENATE(B53,E53),_List!$S$2:$T$26,2,FALSE))</f>
        <v>NA</v>
      </c>
      <c r="P53" s="63" t="str">
        <f t="array" aca="1" ref="P53" ca="1">IF(U53=1,INDEX(Masterkey!$C$2:$C$54,MATCH(A53,Masterkey!$B$2:$B$54,0)),INDEX($P$2:$P$57,SMALL(IF($A$2:$A$57=A53,ROW($A$2:$A$57)-ROW(INDEX($A$2:$A$57,1,1))+1),1)))</f>
        <v>&amp;variable1. value is not between the min and max, inclusive, of &amp;variable1. in the Mothers delivery  file</v>
      </c>
      <c r="Q53" s="46"/>
      <c r="R53" s="46" t="s">
        <v>282</v>
      </c>
      <c r="S53" s="67"/>
      <c r="T53" s="66" t="s">
        <v>75</v>
      </c>
      <c r="U53" s="64">
        <f>IF(COUNTIF(A:A,A53)&gt;1,COUNTIF(A$2:A53,A53),1)</f>
        <v>3</v>
      </c>
    </row>
    <row r="54" spans="1:21" s="47" customFormat="1">
      <c r="A54" s="93" t="s">
        <v>283</v>
      </c>
      <c r="B54" s="46" t="s">
        <v>207</v>
      </c>
      <c r="C54" s="46" t="s">
        <v>207</v>
      </c>
      <c r="D54" s="65" t="s">
        <v>31</v>
      </c>
      <c r="E54" s="65" t="s">
        <v>78</v>
      </c>
      <c r="F54" s="65" t="s">
        <v>78</v>
      </c>
      <c r="G54" s="65" t="s">
        <v>78</v>
      </c>
      <c r="H54" s="65" t="s">
        <v>78</v>
      </c>
      <c r="I54" s="46">
        <v>0</v>
      </c>
      <c r="J54" s="46" t="s">
        <v>4</v>
      </c>
      <c r="K54" s="46" t="s">
        <v>79</v>
      </c>
      <c r="L54" s="46" t="s">
        <v>4</v>
      </c>
      <c r="M54" s="46" t="s">
        <v>75</v>
      </c>
      <c r="N54" s="63" t="str">
        <f>IF(ISNA(VLOOKUP(CONCATENATE(B54,D54),_List!$S$2:$T$39,2,FALSE)),"NA", VLOOKUP(CONCATENATE(B54,D54),_List!$S$2:$T$39,2,FALSE))</f>
        <v>CBirth_Date</v>
      </c>
      <c r="O54" s="63" t="str">
        <f>IF(ISNA(VLOOKUP(CONCATENATE(B54,E54),_List!$S$2:$T$26,2,FALSE)),"NA", VLOOKUP(CONCATENATE(B54,E54),_List!$S$2:$T$26,2,FALSE))</f>
        <v>NA</v>
      </c>
      <c r="P54" s="63" t="str">
        <f t="array" aca="1" ref="P54" ca="1">IF(U54=1,INDEX(Masterkey!$C$2:$C$54,MATCH(A54,Masterkey!$B$2:$B$54,0)),INDEX($P$2:$P$57,SMALL(IF($A$2:$A$57=A54,ROW($A$2:$A$57)-ROW(INDEX($A$2:$A$57,1,1))+1),1)))</f>
        <v>&amp;variable1. value is not between the min and max, inclusive, of &amp;variable1. in the Mothers delivery  file</v>
      </c>
      <c r="Q54" s="46"/>
      <c r="R54" s="46" t="s">
        <v>282</v>
      </c>
      <c r="S54" s="67"/>
      <c r="T54" s="66" t="s">
        <v>75</v>
      </c>
      <c r="U54" s="64">
        <f>IF(COUNTIF(A:A,A54)&gt;1,COUNTIF(A$2:A54,A54),1)</f>
        <v>4</v>
      </c>
    </row>
    <row r="55" spans="1:21" s="47" customFormat="1">
      <c r="A55" s="93" t="s">
        <v>283</v>
      </c>
      <c r="B55" s="46" t="s">
        <v>207</v>
      </c>
      <c r="C55" s="46" t="s">
        <v>207</v>
      </c>
      <c r="D55" s="65" t="s">
        <v>22</v>
      </c>
      <c r="E55" s="65" t="s">
        <v>78</v>
      </c>
      <c r="F55" s="65" t="s">
        <v>78</v>
      </c>
      <c r="G55" s="65" t="s">
        <v>78</v>
      </c>
      <c r="H55" s="65" t="s">
        <v>78</v>
      </c>
      <c r="I55" s="46">
        <v>0</v>
      </c>
      <c r="J55" s="46" t="s">
        <v>4</v>
      </c>
      <c r="K55" s="46" t="s">
        <v>79</v>
      </c>
      <c r="L55" s="46" t="s">
        <v>4</v>
      </c>
      <c r="M55" s="46" t="s">
        <v>75</v>
      </c>
      <c r="N55" s="63" t="str">
        <f>IF(ISNA(VLOOKUP(CONCATENATE(B55,D55),_List!$S$2:$T$39,2,FALSE)),"NA", VLOOKUP(CONCATENATE(B55,D55),_List!$S$2:$T$39,2,FALSE))</f>
        <v>NA</v>
      </c>
      <c r="O55" s="63" t="str">
        <f>IF(ISNA(VLOOKUP(CONCATENATE(B55,E55),_List!$S$2:$T$26,2,FALSE)),"NA", VLOOKUP(CONCATENATE(B55,E55),_List!$S$2:$T$26,2,FALSE))</f>
        <v>NA</v>
      </c>
      <c r="P55" s="63" t="str">
        <f t="array" aca="1" ref="P55" ca="1">IF(U55=1,INDEX(Masterkey!$C$2:$C$54,MATCH(A55,Masterkey!$B$2:$B$54,0)),INDEX($P$2:$P$57,SMALL(IF($A$2:$A$57=A55,ROW($A$2:$A$57)-ROW(INDEX($A$2:$A$57,1,1))+1),1)))</f>
        <v>&amp;variable1. value is not between the min and max, inclusive, of &amp;variable1. in the Mothers delivery  file</v>
      </c>
      <c r="Q55" s="46"/>
      <c r="R55" s="46" t="s">
        <v>282</v>
      </c>
      <c r="S55" s="67"/>
      <c r="T55" s="66" t="s">
        <v>75</v>
      </c>
      <c r="U55" s="64">
        <f>IF(COUNTIF(A:A,A55)&gt;1,COUNTIF(A$2:A55,A55),1)</f>
        <v>5</v>
      </c>
    </row>
    <row r="56" spans="1:21" s="47" customFormat="1">
      <c r="A56" s="93" t="s">
        <v>284</v>
      </c>
      <c r="B56" s="46" t="s">
        <v>207</v>
      </c>
      <c r="C56" s="46" t="s">
        <v>207</v>
      </c>
      <c r="D56" s="65" t="s">
        <v>33</v>
      </c>
      <c r="E56" s="65" t="s">
        <v>78</v>
      </c>
      <c r="F56" s="89" t="s">
        <v>78</v>
      </c>
      <c r="G56" s="89" t="s">
        <v>78</v>
      </c>
      <c r="H56" s="46" t="s">
        <v>78</v>
      </c>
      <c r="I56" s="46">
        <v>0</v>
      </c>
      <c r="J56" s="46" t="s">
        <v>4</v>
      </c>
      <c r="K56" s="46" t="s">
        <v>79</v>
      </c>
      <c r="L56" s="46" t="s">
        <v>4</v>
      </c>
      <c r="M56" s="46" t="s">
        <v>4</v>
      </c>
      <c r="N56" s="63" t="str">
        <f>IF(ISNA(VLOOKUP(CONCATENATE(B56,D56),_List!$S$2:$T$39,2,FALSE)),"NA", VLOOKUP(CONCATENATE(B56,D56),_List!$S$2:$T$39,2,FALSE))</f>
        <v>MatchMethod</v>
      </c>
      <c r="O56" s="63" t="str">
        <f>IF(ISNA(VLOOKUP(CONCATENATE(B56,E56),_List!$S$2:$T$26,2,FALSE)),"NA", VLOOKUP(CONCATENATE(B56,E56),_List!$S$2:$T$26,2,FALSE))</f>
        <v>NA</v>
      </c>
      <c r="P56" s="63" t="str">
        <f t="array" ref="P56">IF(U56=1,INDEX(Masterkey!$C$2:$C$54,MATCH(A56,Masterkey!$B$2:$B$54,0)),INDEX($P$2:$P$57,SMALL(IF($A$2:$A$57=A56,ROW($A$2:$A$57)-ROW(INDEX($A$2:$A$57,1,1))+1),1)))</f>
        <v>For linked records,  &amp;variable1 contains invalid non-missing values</v>
      </c>
      <c r="Q56" s="46"/>
      <c r="R56" s="46" t="s">
        <v>282</v>
      </c>
      <c r="S56" s="46"/>
      <c r="T56" s="47" t="s">
        <v>75</v>
      </c>
      <c r="U56" s="64">
        <f>IF(COUNTIF(A:A,A56)&gt;1,COUNTIF(A$2:A56,A56),1)</f>
        <v>1</v>
      </c>
    </row>
    <row r="57" spans="1:21" s="47" customFormat="1">
      <c r="A57" s="93" t="s">
        <v>285</v>
      </c>
      <c r="B57" s="46" t="s">
        <v>207</v>
      </c>
      <c r="C57" s="46" t="s">
        <v>207</v>
      </c>
      <c r="D57" s="65" t="s">
        <v>33</v>
      </c>
      <c r="E57" s="65" t="s">
        <v>78</v>
      </c>
      <c r="F57" s="89" t="s">
        <v>78</v>
      </c>
      <c r="G57" s="89" t="s">
        <v>78</v>
      </c>
      <c r="H57" s="46" t="s">
        <v>78</v>
      </c>
      <c r="I57" s="46">
        <v>0</v>
      </c>
      <c r="J57" s="46" t="s">
        <v>4</v>
      </c>
      <c r="K57" s="46" t="s">
        <v>79</v>
      </c>
      <c r="L57" s="46" t="s">
        <v>4</v>
      </c>
      <c r="M57" s="46" t="s">
        <v>6</v>
      </c>
      <c r="N57" s="63" t="str">
        <f>IF(ISNA(VLOOKUP(CONCATENATE(B57,D57),_List!$S$2:$T$39,2,FALSE)),"NA", VLOOKUP(CONCATENATE(B57,D57),_List!$S$2:$T$39,2,FALSE))</f>
        <v>MatchMethod</v>
      </c>
      <c r="O57" s="63" t="str">
        <f>IF(ISNA(VLOOKUP(CONCATENATE(B57,E57),_List!$S$2:$T$26,2,FALSE)),"NA", VLOOKUP(CONCATENATE(B57,E57),_List!$S$2:$T$26,2,FALSE))</f>
        <v>NA</v>
      </c>
      <c r="P57" s="63" t="str">
        <f t="array" ref="P57">IF(U57=1,INDEX(Masterkey!$C$2:$C$54,MATCH(A57,Masterkey!$B$2:$B$54,0)),INDEX($P$2:$P$57,SMALL(IF($A$2:$A$57=A57,ROW($A$2:$A$57)-ROW(INDEX($A$2:$A$57,1,1))+1),1)))</f>
        <v>For non-linked records,  &amp;variable1. contains invalid non-missing values</v>
      </c>
      <c r="Q57" s="46"/>
      <c r="R57" s="46" t="s">
        <v>282</v>
      </c>
      <c r="S57" s="46"/>
      <c r="T57" s="47" t="s">
        <v>75</v>
      </c>
      <c r="U57" s="64">
        <f>IF(COUNTIF(A:A,A57)&gt;1,COUNTIF(A$2:A57,A57),1)</f>
        <v>1</v>
      </c>
    </row>
    <row r="58" spans="1:21" s="47" customFormat="1">
      <c r="A58" s="94" t="s">
        <v>312</v>
      </c>
      <c r="B58" s="46" t="s">
        <v>207</v>
      </c>
      <c r="C58" s="46" t="s">
        <v>207</v>
      </c>
      <c r="D58" s="65" t="s">
        <v>31</v>
      </c>
      <c r="E58" s="65" t="s">
        <v>28</v>
      </c>
      <c r="F58" s="88" t="s">
        <v>78</v>
      </c>
      <c r="G58" s="88" t="s">
        <v>78</v>
      </c>
      <c r="H58" s="88" t="s">
        <v>78</v>
      </c>
      <c r="I58" s="46">
        <v>0</v>
      </c>
      <c r="J58" s="46" t="s">
        <v>6</v>
      </c>
      <c r="K58" s="46" t="s">
        <v>80</v>
      </c>
      <c r="L58" s="46" t="s">
        <v>4</v>
      </c>
      <c r="M58" s="46" t="s">
        <v>4</v>
      </c>
      <c r="N58" s="63" t="str">
        <f>IF(ISNA(VLOOKUP(CONCATENATE(B58,D58),_List!$S$2:$T$39,2,FALSE)),"NA", VLOOKUP(CONCATENATE(B58,D58),_List!$S$2:$T$39,2,FALSE))</f>
        <v>CBirth_Date</v>
      </c>
      <c r="O58" s="63" t="str">
        <f>IF(ISNA(VLOOKUP(CONCATENATE(B58,E58),_List!$S$2:$T$26,2,FALSE)),"NA", VLOOKUP(CONCATENATE(B58,E58),_List!$S$2:$T$26,2,FALSE))</f>
        <v>ADate</v>
      </c>
      <c r="P58" s="63" t="str" cm="1">
        <f t="array" ref="P58">IF(U58=1,INDEX(Masterkey!$C$2:$C$55,MATCH(A58,Masterkey!$B$2:$B$55,0)),INDEX($P$2:$P$57,SMALL(IF($A$2:$A$57=A58,ROW($A$2:$A$57)-ROW(INDEX($A$2:$A$57,1,1))+1),1)))</f>
        <v>If both variables are populated, the difference between  &amp;variable1. and  &amp;variable2. must be less than or equal to 180 days</v>
      </c>
      <c r="Q58" s="46"/>
      <c r="R58" s="46" t="s">
        <v>282</v>
      </c>
      <c r="S58" s="46"/>
      <c r="T58" s="47" t="s">
        <v>75</v>
      </c>
      <c r="U58" s="64">
        <f>IF(COUNTIF(A:A,A58)&gt;1,COUNTIF(A$2:A58,A58),1)</f>
        <v>1</v>
      </c>
    </row>
  </sheetData>
  <autoFilter ref="A1:A99" xr:uid="{93490713-76F3-49F3-87F5-FFFABE1A2265}"/>
  <sortState xmlns:xlrd2="http://schemas.microsoft.com/office/spreadsheetml/2017/richdata2" ref="A2:U104">
    <sortCondition ref="A1"/>
  </sortState>
  <phoneticPr fontId="27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workbookViewId="0">
      <selection activeCell="C11" sqref="C11"/>
    </sheetView>
  </sheetViews>
  <sheetFormatPr defaultRowHeight="15"/>
  <cols>
    <col min="1" max="1" width="22.28515625" customWidth="1"/>
  </cols>
  <sheetData>
    <row r="1" spans="1:2">
      <c r="A1" t="s">
        <v>186</v>
      </c>
      <c r="B1" t="s">
        <v>187</v>
      </c>
    </row>
    <row r="2" spans="1:2">
      <c r="A2" s="41" t="s">
        <v>177</v>
      </c>
      <c r="B2" s="43" t="s">
        <v>21</v>
      </c>
    </row>
    <row r="3" spans="1:2">
      <c r="A3" s="41" t="s">
        <v>9</v>
      </c>
      <c r="B3" s="43" t="s">
        <v>24</v>
      </c>
    </row>
    <row r="4" spans="1:2">
      <c r="A4" s="41" t="s">
        <v>208</v>
      </c>
      <c r="B4" s="43" t="s">
        <v>25</v>
      </c>
    </row>
    <row r="5" spans="1:2">
      <c r="A5" s="41" t="s">
        <v>168</v>
      </c>
      <c r="B5" s="43" t="s">
        <v>26</v>
      </c>
    </row>
    <row r="6" spans="1:2">
      <c r="A6" s="41" t="s">
        <v>11</v>
      </c>
      <c r="B6" s="43" t="s">
        <v>27</v>
      </c>
    </row>
    <row r="7" spans="1:2">
      <c r="A7" s="41" t="s">
        <v>10</v>
      </c>
      <c r="B7" s="43" t="s">
        <v>28</v>
      </c>
    </row>
    <row r="8" spans="1:2">
      <c r="A8" s="41" t="s">
        <v>13</v>
      </c>
      <c r="B8" s="43" t="s">
        <v>29</v>
      </c>
    </row>
    <row r="9" spans="1:2">
      <c r="A9" s="41" t="s">
        <v>169</v>
      </c>
      <c r="B9" s="43" t="s">
        <v>30</v>
      </c>
    </row>
    <row r="10" spans="1:2">
      <c r="A10" s="41" t="s">
        <v>170</v>
      </c>
      <c r="B10" s="43" t="s">
        <v>31</v>
      </c>
    </row>
    <row r="11" spans="1:2">
      <c r="A11" s="41" t="s">
        <v>8</v>
      </c>
      <c r="B11" s="43" t="s">
        <v>32</v>
      </c>
    </row>
    <row r="12" spans="1:2">
      <c r="A12" s="41" t="s">
        <v>175</v>
      </c>
      <c r="B12" s="43" t="s">
        <v>22</v>
      </c>
    </row>
    <row r="13" spans="1:2">
      <c r="A13" s="41" t="s">
        <v>171</v>
      </c>
      <c r="B13" s="43" t="s">
        <v>33</v>
      </c>
    </row>
    <row r="14" spans="1:2">
      <c r="A14" t="s">
        <v>172</v>
      </c>
      <c r="B14" s="43" t="s">
        <v>34</v>
      </c>
    </row>
    <row r="15" spans="1:2">
      <c r="A15" s="42" t="s">
        <v>176</v>
      </c>
      <c r="B15" s="43" t="s">
        <v>35</v>
      </c>
    </row>
    <row r="16" spans="1:2">
      <c r="A16" s="42"/>
      <c r="B16" s="43"/>
    </row>
    <row r="17" spans="1:2">
      <c r="A17" s="42"/>
      <c r="B17" s="43"/>
    </row>
    <row r="18" spans="1:2">
      <c r="A18" s="42"/>
      <c r="B18" s="43"/>
    </row>
    <row r="19" spans="1:2">
      <c r="A19" s="42"/>
      <c r="B19" s="43"/>
    </row>
    <row r="20" spans="1:2">
      <c r="A20" s="42"/>
      <c r="B20" s="43"/>
    </row>
    <row r="21" spans="1:2">
      <c r="A21" s="42"/>
      <c r="B21" s="43"/>
    </row>
    <row r="22" spans="1:2">
      <c r="A22" s="42"/>
      <c r="B22" s="43"/>
    </row>
    <row r="23" spans="1:2">
      <c r="A23" s="42"/>
      <c r="B23" s="43"/>
    </row>
    <row r="24" spans="1:2">
      <c r="A24" s="42"/>
      <c r="B24" s="43"/>
    </row>
    <row r="25" spans="1:2">
      <c r="A25" s="42"/>
      <c r="B25" s="43"/>
    </row>
    <row r="26" spans="1:2">
      <c r="B26" s="43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5"/>
  <sheetViews>
    <sheetView topLeftCell="A37" workbookViewId="0">
      <selection activeCell="E55" sqref="E55"/>
    </sheetView>
  </sheetViews>
  <sheetFormatPr defaultRowHeight="15"/>
  <cols>
    <col min="2" max="2" width="24.28515625" customWidth="1"/>
    <col min="3" max="3" width="98.28515625" style="104" bestFit="1" customWidth="1"/>
    <col min="4" max="4" width="30" customWidth="1"/>
    <col min="5" max="5" width="18.42578125" customWidth="1"/>
  </cols>
  <sheetData>
    <row r="1" spans="1:5">
      <c r="A1" s="18" t="s">
        <v>61</v>
      </c>
      <c r="B1" s="17" t="s">
        <v>62</v>
      </c>
      <c r="C1" s="103" t="s">
        <v>60</v>
      </c>
      <c r="D1" s="22" t="s">
        <v>63</v>
      </c>
      <c r="E1" s="18" t="s">
        <v>67</v>
      </c>
    </row>
    <row r="2" spans="1:5">
      <c r="A2">
        <v>1</v>
      </c>
      <c r="B2" s="99" t="s">
        <v>265</v>
      </c>
      <c r="C2" s="41" t="s">
        <v>232</v>
      </c>
      <c r="D2" t="s">
        <v>65</v>
      </c>
    </row>
    <row r="3" spans="1:5">
      <c r="A3">
        <v>1</v>
      </c>
      <c r="B3" s="100" t="s">
        <v>266</v>
      </c>
      <c r="C3" s="41" t="s">
        <v>233</v>
      </c>
      <c r="D3" t="s">
        <v>65</v>
      </c>
    </row>
    <row r="4" spans="1:5">
      <c r="A4">
        <v>1</v>
      </c>
      <c r="B4" s="100" t="s">
        <v>267</v>
      </c>
      <c r="C4" s="41" t="s">
        <v>234</v>
      </c>
      <c r="D4" t="s">
        <v>65</v>
      </c>
    </row>
    <row r="5" spans="1:5">
      <c r="A5">
        <v>1</v>
      </c>
      <c r="B5" s="100" t="s">
        <v>268</v>
      </c>
      <c r="C5" s="104" t="s">
        <v>235</v>
      </c>
      <c r="D5" t="s">
        <v>65</v>
      </c>
    </row>
    <row r="6" spans="1:5">
      <c r="A6">
        <v>1</v>
      </c>
      <c r="B6" s="100" t="s">
        <v>269</v>
      </c>
      <c r="C6" s="104" t="s">
        <v>236</v>
      </c>
      <c r="D6" t="s">
        <v>64</v>
      </c>
    </row>
    <row r="7" spans="1:5">
      <c r="A7">
        <v>1</v>
      </c>
      <c r="B7" s="100" t="s">
        <v>270</v>
      </c>
      <c r="C7" s="105" t="s">
        <v>59</v>
      </c>
      <c r="D7" t="s">
        <v>64</v>
      </c>
    </row>
    <row r="8" spans="1:5">
      <c r="A8">
        <v>1</v>
      </c>
      <c r="B8" s="100" t="s">
        <v>271</v>
      </c>
      <c r="C8" s="105" t="s">
        <v>217</v>
      </c>
      <c r="D8" t="s">
        <v>64</v>
      </c>
    </row>
    <row r="9" spans="1:5">
      <c r="A9">
        <v>1</v>
      </c>
      <c r="B9" s="100" t="s">
        <v>272</v>
      </c>
      <c r="C9" s="105" t="s">
        <v>218</v>
      </c>
      <c r="D9" t="s">
        <v>64</v>
      </c>
    </row>
    <row r="10" spans="1:5">
      <c r="A10">
        <v>1</v>
      </c>
      <c r="B10" s="100" t="s">
        <v>273</v>
      </c>
      <c r="C10" s="41" t="s">
        <v>239</v>
      </c>
      <c r="D10" t="s">
        <v>66</v>
      </c>
    </row>
    <row r="11" spans="1:5">
      <c r="A11" s="90">
        <v>1</v>
      </c>
      <c r="B11" s="101" t="s">
        <v>274</v>
      </c>
      <c r="C11" s="106" t="s">
        <v>58</v>
      </c>
      <c r="D11" s="90" t="s">
        <v>66</v>
      </c>
      <c r="E11" t="s">
        <v>237</v>
      </c>
    </row>
    <row r="12" spans="1:5" s="52" customFormat="1">
      <c r="A12" s="52">
        <v>1</v>
      </c>
      <c r="B12" s="98">
        <v>126</v>
      </c>
      <c r="C12" s="41" t="s">
        <v>243</v>
      </c>
      <c r="D12" s="52" t="s">
        <v>66</v>
      </c>
    </row>
    <row r="13" spans="1:5">
      <c r="A13">
        <v>1</v>
      </c>
      <c r="B13" s="97">
        <v>130</v>
      </c>
      <c r="C13" s="104" t="s">
        <v>188</v>
      </c>
      <c r="D13" t="s">
        <v>66</v>
      </c>
    </row>
    <row r="14" spans="1:5">
      <c r="A14">
        <v>1</v>
      </c>
      <c r="B14" s="97">
        <v>131</v>
      </c>
      <c r="C14" s="104" t="s">
        <v>238</v>
      </c>
      <c r="D14" t="s">
        <v>66</v>
      </c>
    </row>
    <row r="15" spans="1:5" ht="30">
      <c r="A15">
        <v>1</v>
      </c>
      <c r="B15" s="97">
        <v>132</v>
      </c>
      <c r="C15" s="41" t="s">
        <v>189</v>
      </c>
      <c r="D15" t="s">
        <v>66</v>
      </c>
    </row>
    <row r="16" spans="1:5">
      <c r="A16">
        <v>1</v>
      </c>
      <c r="B16" s="97">
        <v>133</v>
      </c>
      <c r="C16" s="41" t="s">
        <v>240</v>
      </c>
      <c r="D16" t="s">
        <v>66</v>
      </c>
    </row>
    <row r="17" spans="1:4">
      <c r="A17">
        <v>2</v>
      </c>
      <c r="B17" s="97">
        <v>201</v>
      </c>
      <c r="C17" s="41" t="s">
        <v>244</v>
      </c>
      <c r="D17" t="s">
        <v>245</v>
      </c>
    </row>
    <row r="18" spans="1:4">
      <c r="A18">
        <v>2</v>
      </c>
      <c r="B18" s="97">
        <v>202</v>
      </c>
      <c r="C18" s="41" t="s">
        <v>246</v>
      </c>
      <c r="D18" t="s">
        <v>245</v>
      </c>
    </row>
    <row r="19" spans="1:4">
      <c r="A19">
        <v>2</v>
      </c>
      <c r="B19" s="97">
        <v>203</v>
      </c>
      <c r="C19" s="41" t="s">
        <v>247</v>
      </c>
      <c r="D19" t="s">
        <v>245</v>
      </c>
    </row>
    <row r="20" spans="1:4" ht="30">
      <c r="A20">
        <v>2</v>
      </c>
      <c r="B20" s="96">
        <v>208</v>
      </c>
      <c r="C20" s="104" t="s">
        <v>311</v>
      </c>
      <c r="D20" t="s">
        <v>66</v>
      </c>
    </row>
    <row r="21" spans="1:4">
      <c r="A21">
        <v>2</v>
      </c>
      <c r="B21" s="97">
        <v>211</v>
      </c>
      <c r="C21" s="104" t="s">
        <v>297</v>
      </c>
      <c r="D21" t="s">
        <v>66</v>
      </c>
    </row>
    <row r="22" spans="1:4">
      <c r="A22">
        <v>2</v>
      </c>
      <c r="B22" s="97">
        <v>217</v>
      </c>
      <c r="C22" s="104" t="s">
        <v>298</v>
      </c>
      <c r="D22" t="s">
        <v>66</v>
      </c>
    </row>
    <row r="23" spans="1:4">
      <c r="A23">
        <v>2</v>
      </c>
      <c r="B23" s="97">
        <v>218</v>
      </c>
      <c r="C23" s="104" t="s">
        <v>301</v>
      </c>
      <c r="D23" t="s">
        <v>66</v>
      </c>
    </row>
    <row r="24" spans="1:4" ht="30">
      <c r="A24">
        <v>2</v>
      </c>
      <c r="B24" s="97">
        <v>219</v>
      </c>
      <c r="C24" s="104" t="s">
        <v>299</v>
      </c>
      <c r="D24" t="s">
        <v>66</v>
      </c>
    </row>
    <row r="25" spans="1:4">
      <c r="A25">
        <v>2</v>
      </c>
      <c r="B25" s="97">
        <v>221</v>
      </c>
      <c r="C25" s="104" t="s">
        <v>248</v>
      </c>
      <c r="D25" t="s">
        <v>66</v>
      </c>
    </row>
    <row r="26" spans="1:4">
      <c r="A26">
        <v>2</v>
      </c>
      <c r="B26" s="97">
        <v>251</v>
      </c>
      <c r="C26" s="41" t="s">
        <v>241</v>
      </c>
      <c r="D26" t="s">
        <v>66</v>
      </c>
    </row>
    <row r="27" spans="1:4">
      <c r="A27">
        <v>2</v>
      </c>
      <c r="B27" s="96">
        <v>252</v>
      </c>
      <c r="C27" s="41" t="s">
        <v>242</v>
      </c>
      <c r="D27" t="s">
        <v>66</v>
      </c>
    </row>
    <row r="28" spans="1:4">
      <c r="A28">
        <v>2</v>
      </c>
      <c r="B28" s="96">
        <v>253</v>
      </c>
      <c r="C28" s="41" t="s">
        <v>250</v>
      </c>
      <c r="D28" t="s">
        <v>66</v>
      </c>
    </row>
    <row r="29" spans="1:4" ht="30">
      <c r="A29">
        <v>2</v>
      </c>
      <c r="B29" s="96">
        <v>254</v>
      </c>
      <c r="C29" s="41" t="s">
        <v>249</v>
      </c>
      <c r="D29" t="s">
        <v>66</v>
      </c>
    </row>
    <row r="30" spans="1:4" ht="30">
      <c r="A30">
        <v>2</v>
      </c>
      <c r="B30" s="96">
        <v>255</v>
      </c>
      <c r="C30" s="41" t="s">
        <v>191</v>
      </c>
      <c r="D30" t="s">
        <v>66</v>
      </c>
    </row>
    <row r="31" spans="1:4">
      <c r="A31">
        <v>2</v>
      </c>
      <c r="B31" s="96">
        <v>256</v>
      </c>
      <c r="C31" s="41" t="s">
        <v>190</v>
      </c>
      <c r="D31" t="s">
        <v>66</v>
      </c>
    </row>
    <row r="32" spans="1:4">
      <c r="A32">
        <v>2</v>
      </c>
      <c r="B32" s="96">
        <v>257</v>
      </c>
      <c r="C32" s="104" t="s">
        <v>192</v>
      </c>
      <c r="D32" t="s">
        <v>66</v>
      </c>
    </row>
    <row r="33" spans="1:5">
      <c r="A33">
        <v>2</v>
      </c>
      <c r="B33" s="96">
        <v>258</v>
      </c>
      <c r="C33" s="41" t="s">
        <v>286</v>
      </c>
      <c r="D33" t="s">
        <v>66</v>
      </c>
      <c r="E33" t="s">
        <v>193</v>
      </c>
    </row>
    <row r="34" spans="1:5">
      <c r="A34">
        <v>2</v>
      </c>
      <c r="B34" s="96">
        <v>259</v>
      </c>
      <c r="C34" s="41" t="s">
        <v>194</v>
      </c>
      <c r="D34" t="s">
        <v>66</v>
      </c>
      <c r="E34" t="s">
        <v>193</v>
      </c>
    </row>
    <row r="35" spans="1:5">
      <c r="A35">
        <v>2</v>
      </c>
      <c r="B35" s="96">
        <v>260</v>
      </c>
      <c r="C35" s="104" t="s">
        <v>195</v>
      </c>
      <c r="D35" t="s">
        <v>66</v>
      </c>
      <c r="E35" t="s">
        <v>193</v>
      </c>
    </row>
    <row r="36" spans="1:5">
      <c r="A36">
        <v>2</v>
      </c>
      <c r="B36" s="96">
        <v>261</v>
      </c>
      <c r="C36" s="104" t="s">
        <v>196</v>
      </c>
      <c r="D36" t="s">
        <v>66</v>
      </c>
      <c r="E36" t="s">
        <v>193</v>
      </c>
    </row>
    <row r="37" spans="1:5">
      <c r="A37">
        <v>2</v>
      </c>
      <c r="B37" s="96">
        <v>262</v>
      </c>
      <c r="C37" s="104" t="s">
        <v>197</v>
      </c>
      <c r="D37" t="s">
        <v>66</v>
      </c>
      <c r="E37" t="s">
        <v>182</v>
      </c>
    </row>
    <row r="38" spans="1:5">
      <c r="A38">
        <v>2</v>
      </c>
      <c r="B38" s="96">
        <v>263</v>
      </c>
      <c r="C38" s="104" t="s">
        <v>198</v>
      </c>
      <c r="D38" t="s">
        <v>66</v>
      </c>
      <c r="E38" t="s">
        <v>178</v>
      </c>
    </row>
    <row r="39" spans="1:5">
      <c r="A39">
        <v>2</v>
      </c>
      <c r="B39" s="96">
        <v>264</v>
      </c>
      <c r="C39" s="104" t="s">
        <v>198</v>
      </c>
      <c r="D39" t="s">
        <v>66</v>
      </c>
      <c r="E39" t="s">
        <v>179</v>
      </c>
    </row>
    <row r="40" spans="1:5">
      <c r="A40">
        <v>2</v>
      </c>
      <c r="B40" s="96">
        <v>265</v>
      </c>
      <c r="C40" s="104" t="s">
        <v>198</v>
      </c>
      <c r="D40" t="s">
        <v>66</v>
      </c>
      <c r="E40" t="s">
        <v>180</v>
      </c>
    </row>
    <row r="41" spans="1:5">
      <c r="A41">
        <v>2</v>
      </c>
      <c r="B41" s="96">
        <v>266</v>
      </c>
      <c r="C41" s="104" t="s">
        <v>199</v>
      </c>
      <c r="D41" t="s">
        <v>66</v>
      </c>
      <c r="E41" t="s">
        <v>181</v>
      </c>
    </row>
    <row r="42" spans="1:5">
      <c r="A42">
        <v>2</v>
      </c>
      <c r="B42" s="96">
        <v>267</v>
      </c>
      <c r="C42" s="104" t="s">
        <v>199</v>
      </c>
      <c r="D42" t="s">
        <v>66</v>
      </c>
      <c r="E42" t="s">
        <v>182</v>
      </c>
    </row>
    <row r="43" spans="1:5">
      <c r="A43">
        <v>2</v>
      </c>
      <c r="B43" s="96">
        <v>268</v>
      </c>
      <c r="C43" s="104" t="s">
        <v>199</v>
      </c>
      <c r="D43" t="s">
        <v>66</v>
      </c>
      <c r="E43" t="s">
        <v>180</v>
      </c>
    </row>
    <row r="44" spans="1:5">
      <c r="A44">
        <v>2</v>
      </c>
      <c r="B44" s="96">
        <v>269</v>
      </c>
      <c r="C44" s="104" t="s">
        <v>200</v>
      </c>
      <c r="D44" t="s">
        <v>66</v>
      </c>
      <c r="E44" t="s">
        <v>193</v>
      </c>
    </row>
    <row r="45" spans="1:5">
      <c r="A45">
        <v>2</v>
      </c>
      <c r="B45" s="96">
        <v>270</v>
      </c>
      <c r="C45" s="104" t="s">
        <v>201</v>
      </c>
      <c r="D45" t="s">
        <v>66</v>
      </c>
      <c r="E45" t="s">
        <v>183</v>
      </c>
    </row>
    <row r="46" spans="1:5">
      <c r="A46">
        <v>2</v>
      </c>
      <c r="B46" s="96">
        <v>271</v>
      </c>
      <c r="C46" s="104" t="s">
        <v>201</v>
      </c>
      <c r="D46" t="s">
        <v>66</v>
      </c>
      <c r="E46" t="s">
        <v>182</v>
      </c>
    </row>
    <row r="47" spans="1:5">
      <c r="A47">
        <v>2</v>
      </c>
      <c r="B47" s="96">
        <v>272</v>
      </c>
      <c r="C47" s="104" t="s">
        <v>202</v>
      </c>
      <c r="D47" t="s">
        <v>66</v>
      </c>
      <c r="E47" t="s">
        <v>193</v>
      </c>
    </row>
    <row r="48" spans="1:5">
      <c r="A48">
        <v>2</v>
      </c>
      <c r="B48" s="96">
        <v>273</v>
      </c>
      <c r="C48" s="104" t="s">
        <v>203</v>
      </c>
      <c r="D48" t="s">
        <v>66</v>
      </c>
      <c r="E48" t="s">
        <v>193</v>
      </c>
    </row>
    <row r="49" spans="1:4">
      <c r="A49">
        <v>2</v>
      </c>
      <c r="B49" s="99" t="s">
        <v>284</v>
      </c>
      <c r="C49" s="104" t="s">
        <v>295</v>
      </c>
      <c r="D49" t="s">
        <v>66</v>
      </c>
    </row>
    <row r="50" spans="1:4">
      <c r="A50">
        <v>2</v>
      </c>
      <c r="B50" s="99" t="s">
        <v>285</v>
      </c>
      <c r="C50" s="104" t="s">
        <v>296</v>
      </c>
      <c r="D50" t="s">
        <v>66</v>
      </c>
    </row>
    <row r="51" spans="1:4">
      <c r="A51">
        <v>2</v>
      </c>
      <c r="B51" s="99" t="s">
        <v>287</v>
      </c>
      <c r="C51" s="41" t="s">
        <v>251</v>
      </c>
      <c r="D51" t="s">
        <v>66</v>
      </c>
    </row>
    <row r="52" spans="1:4">
      <c r="A52">
        <v>2</v>
      </c>
      <c r="B52" s="99" t="s">
        <v>288</v>
      </c>
      <c r="C52" s="104" t="s">
        <v>252</v>
      </c>
      <c r="D52" t="s">
        <v>66</v>
      </c>
    </row>
    <row r="53" spans="1:4">
      <c r="A53">
        <v>2</v>
      </c>
      <c r="B53" s="99" t="s">
        <v>289</v>
      </c>
      <c r="C53" s="104" t="s">
        <v>204</v>
      </c>
      <c r="D53" t="s">
        <v>66</v>
      </c>
    </row>
    <row r="54" spans="1:4">
      <c r="A54">
        <v>2</v>
      </c>
      <c r="B54" s="99" t="s">
        <v>290</v>
      </c>
      <c r="C54" s="104" t="s">
        <v>206</v>
      </c>
      <c r="D54" t="s">
        <v>66</v>
      </c>
    </row>
    <row r="55" spans="1:4" ht="30">
      <c r="A55">
        <v>2</v>
      </c>
      <c r="B55" s="96" t="s">
        <v>312</v>
      </c>
      <c r="C55" s="41" t="s">
        <v>313</v>
      </c>
      <c r="D55" t="s">
        <v>66</v>
      </c>
    </row>
  </sheetData>
  <sortState xmlns:xlrd2="http://schemas.microsoft.com/office/spreadsheetml/2017/richdata2" ref="A2:E54">
    <sortCondition ref="B1"/>
  </sortState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tabSelected="1" workbookViewId="0">
      <selection activeCell="K20" sqref="K20"/>
    </sheetView>
  </sheetViews>
  <sheetFormatPr defaultRowHeight="15"/>
  <cols>
    <col min="1" max="1" width="7.85546875" style="7" bestFit="1" customWidth="1"/>
    <col min="2" max="2" width="12.42578125" style="7" bestFit="1" customWidth="1"/>
    <col min="3" max="3" width="41.7109375" style="7" bestFit="1" customWidth="1"/>
    <col min="4" max="4" width="12.140625" style="7" bestFit="1" customWidth="1"/>
    <col min="5" max="5" width="6.42578125" style="7" bestFit="1" customWidth="1"/>
    <col min="6" max="6" width="11.42578125" style="7" bestFit="1" customWidth="1"/>
    <col min="7" max="7" width="11.85546875" style="7" bestFit="1" customWidth="1"/>
  </cols>
  <sheetData>
    <row r="1" spans="1:7">
      <c r="A1" s="110" t="s">
        <v>152</v>
      </c>
      <c r="B1" s="111" t="s">
        <v>153</v>
      </c>
      <c r="C1" s="111" t="s">
        <v>154</v>
      </c>
      <c r="D1" s="111" t="s">
        <v>155</v>
      </c>
      <c r="E1" s="111" t="s">
        <v>156</v>
      </c>
      <c r="F1" s="111" t="s">
        <v>157</v>
      </c>
      <c r="G1" s="112" t="s">
        <v>158</v>
      </c>
    </row>
    <row r="2" spans="1:7">
      <c r="A2" s="113" t="s">
        <v>159</v>
      </c>
      <c r="B2" s="113" t="s">
        <v>4</v>
      </c>
      <c r="C2" s="113" t="s">
        <v>291</v>
      </c>
      <c r="D2" s="113" t="s">
        <v>5</v>
      </c>
      <c r="E2" s="113">
        <v>1</v>
      </c>
      <c r="F2" s="113" t="s">
        <v>160</v>
      </c>
      <c r="G2" s="113" t="s">
        <v>6</v>
      </c>
    </row>
    <row r="3" spans="1:7">
      <c r="A3" s="113" t="s">
        <v>161</v>
      </c>
      <c r="B3" s="113" t="s">
        <v>4</v>
      </c>
      <c r="C3" s="113" t="s">
        <v>292</v>
      </c>
      <c r="D3" s="113" t="s">
        <v>5</v>
      </c>
      <c r="E3" s="113">
        <v>2</v>
      </c>
      <c r="F3" s="113" t="s">
        <v>162</v>
      </c>
      <c r="G3" s="113" t="s">
        <v>6</v>
      </c>
    </row>
    <row r="4" spans="1:7">
      <c r="A4" s="113" t="s">
        <v>215</v>
      </c>
      <c r="B4" s="113" t="s">
        <v>4</v>
      </c>
      <c r="C4" s="113"/>
      <c r="D4" s="113" t="s">
        <v>216</v>
      </c>
      <c r="E4" s="113">
        <v>3</v>
      </c>
      <c r="F4" s="113" t="s">
        <v>163</v>
      </c>
      <c r="G4" s="113" t="s">
        <v>6</v>
      </c>
    </row>
    <row r="5" spans="1:7">
      <c r="A5" s="113" t="s">
        <v>164</v>
      </c>
      <c r="B5" s="113" t="s">
        <v>4</v>
      </c>
      <c r="C5" s="113" t="s">
        <v>293</v>
      </c>
      <c r="D5" s="113" t="s">
        <v>5</v>
      </c>
      <c r="E5" s="113">
        <v>4</v>
      </c>
      <c r="F5" s="113" t="s">
        <v>165</v>
      </c>
      <c r="G5" s="113" t="s">
        <v>6</v>
      </c>
    </row>
    <row r="6" spans="1:7">
      <c r="A6" s="114" t="s">
        <v>314</v>
      </c>
      <c r="B6" s="114" t="s">
        <v>6</v>
      </c>
      <c r="C6" s="114"/>
      <c r="D6" s="114" t="s">
        <v>315</v>
      </c>
      <c r="E6" s="115"/>
      <c r="F6" s="115"/>
      <c r="G6" s="115"/>
    </row>
    <row r="7" spans="1:7">
      <c r="A7" s="114" t="s">
        <v>316</v>
      </c>
      <c r="B7" s="114" t="s">
        <v>6</v>
      </c>
      <c r="C7" s="114"/>
      <c r="D7" s="114" t="s">
        <v>317</v>
      </c>
      <c r="E7" s="115"/>
      <c r="F7" s="115"/>
      <c r="G7" s="115"/>
    </row>
    <row r="8" spans="1:7">
      <c r="A8" s="114" t="s">
        <v>318</v>
      </c>
      <c r="B8" s="114" t="s">
        <v>6</v>
      </c>
      <c r="C8" s="114"/>
      <c r="D8" s="114" t="s">
        <v>319</v>
      </c>
      <c r="E8" s="115"/>
      <c r="F8" s="115"/>
      <c r="G8" s="115"/>
    </row>
    <row r="9" spans="1:7">
      <c r="A9" s="114" t="s">
        <v>320</v>
      </c>
      <c r="B9" s="114" t="s">
        <v>6</v>
      </c>
      <c r="C9" s="114"/>
      <c r="D9" s="114" t="s">
        <v>321</v>
      </c>
      <c r="E9" s="115"/>
      <c r="F9" s="115"/>
      <c r="G9" s="115"/>
    </row>
    <row r="10" spans="1:7">
      <c r="A10" s="114" t="s">
        <v>322</v>
      </c>
      <c r="B10" s="114" t="s">
        <v>6</v>
      </c>
      <c r="C10" s="114"/>
      <c r="D10" s="114" t="s">
        <v>323</v>
      </c>
      <c r="E10" s="115"/>
      <c r="F10" s="115"/>
      <c r="G10" s="115"/>
    </row>
    <row r="11" spans="1:7">
      <c r="A11" s="114" t="s">
        <v>324</v>
      </c>
      <c r="B11" s="114" t="s">
        <v>6</v>
      </c>
      <c r="C11" s="114"/>
      <c r="D11" s="114" t="s">
        <v>325</v>
      </c>
      <c r="E11" s="115"/>
      <c r="F11" s="115"/>
      <c r="G11" s="115"/>
    </row>
    <row r="12" spans="1:7">
      <c r="A12" s="114" t="s">
        <v>326</v>
      </c>
      <c r="B12" s="114" t="s">
        <v>6</v>
      </c>
      <c r="C12" s="114"/>
      <c r="D12" s="114" t="s">
        <v>327</v>
      </c>
      <c r="E12" s="115"/>
      <c r="F12" s="115"/>
      <c r="G12" s="115"/>
    </row>
    <row r="13" spans="1:7">
      <c r="A13" s="114" t="s">
        <v>328</v>
      </c>
      <c r="B13" s="114" t="s">
        <v>6</v>
      </c>
      <c r="C13" s="114"/>
      <c r="D13" s="114" t="s">
        <v>329</v>
      </c>
      <c r="E13" s="115"/>
      <c r="F13" s="115"/>
      <c r="G13" s="115"/>
    </row>
    <row r="14" spans="1:7">
      <c r="A14" s="114" t="s">
        <v>330</v>
      </c>
      <c r="B14" s="114" t="s">
        <v>6</v>
      </c>
      <c r="C14" s="114"/>
      <c r="D14" s="114" t="s">
        <v>331</v>
      </c>
      <c r="E14" s="115"/>
      <c r="F14" s="115"/>
      <c r="G14" s="115"/>
    </row>
    <row r="15" spans="1:7">
      <c r="A15" s="114" t="s">
        <v>332</v>
      </c>
      <c r="B15" s="114" t="s">
        <v>6</v>
      </c>
      <c r="C15" s="114"/>
      <c r="D15" s="114" t="s">
        <v>333</v>
      </c>
      <c r="E15" s="115"/>
      <c r="F15" s="115"/>
      <c r="G15" s="115"/>
    </row>
    <row r="16" spans="1:7">
      <c r="A16" s="114" t="s">
        <v>334</v>
      </c>
      <c r="B16" s="114" t="s">
        <v>6</v>
      </c>
      <c r="C16" s="114"/>
      <c r="D16" s="114" t="s">
        <v>335</v>
      </c>
      <c r="E16" s="115"/>
      <c r="F16" s="115"/>
      <c r="G16" s="115"/>
    </row>
    <row r="17" spans="1:7">
      <c r="A17" s="114" t="s">
        <v>336</v>
      </c>
      <c r="B17" s="114" t="s">
        <v>6</v>
      </c>
      <c r="C17" s="114"/>
      <c r="D17" s="114" t="s">
        <v>337</v>
      </c>
      <c r="E17" s="115"/>
      <c r="F17" s="115"/>
      <c r="G17" s="115"/>
    </row>
    <row r="18" spans="1:7">
      <c r="A18" s="114" t="s">
        <v>338</v>
      </c>
      <c r="B18" s="114" t="s">
        <v>6</v>
      </c>
      <c r="C18" s="114"/>
      <c r="D18" s="114" t="s">
        <v>339</v>
      </c>
      <c r="E18" s="115"/>
      <c r="F18" s="115"/>
      <c r="G18" s="115"/>
    </row>
    <row r="19" spans="1:7">
      <c r="A19" s="114" t="s">
        <v>340</v>
      </c>
      <c r="B19" s="114" t="s">
        <v>6</v>
      </c>
      <c r="C19" s="114"/>
      <c r="D19" s="114" t="s">
        <v>341</v>
      </c>
      <c r="E19" s="115"/>
      <c r="F19" s="115"/>
      <c r="G19" s="115"/>
    </row>
    <row r="20" spans="1:7">
      <c r="A20" s="114" t="s">
        <v>342</v>
      </c>
      <c r="B20" s="114" t="s">
        <v>6</v>
      </c>
      <c r="C20" s="114"/>
      <c r="D20" s="114" t="s">
        <v>343</v>
      </c>
      <c r="E20" s="115"/>
      <c r="F20" s="115"/>
      <c r="G20" s="115"/>
    </row>
    <row r="21" spans="1:7">
      <c r="A21" s="114" t="s">
        <v>344</v>
      </c>
      <c r="B21" s="114" t="s">
        <v>6</v>
      </c>
      <c r="C21" s="114"/>
      <c r="D21" s="114" t="s">
        <v>345</v>
      </c>
      <c r="E21" s="115"/>
      <c r="F21" s="115"/>
      <c r="G21" s="115"/>
    </row>
    <row r="22" spans="1:7">
      <c r="A22" s="114" t="s">
        <v>346</v>
      </c>
      <c r="B22" s="114" t="s">
        <v>6</v>
      </c>
      <c r="C22" s="114"/>
      <c r="D22" s="114" t="s">
        <v>347</v>
      </c>
      <c r="E22" s="115"/>
      <c r="F22" s="115"/>
      <c r="G22" s="115"/>
    </row>
    <row r="23" spans="1:7">
      <c r="A23" s="114" t="s">
        <v>348</v>
      </c>
      <c r="B23" s="115" t="s">
        <v>6</v>
      </c>
      <c r="C23" s="115"/>
      <c r="D23" s="114" t="s">
        <v>349</v>
      </c>
      <c r="E23" s="115"/>
      <c r="F23" s="115"/>
      <c r="G23" s="1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/>
  <dimension ref="A1:T52"/>
  <sheetViews>
    <sheetView topLeftCell="N1" workbookViewId="0">
      <selection activeCell="T38" sqref="T38"/>
    </sheetView>
  </sheetViews>
  <sheetFormatPr defaultRowHeight="15"/>
  <cols>
    <col min="1" max="1" width="20.7109375" customWidth="1"/>
    <col min="2" max="2" width="11" style="11" customWidth="1"/>
    <col min="3" max="4" width="9" style="12" customWidth="1"/>
    <col min="5" max="5" width="42.7109375" style="12" bestFit="1" customWidth="1"/>
    <col min="6" max="6" width="13.140625" style="12" customWidth="1"/>
    <col min="7" max="7" width="43" style="11" bestFit="1" customWidth="1"/>
    <col min="8" max="8" width="26.28515625" style="12" bestFit="1" customWidth="1"/>
    <col min="9" max="9" width="25.42578125" style="12" customWidth="1"/>
    <col min="10" max="10" width="22.42578125" style="12" customWidth="1"/>
    <col min="11" max="11" width="10" customWidth="1"/>
    <col min="12" max="14" width="21.7109375" customWidth="1"/>
    <col min="15" max="15" width="13.85546875" customWidth="1"/>
    <col min="16" max="16" width="19.140625" customWidth="1"/>
    <col min="19" max="19" width="13" bestFit="1" customWidth="1"/>
    <col min="20" max="20" width="22" bestFit="1" customWidth="1"/>
  </cols>
  <sheetData>
    <row r="1" spans="1:20">
      <c r="A1" t="s">
        <v>126</v>
      </c>
      <c r="B1" s="10" t="s">
        <v>68</v>
      </c>
      <c r="C1" s="10" t="s">
        <v>69</v>
      </c>
      <c r="D1" s="10" t="s">
        <v>70</v>
      </c>
      <c r="E1" s="10" t="s">
        <v>71</v>
      </c>
      <c r="F1" s="10" t="s">
        <v>85</v>
      </c>
      <c r="G1" s="10" t="s">
        <v>72</v>
      </c>
      <c r="H1" s="10" t="s">
        <v>73</v>
      </c>
      <c r="I1" s="8" t="s">
        <v>81</v>
      </c>
      <c r="J1" s="8" t="s">
        <v>82</v>
      </c>
      <c r="K1" s="20" t="s">
        <v>86</v>
      </c>
      <c r="L1" s="20" t="s">
        <v>18</v>
      </c>
      <c r="M1" t="s">
        <v>121</v>
      </c>
      <c r="N1" s="20" t="s">
        <v>147</v>
      </c>
      <c r="O1" t="s">
        <v>112</v>
      </c>
      <c r="P1" t="s">
        <v>137</v>
      </c>
      <c r="Q1" t="s">
        <v>148</v>
      </c>
      <c r="S1" t="s">
        <v>150</v>
      </c>
      <c r="T1" t="s">
        <v>1</v>
      </c>
    </row>
    <row r="2" spans="1:20">
      <c r="A2" t="s">
        <v>123</v>
      </c>
      <c r="B2" s="11" t="s">
        <v>79</v>
      </c>
      <c r="C2" s="12" t="s">
        <v>76</v>
      </c>
      <c r="D2" s="12" t="s">
        <v>77</v>
      </c>
      <c r="E2" s="13" t="s">
        <v>90</v>
      </c>
      <c r="F2" s="13" t="s">
        <v>78</v>
      </c>
      <c r="G2" s="14" t="s">
        <v>102</v>
      </c>
      <c r="H2" s="15" t="s">
        <v>100</v>
      </c>
      <c r="I2" s="9" t="s">
        <v>6</v>
      </c>
      <c r="J2" s="12" t="s">
        <v>6</v>
      </c>
      <c r="K2" s="15" t="s">
        <v>132</v>
      </c>
      <c r="L2" s="12" t="s">
        <v>145</v>
      </c>
      <c r="M2" t="s">
        <v>54</v>
      </c>
      <c r="N2" s="35" t="s">
        <v>109</v>
      </c>
      <c r="O2" s="24" t="s">
        <v>55</v>
      </c>
      <c r="P2" t="s">
        <v>138</v>
      </c>
      <c r="S2" t="str">
        <f>CONCATENATE(lkp_all_l1!B2,lkp_all_l1!C2)</f>
        <v>MIL01</v>
      </c>
      <c r="T2" t="str">
        <f>lkp_all_l1!D2</f>
        <v>MPatID</v>
      </c>
    </row>
    <row r="3" spans="1:20">
      <c r="A3" t="s">
        <v>88</v>
      </c>
      <c r="B3" s="11" t="s">
        <v>80</v>
      </c>
      <c r="C3" s="12" t="s">
        <v>74</v>
      </c>
      <c r="E3" s="13" t="s">
        <v>89</v>
      </c>
      <c r="F3" s="13" t="s">
        <v>21</v>
      </c>
      <c r="G3" s="14" t="s">
        <v>107</v>
      </c>
      <c r="H3" s="15" t="s">
        <v>101</v>
      </c>
      <c r="I3" s="9" t="s">
        <v>4</v>
      </c>
      <c r="J3" s="9" t="s">
        <v>4</v>
      </c>
      <c r="K3" s="15" t="s">
        <v>133</v>
      </c>
      <c r="L3" s="12" t="s">
        <v>130</v>
      </c>
      <c r="M3" t="s">
        <v>115</v>
      </c>
      <c r="N3" s="35" t="s">
        <v>122</v>
      </c>
      <c r="O3" s="25" t="s">
        <v>57</v>
      </c>
      <c r="P3" t="s">
        <v>139</v>
      </c>
      <c r="S3" t="str">
        <f>CONCATENATE(lkp_all_l1!B3,lkp_all_l1!C3)</f>
        <v>MIL02</v>
      </c>
      <c r="T3" t="str">
        <f>lkp_all_l1!D3</f>
        <v>EncounterID</v>
      </c>
    </row>
    <row r="4" spans="1:20">
      <c r="A4" t="s">
        <v>230</v>
      </c>
      <c r="C4" s="12" t="s">
        <v>7</v>
      </c>
      <c r="D4" s="12" t="s">
        <v>7</v>
      </c>
      <c r="E4" s="13" t="s">
        <v>91</v>
      </c>
      <c r="F4" s="13" t="s">
        <v>24</v>
      </c>
      <c r="G4" s="14" t="s">
        <v>105</v>
      </c>
      <c r="H4" s="15" t="s">
        <v>108</v>
      </c>
      <c r="I4" s="9" t="s">
        <v>83</v>
      </c>
      <c r="J4" s="9"/>
      <c r="K4" s="19" t="s">
        <v>134</v>
      </c>
      <c r="L4" s="12" t="s">
        <v>118</v>
      </c>
      <c r="N4" s="35" t="s">
        <v>113</v>
      </c>
      <c r="O4" s="24" t="s">
        <v>116</v>
      </c>
      <c r="P4" t="s">
        <v>135</v>
      </c>
      <c r="S4" t="str">
        <f>CONCATENATE(lkp_all_l1!B4,lkp_all_l1!C4)</f>
        <v>MIL03</v>
      </c>
      <c r="T4" t="str">
        <f>lkp_all_l1!D4</f>
        <v>Age</v>
      </c>
    </row>
    <row r="5" spans="1:20">
      <c r="A5" t="s">
        <v>124</v>
      </c>
      <c r="C5" s="12" t="s">
        <v>12</v>
      </c>
      <c r="D5" s="12" t="s">
        <v>12</v>
      </c>
      <c r="E5" s="13" t="s">
        <v>219</v>
      </c>
      <c r="F5" s="13" t="s">
        <v>25</v>
      </c>
      <c r="G5" s="14" t="s">
        <v>103</v>
      </c>
      <c r="H5" s="12" t="s">
        <v>84</v>
      </c>
      <c r="L5" t="s">
        <v>117</v>
      </c>
      <c r="N5" s="36" t="s">
        <v>114</v>
      </c>
      <c r="O5" s="39" t="s">
        <v>205</v>
      </c>
      <c r="P5" t="s">
        <v>140</v>
      </c>
      <c r="S5" t="str">
        <f>CONCATENATE(lkp_all_l1!B5,lkp_all_l1!C5)</f>
        <v>MIL04</v>
      </c>
      <c r="T5" t="str">
        <f>lkp_all_l1!D5</f>
        <v>MBirth_Date</v>
      </c>
    </row>
    <row r="6" spans="1:20">
      <c r="A6" t="s">
        <v>125</v>
      </c>
      <c r="C6" s="12" t="s">
        <v>14</v>
      </c>
      <c r="D6" s="12" t="s">
        <v>14</v>
      </c>
      <c r="E6" s="13" t="s">
        <v>92</v>
      </c>
      <c r="F6" s="13" t="s">
        <v>26</v>
      </c>
      <c r="G6" s="14" t="s">
        <v>104</v>
      </c>
      <c r="L6" s="34" t="s">
        <v>141</v>
      </c>
      <c r="M6" s="34"/>
      <c r="N6" s="34"/>
      <c r="P6" t="s">
        <v>174</v>
      </c>
      <c r="S6" t="str">
        <f>CONCATENATE(lkp_all_l1!B6,lkp_all_l1!C6)</f>
        <v>MIL05</v>
      </c>
      <c r="T6" t="str">
        <f>lkp_all_l1!D6</f>
        <v>EncType</v>
      </c>
    </row>
    <row r="7" spans="1:20">
      <c r="C7" s="12" t="s">
        <v>209</v>
      </c>
      <c r="D7" s="12" t="s">
        <v>210</v>
      </c>
      <c r="E7" s="13" t="s">
        <v>93</v>
      </c>
      <c r="F7" s="16" t="s">
        <v>27</v>
      </c>
      <c r="G7" s="14" t="s">
        <v>106</v>
      </c>
      <c r="L7" s="12" t="s">
        <v>56</v>
      </c>
      <c r="M7" s="12"/>
      <c r="N7" s="12"/>
      <c r="S7" t="str">
        <f>CONCATENATE(lkp_all_l1!B7,lkp_all_l1!C7)</f>
        <v>MIL06</v>
      </c>
      <c r="T7" t="str">
        <f>lkp_all_l1!D7</f>
        <v>ADate</v>
      </c>
    </row>
    <row r="8" spans="1:20">
      <c r="C8" s="12" t="s">
        <v>210</v>
      </c>
      <c r="D8" s="12" t="s">
        <v>209</v>
      </c>
      <c r="E8" s="13" t="s">
        <v>94</v>
      </c>
      <c r="F8" s="16" t="s">
        <v>28</v>
      </c>
      <c r="G8" s="13" t="s">
        <v>78</v>
      </c>
      <c r="L8" s="34" t="s">
        <v>129</v>
      </c>
      <c r="M8" s="34"/>
      <c r="N8" s="34"/>
      <c r="S8" t="str">
        <f>CONCATENATE(lkp_all_l1!B8,lkp_all_l1!C8)</f>
        <v>MIL07</v>
      </c>
      <c r="T8" t="str">
        <f>lkp_all_l1!D8</f>
        <v>DDate</v>
      </c>
    </row>
    <row r="9" spans="1:20">
      <c r="C9" s="12" t="s">
        <v>207</v>
      </c>
      <c r="D9" s="12" t="s">
        <v>207</v>
      </c>
      <c r="E9" s="13" t="s">
        <v>95</v>
      </c>
      <c r="F9" s="16" t="s">
        <v>29</v>
      </c>
      <c r="G9" s="13" t="s">
        <v>21</v>
      </c>
      <c r="L9" s="12" t="s">
        <v>146</v>
      </c>
      <c r="M9" s="12"/>
      <c r="N9" s="12"/>
      <c r="S9" t="str">
        <f>CONCATENATE(lkp_all_l1!B9,lkp_all_l1!C9)</f>
        <v>MIL08</v>
      </c>
      <c r="T9" t="str">
        <f>lkp_all_l1!D9</f>
        <v>CPatID</v>
      </c>
    </row>
    <row r="10" spans="1:20">
      <c r="E10" s="13" t="s">
        <v>149</v>
      </c>
      <c r="F10" s="16" t="s">
        <v>30</v>
      </c>
      <c r="G10" s="13" t="s">
        <v>24</v>
      </c>
      <c r="L10" t="s">
        <v>111</v>
      </c>
      <c r="S10" t="str">
        <f>CONCATENATE(lkp_all_l1!B10,lkp_all_l1!C10)</f>
        <v>MIL09</v>
      </c>
      <c r="T10" t="str">
        <f>lkp_all_l1!D10</f>
        <v>CBirth_Date</v>
      </c>
    </row>
    <row r="11" spans="1:20">
      <c r="E11" s="13" t="s">
        <v>96</v>
      </c>
      <c r="F11" s="16" t="s">
        <v>31</v>
      </c>
      <c r="G11" s="13" t="s">
        <v>25</v>
      </c>
      <c r="L11" t="s">
        <v>110</v>
      </c>
      <c r="S11" t="str">
        <f>CONCATENATE(lkp_all_l1!B11,lkp_all_l1!C11)</f>
        <v>MIL10</v>
      </c>
      <c r="T11" t="str">
        <f>lkp_all_l1!D11</f>
        <v>Sex</v>
      </c>
    </row>
    <row r="12" spans="1:20">
      <c r="E12" s="13" t="s">
        <v>97</v>
      </c>
      <c r="F12" s="16" t="s">
        <v>32</v>
      </c>
      <c r="G12" s="12" t="s">
        <v>26</v>
      </c>
      <c r="J12"/>
      <c r="L12" s="12" t="s">
        <v>212</v>
      </c>
      <c r="S12" t="str">
        <f>CONCATENATE(lkp_all_l1!B13,lkp_all_l1!C13)</f>
        <v>MIL12</v>
      </c>
      <c r="T12" t="str">
        <f>lkp_all_l1!D13</f>
        <v>MatchMethod</v>
      </c>
    </row>
    <row r="13" spans="1:20">
      <c r="E13" s="13" t="s">
        <v>98</v>
      </c>
      <c r="F13" s="16" t="s">
        <v>22</v>
      </c>
      <c r="G13" s="16" t="s">
        <v>27</v>
      </c>
      <c r="J13"/>
      <c r="S13" t="str">
        <f>CONCATENATE(lkp_all_l1!B14,lkp_all_l1!C14)</f>
        <v>MIL13</v>
      </c>
      <c r="T13" t="str">
        <f>lkp_all_l1!D14</f>
        <v>Birth_Type</v>
      </c>
    </row>
    <row r="14" spans="1:20">
      <c r="E14" s="13" t="s">
        <v>99</v>
      </c>
      <c r="F14" s="16" t="s">
        <v>33</v>
      </c>
      <c r="G14" s="16" t="s">
        <v>28</v>
      </c>
      <c r="S14" t="str">
        <f>CONCATENATE(lkp_all_l1!B15,lkp_all_l1!C15)</f>
        <v>MIL14</v>
      </c>
      <c r="T14" t="str">
        <f>lkp_all_l1!D15</f>
        <v>Birth_Type_Primes</v>
      </c>
    </row>
    <row r="15" spans="1:20">
      <c r="E15" s="38" t="s">
        <v>167</v>
      </c>
      <c r="F15" s="16" t="s">
        <v>34</v>
      </c>
      <c r="G15" s="16" t="s">
        <v>29</v>
      </c>
      <c r="S15" t="str">
        <f>CONCATENATE(lkp_all_l1!B16,lkp_all_l1!C16)</f>
        <v>DEM01</v>
      </c>
      <c r="T15" t="str">
        <f>lkp_all_l1!D16</f>
        <v>PatID</v>
      </c>
    </row>
    <row r="16" spans="1:20">
      <c r="E16" s="37" t="s">
        <v>166</v>
      </c>
      <c r="F16" s="16" t="s">
        <v>35</v>
      </c>
      <c r="G16" s="16" t="s">
        <v>30</v>
      </c>
      <c r="I16"/>
      <c r="J16"/>
      <c r="S16" t="str">
        <f>CONCATENATE(lkp_all_l1!B17,lkp_all_l1!C17)</f>
        <v>DEM02</v>
      </c>
      <c r="T16" t="str">
        <f>lkp_all_l1!D17</f>
        <v>Birth_Date</v>
      </c>
    </row>
    <row r="17" spans="5:20">
      <c r="E17" s="13" t="s">
        <v>220</v>
      </c>
      <c r="F17" s="16" t="s">
        <v>36</v>
      </c>
      <c r="G17" s="16" t="s">
        <v>31</v>
      </c>
      <c r="I17"/>
      <c r="J17"/>
      <c r="S17" t="str">
        <f>CONCATENATE(lkp_all_l1!B18,lkp_all_l1!C18)</f>
        <v>DEM03</v>
      </c>
      <c r="T17" t="str">
        <f>lkp_all_l1!D18</f>
        <v>Sex</v>
      </c>
    </row>
    <row r="18" spans="5:20">
      <c r="E18" s="13" t="s">
        <v>221</v>
      </c>
      <c r="F18" s="16" t="s">
        <v>37</v>
      </c>
      <c r="G18" s="16" t="s">
        <v>32</v>
      </c>
      <c r="I18"/>
      <c r="J18"/>
      <c r="S18" t="str">
        <f>CONCATENATE(lkp_all_l1!B19,lkp_all_l1!C19)</f>
        <v>ENC01</v>
      </c>
      <c r="T18" t="str">
        <f>lkp_all_l1!D19</f>
        <v>PatID</v>
      </c>
    </row>
    <row r="19" spans="5:20">
      <c r="E19" s="13" t="s">
        <v>78</v>
      </c>
      <c r="F19" s="16" t="s">
        <v>38</v>
      </c>
      <c r="G19" s="16" t="s">
        <v>22</v>
      </c>
      <c r="I19"/>
      <c r="J19"/>
      <c r="S19" t="str">
        <f>CONCATENATE(lkp_all_l1!B20,lkp_all_l1!C20)</f>
        <v>ENC02</v>
      </c>
      <c r="T19" t="str">
        <f>lkp_all_l1!D20</f>
        <v>EncounterID</v>
      </c>
    </row>
    <row r="20" spans="5:20">
      <c r="E20" s="13" t="s">
        <v>21</v>
      </c>
      <c r="F20" s="16" t="s">
        <v>23</v>
      </c>
      <c r="G20" s="16" t="s">
        <v>33</v>
      </c>
      <c r="I20"/>
      <c r="J20"/>
      <c r="S20" t="str">
        <f>CONCATENATE(lkp_all_l1!B21,lkp_all_l1!C21)</f>
        <v>ENC03</v>
      </c>
      <c r="T20" t="str">
        <f>lkp_all_l1!D21</f>
        <v>ADate</v>
      </c>
    </row>
    <row r="21" spans="5:20" ht="18">
      <c r="E21" s="13" t="s">
        <v>24</v>
      </c>
      <c r="F21" s="16" t="s">
        <v>39</v>
      </c>
      <c r="G21" s="16" t="s">
        <v>34</v>
      </c>
      <c r="I21" s="26"/>
      <c r="S21" t="str">
        <f>CONCATENATE(lkp_all_l1!B22,lkp_all_l1!C22)</f>
        <v>ENC04</v>
      </c>
      <c r="T21" t="str">
        <f>lkp_all_l1!D22</f>
        <v>DDate</v>
      </c>
    </row>
    <row r="22" spans="5:20">
      <c r="E22" s="13" t="s">
        <v>25</v>
      </c>
      <c r="F22" s="16" t="s">
        <v>40</v>
      </c>
      <c r="G22" s="16" t="s">
        <v>35</v>
      </c>
      <c r="I22"/>
      <c r="S22" t="str">
        <f>CONCATENATE(lkp_all_l1!B23,lkp_all_l1!C23)</f>
        <v>ENR01</v>
      </c>
      <c r="T22" t="str">
        <f>lkp_all_l1!D23</f>
        <v>PatID</v>
      </c>
    </row>
    <row r="23" spans="5:20">
      <c r="E23" s="13" t="s">
        <v>26</v>
      </c>
      <c r="F23" s="16" t="s">
        <v>41</v>
      </c>
      <c r="G23" s="16" t="s">
        <v>36</v>
      </c>
      <c r="I23"/>
      <c r="S23" t="str">
        <f>CONCATENATE(lkp_all_l1!B24,lkp_all_l1!C24)</f>
        <v>DEL01</v>
      </c>
      <c r="T23" t="str">
        <f>lkp_all_l1!D24</f>
        <v>MPatID</v>
      </c>
    </row>
    <row r="24" spans="5:20">
      <c r="E24" s="16" t="s">
        <v>27</v>
      </c>
      <c r="F24" s="16" t="s">
        <v>42</v>
      </c>
      <c r="G24" s="16" t="s">
        <v>37</v>
      </c>
      <c r="I24"/>
      <c r="S24" t="str">
        <f>CONCATENATE(lkp_all_l1!B25,lkp_all_l1!C25)</f>
        <v>DEL02</v>
      </c>
      <c r="T24" t="str">
        <f>lkp_all_l1!D25</f>
        <v>EncounterID</v>
      </c>
    </row>
    <row r="25" spans="5:20">
      <c r="E25" s="16" t="s">
        <v>28</v>
      </c>
      <c r="F25" s="16" t="s">
        <v>43</v>
      </c>
      <c r="G25" s="16" t="s">
        <v>38</v>
      </c>
      <c r="I25"/>
      <c r="J25"/>
      <c r="S25" t="str">
        <f>CONCATENATE(lkp_all_l1!B26,lkp_all_l1!C26)</f>
        <v>DEL03</v>
      </c>
      <c r="T25" t="str">
        <f>lkp_all_l1!D26</f>
        <v>EncType</v>
      </c>
    </row>
    <row r="26" spans="5:20" ht="18">
      <c r="E26" s="16" t="s">
        <v>29</v>
      </c>
      <c r="F26" s="16" t="s">
        <v>44</v>
      </c>
      <c r="G26" s="16" t="s">
        <v>23</v>
      </c>
      <c r="I26" s="27"/>
      <c r="J26"/>
      <c r="S26" t="str">
        <f>CONCATENATE(lkp_all_l1!B27,lkp_all_l1!C27)</f>
        <v>DEL04</v>
      </c>
      <c r="T26" t="str">
        <f>lkp_all_l1!D27</f>
        <v>ADate</v>
      </c>
    </row>
    <row r="27" spans="5:20">
      <c r="E27" s="16" t="s">
        <v>30</v>
      </c>
      <c r="F27" s="16" t="s">
        <v>45</v>
      </c>
      <c r="G27" s="16" t="s">
        <v>39</v>
      </c>
      <c r="I27"/>
      <c r="J27"/>
      <c r="S27" t="str">
        <f>CONCATENATE(lkp_all_l1!B28,lkp_all_l1!C28)</f>
        <v>DEL05</v>
      </c>
      <c r="T27" t="str">
        <f>lkp_all_l1!D28</f>
        <v>DDate</v>
      </c>
    </row>
    <row r="28" spans="5:20">
      <c r="E28" s="16" t="s">
        <v>31</v>
      </c>
      <c r="F28" s="16" t="s">
        <v>46</v>
      </c>
      <c r="G28" s="16" t="s">
        <v>40</v>
      </c>
      <c r="I28"/>
      <c r="J28"/>
      <c r="S28" t="str">
        <f>CONCATENATE(lkp_all_l1!B29,lkp_all_l1!C29)</f>
        <v>DEL06</v>
      </c>
      <c r="T28" t="str">
        <f>lkp_all_l1!D29</f>
        <v>FacilityID</v>
      </c>
    </row>
    <row r="29" spans="5:20">
      <c r="E29" s="16" t="s">
        <v>32</v>
      </c>
      <c r="F29" s="16" t="s">
        <v>47</v>
      </c>
      <c r="G29" s="16" t="s">
        <v>41</v>
      </c>
      <c r="S29" t="str">
        <f>CONCATENATE(lkp_all_l1!B30,lkp_all_l1!C30)</f>
        <v>DEL07</v>
      </c>
      <c r="T29" t="str">
        <f>lkp_all_l1!D30</f>
        <v>MBirth_Date</v>
      </c>
    </row>
    <row r="30" spans="5:20">
      <c r="E30" s="16" t="s">
        <v>22</v>
      </c>
      <c r="F30" s="16" t="s">
        <v>48</v>
      </c>
      <c r="G30" s="16" t="s">
        <v>42</v>
      </c>
      <c r="S30" t="str">
        <f>CONCATENATE(lkp_all_l1!B31,lkp_all_l1!C31)</f>
        <v>DEL08</v>
      </c>
      <c r="T30" t="str">
        <f>lkp_all_l1!D31</f>
        <v>Age_Group</v>
      </c>
    </row>
    <row r="31" spans="5:20">
      <c r="E31" s="16" t="s">
        <v>33</v>
      </c>
      <c r="F31" s="16" t="s">
        <v>49</v>
      </c>
      <c r="G31" s="16" t="s">
        <v>43</v>
      </c>
      <c r="S31" t="str">
        <f>CONCATENATE(lkp_all_l1!B32,lkp_all_l1!C32)</f>
        <v>DEL09</v>
      </c>
      <c r="T31" t="str">
        <f>lkp_all_l1!D32</f>
        <v>Age</v>
      </c>
    </row>
    <row r="32" spans="5:20">
      <c r="E32" s="16" t="s">
        <v>34</v>
      </c>
      <c r="F32" s="16" t="s">
        <v>50</v>
      </c>
      <c r="G32" s="16" t="s">
        <v>44</v>
      </c>
      <c r="S32" t="str">
        <f>CONCATENATE(lkp_all_l1!B33,lkp_all_l1!C33)</f>
        <v>DEL10</v>
      </c>
      <c r="T32" t="str">
        <f>lkp_all_l1!D33</f>
        <v>Birth_Type</v>
      </c>
    </row>
    <row r="33" spans="5:20">
      <c r="E33" s="16" t="s">
        <v>35</v>
      </c>
      <c r="F33" s="16" t="s">
        <v>51</v>
      </c>
      <c r="G33" s="16" t="s">
        <v>45</v>
      </c>
      <c r="S33" t="str">
        <f>CONCATENATE(lkp_all_l1!B34,lkp_all_l1!C34)</f>
        <v>DEL11</v>
      </c>
      <c r="T33" t="str">
        <f>lkp_all_l1!D34</f>
        <v>Birth_Type_Primes</v>
      </c>
    </row>
    <row r="34" spans="5:20">
      <c r="E34" s="16" t="s">
        <v>36</v>
      </c>
      <c r="F34" s="16" t="s">
        <v>52</v>
      </c>
      <c r="G34" s="16" t="s">
        <v>46</v>
      </c>
      <c r="S34" t="str">
        <f>CONCATENATE(lkp_all_l1!B35,lkp_all_l1!C35)</f>
        <v>INF01</v>
      </c>
      <c r="T34" t="str">
        <f>lkp_all_l1!D35</f>
        <v>EnrollDays</v>
      </c>
    </row>
    <row r="35" spans="5:20">
      <c r="E35" s="16" t="s">
        <v>37</v>
      </c>
      <c r="F35" s="16" t="s">
        <v>53</v>
      </c>
      <c r="G35" s="16" t="s">
        <v>47</v>
      </c>
      <c r="S35" t="str">
        <f>CONCATENATE(lkp_all_l1!B36,lkp_all_l1!C36)</f>
        <v>INF02</v>
      </c>
      <c r="T35" t="str">
        <f>lkp_all_l1!D36</f>
        <v>CPatID</v>
      </c>
    </row>
    <row r="36" spans="5:20">
      <c r="E36" s="16" t="s">
        <v>38</v>
      </c>
      <c r="G36" s="16" t="s">
        <v>48</v>
      </c>
      <c r="S36" t="str">
        <f>CONCATENATE(lkp_all_l1!B37,lkp_all_l1!C37)</f>
        <v>INF03</v>
      </c>
      <c r="T36" t="str">
        <f>lkp_all_l1!D37</f>
        <v xml:space="preserve">CEnr_Start </v>
      </c>
    </row>
    <row r="37" spans="5:20">
      <c r="E37" s="16" t="s">
        <v>23</v>
      </c>
      <c r="G37" s="16"/>
      <c r="S37" t="str">
        <f>CONCATENATE(lkp_all_l1!B38,lkp_all_l1!C38)</f>
        <v>INF04</v>
      </c>
      <c r="T37" t="str">
        <f>lkp_all_l1!D38</f>
        <v>CBirth_Date</v>
      </c>
    </row>
    <row r="38" spans="5:20">
      <c r="E38" s="16" t="s">
        <v>39</v>
      </c>
      <c r="G38" s="16"/>
      <c r="S38" t="str">
        <f>CONCATENATE(lkp_all_l1!B39,lkp_all_l1!C39)</f>
        <v>INF05</v>
      </c>
      <c r="T38" t="str">
        <f>lkp_all_l1!D39</f>
        <v>Sex</v>
      </c>
    </row>
    <row r="39" spans="5:20">
      <c r="E39" s="16" t="s">
        <v>40</v>
      </c>
      <c r="G39" s="16"/>
    </row>
    <row r="40" spans="5:20">
      <c r="E40" s="16" t="s">
        <v>41</v>
      </c>
      <c r="G40" s="16"/>
    </row>
    <row r="41" spans="5:20">
      <c r="E41" s="16" t="s">
        <v>42</v>
      </c>
      <c r="G41" s="16"/>
    </row>
    <row r="42" spans="5:20">
      <c r="E42" s="16" t="s">
        <v>43</v>
      </c>
    </row>
    <row r="43" spans="5:20">
      <c r="E43" s="16" t="s">
        <v>44</v>
      </c>
    </row>
    <row r="44" spans="5:20">
      <c r="E44" s="16" t="s">
        <v>45</v>
      </c>
    </row>
    <row r="45" spans="5:20">
      <c r="E45" s="16" t="s">
        <v>46</v>
      </c>
    </row>
    <row r="46" spans="5:20">
      <c r="E46" s="16" t="s">
        <v>47</v>
      </c>
    </row>
    <row r="47" spans="5:20">
      <c r="E47" s="16" t="s">
        <v>48</v>
      </c>
    </row>
    <row r="48" spans="5:20">
      <c r="E48" s="16" t="s">
        <v>49</v>
      </c>
    </row>
    <row r="49" spans="5:5">
      <c r="E49" s="16" t="s">
        <v>50</v>
      </c>
    </row>
    <row r="50" spans="5:5">
      <c r="E50" s="16" t="s">
        <v>51</v>
      </c>
    </row>
    <row r="51" spans="5:5">
      <c r="E51" s="16" t="s">
        <v>52</v>
      </c>
    </row>
    <row r="52" spans="5:5">
      <c r="E52" s="16" t="s">
        <v>53</v>
      </c>
    </row>
  </sheetData>
  <pageMargins left="0.7" right="0.7" top="0.75" bottom="0.75" header="0.3" footer="0.3"/>
  <ignoredErrors>
    <ignoredError sqref="G28" numberStoredAsText="1"/>
  </ignoredErrors>
  <tableParts count="17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lkp_all_l1</vt:lpstr>
      <vt:lpstr>lkp_all_saslength</vt:lpstr>
      <vt:lpstr>lkp_all_flags</vt:lpstr>
      <vt:lpstr>variables</vt:lpstr>
      <vt:lpstr>Masterkey</vt:lpstr>
      <vt:lpstr>control_flow</vt:lpstr>
      <vt:lpstr>_List</vt:lpstr>
      <vt:lpstr>dd_case</vt:lpstr>
      <vt:lpstr>dd_charyn</vt:lpstr>
      <vt:lpstr>dd_flagtype</vt:lpstr>
      <vt:lpstr>dd_num</vt:lpstr>
      <vt:lpstr>dd_obsreq</vt:lpstr>
      <vt:lpstr>dd_tab1</vt:lpstr>
      <vt:lpstr>dd_tab2</vt:lpstr>
      <vt:lpstr>dd_varnum1</vt:lpstr>
      <vt:lpstr>dd_varnum234</vt:lpstr>
      <vt:lpstr>lkp_all_l1!Extract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jrichar3</dc:creator>
  <cp:lastModifiedBy>Zichittella, Lauren</cp:lastModifiedBy>
  <dcterms:created xsi:type="dcterms:W3CDTF">2017-01-13T16:52:43Z</dcterms:created>
  <dcterms:modified xsi:type="dcterms:W3CDTF">2024-03-12T19:00:44Z</dcterms:modified>
</cp:coreProperties>
</file>