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/>
  <mc:AlternateContent xmlns:mc="http://schemas.openxmlformats.org/markup-compatibility/2006">
    <mc:Choice Requires="x15">
      <x15ac:absPath xmlns:x15ac="http://schemas.microsoft.com/office/spreadsheetml/2010/11/ac" url="C:\Users\Silvia Castilla\Documents\Master Thesis\1 Project\1 Manuscript\Thesis\Appendix E. Water in feldspar\"/>
    </mc:Choice>
  </mc:AlternateContent>
  <xr:revisionPtr revIDLastSave="0" documentId="13_ncr:1_{D66CE27D-8A31-47C6-AAA2-C16B7DD6280C}" xr6:coauthVersionLast="36" xr6:coauthVersionMax="36" xr10:uidLastSave="{00000000-0000-0000-0000-000000000000}"/>
  <bookViews>
    <workbookView xWindow="0" yWindow="0" windowWidth="25470" windowHeight="15420" xr2:uid="{00000000-000D-0000-FFFF-FFFF00000000}"/>
  </bookViews>
  <sheets>
    <sheet name="Pl1C " sheetId="5" r:id="rId1"/>
    <sheet name="Pl1P " sheetId="6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6" l="1"/>
  <c r="G32" i="6"/>
  <c r="F33" i="6"/>
  <c r="G33" i="6"/>
  <c r="L3" i="5"/>
  <c r="L8" i="5" l="1"/>
  <c r="L9" i="5"/>
  <c r="L10" i="5"/>
  <c r="L11" i="5"/>
  <c r="L12" i="5"/>
  <c r="L13" i="5"/>
  <c r="L14" i="5"/>
  <c r="L19" i="5"/>
  <c r="L20" i="5"/>
  <c r="L21" i="5"/>
  <c r="L22" i="5"/>
  <c r="L23" i="5"/>
  <c r="L24" i="5"/>
  <c r="L25" i="5"/>
  <c r="L26" i="5"/>
  <c r="L32" i="5"/>
  <c r="L33" i="5"/>
  <c r="L34" i="5"/>
  <c r="L35" i="5"/>
  <c r="L36" i="5"/>
  <c r="L37" i="5"/>
  <c r="L38" i="5"/>
  <c r="L15" i="5"/>
  <c r="L7" i="5" l="1"/>
  <c r="L30" i="5"/>
  <c r="L18" i="5"/>
  <c r="L6" i="5"/>
  <c r="L29" i="5"/>
  <c r="L17" i="5"/>
  <c r="L5" i="5"/>
  <c r="L28" i="5"/>
  <c r="L16" i="5"/>
  <c r="L4" i="5"/>
  <c r="L31" i="5"/>
  <c r="L27" i="5"/>
  <c r="L4" i="6" l="1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" i="6"/>
  <c r="K3" i="6"/>
  <c r="J3" i="6"/>
  <c r="G41" i="5" l="1"/>
  <c r="G40" i="5"/>
  <c r="F40" i="5"/>
  <c r="F41" i="5"/>
  <c r="J28" i="6" l="1"/>
  <c r="K28" i="6"/>
  <c r="J29" i="6"/>
  <c r="K29" i="6"/>
  <c r="J30" i="6"/>
  <c r="K30" i="6"/>
  <c r="K19" i="6"/>
  <c r="K18" i="6"/>
  <c r="K17" i="6"/>
  <c r="J19" i="6"/>
  <c r="J18" i="6"/>
  <c r="J17" i="6"/>
  <c r="M17" i="6" s="1"/>
  <c r="N17" i="6" s="1"/>
  <c r="J21" i="6"/>
  <c r="K21" i="6"/>
  <c r="J22" i="6"/>
  <c r="K22" i="6"/>
  <c r="J23" i="6"/>
  <c r="K23" i="6"/>
  <c r="K27" i="6"/>
  <c r="J27" i="6"/>
  <c r="K26" i="6"/>
  <c r="J26" i="6"/>
  <c r="K25" i="6"/>
  <c r="J25" i="6"/>
  <c r="K24" i="6"/>
  <c r="J24" i="6"/>
  <c r="K20" i="6"/>
  <c r="J20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26" i="5"/>
  <c r="K25" i="5"/>
  <c r="M25" i="5" s="1"/>
  <c r="N25" i="5" s="1"/>
  <c r="K24" i="5"/>
  <c r="K23" i="5"/>
  <c r="K22" i="5"/>
  <c r="K21" i="5"/>
  <c r="K20" i="5"/>
  <c r="J26" i="5"/>
  <c r="J25" i="5"/>
  <c r="J24" i="5"/>
  <c r="J23" i="5"/>
  <c r="J22" i="5"/>
  <c r="J21" i="5"/>
  <c r="J20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M20" i="5" l="1"/>
  <c r="N20" i="5" s="1"/>
  <c r="M36" i="5"/>
  <c r="N36" i="5" s="1"/>
  <c r="M23" i="5"/>
  <c r="N23" i="5" s="1"/>
  <c r="M26" i="5"/>
  <c r="N26" i="5" s="1"/>
  <c r="M29" i="6"/>
  <c r="N29" i="6" s="1"/>
  <c r="M23" i="6"/>
  <c r="N23" i="6" s="1"/>
  <c r="M18" i="6"/>
  <c r="N18" i="6" s="1"/>
  <c r="M19" i="6"/>
  <c r="N19" i="6" s="1"/>
  <c r="M22" i="6"/>
  <c r="N22" i="6" s="1"/>
  <c r="M24" i="5"/>
  <c r="N24" i="5" s="1"/>
  <c r="M24" i="6"/>
  <c r="N24" i="6" s="1"/>
  <c r="M22" i="5"/>
  <c r="N22" i="5" s="1"/>
  <c r="M21" i="5"/>
  <c r="N21" i="5" s="1"/>
  <c r="M9" i="5"/>
  <c r="N9" i="5" s="1"/>
  <c r="M30" i="6"/>
  <c r="N30" i="6" s="1"/>
  <c r="M28" i="6"/>
  <c r="N28" i="6" s="1"/>
  <c r="M27" i="6"/>
  <c r="N27" i="6" s="1"/>
  <c r="M14" i="6"/>
  <c r="N14" i="6" s="1"/>
  <c r="M5" i="6"/>
  <c r="N5" i="6" s="1"/>
  <c r="M4" i="6"/>
  <c r="N4" i="6" s="1"/>
  <c r="M7" i="6"/>
  <c r="N7" i="6" s="1"/>
  <c r="M26" i="6"/>
  <c r="N26" i="6" s="1"/>
  <c r="M15" i="6"/>
  <c r="N15" i="6" s="1"/>
  <c r="M6" i="6"/>
  <c r="N6" i="6" s="1"/>
  <c r="M25" i="6"/>
  <c r="N25" i="6" s="1"/>
  <c r="M21" i="6"/>
  <c r="N21" i="6" s="1"/>
  <c r="M10" i="6"/>
  <c r="N10" i="6" s="1"/>
  <c r="M13" i="6"/>
  <c r="N13" i="6" s="1"/>
  <c r="M3" i="6"/>
  <c r="N3" i="6" s="1"/>
  <c r="M16" i="6"/>
  <c r="N16" i="6" s="1"/>
  <c r="M8" i="6"/>
  <c r="N8" i="6" s="1"/>
  <c r="M9" i="6"/>
  <c r="N9" i="6" s="1"/>
  <c r="M11" i="6"/>
  <c r="N11" i="6" s="1"/>
  <c r="M12" i="6"/>
  <c r="N12" i="6" s="1"/>
  <c r="M20" i="6"/>
  <c r="N20" i="6" s="1"/>
  <c r="M32" i="5"/>
  <c r="N32" i="5" s="1"/>
  <c r="M30" i="5"/>
  <c r="N30" i="5" s="1"/>
  <c r="M34" i="5"/>
  <c r="N34" i="5" s="1"/>
  <c r="M38" i="5"/>
  <c r="N38" i="5" s="1"/>
  <c r="M18" i="5"/>
  <c r="N18" i="5" s="1"/>
  <c r="M15" i="5"/>
  <c r="N15" i="5" s="1"/>
  <c r="M8" i="5"/>
  <c r="N8" i="5" s="1"/>
  <c r="M4" i="5"/>
  <c r="N4" i="5" s="1"/>
  <c r="M17" i="5"/>
  <c r="N17" i="5" s="1"/>
  <c r="M31" i="5"/>
  <c r="N31" i="5" s="1"/>
  <c r="M29" i="5"/>
  <c r="N29" i="5" s="1"/>
  <c r="M12" i="5"/>
  <c r="N12" i="5" s="1"/>
  <c r="M7" i="5"/>
  <c r="N7" i="5" s="1"/>
  <c r="M35" i="5"/>
  <c r="N35" i="5" s="1"/>
  <c r="M27" i="5"/>
  <c r="N27" i="5" s="1"/>
  <c r="M37" i="5"/>
  <c r="N37" i="5" s="1"/>
  <c r="M5" i="5"/>
  <c r="N5" i="5" s="1"/>
  <c r="M13" i="5"/>
  <c r="N13" i="5" s="1"/>
  <c r="M16" i="5"/>
  <c r="N16" i="5" s="1"/>
  <c r="M28" i="5"/>
  <c r="N28" i="5" s="1"/>
  <c r="M3" i="5"/>
  <c r="N3" i="5" s="1"/>
  <c r="M6" i="5"/>
  <c r="N6" i="5" s="1"/>
  <c r="M14" i="5"/>
  <c r="N14" i="5" s="1"/>
  <c r="M33" i="5"/>
  <c r="N33" i="5" s="1"/>
  <c r="M11" i="5"/>
  <c r="N11" i="5" s="1"/>
  <c r="M19" i="5"/>
  <c r="N19" i="5" s="1"/>
  <c r="M10" i="5"/>
  <c r="N10" i="5" s="1"/>
</calcChain>
</file>

<file path=xl/sharedStrings.xml><?xml version="1.0" encoding="utf-8"?>
<sst xmlns="http://schemas.openxmlformats.org/spreadsheetml/2006/main" count="380" uniqueCount="45">
  <si>
    <t xml:space="preserve">Crystal </t>
  </si>
  <si>
    <t>Sample</t>
  </si>
  <si>
    <t>Point</t>
  </si>
  <si>
    <t>Area (cm2)</t>
  </si>
  <si>
    <t>CMV8Ad2PB1</t>
  </si>
  <si>
    <t>NS</t>
  </si>
  <si>
    <t>Distance</t>
  </si>
  <si>
    <t>I = 202600 ± 20260 L·mol–1 H2O cm–2</t>
  </si>
  <si>
    <t>c (wt% H2O) = Abstot × 1.805/[t·D·I]</t>
  </si>
  <si>
    <t>t=thickness</t>
  </si>
  <si>
    <t>D= 2.65 g/cm3</t>
  </si>
  <si>
    <t>Abstotal= sum of areas</t>
  </si>
  <si>
    <t>NS2</t>
  </si>
  <si>
    <t>EW1</t>
  </si>
  <si>
    <t>EW2</t>
  </si>
  <si>
    <t>EW</t>
  </si>
  <si>
    <t>Pl1_C</t>
  </si>
  <si>
    <t>Pl1_P</t>
  </si>
  <si>
    <t>Profile_0</t>
  </si>
  <si>
    <t>Profile_90</t>
  </si>
  <si>
    <t>Name</t>
  </si>
  <si>
    <t>Baseline</t>
  </si>
  <si>
    <t>X</t>
  </si>
  <si>
    <t>Y</t>
  </si>
  <si>
    <t>Z</t>
  </si>
  <si>
    <t>Total water (%)</t>
  </si>
  <si>
    <t>Total water (ppm)</t>
  </si>
  <si>
    <t>3715-2701</t>
  </si>
  <si>
    <t>3711-2704</t>
  </si>
  <si>
    <t>3715-2708</t>
  </si>
  <si>
    <t>3715-2704</t>
  </si>
  <si>
    <t>3701-2701</t>
  </si>
  <si>
    <t>3728-2701</t>
  </si>
  <si>
    <t>CMV8Ad2PB2</t>
  </si>
  <si>
    <t>CMV8Ad2PB3</t>
  </si>
  <si>
    <t>CMV8Ad2PB4</t>
  </si>
  <si>
    <t>3708-2708</t>
  </si>
  <si>
    <t>3789-2602</t>
  </si>
  <si>
    <t>3749-2646</t>
  </si>
  <si>
    <t>Average NS</t>
  </si>
  <si>
    <t>Average EW</t>
  </si>
  <si>
    <t>P_90</t>
  </si>
  <si>
    <t>C_0</t>
  </si>
  <si>
    <t>P_0</t>
  </si>
  <si>
    <t>C_90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</si>
</sst>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/>
    <xf numFmtId="166" fontId="0" fillId="0" borderId="1" xfId="0" applyNumberFormat="1" applyFill="1" applyBorder="1"/>
    <xf numFmtId="0" fontId="0" fillId="0" borderId="3" xfId="0" applyBorder="1"/>
    <xf numFmtId="0" fontId="0" fillId="2" borderId="1" xfId="0" applyFill="1" applyBorder="1"/>
    <xf numFmtId="166" fontId="0" fillId="2" borderId="1" xfId="0" applyNumberFormat="1" applyFill="1" applyBorder="1"/>
    <xf numFmtId="0" fontId="0" fillId="3" borderId="1" xfId="0" applyFill="1" applyBorder="1"/>
    <xf numFmtId="166" fontId="0" fillId="3" borderId="1" xfId="0" applyNumberFormat="1" applyFill="1" applyBorder="1"/>
    <xf numFmtId="0" fontId="0" fillId="0" borderId="0" xfId="0" applyFont="1" applyFill="1" applyBorder="1"/>
    <xf numFmtId="0" fontId="0" fillId="0" borderId="0" xfId="0" applyFont="1" applyFill="1"/>
    <xf numFmtId="0" fontId="0" fillId="0" borderId="1" xfId="0" applyFont="1" applyFill="1" applyBorder="1"/>
    <xf numFmtId="166" fontId="0" fillId="0" borderId="1" xfId="0" applyNumberFormat="1" applyFont="1" applyFill="1" applyBorder="1"/>
    <xf numFmtId="0" fontId="0" fillId="0" borderId="1" xfId="0" applyFont="1" applyBorder="1"/>
    <xf numFmtId="0" fontId="0" fillId="0" borderId="1" xfId="0" applyFont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horizontal="right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vertical="center"/>
    </xf>
    <xf numFmtId="166" fontId="0" fillId="2" borderId="1" xfId="0" applyNumberFormat="1" applyFont="1" applyFill="1" applyBorder="1"/>
    <xf numFmtId="0" fontId="0" fillId="0" borderId="1" xfId="0" applyNumberFormat="1" applyFont="1" applyBorder="1" applyAlignment="1">
      <alignment horizontal="right" vertical="center"/>
    </xf>
    <xf numFmtId="0" fontId="0" fillId="2" borderId="1" xfId="0" applyNumberFormat="1" applyFont="1" applyFill="1" applyBorder="1" applyAlignment="1">
      <alignment horizontal="right" vertical="center"/>
    </xf>
    <xf numFmtId="0" fontId="1" fillId="0" borderId="2" xfId="0" applyFont="1" applyFill="1" applyBorder="1"/>
    <xf numFmtId="0" fontId="0" fillId="0" borderId="0" xfId="0" applyFill="1" applyAlignment="1">
      <alignment horizontal="right"/>
    </xf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6159230096238"/>
          <c:y val="3.4188034188034191E-2"/>
          <c:w val="0.69811787519097435"/>
          <c:h val="0.79848372935683909"/>
        </c:manualLayout>
      </c:layout>
      <c:scatterChart>
        <c:scatterStyle val="lineMarker"/>
        <c:varyColors val="0"/>
        <c:ser>
          <c:idx val="2"/>
          <c:order val="2"/>
          <c:tx>
            <c:v>Pl1_C_EW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'Pl1C '!$E$27:$E$38</c:f>
              <c:numCache>
                <c:formatCode>General</c:formatCode>
                <c:ptCount val="1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</c:numCache>
            </c:numRef>
          </c:xVal>
          <c:yVal>
            <c:numRef>
              <c:f>'Pl1C '!$N$27:$N$38</c:f>
              <c:numCache>
                <c:formatCode>General</c:formatCode>
                <c:ptCount val="12"/>
                <c:pt idx="0">
                  <c:v>122.11658968654427</c:v>
                </c:pt>
                <c:pt idx="1">
                  <c:v>122.4935009003715</c:v>
                </c:pt>
                <c:pt idx="2">
                  <c:v>120.42514244918388</c:v>
                </c:pt>
                <c:pt idx="3">
                  <c:v>118.99311249788354</c:v>
                </c:pt>
                <c:pt idx="4">
                  <c:v>125.2074943011706</c:v>
                </c:pt>
                <c:pt idx="5">
                  <c:v>123.46253497789642</c:v>
                </c:pt>
                <c:pt idx="6">
                  <c:v>140.14667272082843</c:v>
                </c:pt>
                <c:pt idx="7">
                  <c:v>123.91506109573218</c:v>
                </c:pt>
                <c:pt idx="8">
                  <c:v>123.99998244946487</c:v>
                </c:pt>
                <c:pt idx="9">
                  <c:v>122.01189212714785</c:v>
                </c:pt>
                <c:pt idx="10">
                  <c:v>121.71873896083778</c:v>
                </c:pt>
                <c:pt idx="11">
                  <c:v>125.40176643916178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F01-4FCB-8793-5F897561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03136"/>
        <c:axId val="49805216"/>
      </c:scatterChart>
      <c:scatterChart>
        <c:scatterStyle val="lineMarker"/>
        <c:varyColors val="0"/>
        <c:ser>
          <c:idx val="0"/>
          <c:order val="0"/>
          <c:tx>
            <c:v>Pl1_C_NS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  <a:round/>
              </a:ln>
              <a:effectLst/>
            </c:spPr>
          </c:marker>
          <c:xVal>
            <c:numRef>
              <c:f>'Pl1C '!$E$3:$E$12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  <c:extLst xmlns:c15="http://schemas.microsoft.com/office/drawing/2012/chart"/>
            </c:numRef>
          </c:xVal>
          <c:yVal>
            <c:numRef>
              <c:f>'Pl1C '!$N$3:$N$12</c:f>
              <c:numCache>
                <c:formatCode>General</c:formatCode>
                <c:ptCount val="10"/>
                <c:pt idx="0">
                  <c:v>120.56241258261477</c:v>
                </c:pt>
                <c:pt idx="1">
                  <c:v>120.74505165845081</c:v>
                </c:pt>
                <c:pt idx="2">
                  <c:v>114.22472032048302</c:v>
                </c:pt>
                <c:pt idx="3">
                  <c:v>116.32797795813613</c:v>
                </c:pt>
                <c:pt idx="4">
                  <c:v>120.37395697570116</c:v>
                </c:pt>
                <c:pt idx="5">
                  <c:v>121.30692856054509</c:v>
                </c:pt>
                <c:pt idx="6">
                  <c:v>119.25601970259018</c:v>
                </c:pt>
                <c:pt idx="7">
                  <c:v>119.9505135132533</c:v>
                </c:pt>
                <c:pt idx="8">
                  <c:v>118.88376171362503</c:v>
                </c:pt>
                <c:pt idx="9">
                  <c:v>126.04507477634218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F01-4FCB-8793-5F8975619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81359"/>
        <c:axId val="64460049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Pl1C_NS2</c:v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1"/>
                    </a:solidFill>
                    <a:ln w="9525">
                      <a:noFill/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'Pl1C '!$E$14:$E$25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70</c:v>
                      </c:pt>
                      <c:pt idx="2">
                        <c:v>140</c:v>
                      </c:pt>
                      <c:pt idx="3">
                        <c:v>210</c:v>
                      </c:pt>
                      <c:pt idx="4">
                        <c:v>280</c:v>
                      </c:pt>
                      <c:pt idx="5">
                        <c:v>350</c:v>
                      </c:pt>
                      <c:pt idx="6">
                        <c:v>420</c:v>
                      </c:pt>
                      <c:pt idx="7">
                        <c:v>490</c:v>
                      </c:pt>
                      <c:pt idx="8">
                        <c:v>560</c:v>
                      </c:pt>
                      <c:pt idx="9">
                        <c:v>630</c:v>
                      </c:pt>
                      <c:pt idx="10">
                        <c:v>700</c:v>
                      </c:pt>
                      <c:pt idx="11">
                        <c:v>770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'Pl1C '!$N$14:$N$25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123.6416841350859</c:v>
                      </c:pt>
                      <c:pt idx="1">
                        <c:v>122.42835575230259</c:v>
                      </c:pt>
                      <c:pt idx="2">
                        <c:v>125.1214096412224</c:v>
                      </c:pt>
                      <c:pt idx="3">
                        <c:v>121.04169474340742</c:v>
                      </c:pt>
                      <c:pt idx="4">
                        <c:v>122.68311981350064</c:v>
                      </c:pt>
                      <c:pt idx="5">
                        <c:v>124.50369404078334</c:v>
                      </c:pt>
                      <c:pt idx="6">
                        <c:v>124.82243994383475</c:v>
                      </c:pt>
                      <c:pt idx="7">
                        <c:v>125.68212323710117</c:v>
                      </c:pt>
                      <c:pt idx="8">
                        <c:v>122.48070453200083</c:v>
                      </c:pt>
                      <c:pt idx="9">
                        <c:v>114.34919408554325</c:v>
                      </c:pt>
                      <c:pt idx="10">
                        <c:v>116.44547188590326</c:v>
                      </c:pt>
                      <c:pt idx="11">
                        <c:v>127.52829020112523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3F01-4FCB-8793-5F89756193A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Pl1_C_EW1</c:v>
                </c:tx>
                <c:spPr>
                  <a:ln w="222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x"/>
                  <c:size val="6"/>
                  <c:spPr>
                    <a:noFill/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'Pl1C '!$E$27:$E$38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'Pl1C '!$N$33:$N$38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140.14667272082843</c:v>
                      </c:pt>
                      <c:pt idx="1">
                        <c:v>123.91506109573218</c:v>
                      </c:pt>
                      <c:pt idx="2">
                        <c:v>123.99998244946487</c:v>
                      </c:pt>
                      <c:pt idx="3">
                        <c:v>122.01189212714785</c:v>
                      </c:pt>
                      <c:pt idx="4">
                        <c:v>121.71873896083778</c:v>
                      </c:pt>
                      <c:pt idx="5">
                        <c:v>125.40176643916178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F01-4FCB-8793-5F89756193A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Pl1C_EW</c:v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'Pl1C '!$E$27:$E$38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  <c:pt idx="11">
                        <c:v>550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'Pl1C '!$N$27:$N$38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122.11658968654427</c:v>
                      </c:pt>
                      <c:pt idx="1">
                        <c:v>122.4935009003715</c:v>
                      </c:pt>
                      <c:pt idx="2">
                        <c:v>120.42514244918388</c:v>
                      </c:pt>
                      <c:pt idx="3">
                        <c:v>118.99311249788354</c:v>
                      </c:pt>
                      <c:pt idx="4">
                        <c:v>125.2074943011706</c:v>
                      </c:pt>
                      <c:pt idx="5">
                        <c:v>123.46253497789642</c:v>
                      </c:pt>
                      <c:pt idx="6">
                        <c:v>140.14667272082843</c:v>
                      </c:pt>
                      <c:pt idx="7">
                        <c:v>123.91506109573218</c:v>
                      </c:pt>
                      <c:pt idx="8">
                        <c:v>123.99998244946487</c:v>
                      </c:pt>
                      <c:pt idx="9">
                        <c:v>122.01189212714785</c:v>
                      </c:pt>
                      <c:pt idx="10">
                        <c:v>121.71873896083778</c:v>
                      </c:pt>
                      <c:pt idx="11">
                        <c:v>125.40176643916178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F01-4FCB-8793-5F89756193A4}"/>
                  </c:ext>
                </c:extLst>
              </c15:ser>
            </c15:filteredScatterSeries>
          </c:ext>
        </c:extLst>
      </c:scatterChart>
      <c:valAx>
        <c:axId val="49803136"/>
        <c:scaling>
          <c:orientation val="minMax"/>
          <c:max val="55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crossBetween val="midCat"/>
      </c:valAx>
      <c:valAx>
        <c:axId val="49805216"/>
        <c:scaling>
          <c:orientation val="minMax"/>
          <c:max val="170"/>
          <c:min val="1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  <c:majorUnit val="10"/>
        <c:minorUnit val="2"/>
      </c:valAx>
      <c:valAx>
        <c:axId val="644600495"/>
        <c:scaling>
          <c:orientation val="minMax"/>
          <c:min val="8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81359"/>
        <c:crosses val="max"/>
        <c:crossBetween val="midCat"/>
      </c:valAx>
      <c:valAx>
        <c:axId val="644581359"/>
        <c:scaling>
          <c:orientation val="minMax"/>
          <c:max val="450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600495"/>
        <c:crosses val="max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61458925843224821"/>
          <c:y val="0.39822946910397272"/>
          <c:w val="0.1864057664433737"/>
          <c:h val="0.132744291919262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41192999023273"/>
          <c:y val="0.13102784565722389"/>
          <c:w val="0.62481263916084562"/>
          <c:h val="0.74566446435574862"/>
        </c:manualLayout>
      </c:layout>
      <c:lineChart>
        <c:grouping val="stacked"/>
        <c:varyColors val="0"/>
        <c:ser>
          <c:idx val="1"/>
          <c:order val="1"/>
          <c:tx>
            <c:v>PL1_P_EW</c:v>
          </c:tx>
          <c:spPr>
            <a:ln w="222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'Pl1P '!$E$21:$E$30</c:f>
              <c:numCache>
                <c:formatCode>General</c:formatCode>
                <c:ptCount val="1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</c:numCache>
              <c:extLst xmlns:c15="http://schemas.microsoft.com/office/drawing/2012/chart"/>
            </c:numRef>
          </c:cat>
          <c:val>
            <c:numRef>
              <c:f>'Pl1P '!$N$21:$N$30</c:f>
              <c:numCache>
                <c:formatCode>General</c:formatCode>
                <c:ptCount val="10"/>
                <c:pt idx="0">
                  <c:v>127.79061478138475</c:v>
                </c:pt>
                <c:pt idx="1">
                  <c:v>126.40487496928965</c:v>
                </c:pt>
                <c:pt idx="2">
                  <c:v>127.76757600372061</c:v>
                </c:pt>
                <c:pt idx="3">
                  <c:v>132.53574969213651</c:v>
                </c:pt>
                <c:pt idx="4">
                  <c:v>130.10814515678516</c:v>
                </c:pt>
                <c:pt idx="5">
                  <c:v>130.69947378349815</c:v>
                </c:pt>
                <c:pt idx="6">
                  <c:v>141.03193892183532</c:v>
                </c:pt>
                <c:pt idx="7">
                  <c:v>140.56604364018264</c:v>
                </c:pt>
                <c:pt idx="8">
                  <c:v>136.38578542623318</c:v>
                </c:pt>
                <c:pt idx="9">
                  <c:v>138.52924503706009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C09-411B-B465-6DAE13EF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03136"/>
        <c:axId val="49805216"/>
      </c:lineChart>
      <c:scatterChart>
        <c:scatterStyle val="lineMarker"/>
        <c:varyColors val="0"/>
        <c:ser>
          <c:idx val="0"/>
          <c:order val="0"/>
          <c:tx>
            <c:v>Pl1_P_NS</c:v>
          </c:tx>
          <c:spPr>
            <a:ln w="2222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'Pl1P '!$E$3:$E$20</c:f>
              <c:numCache>
                <c:formatCode>General</c:formatCode>
                <c:ptCount val="1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</c:numCache>
              <c:extLst xmlns:c15="http://schemas.microsoft.com/office/drawing/2012/chart"/>
            </c:numRef>
          </c:xVal>
          <c:yVal>
            <c:numRef>
              <c:f>'Pl1P '!$N$3:$N$20</c:f>
              <c:numCache>
                <c:formatCode>General</c:formatCode>
                <c:ptCount val="18"/>
                <c:pt idx="0">
                  <c:v>93.06861697733693</c:v>
                </c:pt>
                <c:pt idx="1">
                  <c:v>122.26728115842197</c:v>
                </c:pt>
                <c:pt idx="2">
                  <c:v>117.33698273829546</c:v>
                </c:pt>
                <c:pt idx="3">
                  <c:v>127.41943447457358</c:v>
                </c:pt>
                <c:pt idx="4">
                  <c:v>137.64779846939123</c:v>
                </c:pt>
                <c:pt idx="5">
                  <c:v>130.83770644948302</c:v>
                </c:pt>
                <c:pt idx="6">
                  <c:v>126.66854098033485</c:v>
                </c:pt>
                <c:pt idx="7">
                  <c:v>128.11401095674438</c:v>
                </c:pt>
                <c:pt idx="8">
                  <c:v>126.15571485529227</c:v>
                </c:pt>
                <c:pt idx="9">
                  <c:v>126.32893233180415</c:v>
                </c:pt>
                <c:pt idx="10">
                  <c:v>127.86741070693188</c:v>
                </c:pt>
                <c:pt idx="11">
                  <c:v>126.0763590655602</c:v>
                </c:pt>
                <c:pt idx="12">
                  <c:v>126.75045663425179</c:v>
                </c:pt>
                <c:pt idx="13">
                  <c:v>128.73179151336805</c:v>
                </c:pt>
                <c:pt idx="14">
                  <c:v>132.16371609726369</c:v>
                </c:pt>
                <c:pt idx="15">
                  <c:v>129.80437460684314</c:v>
                </c:pt>
                <c:pt idx="16">
                  <c:v>126.99876346018755</c:v>
                </c:pt>
                <c:pt idx="17">
                  <c:v>134.34984011117231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C09-411B-B465-6DAE13EFC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29039"/>
        <c:axId val="618352751"/>
      </c:scatterChart>
      <c:catAx>
        <c:axId val="4980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accent2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5216"/>
        <c:crosses val="autoZero"/>
        <c:auto val="1"/>
        <c:lblAlgn val="ctr"/>
        <c:lblOffset val="100"/>
        <c:noMultiLvlLbl val="1"/>
      </c:catAx>
      <c:valAx>
        <c:axId val="49805216"/>
        <c:scaling>
          <c:orientation val="minMax"/>
          <c:max val="160"/>
          <c:min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</a:t>
                </a:r>
                <a:r>
                  <a:rPr lang="en-US" baseline="0"/>
                  <a:t> CONCENTRATION (PPM)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accent2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136"/>
        <c:crosses val="autoZero"/>
        <c:crossBetween val="midCat"/>
      </c:valAx>
      <c:valAx>
        <c:axId val="618352751"/>
        <c:scaling>
          <c:orientation val="minMax"/>
          <c:max val="150"/>
          <c:min val="2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29039"/>
        <c:crosses val="max"/>
        <c:crossBetween val="midCat"/>
      </c:valAx>
      <c:valAx>
        <c:axId val="618329039"/>
        <c:scaling>
          <c:orientation val="minMax"/>
          <c:max val="80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52751"/>
        <c:crosses val="max"/>
        <c:crossBetween val="midCat"/>
        <c:majorUnit val="100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r"/>
      <c:layout>
        <c:manualLayout>
          <c:xMode val="edge"/>
          <c:yMode val="edge"/>
          <c:x val="0.53320371990538229"/>
          <c:y val="0.67289226777687261"/>
          <c:w val="0.17990621542677535"/>
          <c:h val="0.1293112498868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333375</xdr:colOff>
      <xdr:row>10</xdr:row>
      <xdr:rowOff>85725</xdr:rowOff>
    </xdr:from>
    <xdr:to>
      <xdr:col>21</xdr:col>
      <xdr:colOff>104775</xdr:colOff>
      <xdr:row>27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171449</xdr:colOff>
      <xdr:row>10</xdr:row>
      <xdr:rowOff>76200</xdr:rowOff>
    </xdr:from>
    <xdr:to>
      <xdr:col>23</xdr:col>
      <xdr:colOff>238124</xdr:colOff>
      <xdr:row>27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1"/>
  <sheetViews>
    <sheetView tabSelected="1" workbookViewId="0">
      <selection activeCell="G8" sqref="G8"/>
    </sheetView>
  </sheetViews>
  <sheetFormatPr defaultColWidth="11.42578125" defaultRowHeight="15" x14ac:dyDescent="0.25"/>
  <cols>
    <col min="1" max="1" width="12.85546875" style="5" bestFit="1" customWidth="1"/>
    <col min="2" max="2" width="8.85546875" style="5" customWidth="1"/>
    <col min="3" max="3" width="9.5703125" style="5" bestFit="1" customWidth="1"/>
    <col min="4" max="4" width="7" style="4" customWidth="1"/>
    <col min="5" max="5" width="10.140625" style="4" customWidth="1"/>
    <col min="6" max="9" width="11.42578125" style="4"/>
    <col min="10" max="12" width="5.5703125" style="4" bestFit="1" customWidth="1"/>
    <col min="13" max="13" width="14.28515625" style="4" customWidth="1"/>
    <col min="14" max="14" width="16.5703125" style="4" customWidth="1"/>
    <col min="15" max="16384" width="11.42578125" style="4"/>
  </cols>
  <sheetData>
    <row r="1" spans="1:17" x14ac:dyDescent="0.25">
      <c r="B1" s="13"/>
      <c r="C1" s="13"/>
      <c r="D1" s="14"/>
      <c r="E1" s="14"/>
      <c r="F1" s="2" t="s">
        <v>18</v>
      </c>
      <c r="G1" s="2" t="s">
        <v>19</v>
      </c>
      <c r="H1" s="2" t="s">
        <v>18</v>
      </c>
      <c r="I1" s="2" t="s">
        <v>19</v>
      </c>
      <c r="J1" s="27" t="s">
        <v>42</v>
      </c>
      <c r="K1" s="27" t="s">
        <v>44</v>
      </c>
      <c r="L1" s="6" t="s">
        <v>43</v>
      </c>
      <c r="M1" s="14"/>
      <c r="N1" s="14"/>
    </row>
    <row r="2" spans="1:17" x14ac:dyDescent="0.25">
      <c r="A2" s="2" t="s">
        <v>1</v>
      </c>
      <c r="B2" s="2" t="s">
        <v>0</v>
      </c>
      <c r="C2" s="2" t="s">
        <v>20</v>
      </c>
      <c r="D2" s="2" t="s">
        <v>2</v>
      </c>
      <c r="E2" s="2" t="s">
        <v>6</v>
      </c>
      <c r="F2" s="2" t="s">
        <v>3</v>
      </c>
      <c r="G2" s="2" t="s">
        <v>3</v>
      </c>
      <c r="H2" s="2" t="s">
        <v>21</v>
      </c>
      <c r="I2" s="2" t="s">
        <v>21</v>
      </c>
      <c r="J2" s="2" t="s">
        <v>23</v>
      </c>
      <c r="K2" s="2" t="s">
        <v>24</v>
      </c>
      <c r="L2" s="2" t="s">
        <v>22</v>
      </c>
      <c r="M2" s="2" t="s">
        <v>25</v>
      </c>
      <c r="N2" s="2" t="s">
        <v>26</v>
      </c>
      <c r="P2" t="s">
        <v>8</v>
      </c>
    </row>
    <row r="3" spans="1:17" x14ac:dyDescent="0.25">
      <c r="A3" s="3" t="s">
        <v>4</v>
      </c>
      <c r="B3" s="15" t="s">
        <v>16</v>
      </c>
      <c r="C3" s="15" t="s">
        <v>5</v>
      </c>
      <c r="D3" s="15">
        <v>1</v>
      </c>
      <c r="E3" s="15">
        <v>0</v>
      </c>
      <c r="F3" s="15">
        <v>23.876000000000001</v>
      </c>
      <c r="G3" s="15">
        <v>14.807</v>
      </c>
      <c r="H3" s="15" t="s">
        <v>27</v>
      </c>
      <c r="I3" s="15" t="s">
        <v>29</v>
      </c>
      <c r="J3" s="16">
        <f>(F3)*(1.805/($Q$9*2.65*202600))</f>
        <v>2.7775099201662579E-3</v>
      </c>
      <c r="K3" s="16">
        <f>(G3)*(1.805/($Q$9*2.65*202600))</f>
        <v>1.7225075133147003E-3</v>
      </c>
      <c r="L3" s="16">
        <f>('Pl1P '!$F$32)*(1.805/($Q$8*2.65*202600))</f>
        <v>7.556223824780519E-3</v>
      </c>
      <c r="M3" s="16">
        <f>SUM(J3:L3)</f>
        <v>1.2056241258261477E-2</v>
      </c>
      <c r="N3" s="17">
        <f>M3*10000</f>
        <v>120.56241258261477</v>
      </c>
      <c r="P3" t="s">
        <v>11</v>
      </c>
    </row>
    <row r="4" spans="1:17" x14ac:dyDescent="0.25">
      <c r="A4" s="3" t="s">
        <v>4</v>
      </c>
      <c r="B4" s="15" t="s">
        <v>16</v>
      </c>
      <c r="C4" s="15" t="s">
        <v>5</v>
      </c>
      <c r="D4" s="15">
        <v>2</v>
      </c>
      <c r="E4" s="15">
        <v>50</v>
      </c>
      <c r="F4" s="15">
        <v>23.602</v>
      </c>
      <c r="G4" s="15">
        <v>15.238</v>
      </c>
      <c r="H4" s="15" t="s">
        <v>27</v>
      </c>
      <c r="I4" s="15" t="s">
        <v>29</v>
      </c>
      <c r="J4" s="16">
        <f t="shared" ref="J4:K38" si="0">(F4)*(1.805/($Q$9*2.65*202600))</f>
        <v>2.7456353298611165E-3</v>
      </c>
      <c r="K4" s="16">
        <f t="shared" si="0"/>
        <v>1.7726460112034443E-3</v>
      </c>
      <c r="L4" s="16">
        <f>('Pl1P '!$F$32)*(1.805/($Q$8*2.65*202600))</f>
        <v>7.556223824780519E-3</v>
      </c>
      <c r="M4" s="16">
        <f t="shared" ref="M4:M38" si="1">SUM(J4:L4)</f>
        <v>1.207450516584508E-2</v>
      </c>
      <c r="N4" s="17">
        <f t="shared" ref="N4:N38" si="2">M4*10000</f>
        <v>120.74505165845081</v>
      </c>
      <c r="P4" t="s">
        <v>10</v>
      </c>
    </row>
    <row r="5" spans="1:17" x14ac:dyDescent="0.25">
      <c r="A5" s="3" t="s">
        <v>4</v>
      </c>
      <c r="B5" s="15" t="s">
        <v>16</v>
      </c>
      <c r="C5" s="15" t="s">
        <v>5</v>
      </c>
      <c r="D5" s="15">
        <v>3</v>
      </c>
      <c r="E5" s="15">
        <v>100</v>
      </c>
      <c r="F5" s="15">
        <v>20.937999999999999</v>
      </c>
      <c r="G5" s="15">
        <v>12.297000000000001</v>
      </c>
      <c r="H5" s="15" t="s">
        <v>27</v>
      </c>
      <c r="I5" s="15" t="s">
        <v>29</v>
      </c>
      <c r="J5" s="16">
        <f t="shared" si="0"/>
        <v>2.4357305540476256E-3</v>
      </c>
      <c r="K5" s="16">
        <f t="shared" si="0"/>
        <v>1.4305176532201573E-3</v>
      </c>
      <c r="L5" s="16">
        <f>('Pl1P '!$F$32)*(1.805/($Q$8*2.65*202600))</f>
        <v>7.556223824780519E-3</v>
      </c>
      <c r="M5" s="16">
        <f t="shared" si="1"/>
        <v>1.1422472032048301E-2</v>
      </c>
      <c r="N5" s="17">
        <f t="shared" si="2"/>
        <v>114.22472032048302</v>
      </c>
      <c r="P5" t="s">
        <v>7</v>
      </c>
    </row>
    <row r="6" spans="1:17" x14ac:dyDescent="0.25">
      <c r="A6" s="3" t="s">
        <v>4</v>
      </c>
      <c r="B6" s="15" t="s">
        <v>16</v>
      </c>
      <c r="C6" s="15" t="s">
        <v>5</v>
      </c>
      <c r="D6" s="15">
        <v>4</v>
      </c>
      <c r="E6" s="15">
        <v>150</v>
      </c>
      <c r="F6" s="15">
        <v>22.402999999999999</v>
      </c>
      <c r="G6" s="15">
        <v>12.64</v>
      </c>
      <c r="H6" s="15" t="s">
        <v>27</v>
      </c>
      <c r="I6" s="15" t="s">
        <v>29</v>
      </c>
      <c r="J6" s="16">
        <f t="shared" si="0"/>
        <v>2.6061549146207353E-3</v>
      </c>
      <c r="K6" s="16">
        <f t="shared" si="0"/>
        <v>1.4704190564123597E-3</v>
      </c>
      <c r="L6" s="16">
        <f>('Pl1P '!$F$32)*(1.805/($Q$8*2.65*202600))</f>
        <v>7.556223824780519E-3</v>
      </c>
      <c r="M6" s="16">
        <f t="shared" si="1"/>
        <v>1.1632797795813613E-2</v>
      </c>
      <c r="N6" s="17">
        <f t="shared" si="2"/>
        <v>116.32797795813613</v>
      </c>
    </row>
    <row r="7" spans="1:17" x14ac:dyDescent="0.25">
      <c r="A7" s="3" t="s">
        <v>4</v>
      </c>
      <c r="B7" s="15" t="s">
        <v>16</v>
      </c>
      <c r="C7" s="15" t="s">
        <v>5</v>
      </c>
      <c r="D7" s="15">
        <v>5</v>
      </c>
      <c r="E7" s="15">
        <v>200</v>
      </c>
      <c r="F7" s="15">
        <v>24.088000000000001</v>
      </c>
      <c r="G7" s="15">
        <v>14.433</v>
      </c>
      <c r="H7" s="15" t="s">
        <v>27</v>
      </c>
      <c r="I7" s="15" t="s">
        <v>29</v>
      </c>
      <c r="J7" s="16">
        <f t="shared" si="0"/>
        <v>2.8021720119351997E-3</v>
      </c>
      <c r="K7" s="16">
        <f t="shared" si="0"/>
        <v>1.6789998608543978E-3</v>
      </c>
      <c r="L7" s="16">
        <f>('Pl1P '!$F$32)*(1.805/($Q$8*2.65*202600))</f>
        <v>7.556223824780519E-3</v>
      </c>
      <c r="M7" s="16">
        <f t="shared" si="1"/>
        <v>1.2037395697570116E-2</v>
      </c>
      <c r="N7" s="17">
        <f t="shared" si="2"/>
        <v>120.37395697570116</v>
      </c>
      <c r="P7" t="s">
        <v>9</v>
      </c>
    </row>
    <row r="8" spans="1:17" x14ac:dyDescent="0.25">
      <c r="A8" s="3" t="s">
        <v>4</v>
      </c>
      <c r="B8" s="15" t="s">
        <v>16</v>
      </c>
      <c r="C8" s="15" t="s">
        <v>5</v>
      </c>
      <c r="D8" s="15">
        <v>6</v>
      </c>
      <c r="E8" s="15">
        <v>250</v>
      </c>
      <c r="F8" s="15">
        <v>24.513000000000002</v>
      </c>
      <c r="G8" s="15">
        <v>14.81</v>
      </c>
      <c r="H8" s="15" t="s">
        <v>27</v>
      </c>
      <c r="I8" s="15" t="s">
        <v>29</v>
      </c>
      <c r="J8" s="16">
        <f t="shared" si="0"/>
        <v>2.8516125260946343E-3</v>
      </c>
      <c r="K8" s="16">
        <f t="shared" si="0"/>
        <v>1.722856505179355E-3</v>
      </c>
      <c r="L8" s="16">
        <f>('Pl1P '!$F$32)*(1.805/($Q$8*2.65*202600))</f>
        <v>7.556223824780519E-3</v>
      </c>
      <c r="M8" s="16">
        <f t="shared" si="1"/>
        <v>1.2130692856054509E-2</v>
      </c>
      <c r="N8" s="17">
        <f t="shared" si="2"/>
        <v>121.30692856054509</v>
      </c>
      <c r="P8" s="4" t="s">
        <v>17</v>
      </c>
      <c r="Q8">
        <v>3.7199999999999997E-2</v>
      </c>
    </row>
    <row r="9" spans="1:17" x14ac:dyDescent="0.25">
      <c r="A9" s="3" t="s">
        <v>4</v>
      </c>
      <c r="B9" s="15" t="s">
        <v>16</v>
      </c>
      <c r="C9" s="15" t="s">
        <v>5</v>
      </c>
      <c r="D9" s="15">
        <v>7</v>
      </c>
      <c r="E9" s="15">
        <v>300</v>
      </c>
      <c r="F9" s="15">
        <v>23.343</v>
      </c>
      <c r="G9" s="15">
        <v>14.217000000000001</v>
      </c>
      <c r="H9" s="15" t="s">
        <v>27</v>
      </c>
      <c r="I9" s="15" t="s">
        <v>29</v>
      </c>
      <c r="J9" s="16">
        <f t="shared" si="0"/>
        <v>2.7155056988792496E-3</v>
      </c>
      <c r="K9" s="16">
        <f t="shared" si="0"/>
        <v>1.65387244659925E-3</v>
      </c>
      <c r="L9" s="16">
        <f>('Pl1P '!$F$32)*(1.805/($Q$8*2.65*202600))</f>
        <v>7.556223824780519E-3</v>
      </c>
      <c r="M9" s="16">
        <f t="shared" si="1"/>
        <v>1.1925601970259018E-2</v>
      </c>
      <c r="N9" s="17">
        <f t="shared" si="2"/>
        <v>119.25601970259018</v>
      </c>
      <c r="P9" s="4" t="s">
        <v>16</v>
      </c>
      <c r="Q9">
        <v>2.8899999999999999E-2</v>
      </c>
    </row>
    <row r="10" spans="1:17" x14ac:dyDescent="0.25">
      <c r="A10" s="3" t="s">
        <v>4</v>
      </c>
      <c r="B10" s="15" t="s">
        <v>16</v>
      </c>
      <c r="C10" s="15" t="s">
        <v>5</v>
      </c>
      <c r="D10" s="15">
        <v>8</v>
      </c>
      <c r="E10" s="15">
        <v>350</v>
      </c>
      <c r="F10" s="19">
        <v>23.677</v>
      </c>
      <c r="G10" s="18">
        <v>14.48</v>
      </c>
      <c r="H10" s="15" t="s">
        <v>27</v>
      </c>
      <c r="I10" s="15" t="s">
        <v>29</v>
      </c>
      <c r="J10" s="16">
        <f t="shared" si="0"/>
        <v>2.7543601264774873E-3</v>
      </c>
      <c r="K10" s="16">
        <f t="shared" si="0"/>
        <v>1.6844674000673235E-3</v>
      </c>
      <c r="L10" s="16">
        <f>('Pl1P '!$F$32)*(1.805/($Q$8*2.65*202600))</f>
        <v>7.556223824780519E-3</v>
      </c>
      <c r="M10" s="16">
        <f t="shared" si="1"/>
        <v>1.199505135132533E-2</v>
      </c>
      <c r="N10" s="17">
        <f t="shared" si="2"/>
        <v>119.9505135132533</v>
      </c>
    </row>
    <row r="11" spans="1:17" x14ac:dyDescent="0.25">
      <c r="A11" s="3" t="s">
        <v>4</v>
      </c>
      <c r="B11" s="15" t="s">
        <v>16</v>
      </c>
      <c r="C11" s="15" t="s">
        <v>5</v>
      </c>
      <c r="D11" s="15">
        <v>9</v>
      </c>
      <c r="E11" s="15">
        <v>400</v>
      </c>
      <c r="F11" s="19">
        <v>22.969000000000001</v>
      </c>
      <c r="G11" s="18">
        <v>14.271000000000001</v>
      </c>
      <c r="H11" s="15" t="s">
        <v>27</v>
      </c>
      <c r="I11" s="15" t="s">
        <v>29</v>
      </c>
      <c r="J11" s="16">
        <f t="shared" si="0"/>
        <v>2.6719980464189473E-3</v>
      </c>
      <c r="K11" s="16">
        <f t="shared" si="0"/>
        <v>1.6601543001630368E-3</v>
      </c>
      <c r="L11" s="16">
        <f>('Pl1P '!$F$32)*(1.805/($Q$8*2.65*202600))</f>
        <v>7.556223824780519E-3</v>
      </c>
      <c r="M11" s="16">
        <f t="shared" si="1"/>
        <v>1.1888376171362503E-2</v>
      </c>
      <c r="N11" s="17">
        <f t="shared" si="2"/>
        <v>118.88376171362503</v>
      </c>
    </row>
    <row r="12" spans="1:17" x14ac:dyDescent="0.25">
      <c r="A12" s="3" t="s">
        <v>4</v>
      </c>
      <c r="B12" s="15" t="s">
        <v>16</v>
      </c>
      <c r="C12" s="15" t="s">
        <v>5</v>
      </c>
      <c r="D12" s="15">
        <v>10</v>
      </c>
      <c r="E12" s="15">
        <v>450</v>
      </c>
      <c r="F12" s="19">
        <v>26.141999999999999</v>
      </c>
      <c r="G12" s="18">
        <v>17.254000000000001</v>
      </c>
      <c r="H12" s="15" t="s">
        <v>27</v>
      </c>
      <c r="I12" s="15" t="s">
        <v>29</v>
      </c>
      <c r="J12" s="16">
        <f t="shared" si="0"/>
        <v>3.041115108602208E-3</v>
      </c>
      <c r="K12" s="16">
        <f t="shared" si="0"/>
        <v>2.0071685442514917E-3</v>
      </c>
      <c r="L12" s="16">
        <f>('Pl1P '!$F$32)*(1.805/($Q$8*2.65*202600))</f>
        <v>7.556223824780519E-3</v>
      </c>
      <c r="M12" s="16">
        <f t="shared" si="1"/>
        <v>1.2604507477634218E-2</v>
      </c>
      <c r="N12" s="17">
        <f t="shared" si="2"/>
        <v>126.04507477634218</v>
      </c>
    </row>
    <row r="13" spans="1:17" x14ac:dyDescent="0.25">
      <c r="A13" s="3" t="s">
        <v>4</v>
      </c>
      <c r="B13" s="22" t="s">
        <v>16</v>
      </c>
      <c r="C13" s="22" t="s">
        <v>5</v>
      </c>
      <c r="D13" s="22">
        <v>11</v>
      </c>
      <c r="E13" s="22">
        <v>500</v>
      </c>
      <c r="F13" s="21">
        <v>24.111000000000001</v>
      </c>
      <c r="G13" s="21">
        <v>17.027000000000001</v>
      </c>
      <c r="H13" s="22" t="s">
        <v>27</v>
      </c>
      <c r="I13" s="22" t="s">
        <v>29</v>
      </c>
      <c r="J13" s="24">
        <f t="shared" si="0"/>
        <v>2.8048476162308867E-3</v>
      </c>
      <c r="K13" s="24">
        <f t="shared" si="0"/>
        <v>1.9807614931592762E-3</v>
      </c>
      <c r="L13" s="16">
        <f>('Pl1P '!$F$32)*(1.805/($Q$8*2.65*202600))</f>
        <v>7.556223824780519E-3</v>
      </c>
      <c r="M13" s="24">
        <f t="shared" si="1"/>
        <v>1.2341832934170682E-2</v>
      </c>
      <c r="N13" s="22">
        <f t="shared" si="2"/>
        <v>123.41832934170682</v>
      </c>
    </row>
    <row r="14" spans="1:17" x14ac:dyDescent="0.25">
      <c r="A14" s="3" t="s">
        <v>4</v>
      </c>
      <c r="B14" s="15" t="s">
        <v>16</v>
      </c>
      <c r="C14" s="20" t="s">
        <v>12</v>
      </c>
      <c r="D14" s="18">
        <v>1</v>
      </c>
      <c r="E14" s="18">
        <v>0</v>
      </c>
      <c r="F14" s="19">
        <v>25.9</v>
      </c>
      <c r="G14" s="18">
        <v>15.43</v>
      </c>
      <c r="H14" s="15" t="s">
        <v>28</v>
      </c>
      <c r="I14" s="20" t="s">
        <v>30</v>
      </c>
      <c r="J14" s="16">
        <f t="shared" si="0"/>
        <v>3.0129630981867179E-3</v>
      </c>
      <c r="K14" s="16">
        <f t="shared" si="0"/>
        <v>1.7949814905413536E-3</v>
      </c>
      <c r="L14" s="16">
        <f>('Pl1P '!$F$32)*(1.805/($Q$8*2.65*202600))</f>
        <v>7.556223824780519E-3</v>
      </c>
      <c r="M14" s="16">
        <f t="shared" si="1"/>
        <v>1.236416841350859E-2</v>
      </c>
      <c r="N14" s="17">
        <f t="shared" si="2"/>
        <v>123.6416841350859</v>
      </c>
    </row>
    <row r="15" spans="1:17" x14ac:dyDescent="0.25">
      <c r="A15" s="3" t="s">
        <v>4</v>
      </c>
      <c r="B15" s="15" t="s">
        <v>16</v>
      </c>
      <c r="C15" s="20" t="s">
        <v>12</v>
      </c>
      <c r="D15" s="18">
        <v>2</v>
      </c>
      <c r="E15" s="18">
        <v>70</v>
      </c>
      <c r="F15" s="19">
        <v>24.099</v>
      </c>
      <c r="G15" s="18">
        <v>16.187999999999999</v>
      </c>
      <c r="H15" s="15" t="s">
        <v>28</v>
      </c>
      <c r="I15" s="20" t="s">
        <v>30</v>
      </c>
      <c r="J15" s="16">
        <f t="shared" si="0"/>
        <v>2.803451648772267E-3</v>
      </c>
      <c r="K15" s="16">
        <f t="shared" si="0"/>
        <v>1.8831601016774744E-3</v>
      </c>
      <c r="L15" s="16">
        <f>('Pl1P '!$F$32)*(1.805/($Q$8*2.65*202600))</f>
        <v>7.556223824780519E-3</v>
      </c>
      <c r="M15" s="16">
        <f t="shared" si="1"/>
        <v>1.224283557523026E-2</v>
      </c>
      <c r="N15" s="17">
        <f t="shared" si="2"/>
        <v>122.42835575230259</v>
      </c>
    </row>
    <row r="16" spans="1:17" x14ac:dyDescent="0.25">
      <c r="A16" s="3" t="s">
        <v>4</v>
      </c>
      <c r="B16" s="15" t="s">
        <v>16</v>
      </c>
      <c r="C16" s="20" t="s">
        <v>12</v>
      </c>
      <c r="D16" s="18">
        <v>3</v>
      </c>
      <c r="E16" s="18">
        <v>140</v>
      </c>
      <c r="F16" s="19">
        <v>25.466000000000001</v>
      </c>
      <c r="G16" s="18">
        <v>17.135999999999999</v>
      </c>
      <c r="H16" s="15" t="s">
        <v>28</v>
      </c>
      <c r="I16" s="20" t="s">
        <v>30</v>
      </c>
      <c r="J16" s="16">
        <f t="shared" si="0"/>
        <v>2.9624756084333194E-3</v>
      </c>
      <c r="K16" s="16">
        <f t="shared" si="0"/>
        <v>1.9934415309084013E-3</v>
      </c>
      <c r="L16" s="16">
        <f>('Pl1P '!$F$32)*(1.805/($Q$8*2.65*202600))</f>
        <v>7.556223824780519E-3</v>
      </c>
      <c r="M16" s="16">
        <f t="shared" si="1"/>
        <v>1.251214096412224E-2</v>
      </c>
      <c r="N16" s="17">
        <f t="shared" si="2"/>
        <v>125.1214096412224</v>
      </c>
    </row>
    <row r="17" spans="1:14" x14ac:dyDescent="0.25">
      <c r="A17" s="3" t="s">
        <v>4</v>
      </c>
      <c r="B17" s="15" t="s">
        <v>16</v>
      </c>
      <c r="C17" s="20" t="s">
        <v>12</v>
      </c>
      <c r="D17" s="18">
        <v>4</v>
      </c>
      <c r="E17" s="18">
        <v>210</v>
      </c>
      <c r="F17" s="19">
        <v>24.135999999999999</v>
      </c>
      <c r="G17" s="18">
        <v>14.959</v>
      </c>
      <c r="H17" s="15" t="s">
        <v>28</v>
      </c>
      <c r="I17" s="20" t="s">
        <v>30</v>
      </c>
      <c r="J17" s="16">
        <f t="shared" si="0"/>
        <v>2.8077558817696767E-3</v>
      </c>
      <c r="K17" s="16">
        <f t="shared" si="0"/>
        <v>1.740189767790545E-3</v>
      </c>
      <c r="L17" s="16">
        <f>('Pl1P '!$F$32)*(1.805/($Q$8*2.65*202600))</f>
        <v>7.556223824780519E-3</v>
      </c>
      <c r="M17" s="16">
        <f t="shared" si="1"/>
        <v>1.2104169474340742E-2</v>
      </c>
      <c r="N17" s="17">
        <f t="shared" si="2"/>
        <v>121.04169474340742</v>
      </c>
    </row>
    <row r="18" spans="1:14" x14ac:dyDescent="0.25">
      <c r="A18" s="3" t="s">
        <v>4</v>
      </c>
      <c r="B18" s="15" t="s">
        <v>16</v>
      </c>
      <c r="C18" s="20" t="s">
        <v>12</v>
      </c>
      <c r="D18" s="18">
        <v>5</v>
      </c>
      <c r="E18" s="18">
        <v>280</v>
      </c>
      <c r="F18" s="18">
        <v>24.594999999999999</v>
      </c>
      <c r="G18" s="18">
        <v>15.911</v>
      </c>
      <c r="H18" s="15" t="s">
        <v>28</v>
      </c>
      <c r="I18" s="20" t="s">
        <v>30</v>
      </c>
      <c r="J18" s="16">
        <f t="shared" si="0"/>
        <v>2.8611516370618661E-3</v>
      </c>
      <c r="K18" s="16">
        <f t="shared" si="0"/>
        <v>1.8509365195076785E-3</v>
      </c>
      <c r="L18" s="16">
        <f>('Pl1P '!$F$32)*(1.805/($Q$8*2.65*202600))</f>
        <v>7.556223824780519E-3</v>
      </c>
      <c r="M18" s="16">
        <f t="shared" si="1"/>
        <v>1.2268311981350064E-2</v>
      </c>
      <c r="N18" s="17">
        <f t="shared" si="2"/>
        <v>122.68311981350064</v>
      </c>
    </row>
    <row r="19" spans="1:14" x14ac:dyDescent="0.25">
      <c r="A19" s="3" t="s">
        <v>4</v>
      </c>
      <c r="B19" s="15" t="s">
        <v>16</v>
      </c>
      <c r="C19" s="20" t="s">
        <v>12</v>
      </c>
      <c r="D19" s="18">
        <v>6</v>
      </c>
      <c r="E19" s="18">
        <v>350</v>
      </c>
      <c r="F19" s="18">
        <v>25.094999999999999</v>
      </c>
      <c r="G19" s="18">
        <v>16.975999999999999</v>
      </c>
      <c r="H19" s="15" t="s">
        <v>28</v>
      </c>
      <c r="I19" s="20" t="s">
        <v>30</v>
      </c>
      <c r="J19" s="16">
        <f t="shared" si="0"/>
        <v>2.9193169478376711E-3</v>
      </c>
      <c r="K19" s="16">
        <f t="shared" si="0"/>
        <v>1.9748286314601438E-3</v>
      </c>
      <c r="L19" s="16">
        <f>('Pl1P '!$F$32)*(1.805/($Q$8*2.65*202600))</f>
        <v>7.556223824780519E-3</v>
      </c>
      <c r="M19" s="16">
        <f t="shared" si="1"/>
        <v>1.2450369404078334E-2</v>
      </c>
      <c r="N19" s="17">
        <f t="shared" si="2"/>
        <v>124.50369404078334</v>
      </c>
    </row>
    <row r="20" spans="1:14" x14ac:dyDescent="0.25">
      <c r="A20" s="3" t="s">
        <v>4</v>
      </c>
      <c r="B20" s="15" t="s">
        <v>16</v>
      </c>
      <c r="C20" s="20" t="s">
        <v>12</v>
      </c>
      <c r="D20" s="18">
        <v>7</v>
      </c>
      <c r="E20" s="18">
        <v>420</v>
      </c>
      <c r="F20" s="18">
        <v>25.347000000000001</v>
      </c>
      <c r="G20" s="18">
        <v>16.998000000000001</v>
      </c>
      <c r="H20" s="15" t="s">
        <v>28</v>
      </c>
      <c r="I20" s="20" t="s">
        <v>30</v>
      </c>
      <c r="J20" s="16">
        <f t="shared" si="0"/>
        <v>2.9486322644686775E-3</v>
      </c>
      <c r="K20" s="16">
        <f t="shared" si="0"/>
        <v>1.9773879051342793E-3</v>
      </c>
      <c r="L20" s="16">
        <f>('Pl1P '!$F$32)*(1.805/($Q$8*2.65*202600))</f>
        <v>7.556223824780519E-3</v>
      </c>
      <c r="M20" s="16">
        <f t="shared" ref="M20:M26" si="3">SUM(J20:L20)</f>
        <v>1.2482243994383475E-2</v>
      </c>
      <c r="N20" s="17">
        <f t="shared" ref="N20:N26" si="4">M20*10000</f>
        <v>124.82243994383475</v>
      </c>
    </row>
    <row r="21" spans="1:14" x14ac:dyDescent="0.25">
      <c r="A21" s="3" t="s">
        <v>4</v>
      </c>
      <c r="B21" s="15" t="s">
        <v>16</v>
      </c>
      <c r="C21" s="20" t="s">
        <v>12</v>
      </c>
      <c r="D21" s="18">
        <v>8</v>
      </c>
      <c r="E21" s="18">
        <v>490</v>
      </c>
      <c r="F21" s="18">
        <v>25.584</v>
      </c>
      <c r="G21" s="18">
        <v>17.5</v>
      </c>
      <c r="H21" s="15" t="s">
        <v>28</v>
      </c>
      <c r="I21" s="20" t="s">
        <v>30</v>
      </c>
      <c r="J21" s="16">
        <f t="shared" si="0"/>
        <v>2.9762026217764088E-3</v>
      </c>
      <c r="K21" s="16">
        <f t="shared" si="0"/>
        <v>2.0357858771531878E-3</v>
      </c>
      <c r="L21" s="16">
        <f>('Pl1P '!$F$32)*(1.805/($Q$8*2.65*202600))</f>
        <v>7.556223824780519E-3</v>
      </c>
      <c r="M21" s="16">
        <f t="shared" si="3"/>
        <v>1.2568212323710116E-2</v>
      </c>
      <c r="N21" s="17">
        <f t="shared" si="4"/>
        <v>125.68212323710117</v>
      </c>
    </row>
    <row r="22" spans="1:14" x14ac:dyDescent="0.25">
      <c r="A22" s="3" t="s">
        <v>4</v>
      </c>
      <c r="B22" s="15" t="s">
        <v>16</v>
      </c>
      <c r="C22" s="20" t="s">
        <v>12</v>
      </c>
      <c r="D22" s="18">
        <v>9</v>
      </c>
      <c r="E22" s="18">
        <v>560</v>
      </c>
      <c r="F22" s="18">
        <v>25.295999999999999</v>
      </c>
      <c r="G22" s="18">
        <v>15.036</v>
      </c>
      <c r="H22" s="15" t="s">
        <v>28</v>
      </c>
      <c r="I22" s="20" t="s">
        <v>30</v>
      </c>
      <c r="J22" s="16">
        <f t="shared" si="0"/>
        <v>2.9426994027695452E-3</v>
      </c>
      <c r="K22" s="16">
        <f t="shared" si="0"/>
        <v>1.749147225650019E-3</v>
      </c>
      <c r="L22" s="16">
        <f>('Pl1P '!$F$32)*(1.805/($Q$8*2.65*202600))</f>
        <v>7.556223824780519E-3</v>
      </c>
      <c r="M22" s="16">
        <f t="shared" si="3"/>
        <v>1.2248070453200083E-2</v>
      </c>
      <c r="N22" s="17">
        <f t="shared" si="4"/>
        <v>122.48070453200083</v>
      </c>
    </row>
    <row r="23" spans="1:14" x14ac:dyDescent="0.25">
      <c r="A23" s="3" t="s">
        <v>4</v>
      </c>
      <c r="B23" s="15" t="s">
        <v>16</v>
      </c>
      <c r="C23" s="20" t="s">
        <v>12</v>
      </c>
      <c r="D23" s="18">
        <v>10</v>
      </c>
      <c r="E23" s="18">
        <v>630</v>
      </c>
      <c r="F23" s="18">
        <v>23.568000000000001</v>
      </c>
      <c r="G23" s="18">
        <v>9.7739999999999991</v>
      </c>
      <c r="H23" s="15" t="s">
        <v>28</v>
      </c>
      <c r="I23" s="20" t="s">
        <v>30</v>
      </c>
      <c r="J23" s="16">
        <f t="shared" si="0"/>
        <v>2.7416800887283621E-3</v>
      </c>
      <c r="K23" s="16">
        <f t="shared" si="0"/>
        <v>1.1370154950454433E-3</v>
      </c>
      <c r="L23" s="16">
        <f>('Pl1P '!$F$32)*(1.805/($Q$8*2.65*202600))</f>
        <v>7.556223824780519E-3</v>
      </c>
      <c r="M23" s="16">
        <f t="shared" si="3"/>
        <v>1.1434919408554324E-2</v>
      </c>
      <c r="N23" s="17">
        <f t="shared" si="4"/>
        <v>114.34919408554325</v>
      </c>
    </row>
    <row r="24" spans="1:14" x14ac:dyDescent="0.25">
      <c r="A24" s="3" t="s">
        <v>4</v>
      </c>
      <c r="B24" s="15" t="s">
        <v>16</v>
      </c>
      <c r="C24" s="20" t="s">
        <v>12</v>
      </c>
      <c r="D24" s="18">
        <v>11</v>
      </c>
      <c r="E24" s="18">
        <v>700</v>
      </c>
      <c r="F24" s="18">
        <v>24.681999999999999</v>
      </c>
      <c r="G24" s="18">
        <v>10.462</v>
      </c>
      <c r="H24" s="15" t="s">
        <v>28</v>
      </c>
      <c r="I24" s="20" t="s">
        <v>30</v>
      </c>
      <c r="J24" s="16">
        <f t="shared" si="0"/>
        <v>2.8712724011368562E-3</v>
      </c>
      <c r="K24" s="16">
        <f t="shared" si="0"/>
        <v>1.2170509626729515E-3</v>
      </c>
      <c r="L24" s="16">
        <f>('Pl1P '!$F$32)*(1.805/($Q$8*2.65*202600))</f>
        <v>7.556223824780519E-3</v>
      </c>
      <c r="M24" s="16">
        <f t="shared" si="3"/>
        <v>1.1644547188590326E-2</v>
      </c>
      <c r="N24" s="17">
        <f t="shared" si="4"/>
        <v>116.44547188590326</v>
      </c>
    </row>
    <row r="25" spans="1:14" x14ac:dyDescent="0.25">
      <c r="A25" s="3" t="s">
        <v>4</v>
      </c>
      <c r="B25" s="15" t="s">
        <v>16</v>
      </c>
      <c r="C25" s="20" t="s">
        <v>12</v>
      </c>
      <c r="D25" s="18">
        <v>12</v>
      </c>
      <c r="E25" s="18">
        <v>770</v>
      </c>
      <c r="F25" s="18">
        <v>28.603999999999999</v>
      </c>
      <c r="G25" s="18">
        <v>16.067</v>
      </c>
      <c r="H25" s="15" t="s">
        <v>28</v>
      </c>
      <c r="I25" s="20" t="s">
        <v>30</v>
      </c>
      <c r="J25" s="16">
        <f t="shared" si="0"/>
        <v>3.3275210988622734E-3</v>
      </c>
      <c r="K25" s="16">
        <f t="shared" si="0"/>
        <v>1.8690840964697298E-3</v>
      </c>
      <c r="L25" s="16">
        <f>('Pl1P '!$F$32)*(1.805/($Q$8*2.65*202600))</f>
        <v>7.556223824780519E-3</v>
      </c>
      <c r="M25" s="16">
        <f t="shared" si="3"/>
        <v>1.2752829020112523E-2</v>
      </c>
      <c r="N25" s="17">
        <f t="shared" si="4"/>
        <v>127.52829020112523</v>
      </c>
    </row>
    <row r="26" spans="1:14" x14ac:dyDescent="0.25">
      <c r="A26" s="3" t="s">
        <v>4</v>
      </c>
      <c r="B26" s="22" t="s">
        <v>16</v>
      </c>
      <c r="C26" s="23" t="s">
        <v>12</v>
      </c>
      <c r="D26" s="21">
        <v>13</v>
      </c>
      <c r="E26" s="21">
        <v>840</v>
      </c>
      <c r="F26" s="21">
        <v>30.222000000000001</v>
      </c>
      <c r="G26" s="21">
        <v>19.596</v>
      </c>
      <c r="H26" s="22" t="s">
        <v>28</v>
      </c>
      <c r="I26" s="23" t="s">
        <v>30</v>
      </c>
      <c r="J26" s="24">
        <f t="shared" si="0"/>
        <v>3.5157440445327797E-3</v>
      </c>
      <c r="K26" s="24">
        <f t="shared" si="0"/>
        <v>2.2796148599253641E-3</v>
      </c>
      <c r="L26" s="16">
        <f>('Pl1P '!$F$32)*(1.805/($Q$8*2.65*202600))</f>
        <v>7.556223824780519E-3</v>
      </c>
      <c r="M26" s="24">
        <f t="shared" si="3"/>
        <v>1.3351582729238663E-2</v>
      </c>
      <c r="N26" s="22">
        <f t="shared" si="4"/>
        <v>133.51582729238663</v>
      </c>
    </row>
    <row r="27" spans="1:14" x14ac:dyDescent="0.25">
      <c r="A27" s="3" t="s">
        <v>4</v>
      </c>
      <c r="B27" s="15" t="s">
        <v>16</v>
      </c>
      <c r="C27" s="15" t="s">
        <v>13</v>
      </c>
      <c r="D27" s="18">
        <v>1</v>
      </c>
      <c r="E27" s="25">
        <v>0</v>
      </c>
      <c r="F27" s="15">
        <v>23.587</v>
      </c>
      <c r="G27" s="15">
        <v>16.431999999999999</v>
      </c>
      <c r="H27" s="15" t="s">
        <v>31</v>
      </c>
      <c r="I27" s="15" t="s">
        <v>32</v>
      </c>
      <c r="J27" s="16">
        <f t="shared" si="0"/>
        <v>2.7438903705378423E-3</v>
      </c>
      <c r="K27" s="16">
        <f t="shared" si="0"/>
        <v>1.9115447733360675E-3</v>
      </c>
      <c r="L27" s="16">
        <f>('Pl1P '!$F$32)*(1.805/($Q$8*2.65*202600))</f>
        <v>7.556223824780519E-3</v>
      </c>
      <c r="M27" s="16">
        <f t="shared" si="1"/>
        <v>1.2211658968654428E-2</v>
      </c>
      <c r="N27" s="17">
        <f t="shared" si="2"/>
        <v>122.11658968654427</v>
      </c>
    </row>
    <row r="28" spans="1:14" x14ac:dyDescent="0.25">
      <c r="A28" s="3" t="s">
        <v>4</v>
      </c>
      <c r="B28" s="15" t="s">
        <v>16</v>
      </c>
      <c r="C28" s="15" t="s">
        <v>13</v>
      </c>
      <c r="D28" s="18">
        <v>2</v>
      </c>
      <c r="E28" s="25">
        <v>50</v>
      </c>
      <c r="F28" s="15">
        <v>23.797000000000001</v>
      </c>
      <c r="G28" s="15">
        <v>16.545999999999999</v>
      </c>
      <c r="H28" s="15" t="s">
        <v>31</v>
      </c>
      <c r="I28" s="15" t="s">
        <v>32</v>
      </c>
      <c r="J28" s="16">
        <f t="shared" si="0"/>
        <v>2.7683198010636807E-3</v>
      </c>
      <c r="K28" s="16">
        <f t="shared" si="0"/>
        <v>1.9248064641929513E-3</v>
      </c>
      <c r="L28" s="16">
        <f>('Pl1P '!$F$32)*(1.805/($Q$8*2.65*202600))</f>
        <v>7.556223824780519E-3</v>
      </c>
      <c r="M28" s="16">
        <f t="shared" si="1"/>
        <v>1.224935009003715E-2</v>
      </c>
      <c r="N28" s="17">
        <f t="shared" si="2"/>
        <v>122.4935009003715</v>
      </c>
    </row>
    <row r="29" spans="1:14" x14ac:dyDescent="0.25">
      <c r="A29" s="3" t="s">
        <v>4</v>
      </c>
      <c r="B29" s="15" t="s">
        <v>16</v>
      </c>
      <c r="C29" s="15" t="s">
        <v>13</v>
      </c>
      <c r="D29" s="18">
        <v>3</v>
      </c>
      <c r="E29" s="25">
        <v>100</v>
      </c>
      <c r="F29" s="15">
        <v>23.46</v>
      </c>
      <c r="G29" s="15">
        <v>15.105</v>
      </c>
      <c r="H29" s="15" t="s">
        <v>31</v>
      </c>
      <c r="I29" s="15" t="s">
        <v>32</v>
      </c>
      <c r="J29" s="16">
        <f t="shared" si="0"/>
        <v>2.729116381600788E-3</v>
      </c>
      <c r="K29" s="16">
        <f t="shared" si="0"/>
        <v>1.7571740385370802E-3</v>
      </c>
      <c r="L29" s="16">
        <f>('Pl1P '!$F$32)*(1.805/($Q$8*2.65*202600))</f>
        <v>7.556223824780519E-3</v>
      </c>
      <c r="M29" s="16">
        <f t="shared" si="1"/>
        <v>1.2042514244918388E-2</v>
      </c>
      <c r="N29" s="17">
        <f t="shared" si="2"/>
        <v>120.42514244918388</v>
      </c>
    </row>
    <row r="30" spans="1:14" x14ac:dyDescent="0.25">
      <c r="A30" s="3" t="s">
        <v>4</v>
      </c>
      <c r="B30" s="15" t="s">
        <v>16</v>
      </c>
      <c r="C30" s="15" t="s">
        <v>13</v>
      </c>
      <c r="D30" s="18">
        <v>4</v>
      </c>
      <c r="E30" s="25">
        <v>150</v>
      </c>
      <c r="F30" s="15">
        <v>23.192</v>
      </c>
      <c r="G30" s="15">
        <v>14.141999999999999</v>
      </c>
      <c r="H30" s="15" t="s">
        <v>31</v>
      </c>
      <c r="I30" s="15" t="s">
        <v>32</v>
      </c>
      <c r="J30" s="16">
        <f t="shared" si="0"/>
        <v>2.6979397750249564E-3</v>
      </c>
      <c r="K30" s="16">
        <f t="shared" si="0"/>
        <v>1.645147649982879E-3</v>
      </c>
      <c r="L30" s="16">
        <f>('Pl1P '!$F$32)*(1.805/($Q$8*2.65*202600))</f>
        <v>7.556223824780519E-3</v>
      </c>
      <c r="M30" s="16">
        <f t="shared" si="1"/>
        <v>1.1899311249788354E-2</v>
      </c>
      <c r="N30" s="17">
        <f t="shared" si="2"/>
        <v>118.99311249788354</v>
      </c>
    </row>
    <row r="31" spans="1:14" x14ac:dyDescent="0.25">
      <c r="A31" s="3" t="s">
        <v>4</v>
      </c>
      <c r="B31" s="15" t="s">
        <v>16</v>
      </c>
      <c r="C31" s="15" t="s">
        <v>13</v>
      </c>
      <c r="D31" s="18">
        <v>5</v>
      </c>
      <c r="E31" s="25">
        <v>200</v>
      </c>
      <c r="F31" s="15">
        <v>24.977</v>
      </c>
      <c r="G31" s="15">
        <v>17.699000000000002</v>
      </c>
      <c r="H31" s="15" t="s">
        <v>31</v>
      </c>
      <c r="I31" s="15" t="s">
        <v>32</v>
      </c>
      <c r="J31" s="16">
        <f t="shared" si="0"/>
        <v>2.9055899344945812E-3</v>
      </c>
      <c r="K31" s="16">
        <f t="shared" si="0"/>
        <v>2.0589356708419588E-3</v>
      </c>
      <c r="L31" s="16">
        <f>('Pl1P '!$F$32)*(1.805/($Q$8*2.65*202600))</f>
        <v>7.556223824780519E-3</v>
      </c>
      <c r="M31" s="16">
        <f t="shared" si="1"/>
        <v>1.2520749430117059E-2</v>
      </c>
      <c r="N31" s="17">
        <f t="shared" si="2"/>
        <v>125.2074943011706</v>
      </c>
    </row>
    <row r="32" spans="1:14" x14ac:dyDescent="0.25">
      <c r="A32" s="3" t="s">
        <v>4</v>
      </c>
      <c r="B32" s="15" t="s">
        <v>16</v>
      </c>
      <c r="C32" s="15" t="s">
        <v>13</v>
      </c>
      <c r="D32" s="18">
        <v>6</v>
      </c>
      <c r="E32" s="25">
        <v>250</v>
      </c>
      <c r="F32" s="15">
        <v>24.375</v>
      </c>
      <c r="G32" s="15">
        <v>16.800999999999998</v>
      </c>
      <c r="H32" s="15" t="s">
        <v>31</v>
      </c>
      <c r="I32" s="15" t="s">
        <v>32</v>
      </c>
      <c r="J32" s="16">
        <f t="shared" si="0"/>
        <v>2.8355589003205119E-3</v>
      </c>
      <c r="K32" s="16">
        <f t="shared" si="0"/>
        <v>1.9544707726886117E-3</v>
      </c>
      <c r="L32" s="16">
        <f>('Pl1P '!$F$32)*(1.805/($Q$8*2.65*202600))</f>
        <v>7.556223824780519E-3</v>
      </c>
      <c r="M32" s="16">
        <f t="shared" si="1"/>
        <v>1.2346253497789643E-2</v>
      </c>
      <c r="N32" s="17">
        <f t="shared" si="2"/>
        <v>123.46253497789642</v>
      </c>
    </row>
    <row r="33" spans="1:14" x14ac:dyDescent="0.25">
      <c r="A33" s="3" t="s">
        <v>4</v>
      </c>
      <c r="B33" s="22" t="s">
        <v>16</v>
      </c>
      <c r="C33" s="22" t="s">
        <v>14</v>
      </c>
      <c r="D33" s="21">
        <v>7</v>
      </c>
      <c r="E33" s="26">
        <v>300</v>
      </c>
      <c r="F33" s="22">
        <v>33.088000000000001</v>
      </c>
      <c r="G33" s="22">
        <v>22.43</v>
      </c>
      <c r="H33" s="22" t="s">
        <v>31</v>
      </c>
      <c r="I33" s="22" t="s">
        <v>32</v>
      </c>
      <c r="J33" s="24">
        <f t="shared" si="0"/>
        <v>3.8491476058996961E-3</v>
      </c>
      <c r="K33" s="24">
        <f t="shared" si="0"/>
        <v>2.6092958414026288E-3</v>
      </c>
      <c r="L33" s="16">
        <f>('Pl1P '!$F$32)*(1.805/($Q$8*2.65*202600))</f>
        <v>7.556223824780519E-3</v>
      </c>
      <c r="M33" s="24">
        <f t="shared" si="1"/>
        <v>1.4014667272082844E-2</v>
      </c>
      <c r="N33" s="22">
        <f t="shared" si="2"/>
        <v>140.14667272082843</v>
      </c>
    </row>
    <row r="34" spans="1:14" x14ac:dyDescent="0.25">
      <c r="A34" s="3" t="s">
        <v>4</v>
      </c>
      <c r="B34" s="15" t="s">
        <v>16</v>
      </c>
      <c r="C34" s="15" t="s">
        <v>14</v>
      </c>
      <c r="D34" s="18">
        <v>8</v>
      </c>
      <c r="E34" s="25">
        <v>350</v>
      </c>
      <c r="F34" s="15">
        <v>24.745000000000001</v>
      </c>
      <c r="G34" s="15">
        <v>16.82</v>
      </c>
      <c r="H34" s="15" t="s">
        <v>31</v>
      </c>
      <c r="I34" s="15" t="s">
        <v>32</v>
      </c>
      <c r="J34" s="16">
        <f t="shared" si="0"/>
        <v>2.8786012302946078E-3</v>
      </c>
      <c r="K34" s="16">
        <f t="shared" si="0"/>
        <v>1.9566810544980927E-3</v>
      </c>
      <c r="L34" s="16">
        <f>('Pl1P '!$F$32)*(1.805/($Q$8*2.65*202600))</f>
        <v>7.556223824780519E-3</v>
      </c>
      <c r="M34" s="16">
        <f t="shared" si="1"/>
        <v>1.2391506109573219E-2</v>
      </c>
      <c r="N34" s="17">
        <f t="shared" si="2"/>
        <v>123.91506109573218</v>
      </c>
    </row>
    <row r="35" spans="1:14" x14ac:dyDescent="0.25">
      <c r="A35" s="3" t="s">
        <v>4</v>
      </c>
      <c r="B35" s="15" t="s">
        <v>16</v>
      </c>
      <c r="C35" s="15" t="s">
        <v>14</v>
      </c>
      <c r="D35" s="18">
        <v>9</v>
      </c>
      <c r="E35" s="25">
        <v>400</v>
      </c>
      <c r="F35" s="15">
        <v>25.009</v>
      </c>
      <c r="G35" s="15">
        <v>16.629000000000001</v>
      </c>
      <c r="H35" s="15" t="s">
        <v>31</v>
      </c>
      <c r="I35" s="15" t="s">
        <v>32</v>
      </c>
      <c r="J35" s="16">
        <f t="shared" si="0"/>
        <v>2.909312514384233E-3</v>
      </c>
      <c r="K35" s="16">
        <f t="shared" si="0"/>
        <v>1.9344619057817352E-3</v>
      </c>
      <c r="L35" s="16">
        <f>('Pl1P '!$F$32)*(1.805/($Q$8*2.65*202600))</f>
        <v>7.556223824780519E-3</v>
      </c>
      <c r="M35" s="16">
        <f t="shared" si="1"/>
        <v>1.2399998244946487E-2</v>
      </c>
      <c r="N35" s="17">
        <f t="shared" si="2"/>
        <v>123.99998244946487</v>
      </c>
    </row>
    <row r="36" spans="1:14" x14ac:dyDescent="0.25">
      <c r="A36" s="3" t="s">
        <v>4</v>
      </c>
      <c r="B36" s="15" t="s">
        <v>16</v>
      </c>
      <c r="C36" s="15" t="s">
        <v>14</v>
      </c>
      <c r="D36" s="18">
        <v>10</v>
      </c>
      <c r="E36" s="25">
        <v>450</v>
      </c>
      <c r="F36" s="15">
        <v>24.506</v>
      </c>
      <c r="G36" s="15">
        <v>15.423</v>
      </c>
      <c r="H36" s="15" t="s">
        <v>31</v>
      </c>
      <c r="I36" s="15" t="s">
        <v>32</v>
      </c>
      <c r="J36" s="16">
        <f t="shared" si="0"/>
        <v>2.8507982117437726E-3</v>
      </c>
      <c r="K36" s="16">
        <f t="shared" si="0"/>
        <v>1.7941671761904925E-3</v>
      </c>
      <c r="L36" s="16">
        <f>('Pl1P '!$F$32)*(1.805/($Q$8*2.65*202600))</f>
        <v>7.556223824780519E-3</v>
      </c>
      <c r="M36" s="16">
        <f t="shared" si="1"/>
        <v>1.2201189212714784E-2</v>
      </c>
      <c r="N36" s="17">
        <f t="shared" si="2"/>
        <v>122.01189212714785</v>
      </c>
    </row>
    <row r="37" spans="1:14" x14ac:dyDescent="0.25">
      <c r="A37" s="3" t="s">
        <v>4</v>
      </c>
      <c r="B37" s="15" t="s">
        <v>16</v>
      </c>
      <c r="C37" s="15" t="s">
        <v>14</v>
      </c>
      <c r="D37" s="18">
        <v>11</v>
      </c>
      <c r="E37" s="25">
        <v>500</v>
      </c>
      <c r="F37" s="15">
        <v>24.184000000000001</v>
      </c>
      <c r="G37" s="15">
        <v>15.493</v>
      </c>
      <c r="H37" s="15" t="s">
        <v>31</v>
      </c>
      <c r="I37" s="15" t="s">
        <v>32</v>
      </c>
      <c r="J37" s="16">
        <f t="shared" si="0"/>
        <v>2.8133397516041541E-3</v>
      </c>
      <c r="K37" s="16">
        <f t="shared" si="0"/>
        <v>1.8023103196991052E-3</v>
      </c>
      <c r="L37" s="16">
        <f>('Pl1P '!$F$32)*(1.805/($Q$8*2.65*202600))</f>
        <v>7.556223824780519E-3</v>
      </c>
      <c r="M37" s="16">
        <f t="shared" si="1"/>
        <v>1.2171873896083778E-2</v>
      </c>
      <c r="N37" s="17">
        <f t="shared" si="2"/>
        <v>121.71873896083778</v>
      </c>
    </row>
    <row r="38" spans="1:14" x14ac:dyDescent="0.25">
      <c r="A38" s="3" t="s">
        <v>4</v>
      </c>
      <c r="B38" s="15" t="s">
        <v>16</v>
      </c>
      <c r="C38" s="15" t="s">
        <v>14</v>
      </c>
      <c r="D38" s="18">
        <v>12</v>
      </c>
      <c r="E38" s="25">
        <v>550</v>
      </c>
      <c r="F38" s="15">
        <v>24.602</v>
      </c>
      <c r="G38" s="15">
        <v>18.241</v>
      </c>
      <c r="H38" s="15" t="s">
        <v>31</v>
      </c>
      <c r="I38" s="15" t="s">
        <v>32</v>
      </c>
      <c r="J38" s="16">
        <f t="shared" si="0"/>
        <v>2.8619659514127274E-3</v>
      </c>
      <c r="K38" s="16">
        <f t="shared" si="0"/>
        <v>2.1219868677229315E-3</v>
      </c>
      <c r="L38" s="16">
        <f>('Pl1P '!$F$32)*(1.805/($Q$8*2.65*202600))</f>
        <v>7.556223824780519E-3</v>
      </c>
      <c r="M38" s="16">
        <f t="shared" si="1"/>
        <v>1.2540176643916177E-2</v>
      </c>
      <c r="N38" s="17">
        <f t="shared" si="2"/>
        <v>125.40176643916178</v>
      </c>
    </row>
    <row r="40" spans="1:14" x14ac:dyDescent="0.25">
      <c r="E40" s="28" t="s">
        <v>39</v>
      </c>
      <c r="F40" s="4">
        <f>AVERAGE(F3:F25)</f>
        <v>24.436260869565217</v>
      </c>
      <c r="G40" s="4">
        <f>AVERAGE(G3:G25)</f>
        <v>14.952652173913041</v>
      </c>
    </row>
    <row r="41" spans="1:14" x14ac:dyDescent="0.25">
      <c r="E41" s="28" t="s">
        <v>40</v>
      </c>
      <c r="F41" s="4">
        <f>AVERAGE(F27:F32,F34:F38)</f>
        <v>24.221272727272723</v>
      </c>
      <c r="G41" s="4">
        <f>AVERAGE(G27:G32,G34:G38)</f>
        <v>16.302818181818179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8"/>
  <sheetViews>
    <sheetView workbookViewId="0">
      <selection activeCell="A2" sqref="A2:N30"/>
    </sheetView>
  </sheetViews>
  <sheetFormatPr defaultColWidth="11.42578125" defaultRowHeight="15" x14ac:dyDescent="0.25"/>
  <cols>
    <col min="1" max="1" width="12.85546875" style="5" bestFit="1" customWidth="1"/>
    <col min="2" max="2" width="8.85546875" style="5" customWidth="1"/>
    <col min="3" max="3" width="9.5703125" style="5" bestFit="1" customWidth="1"/>
    <col min="4" max="4" width="7" style="4" customWidth="1"/>
    <col min="5" max="5" width="10.140625" style="4" customWidth="1"/>
    <col min="6" max="9" width="11.42578125" style="4"/>
    <col min="10" max="11" width="5.5703125" style="4" bestFit="1" customWidth="1"/>
    <col min="12" max="12" width="5.28515625" style="4" customWidth="1"/>
    <col min="13" max="13" width="15.140625" style="4" customWidth="1"/>
    <col min="14" max="14" width="16.5703125" style="4" customWidth="1"/>
    <col min="15" max="15" width="9.42578125" style="4" customWidth="1"/>
    <col min="16" max="16384" width="11.42578125" style="4"/>
  </cols>
  <sheetData>
    <row r="1" spans="1:17" x14ac:dyDescent="0.25">
      <c r="F1" s="2" t="s">
        <v>18</v>
      </c>
      <c r="G1" s="2" t="s">
        <v>19</v>
      </c>
      <c r="H1" s="2" t="s">
        <v>18</v>
      </c>
      <c r="I1" s="2" t="s">
        <v>19</v>
      </c>
      <c r="J1" s="27" t="s">
        <v>43</v>
      </c>
      <c r="K1" s="27" t="s">
        <v>41</v>
      </c>
      <c r="L1" s="6" t="s">
        <v>42</v>
      </c>
    </row>
    <row r="2" spans="1:17" x14ac:dyDescent="0.25">
      <c r="A2" s="2" t="s">
        <v>1</v>
      </c>
      <c r="B2" s="2" t="s">
        <v>0</v>
      </c>
      <c r="C2" s="2" t="s">
        <v>20</v>
      </c>
      <c r="D2" s="2" t="s">
        <v>2</v>
      </c>
      <c r="E2" s="2" t="s">
        <v>6</v>
      </c>
      <c r="F2" s="2" t="s">
        <v>3</v>
      </c>
      <c r="G2" s="2" t="s">
        <v>3</v>
      </c>
      <c r="H2" s="2" t="s">
        <v>21</v>
      </c>
      <c r="I2" s="2" t="s">
        <v>21</v>
      </c>
      <c r="J2" s="2" t="s">
        <v>22</v>
      </c>
      <c r="K2" s="2" t="s">
        <v>24</v>
      </c>
      <c r="L2" s="2" t="s">
        <v>23</v>
      </c>
      <c r="M2" s="2" t="s">
        <v>25</v>
      </c>
      <c r="N2" s="2" t="s">
        <v>26</v>
      </c>
      <c r="P2" t="s">
        <v>8</v>
      </c>
    </row>
    <row r="3" spans="1:17" x14ac:dyDescent="0.25">
      <c r="A3" s="11" t="s">
        <v>4</v>
      </c>
      <c r="B3" s="11" t="s">
        <v>17</v>
      </c>
      <c r="C3" s="11" t="s">
        <v>5</v>
      </c>
      <c r="D3" s="11">
        <v>1</v>
      </c>
      <c r="E3" s="11">
        <v>0</v>
      </c>
      <c r="F3" s="11">
        <v>50.142000000000003</v>
      </c>
      <c r="G3" s="11">
        <v>18.379000000000001</v>
      </c>
      <c r="H3" s="11" t="s">
        <v>27</v>
      </c>
      <c r="I3" s="11" t="s">
        <v>36</v>
      </c>
      <c r="J3" s="12">
        <f>(F3)*(1.805/($Q$8*2.65*202600))</f>
        <v>4.2785569986497733E-3</v>
      </c>
      <c r="K3" s="12">
        <f>(G3)*(1.805/($Q$8*2.65*202600))</f>
        <v>1.5682581284788039E-3</v>
      </c>
      <c r="L3" s="12">
        <f>('Pl1C '!$F$35)*(1.805/($Q$9*2.65*202600))</f>
        <v>3.4600465706051175E-3</v>
      </c>
      <c r="M3" s="12">
        <f>SUM(J3:L3)</f>
        <v>9.3068616977336933E-3</v>
      </c>
      <c r="N3" s="11">
        <f>M3*10000</f>
        <v>93.06861697733693</v>
      </c>
      <c r="P3" t="s">
        <v>11</v>
      </c>
    </row>
    <row r="4" spans="1:17" x14ac:dyDescent="0.25">
      <c r="A4" s="11" t="s">
        <v>4</v>
      </c>
      <c r="B4" s="11" t="s">
        <v>17</v>
      </c>
      <c r="C4" s="11" t="s">
        <v>5</v>
      </c>
      <c r="D4" s="11">
        <v>2</v>
      </c>
      <c r="E4" s="11">
        <v>50</v>
      </c>
      <c r="F4" s="11">
        <v>74.903999999999996</v>
      </c>
      <c r="G4" s="11">
        <v>27.835999999999999</v>
      </c>
      <c r="H4" s="11" t="s">
        <v>27</v>
      </c>
      <c r="I4" s="11" t="s">
        <v>36</v>
      </c>
      <c r="J4" s="12">
        <f t="shared" ref="J4:K27" si="0">(F4)*(1.805/($Q$8*2.65*202600))</f>
        <v>6.3914688968701398E-3</v>
      </c>
      <c r="K4" s="12">
        <f t="shared" si="0"/>
        <v>2.3752126483669394E-3</v>
      </c>
      <c r="L4" s="12">
        <f>('Pl1C '!$F$35)*(1.805/($Q$9*2.65*202600))</f>
        <v>3.4600465706051175E-3</v>
      </c>
      <c r="M4" s="12">
        <f t="shared" ref="M4:M27" si="1">SUM(J4:L4)</f>
        <v>1.2226728115842196E-2</v>
      </c>
      <c r="N4" s="11">
        <f t="shared" ref="N4:N27" si="2">M4*10000</f>
        <v>122.26728115842197</v>
      </c>
      <c r="P4" t="s">
        <v>10</v>
      </c>
    </row>
    <row r="5" spans="1:17" x14ac:dyDescent="0.25">
      <c r="A5" s="11" t="s">
        <v>4</v>
      </c>
      <c r="B5" s="11" t="s">
        <v>17</v>
      </c>
      <c r="C5" s="11" t="s">
        <v>5</v>
      </c>
      <c r="D5" s="11">
        <v>3</v>
      </c>
      <c r="E5" s="11">
        <v>100</v>
      </c>
      <c r="F5" s="11">
        <v>74.308000000000007</v>
      </c>
      <c r="G5" s="11">
        <v>22.654</v>
      </c>
      <c r="H5" s="11" t="s">
        <v>27</v>
      </c>
      <c r="I5" s="11" t="s">
        <v>36</v>
      </c>
      <c r="J5" s="12">
        <f t="shared" si="0"/>
        <v>6.3406129283967005E-3</v>
      </c>
      <c r="K5" s="12">
        <f t="shared" si="0"/>
        <v>1.9330387748277282E-3</v>
      </c>
      <c r="L5" s="12">
        <f>('Pl1C '!$F$35)*(1.805/($Q$9*2.65*202600))</f>
        <v>3.4600465706051175E-3</v>
      </c>
      <c r="M5" s="12">
        <f t="shared" si="1"/>
        <v>1.1733698273829547E-2</v>
      </c>
      <c r="N5" s="11">
        <f t="shared" si="2"/>
        <v>117.33698273829546</v>
      </c>
      <c r="P5" t="s">
        <v>7</v>
      </c>
    </row>
    <row r="6" spans="1:17" x14ac:dyDescent="0.25">
      <c r="A6" s="9" t="s">
        <v>4</v>
      </c>
      <c r="B6" s="9" t="s">
        <v>17</v>
      </c>
      <c r="C6" s="9" t="s">
        <v>5</v>
      </c>
      <c r="D6" s="9">
        <v>4</v>
      </c>
      <c r="E6" s="9">
        <v>150</v>
      </c>
      <c r="F6" s="9">
        <v>80.421000000000006</v>
      </c>
      <c r="G6" s="9">
        <v>28.356999999999999</v>
      </c>
      <c r="H6" s="9" t="s">
        <v>27</v>
      </c>
      <c r="I6" s="9" t="s">
        <v>36</v>
      </c>
      <c r="J6" s="10">
        <f t="shared" si="0"/>
        <v>6.8622279204741217E-3</v>
      </c>
      <c r="K6" s="10">
        <f t="shared" si="0"/>
        <v>2.419668956378118E-3</v>
      </c>
      <c r="L6" s="10">
        <f>('Pl1C '!$F$35)*(1.805/($Q$9*2.65*202600))</f>
        <v>3.4600465706051175E-3</v>
      </c>
      <c r="M6" s="10">
        <f t="shared" si="1"/>
        <v>1.2741943447457358E-2</v>
      </c>
      <c r="N6" s="9">
        <f t="shared" si="2"/>
        <v>127.41943447457358</v>
      </c>
    </row>
    <row r="7" spans="1:17" x14ac:dyDescent="0.25">
      <c r="A7" s="9" t="s">
        <v>4</v>
      </c>
      <c r="B7" s="9" t="s">
        <v>17</v>
      </c>
      <c r="C7" s="9" t="s">
        <v>5</v>
      </c>
      <c r="D7" s="9">
        <v>5</v>
      </c>
      <c r="E7" s="9">
        <v>200</v>
      </c>
      <c r="F7" s="9">
        <v>89.418000000000006</v>
      </c>
      <c r="G7" s="9">
        <v>31.347000000000001</v>
      </c>
      <c r="H7" s="9" t="s">
        <v>27</v>
      </c>
      <c r="I7" s="9" t="s">
        <v>36</v>
      </c>
      <c r="J7" s="10">
        <f t="shared" si="0"/>
        <v>7.6299311895270516E-3</v>
      </c>
      <c r="K7" s="10">
        <f t="shared" si="0"/>
        <v>2.674802086806957E-3</v>
      </c>
      <c r="L7" s="10">
        <f>('Pl1C '!$F$35)*(1.805/($Q$9*2.65*202600))</f>
        <v>3.4600465706051175E-3</v>
      </c>
      <c r="M7" s="10">
        <f t="shared" si="1"/>
        <v>1.3764779846939124E-2</v>
      </c>
      <c r="N7" s="9">
        <f t="shared" si="2"/>
        <v>137.64779846939123</v>
      </c>
      <c r="P7" t="s">
        <v>9</v>
      </c>
    </row>
    <row r="8" spans="1:17" x14ac:dyDescent="0.25">
      <c r="A8" s="3" t="s">
        <v>4</v>
      </c>
      <c r="B8" s="3" t="s">
        <v>17</v>
      </c>
      <c r="C8" s="3" t="s">
        <v>5</v>
      </c>
      <c r="D8" s="3">
        <v>6</v>
      </c>
      <c r="E8" s="3">
        <v>250</v>
      </c>
      <c r="F8" s="3">
        <v>84.576999999999998</v>
      </c>
      <c r="G8" s="3">
        <v>28.207000000000001</v>
      </c>
      <c r="H8" s="3" t="s">
        <v>27</v>
      </c>
      <c r="I8" s="3" t="s">
        <v>36</v>
      </c>
      <c r="J8" s="7">
        <f t="shared" si="0"/>
        <v>7.2168544388895896E-3</v>
      </c>
      <c r="K8" s="7">
        <f t="shared" si="0"/>
        <v>2.4068696354535945E-3</v>
      </c>
      <c r="L8" s="7">
        <f>('Pl1C '!$F$35)*(1.805/($Q$9*2.65*202600))</f>
        <v>3.4600465706051175E-3</v>
      </c>
      <c r="M8" s="7">
        <f t="shared" si="1"/>
        <v>1.3083770644948301E-2</v>
      </c>
      <c r="N8" s="1">
        <f t="shared" si="2"/>
        <v>130.83770644948302</v>
      </c>
      <c r="P8" s="4" t="s">
        <v>17</v>
      </c>
      <c r="Q8">
        <v>3.9399999999999998E-2</v>
      </c>
    </row>
    <row r="9" spans="1:17" x14ac:dyDescent="0.25">
      <c r="A9" s="3" t="s">
        <v>4</v>
      </c>
      <c r="B9" s="3" t="s">
        <v>17</v>
      </c>
      <c r="C9" s="3" t="s">
        <v>5</v>
      </c>
      <c r="D9" s="3">
        <v>7</v>
      </c>
      <c r="E9" s="3">
        <v>300</v>
      </c>
      <c r="F9" s="3">
        <v>81.533000000000001</v>
      </c>
      <c r="G9" s="3">
        <v>26.364999999999998</v>
      </c>
      <c r="H9" s="3" t="s">
        <v>27</v>
      </c>
      <c r="I9" s="3" t="s">
        <v>36</v>
      </c>
      <c r="J9" s="7">
        <f t="shared" si="0"/>
        <v>6.9571135529279231E-3</v>
      </c>
      <c r="K9" s="7">
        <f t="shared" si="0"/>
        <v>2.249693974500444E-3</v>
      </c>
      <c r="L9" s="7">
        <f>('Pl1C '!$F$35)*(1.805/($Q$9*2.65*202600))</f>
        <v>3.4600465706051175E-3</v>
      </c>
      <c r="M9" s="7">
        <f t="shared" si="1"/>
        <v>1.2666854098033486E-2</v>
      </c>
      <c r="N9" s="1">
        <f t="shared" si="2"/>
        <v>126.66854098033485</v>
      </c>
      <c r="P9" s="4" t="s">
        <v>16</v>
      </c>
      <c r="Q9">
        <v>2.4299999999999999E-2</v>
      </c>
    </row>
    <row r="10" spans="1:17" x14ac:dyDescent="0.25">
      <c r="A10" s="3" t="s">
        <v>4</v>
      </c>
      <c r="B10" s="3" t="s">
        <v>17</v>
      </c>
      <c r="C10" s="3" t="s">
        <v>5</v>
      </c>
      <c r="D10" s="3">
        <v>8</v>
      </c>
      <c r="E10" s="3">
        <v>350</v>
      </c>
      <c r="F10" s="3">
        <v>82.622</v>
      </c>
      <c r="G10" s="3">
        <v>26.97</v>
      </c>
      <c r="H10" s="3" t="s">
        <v>27</v>
      </c>
      <c r="I10" s="3" t="s">
        <v>36</v>
      </c>
      <c r="J10" s="7">
        <f t="shared" si="0"/>
        <v>7.0500366228399653E-3</v>
      </c>
      <c r="K10" s="7">
        <f t="shared" si="0"/>
        <v>2.3013179022293561E-3</v>
      </c>
      <c r="L10" s="7">
        <f>('Pl1C '!$F$35)*(1.805/($Q$9*2.65*202600))</f>
        <v>3.4600465706051175E-3</v>
      </c>
      <c r="M10" s="7">
        <f t="shared" si="1"/>
        <v>1.2811401095674437E-2</v>
      </c>
      <c r="N10" s="1">
        <f t="shared" si="2"/>
        <v>128.11401095674438</v>
      </c>
    </row>
    <row r="11" spans="1:17" x14ac:dyDescent="0.25">
      <c r="A11" s="3" t="s">
        <v>4</v>
      </c>
      <c r="B11" s="3" t="s">
        <v>17</v>
      </c>
      <c r="C11" s="3" t="s">
        <v>5</v>
      </c>
      <c r="D11" s="3">
        <v>9</v>
      </c>
      <c r="E11" s="3">
        <v>400</v>
      </c>
      <c r="F11" s="3">
        <v>82.031000000000006</v>
      </c>
      <c r="G11" s="3">
        <v>25.265999999999998</v>
      </c>
      <c r="H11" s="3" t="s">
        <v>27</v>
      </c>
      <c r="I11" s="3" t="s">
        <v>36</v>
      </c>
      <c r="J11" s="7">
        <f t="shared" si="0"/>
        <v>6.9996072983973421E-3</v>
      </c>
      <c r="K11" s="7">
        <f t="shared" si="0"/>
        <v>2.155917616526767E-3</v>
      </c>
      <c r="L11" s="7">
        <f>('Pl1C '!$F$35)*(1.805/($Q$9*2.65*202600))</f>
        <v>3.4600465706051175E-3</v>
      </c>
      <c r="M11" s="7">
        <f t="shared" si="1"/>
        <v>1.2615571485529227E-2</v>
      </c>
      <c r="N11" s="1">
        <f t="shared" si="2"/>
        <v>126.15571485529227</v>
      </c>
    </row>
    <row r="12" spans="1:17" x14ac:dyDescent="0.25">
      <c r="A12" s="3" t="s">
        <v>4</v>
      </c>
      <c r="B12" s="3" t="s">
        <v>17</v>
      </c>
      <c r="C12" s="3" t="s">
        <v>5</v>
      </c>
      <c r="D12" s="3">
        <v>10</v>
      </c>
      <c r="E12" s="3">
        <v>450</v>
      </c>
      <c r="F12" s="3">
        <v>82.686000000000007</v>
      </c>
      <c r="G12" s="3">
        <v>24.814</v>
      </c>
      <c r="H12" s="3" t="s">
        <v>27</v>
      </c>
      <c r="I12" s="3" t="s">
        <v>36</v>
      </c>
      <c r="J12" s="7">
        <f t="shared" si="0"/>
        <v>7.0554976664344293E-3</v>
      </c>
      <c r="K12" s="7">
        <f t="shared" si="0"/>
        <v>2.1173489961408692E-3</v>
      </c>
      <c r="L12" s="7">
        <f>('Pl1C '!$F$35)*(1.805/($Q$9*2.65*202600))</f>
        <v>3.4600465706051175E-3</v>
      </c>
      <c r="M12" s="7">
        <f t="shared" si="1"/>
        <v>1.2632893233180415E-2</v>
      </c>
      <c r="N12" s="1">
        <f t="shared" si="2"/>
        <v>126.32893233180415</v>
      </c>
    </row>
    <row r="13" spans="1:17" x14ac:dyDescent="0.25">
      <c r="A13" s="3" t="s">
        <v>4</v>
      </c>
      <c r="B13" s="3" t="s">
        <v>17</v>
      </c>
      <c r="C13" s="3" t="s">
        <v>5</v>
      </c>
      <c r="D13" s="3">
        <v>11</v>
      </c>
      <c r="E13" s="3">
        <v>500</v>
      </c>
      <c r="F13" s="3">
        <v>83.929000000000002</v>
      </c>
      <c r="G13" s="3">
        <v>25.373999999999999</v>
      </c>
      <c r="H13" s="3" t="s">
        <v>27</v>
      </c>
      <c r="I13" s="3" t="s">
        <v>36</v>
      </c>
      <c r="J13" s="7">
        <f t="shared" si="0"/>
        <v>7.1615613724956484E-3</v>
      </c>
      <c r="K13" s="7">
        <f t="shared" si="0"/>
        <v>2.1651331275924241E-3</v>
      </c>
      <c r="L13" s="7">
        <f>('Pl1C '!$F$35)*(1.805/($Q$9*2.65*202600))</f>
        <v>3.4600465706051175E-3</v>
      </c>
      <c r="M13" s="7">
        <f t="shared" si="1"/>
        <v>1.2786741070693188E-2</v>
      </c>
      <c r="N13" s="1">
        <f t="shared" si="2"/>
        <v>127.86741070693188</v>
      </c>
    </row>
    <row r="14" spans="1:17" x14ac:dyDescent="0.25">
      <c r="A14" s="3" t="s">
        <v>4</v>
      </c>
      <c r="B14" s="3" t="s">
        <v>17</v>
      </c>
      <c r="C14" s="3" t="s">
        <v>5</v>
      </c>
      <c r="D14" s="3">
        <v>12</v>
      </c>
      <c r="E14" s="3">
        <v>550</v>
      </c>
      <c r="F14" s="3">
        <v>83.162999999999997</v>
      </c>
      <c r="G14" s="3">
        <v>24.041</v>
      </c>
      <c r="H14" s="3" t="s">
        <v>27</v>
      </c>
      <c r="I14" s="3" t="s">
        <v>36</v>
      </c>
      <c r="J14" s="7">
        <f t="shared" si="0"/>
        <v>7.0961995069744131E-3</v>
      </c>
      <c r="K14" s="7">
        <f t="shared" si="0"/>
        <v>2.0513898289764906E-3</v>
      </c>
      <c r="L14" s="7">
        <f>('Pl1C '!$F$35)*(1.805/($Q$9*2.65*202600))</f>
        <v>3.4600465706051175E-3</v>
      </c>
      <c r="M14" s="7">
        <f t="shared" si="1"/>
        <v>1.260763590655602E-2</v>
      </c>
      <c r="N14" s="1">
        <f t="shared" si="2"/>
        <v>126.0763590655602</v>
      </c>
    </row>
    <row r="15" spans="1:17" x14ac:dyDescent="0.25">
      <c r="A15" s="3" t="s">
        <v>4</v>
      </c>
      <c r="B15" s="3" t="s">
        <v>17</v>
      </c>
      <c r="C15" s="3" t="s">
        <v>5</v>
      </c>
      <c r="D15" s="3">
        <v>13</v>
      </c>
      <c r="E15" s="3">
        <v>600</v>
      </c>
      <c r="F15" s="3">
        <v>83.11</v>
      </c>
      <c r="G15" s="3">
        <v>24.884</v>
      </c>
      <c r="H15" s="3" t="s">
        <v>27</v>
      </c>
      <c r="I15" s="3" t="s">
        <v>36</v>
      </c>
      <c r="J15" s="7">
        <f t="shared" si="0"/>
        <v>7.0916770802477488E-3</v>
      </c>
      <c r="K15" s="7">
        <f t="shared" si="0"/>
        <v>2.1233220125723134E-3</v>
      </c>
      <c r="L15" s="7">
        <f>('Pl1C '!$F$35)*(1.805/($Q$9*2.65*202600))</f>
        <v>3.4600465706051175E-3</v>
      </c>
      <c r="M15" s="7">
        <f t="shared" si="1"/>
        <v>1.2675045663425179E-2</v>
      </c>
      <c r="N15" s="1">
        <f t="shared" si="2"/>
        <v>126.75045663425179</v>
      </c>
    </row>
    <row r="16" spans="1:17" x14ac:dyDescent="0.25">
      <c r="A16" s="3" t="s">
        <v>4</v>
      </c>
      <c r="B16" s="3" t="s">
        <v>17</v>
      </c>
      <c r="C16" s="3" t="s">
        <v>5</v>
      </c>
      <c r="D16" s="3">
        <v>14</v>
      </c>
      <c r="E16" s="3">
        <v>650</v>
      </c>
      <c r="F16" s="3">
        <v>84.427000000000007</v>
      </c>
      <c r="G16" s="3">
        <v>25.888999999999999</v>
      </c>
      <c r="H16" s="3" t="s">
        <v>27</v>
      </c>
      <c r="I16" s="3" t="s">
        <v>36</v>
      </c>
      <c r="J16" s="7">
        <f t="shared" si="0"/>
        <v>7.2040551179650674E-3</v>
      </c>
      <c r="K16" s="7">
        <f t="shared" si="0"/>
        <v>2.2090774627666222E-3</v>
      </c>
      <c r="L16" s="7">
        <f>('Pl1C '!$F$35)*(1.805/($Q$9*2.65*202600))</f>
        <v>3.4600465706051175E-3</v>
      </c>
      <c r="M16" s="7">
        <f t="shared" si="1"/>
        <v>1.2873179151336806E-2</v>
      </c>
      <c r="N16" s="1">
        <f t="shared" si="2"/>
        <v>128.73179151336805</v>
      </c>
    </row>
    <row r="17" spans="1:15" x14ac:dyDescent="0.25">
      <c r="A17" s="3" t="s">
        <v>33</v>
      </c>
      <c r="B17" s="3" t="s">
        <v>17</v>
      </c>
      <c r="C17" s="3" t="s">
        <v>5</v>
      </c>
      <c r="D17" s="3">
        <v>15</v>
      </c>
      <c r="E17" s="3">
        <v>700</v>
      </c>
      <c r="F17" s="3">
        <v>86.593000000000004</v>
      </c>
      <c r="G17" s="3">
        <v>27.745000000000001</v>
      </c>
      <c r="H17" s="3" t="s">
        <v>27</v>
      </c>
      <c r="I17" s="3" t="s">
        <v>36</v>
      </c>
      <c r="J17" s="7">
        <f t="shared" si="0"/>
        <v>7.388877312115189E-3</v>
      </c>
      <c r="K17" s="7">
        <f t="shared" si="0"/>
        <v>2.3674477270060616E-3</v>
      </c>
      <c r="L17" s="7">
        <f>('Pl1C '!$F$35)*(1.805/($Q$9*2.65*202600))</f>
        <v>3.4600465706051175E-3</v>
      </c>
      <c r="M17" s="7">
        <f t="shared" ref="M17:M19" si="3">SUM(J17:L17)</f>
        <v>1.3216371609726368E-2</v>
      </c>
      <c r="N17" s="1">
        <f t="shared" ref="N17:N19" si="4">M17*10000</f>
        <v>132.16371609726369</v>
      </c>
    </row>
    <row r="18" spans="1:15" x14ac:dyDescent="0.25">
      <c r="A18" s="3" t="s">
        <v>34</v>
      </c>
      <c r="B18" s="3" t="s">
        <v>17</v>
      </c>
      <c r="C18" s="3" t="s">
        <v>5</v>
      </c>
      <c r="D18" s="3">
        <v>16</v>
      </c>
      <c r="E18" s="3">
        <v>750</v>
      </c>
      <c r="F18" s="3">
        <v>85.034000000000006</v>
      </c>
      <c r="G18" s="3">
        <v>26.539000000000001</v>
      </c>
      <c r="H18" s="3" t="s">
        <v>27</v>
      </c>
      <c r="I18" s="3" t="s">
        <v>36</v>
      </c>
      <c r="J18" s="7">
        <f t="shared" si="0"/>
        <v>7.2558497033063064E-3</v>
      </c>
      <c r="K18" s="7">
        <f t="shared" si="0"/>
        <v>2.2645411867728915E-3</v>
      </c>
      <c r="L18" s="7">
        <f>('Pl1C '!$F$35)*(1.805/($Q$9*2.65*202600))</f>
        <v>3.4600465706051175E-3</v>
      </c>
      <c r="M18" s="7">
        <f t="shared" si="3"/>
        <v>1.2980437460684315E-2</v>
      </c>
      <c r="N18" s="1">
        <f t="shared" si="4"/>
        <v>129.80437460684314</v>
      </c>
    </row>
    <row r="19" spans="1:15" x14ac:dyDescent="0.25">
      <c r="A19" s="11" t="s">
        <v>35</v>
      </c>
      <c r="B19" s="11" t="s">
        <v>17</v>
      </c>
      <c r="C19" s="11" t="s">
        <v>5</v>
      </c>
      <c r="D19" s="11">
        <v>17</v>
      </c>
      <c r="E19" s="11">
        <v>800</v>
      </c>
      <c r="F19" s="29">
        <v>81.855000000000004</v>
      </c>
      <c r="G19" s="11">
        <v>26.43</v>
      </c>
      <c r="H19" s="11" t="s">
        <v>27</v>
      </c>
      <c r="I19" s="11" t="s">
        <v>36</v>
      </c>
      <c r="J19" s="12">
        <f t="shared" si="0"/>
        <v>6.9845894285125677E-3</v>
      </c>
      <c r="K19" s="12">
        <f t="shared" si="0"/>
        <v>2.2552403469010707E-3</v>
      </c>
      <c r="L19" s="12">
        <f>('Pl1C '!$F$35)*(1.805/($Q$9*2.65*202600))</f>
        <v>3.4600465706051175E-3</v>
      </c>
      <c r="M19" s="12">
        <f t="shared" si="3"/>
        <v>1.2699876346018754E-2</v>
      </c>
      <c r="N19" s="11">
        <f t="shared" si="4"/>
        <v>126.99876346018755</v>
      </c>
    </row>
    <row r="20" spans="1:15" x14ac:dyDescent="0.25">
      <c r="A20" s="11" t="s">
        <v>4</v>
      </c>
      <c r="B20" s="11" t="s">
        <v>17</v>
      </c>
      <c r="C20" s="11" t="s">
        <v>5</v>
      </c>
      <c r="D20" s="11">
        <v>18</v>
      </c>
      <c r="E20" s="11">
        <v>850</v>
      </c>
      <c r="F20" s="29">
        <v>82.817999999999998</v>
      </c>
      <c r="G20" s="11">
        <v>34.082000000000001</v>
      </c>
      <c r="H20" s="11" t="s">
        <v>27</v>
      </c>
      <c r="I20" s="11" t="s">
        <v>36</v>
      </c>
      <c r="J20" s="12">
        <f t="shared" si="0"/>
        <v>7.0667610688480093E-3</v>
      </c>
      <c r="K20" s="12">
        <f t="shared" si="0"/>
        <v>2.908176371664105E-3</v>
      </c>
      <c r="L20" s="12">
        <f>('Pl1C '!$F$35)*(1.805/($Q$9*2.65*202600))</f>
        <v>3.4600465706051175E-3</v>
      </c>
      <c r="M20" s="12">
        <f t="shared" si="1"/>
        <v>1.3434984011117233E-2</v>
      </c>
      <c r="N20" s="11">
        <f t="shared" si="2"/>
        <v>134.34984011117231</v>
      </c>
    </row>
    <row r="21" spans="1:15" x14ac:dyDescent="0.25">
      <c r="A21" s="3" t="s">
        <v>4</v>
      </c>
      <c r="B21" s="3" t="s">
        <v>17</v>
      </c>
      <c r="C21" s="3" t="s">
        <v>15</v>
      </c>
      <c r="D21" s="3">
        <v>1</v>
      </c>
      <c r="E21" s="3">
        <v>0</v>
      </c>
      <c r="F21" s="3">
        <v>84.171000000000006</v>
      </c>
      <c r="G21" s="3">
        <v>25.042000000000002</v>
      </c>
      <c r="H21" s="3" t="s">
        <v>37</v>
      </c>
      <c r="I21" s="3" t="s">
        <v>38</v>
      </c>
      <c r="J21" s="7">
        <f t="shared" si="0"/>
        <v>7.1822109435872132E-3</v>
      </c>
      <c r="K21" s="7">
        <f t="shared" si="0"/>
        <v>2.1368039639461452E-3</v>
      </c>
      <c r="L21" s="7">
        <f>('Pl1C '!$F$35)*(1.805/($Q$9*2.65*202600))</f>
        <v>3.4600465706051175E-3</v>
      </c>
      <c r="M21" s="7">
        <f>SUM(J21:L21)</f>
        <v>1.2779061478138475E-2</v>
      </c>
      <c r="N21" s="1">
        <f t="shared" si="2"/>
        <v>127.79061478138475</v>
      </c>
      <c r="O21" s="8"/>
    </row>
    <row r="22" spans="1:15" x14ac:dyDescent="0.25">
      <c r="A22" s="3" t="s">
        <v>4</v>
      </c>
      <c r="B22" s="3" t="s">
        <v>17</v>
      </c>
      <c r="C22" s="3" t="s">
        <v>15</v>
      </c>
      <c r="D22" s="3">
        <v>2</v>
      </c>
      <c r="E22" s="3">
        <v>50</v>
      </c>
      <c r="F22" s="3">
        <v>83.183999999999997</v>
      </c>
      <c r="G22" s="3">
        <v>24.405000000000001</v>
      </c>
      <c r="H22" s="3" t="s">
        <v>37</v>
      </c>
      <c r="I22" s="3" t="s">
        <v>38</v>
      </c>
      <c r="J22" s="7">
        <f t="shared" si="0"/>
        <v>7.0979914119038466E-3</v>
      </c>
      <c r="K22" s="7">
        <f t="shared" si="0"/>
        <v>2.0824495144200015E-3</v>
      </c>
      <c r="L22" s="7">
        <f>('Pl1C '!$F$35)*(1.805/($Q$9*2.65*202600))</f>
        <v>3.4600465706051175E-3</v>
      </c>
      <c r="M22" s="7">
        <f t="shared" si="1"/>
        <v>1.2640487496928966E-2</v>
      </c>
      <c r="N22" s="1">
        <f t="shared" si="2"/>
        <v>126.40487496928965</v>
      </c>
    </row>
    <row r="23" spans="1:15" x14ac:dyDescent="0.25">
      <c r="A23" s="3" t="s">
        <v>4</v>
      </c>
      <c r="B23" s="3" t="s">
        <v>17</v>
      </c>
      <c r="C23" s="3" t="s">
        <v>15</v>
      </c>
      <c r="D23" s="3">
        <v>3</v>
      </c>
      <c r="E23" s="3">
        <v>100</v>
      </c>
      <c r="F23" s="3">
        <v>84.576999999999998</v>
      </c>
      <c r="G23" s="3">
        <v>24.609000000000002</v>
      </c>
      <c r="H23" s="3" t="s">
        <v>37</v>
      </c>
      <c r="I23" s="3" t="s">
        <v>38</v>
      </c>
      <c r="J23" s="7">
        <f t="shared" si="0"/>
        <v>7.2168544388895896E-3</v>
      </c>
      <c r="K23" s="7">
        <f t="shared" si="0"/>
        <v>2.0998565908773538E-3</v>
      </c>
      <c r="L23" s="7">
        <f>('Pl1C '!$F$35)*(1.805/($Q$9*2.65*202600))</f>
        <v>3.4600465706051175E-3</v>
      </c>
      <c r="M23" s="7">
        <f t="shared" si="1"/>
        <v>1.2776757600372061E-2</v>
      </c>
      <c r="N23" s="1">
        <f t="shared" si="2"/>
        <v>127.76757600372061</v>
      </c>
    </row>
    <row r="24" spans="1:15" x14ac:dyDescent="0.25">
      <c r="A24" s="3" t="s">
        <v>4</v>
      </c>
      <c r="B24" s="3" t="s">
        <v>17</v>
      </c>
      <c r="C24" s="3" t="s">
        <v>15</v>
      </c>
      <c r="D24" s="3">
        <v>4</v>
      </c>
      <c r="E24" s="3">
        <v>150</v>
      </c>
      <c r="F24" s="3">
        <v>87.878</v>
      </c>
      <c r="G24" s="3">
        <v>26.896000000000001</v>
      </c>
      <c r="H24" s="3" t="s">
        <v>37</v>
      </c>
      <c r="I24" s="3" t="s">
        <v>38</v>
      </c>
      <c r="J24" s="7">
        <f t="shared" si="0"/>
        <v>7.4985248280352744E-3</v>
      </c>
      <c r="K24" s="7">
        <f t="shared" si="0"/>
        <v>2.2950035705732578E-3</v>
      </c>
      <c r="L24" s="7">
        <f>('Pl1C '!$F$35)*(1.805/($Q$9*2.65*202600))</f>
        <v>3.4600465706051175E-3</v>
      </c>
      <c r="M24" s="7">
        <f t="shared" si="1"/>
        <v>1.3253574969213651E-2</v>
      </c>
      <c r="N24" s="1">
        <f t="shared" si="2"/>
        <v>132.53574969213651</v>
      </c>
    </row>
    <row r="25" spans="1:15" x14ac:dyDescent="0.25">
      <c r="A25" s="3" t="s">
        <v>4</v>
      </c>
      <c r="B25" s="3" t="s">
        <v>17</v>
      </c>
      <c r="C25" s="3" t="s">
        <v>15</v>
      </c>
      <c r="D25" s="3">
        <v>5</v>
      </c>
      <c r="E25" s="3">
        <v>200</v>
      </c>
      <c r="F25" s="3">
        <v>85.793999999999997</v>
      </c>
      <c r="G25" s="3">
        <v>26.135000000000002</v>
      </c>
      <c r="H25" s="3" t="s">
        <v>37</v>
      </c>
      <c r="I25" s="3" t="s">
        <v>38</v>
      </c>
      <c r="J25" s="7">
        <f t="shared" si="0"/>
        <v>7.3206995959905589E-3</v>
      </c>
      <c r="K25" s="7">
        <f t="shared" si="0"/>
        <v>2.2300683490828412E-3</v>
      </c>
      <c r="L25" s="7">
        <f>('Pl1C '!$F$35)*(1.805/($Q$9*2.65*202600))</f>
        <v>3.4600465706051175E-3</v>
      </c>
      <c r="M25" s="7">
        <f t="shared" si="1"/>
        <v>1.3010814515678516E-2</v>
      </c>
      <c r="N25" s="1">
        <f t="shared" si="2"/>
        <v>130.10814515678516</v>
      </c>
    </row>
    <row r="26" spans="1:15" x14ac:dyDescent="0.25">
      <c r="A26" s="3" t="s">
        <v>4</v>
      </c>
      <c r="B26" s="3" t="s">
        <v>17</v>
      </c>
      <c r="C26" s="3" t="s">
        <v>15</v>
      </c>
      <c r="D26" s="3">
        <v>6</v>
      </c>
      <c r="E26" s="3">
        <v>250</v>
      </c>
      <c r="F26" s="3">
        <v>85.736000000000004</v>
      </c>
      <c r="G26" s="3">
        <v>26.885999999999999</v>
      </c>
      <c r="H26" s="3" t="s">
        <v>37</v>
      </c>
      <c r="I26" s="3" t="s">
        <v>38</v>
      </c>
      <c r="J26" s="7">
        <f t="shared" si="0"/>
        <v>7.3157505252330769E-3</v>
      </c>
      <c r="K26" s="7">
        <f t="shared" si="0"/>
        <v>2.2941502825116226E-3</v>
      </c>
      <c r="L26" s="7">
        <f>('Pl1C '!$F$35)*(1.805/($Q$9*2.65*202600))</f>
        <v>3.4600465706051175E-3</v>
      </c>
      <c r="M26" s="7">
        <f t="shared" si="1"/>
        <v>1.3069947378349815E-2</v>
      </c>
      <c r="N26" s="1">
        <f t="shared" si="2"/>
        <v>130.69947378349815</v>
      </c>
    </row>
    <row r="27" spans="1:15" x14ac:dyDescent="0.25">
      <c r="A27" s="11" t="s">
        <v>4</v>
      </c>
      <c r="B27" s="11" t="s">
        <v>17</v>
      </c>
      <c r="C27" s="11" t="s">
        <v>15</v>
      </c>
      <c r="D27" s="11">
        <v>7</v>
      </c>
      <c r="E27" s="11">
        <v>300</v>
      </c>
      <c r="F27" s="11">
        <v>92.03</v>
      </c>
      <c r="G27" s="11">
        <v>32.701000000000001</v>
      </c>
      <c r="H27" s="11" t="s">
        <v>37</v>
      </c>
      <c r="I27" s="11" t="s">
        <v>38</v>
      </c>
      <c r="J27" s="12">
        <f t="shared" si="0"/>
        <v>7.8528100312260894E-3</v>
      </c>
      <c r="K27" s="12">
        <f t="shared" si="0"/>
        <v>2.7903372903523237E-3</v>
      </c>
      <c r="L27" s="12">
        <f>('Pl1C '!$F$35)*(1.805/($Q$9*2.65*202600))</f>
        <v>3.4600465706051175E-3</v>
      </c>
      <c r="M27" s="12">
        <f t="shared" si="1"/>
        <v>1.4103193892183532E-2</v>
      </c>
      <c r="N27" s="11">
        <f t="shared" si="2"/>
        <v>141.03193892183532</v>
      </c>
    </row>
    <row r="28" spans="1:15" x14ac:dyDescent="0.25">
      <c r="A28" s="11" t="s">
        <v>4</v>
      </c>
      <c r="B28" s="11" t="s">
        <v>17</v>
      </c>
      <c r="C28" s="11" t="s">
        <v>15</v>
      </c>
      <c r="D28" s="11">
        <v>8</v>
      </c>
      <c r="E28" s="11">
        <v>350</v>
      </c>
      <c r="F28" s="11">
        <v>90.885999999999996</v>
      </c>
      <c r="G28" s="11">
        <v>33.298999999999999</v>
      </c>
      <c r="H28" s="11" t="s">
        <v>37</v>
      </c>
      <c r="I28" s="11" t="s">
        <v>38</v>
      </c>
      <c r="J28" s="12">
        <f t="shared" ref="J28:J30" si="5">(F28)*(1.805/($Q$8*2.65*202600))</f>
        <v>7.7551938769750556E-3</v>
      </c>
      <c r="K28" s="12">
        <f t="shared" ref="K28:K30" si="6">(G28)*(1.805/($Q$8*2.65*202600))</f>
        <v>2.8413639164380916E-3</v>
      </c>
      <c r="L28" s="12">
        <f>('Pl1C '!$F$35)*(1.805/($Q$9*2.65*202600))</f>
        <v>3.4600465706051175E-3</v>
      </c>
      <c r="M28" s="12">
        <f t="shared" ref="M28:M30" si="7">SUM(J28:L28)</f>
        <v>1.4056604364018264E-2</v>
      </c>
      <c r="N28" s="11">
        <f t="shared" ref="N28:N30" si="8">M28*10000</f>
        <v>140.56604364018264</v>
      </c>
    </row>
    <row r="29" spans="1:15" x14ac:dyDescent="0.25">
      <c r="A29" s="11" t="s">
        <v>4</v>
      </c>
      <c r="B29" s="11" t="s">
        <v>17</v>
      </c>
      <c r="C29" s="11" t="s">
        <v>15</v>
      </c>
      <c r="D29" s="11">
        <v>9</v>
      </c>
      <c r="E29" s="11">
        <v>400</v>
      </c>
      <c r="F29" s="11">
        <v>88.484999999999999</v>
      </c>
      <c r="G29" s="11">
        <v>30.800999999999998</v>
      </c>
      <c r="H29" s="11" t="s">
        <v>37</v>
      </c>
      <c r="I29" s="11" t="s">
        <v>38</v>
      </c>
      <c r="J29" s="12">
        <f t="shared" si="5"/>
        <v>7.5503194133765134E-3</v>
      </c>
      <c r="K29" s="12">
        <f t="shared" si="6"/>
        <v>2.6282125586416906E-3</v>
      </c>
      <c r="L29" s="12">
        <f>('Pl1C '!$F$35)*(1.805/($Q$9*2.65*202600))</f>
        <v>3.4600465706051175E-3</v>
      </c>
      <c r="M29" s="12">
        <f t="shared" si="7"/>
        <v>1.363857854262332E-2</v>
      </c>
      <c r="N29" s="11">
        <f t="shared" si="8"/>
        <v>136.38578542623318</v>
      </c>
    </row>
    <row r="30" spans="1:15" x14ac:dyDescent="0.25">
      <c r="A30" s="11" t="s">
        <v>4</v>
      </c>
      <c r="B30" s="11" t="s">
        <v>17</v>
      </c>
      <c r="C30" s="11" t="s">
        <v>15</v>
      </c>
      <c r="D30" s="11">
        <v>10</v>
      </c>
      <c r="E30" s="11">
        <v>450</v>
      </c>
      <c r="F30" s="11">
        <v>87.93</v>
      </c>
      <c r="G30" s="11">
        <v>33.868000000000002</v>
      </c>
      <c r="H30" s="11" t="s">
        <v>37</v>
      </c>
      <c r="I30" s="11" t="s">
        <v>38</v>
      </c>
      <c r="J30" s="12">
        <f t="shared" si="5"/>
        <v>7.5029619259557763E-3</v>
      </c>
      <c r="K30" s="12">
        <f t="shared" si="6"/>
        <v>2.889916007145118E-3</v>
      </c>
      <c r="L30" s="12">
        <f>('Pl1C '!$F$35)*(1.805/($Q$9*2.65*202600))</f>
        <v>3.4600465706051175E-3</v>
      </c>
      <c r="M30" s="12">
        <f t="shared" si="7"/>
        <v>1.385292450370601E-2</v>
      </c>
      <c r="N30" s="11">
        <f t="shared" si="8"/>
        <v>138.52924503706009</v>
      </c>
    </row>
    <row r="31" spans="1:15" x14ac:dyDescent="0.25">
      <c r="D31" s="5"/>
      <c r="E31" s="5"/>
    </row>
    <row r="32" spans="1:15" x14ac:dyDescent="0.25">
      <c r="D32" s="5"/>
      <c r="E32" s="28" t="s">
        <v>39</v>
      </c>
      <c r="F32" s="4">
        <f>AVERAGE(F8:F18)</f>
        <v>83.609545454545454</v>
      </c>
      <c r="G32" s="4">
        <f>AVERAGE(G8:G18)</f>
        <v>26.008545454545455</v>
      </c>
    </row>
    <row r="33" spans="4:7" x14ac:dyDescent="0.25">
      <c r="D33" s="5"/>
      <c r="E33" s="28" t="s">
        <v>40</v>
      </c>
      <c r="F33" s="4">
        <f>AVERAGE(F21:F26)</f>
        <v>85.223333333333329</v>
      </c>
      <c r="G33" s="4">
        <f>AVERAGE(G21:G26)</f>
        <v>25.662166666666668</v>
      </c>
    </row>
    <row r="34" spans="4:7" x14ac:dyDescent="0.25">
      <c r="D34" s="5"/>
      <c r="E34" s="5"/>
    </row>
    <row r="35" spans="4:7" x14ac:dyDescent="0.25">
      <c r="D35" s="5"/>
      <c r="E35" s="5"/>
    </row>
    <row r="36" spans="4:7" x14ac:dyDescent="0.25">
      <c r="D36" s="5"/>
      <c r="E36" s="5"/>
    </row>
    <row r="37" spans="4:7" x14ac:dyDescent="0.25">
      <c r="D37" s="5"/>
      <c r="E37" s="5"/>
    </row>
    <row r="38" spans="4:7" x14ac:dyDescent="0.25">
      <c r="D38" s="5"/>
      <c r="E38" s="5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Pl1C </vt:lpstr>
      <vt:lpstr>Pl1P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CASTILLA</dc:creator>
  <cp:lastModifiedBy>Silvia Castilla</cp:lastModifiedBy>
  <dcterms:created xsi:type="dcterms:W3CDTF">2021-08-31T13:50:38Z</dcterms:created>
  <dcterms:modified xsi:type="dcterms:W3CDTF">2022-11-13T21:58:04Z</dcterms:modified>
</cp:coreProperties>
</file>