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13_ncr:1_{2A5798F1-A398-42F9-8ACE-56D8AA294D75}" xr6:coauthVersionLast="36" xr6:coauthVersionMax="36" xr10:uidLastSave="{00000000-0000-0000-0000-000000000000}"/>
  <bookViews>
    <workbookView xWindow="0" yWindow="0" windowWidth="9870" windowHeight="3240" activeTab="1" xr2:uid="{00000000-000D-0000-FFFF-FFFF00000000}"/>
  </bookViews>
  <sheets>
    <sheet name="Pl1P" sheetId="3" r:id="rId1"/>
    <sheet name="Pl1C 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F34" i="3" l="1"/>
  <c r="F35" i="3"/>
  <c r="L4" i="4" s="1"/>
  <c r="G35" i="3"/>
  <c r="G34" i="3"/>
  <c r="K3" i="3"/>
  <c r="L3" i="3"/>
  <c r="L4" i="3"/>
  <c r="J5" i="4"/>
  <c r="L15" i="4" l="1"/>
  <c r="L13" i="4"/>
  <c r="L16" i="4"/>
  <c r="L5" i="4"/>
  <c r="L14" i="4"/>
  <c r="L12" i="4"/>
  <c r="L8" i="4"/>
  <c r="L7" i="4"/>
  <c r="L11" i="4"/>
  <c r="L10" i="4"/>
  <c r="L9" i="4"/>
  <c r="L6" i="4"/>
  <c r="L3" i="4"/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K5" i="3" l="1"/>
  <c r="J4" i="3"/>
  <c r="J4" i="4"/>
  <c r="J7" i="4"/>
  <c r="J8" i="4"/>
  <c r="J9" i="4"/>
  <c r="J10" i="4"/>
  <c r="J11" i="4"/>
  <c r="J12" i="4"/>
  <c r="J13" i="4"/>
  <c r="J14" i="4"/>
  <c r="J15" i="4"/>
  <c r="J16" i="4"/>
  <c r="J17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3" i="4"/>
  <c r="G27" i="4"/>
  <c r="F27" i="4"/>
  <c r="J3" i="4" l="1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K32" i="3" l="1"/>
  <c r="J32" i="3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M23" i="3" s="1"/>
  <c r="N23" i="3" s="1"/>
  <c r="K22" i="3"/>
  <c r="J22" i="3"/>
  <c r="K21" i="3"/>
  <c r="J21" i="3"/>
  <c r="K20" i="3"/>
  <c r="J20" i="3"/>
  <c r="K19" i="3"/>
  <c r="J19" i="3"/>
  <c r="K18" i="3"/>
  <c r="J18" i="3"/>
  <c r="K17" i="3"/>
  <c r="J17" i="3"/>
  <c r="M17" i="3" s="1"/>
  <c r="N17" i="3" s="1"/>
  <c r="K16" i="3"/>
  <c r="J16" i="3"/>
  <c r="K15" i="3"/>
  <c r="J15" i="3"/>
  <c r="K14" i="3"/>
  <c r="J14" i="3"/>
  <c r="K13" i="3"/>
  <c r="J13" i="3"/>
  <c r="K12" i="3"/>
  <c r="J12" i="3"/>
  <c r="K11" i="3"/>
  <c r="J11" i="3"/>
  <c r="M11" i="3" s="1"/>
  <c r="N11" i="3" s="1"/>
  <c r="K10" i="3"/>
  <c r="J10" i="3"/>
  <c r="K9" i="3"/>
  <c r="J9" i="3"/>
  <c r="K8" i="3"/>
  <c r="J8" i="3"/>
  <c r="K7" i="3"/>
  <c r="J7" i="3"/>
  <c r="K6" i="3"/>
  <c r="J6" i="3"/>
  <c r="J5" i="3"/>
  <c r="M5" i="3" s="1"/>
  <c r="N5" i="3" s="1"/>
  <c r="K4" i="3"/>
  <c r="J3" i="3"/>
  <c r="M20" i="4" l="1"/>
  <c r="N20" i="4" s="1"/>
  <c r="M21" i="4"/>
  <c r="N21" i="4" s="1"/>
  <c r="M21" i="3"/>
  <c r="N21" i="3" s="1"/>
  <c r="M8" i="3"/>
  <c r="N8" i="3" s="1"/>
  <c r="M14" i="3"/>
  <c r="N14" i="3" s="1"/>
  <c r="M26" i="3"/>
  <c r="N26" i="3" s="1"/>
  <c r="M3" i="3"/>
  <c r="N3" i="3" s="1"/>
  <c r="M15" i="3"/>
  <c r="N15" i="3" s="1"/>
  <c r="M32" i="3"/>
  <c r="N32" i="3" s="1"/>
  <c r="M7" i="3"/>
  <c r="N7" i="3" s="1"/>
  <c r="M24" i="4"/>
  <c r="N24" i="4" s="1"/>
  <c r="M27" i="3"/>
  <c r="N27" i="3" s="1"/>
  <c r="M17" i="4"/>
  <c r="N17" i="4" s="1"/>
  <c r="M16" i="3"/>
  <c r="N16" i="3" s="1"/>
  <c r="M28" i="3"/>
  <c r="N28" i="3" s="1"/>
  <c r="M9" i="4"/>
  <c r="N9" i="4" s="1"/>
  <c r="M18" i="4"/>
  <c r="N18" i="4" s="1"/>
  <c r="M22" i="4"/>
  <c r="N22" i="4" s="1"/>
  <c r="M12" i="3"/>
  <c r="N12" i="3" s="1"/>
  <c r="M15" i="4"/>
  <c r="N15" i="4" s="1"/>
  <c r="M19" i="4"/>
  <c r="N19" i="4" s="1"/>
  <c r="M23" i="4"/>
  <c r="N23" i="4" s="1"/>
  <c r="M30" i="3"/>
  <c r="N30" i="3" s="1"/>
  <c r="M25" i="3"/>
  <c r="N25" i="3" s="1"/>
  <c r="M20" i="3"/>
  <c r="N20" i="3" s="1"/>
  <c r="M18" i="3"/>
  <c r="N18" i="3" s="1"/>
  <c r="M29" i="3"/>
  <c r="N29" i="3" s="1"/>
  <c r="M19" i="3"/>
  <c r="N19" i="3" s="1"/>
  <c r="M13" i="3"/>
  <c r="N13" i="3" s="1"/>
  <c r="M10" i="3"/>
  <c r="N10" i="3" s="1"/>
  <c r="M6" i="3"/>
  <c r="N6" i="3" s="1"/>
  <c r="M4" i="3"/>
  <c r="N4" i="3" s="1"/>
  <c r="M24" i="3"/>
  <c r="N24" i="3" s="1"/>
  <c r="M31" i="3"/>
  <c r="N31" i="3" s="1"/>
  <c r="M9" i="3"/>
  <c r="N9" i="3" s="1"/>
  <c r="M22" i="3"/>
  <c r="N22" i="3" s="1"/>
  <c r="M3" i="4"/>
  <c r="N3" i="4" s="1"/>
  <c r="M10" i="4"/>
  <c r="N10" i="4" s="1"/>
  <c r="M5" i="4"/>
  <c r="N5" i="4" s="1"/>
  <c r="M7" i="4"/>
  <c r="N7" i="4" s="1"/>
  <c r="M4" i="4"/>
  <c r="N4" i="4" s="1"/>
  <c r="M12" i="4"/>
  <c r="N12" i="4" s="1"/>
  <c r="M8" i="4"/>
  <c r="N8" i="4" s="1"/>
  <c r="M13" i="4"/>
  <c r="N13" i="4" s="1"/>
  <c r="M16" i="4"/>
  <c r="N16" i="4" s="1"/>
  <c r="M6" i="4"/>
  <c r="N6" i="4" s="1"/>
  <c r="M11" i="4"/>
  <c r="N11" i="4" s="1"/>
  <c r="M25" i="4"/>
  <c r="N25" i="4" s="1"/>
</calcChain>
</file>

<file path=xl/sharedStrings.xml><?xml version="1.0" encoding="utf-8"?>
<sst xmlns="http://schemas.openxmlformats.org/spreadsheetml/2006/main" count="298" uniqueCount="36">
  <si>
    <t xml:space="preserve">Crystal </t>
  </si>
  <si>
    <t>Sample</t>
  </si>
  <si>
    <t>Point</t>
  </si>
  <si>
    <t>Distance</t>
  </si>
  <si>
    <t>CMV8Ad2PB2</t>
  </si>
  <si>
    <t>Pl1_P</t>
  </si>
  <si>
    <t>Profile_0</t>
  </si>
  <si>
    <t>Profile_90</t>
  </si>
  <si>
    <t>Area (cm2)</t>
  </si>
  <si>
    <t>Pl1_C</t>
  </si>
  <si>
    <t>Name</t>
  </si>
  <si>
    <t>Baseline</t>
  </si>
  <si>
    <t>c (wt% H2O) = Abstot × 1.805/[t·D·I]</t>
  </si>
  <si>
    <t>Abstotal= sum of areas</t>
  </si>
  <si>
    <t>t=thickness</t>
  </si>
  <si>
    <t>D= 2.65 g/cm3</t>
  </si>
  <si>
    <t>I = 202600 ± 20260 L·mol–1 H2O cm–2</t>
  </si>
  <si>
    <t>X</t>
  </si>
  <si>
    <t>Y</t>
  </si>
  <si>
    <t>Z</t>
  </si>
  <si>
    <t>EW</t>
  </si>
  <si>
    <t>Total water (%)</t>
  </si>
  <si>
    <t>Total water (ppm)</t>
  </si>
  <si>
    <t>3751-2615</t>
  </si>
  <si>
    <t>3734-2699</t>
  </si>
  <si>
    <t>3738-2706</t>
  </si>
  <si>
    <t>3748-2607</t>
  </si>
  <si>
    <t>NS</t>
  </si>
  <si>
    <t>3703-2655</t>
  </si>
  <si>
    <t>30.3-2697</t>
  </si>
  <si>
    <t>P_0</t>
  </si>
  <si>
    <t>C_0</t>
  </si>
  <si>
    <t>P_90</t>
  </si>
  <si>
    <t>C_90</t>
  </si>
  <si>
    <t>Average NS</t>
  </si>
  <si>
    <t>Average 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</si>
</sst>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1" fillId="0" borderId="3" xfId="0" applyFont="1" applyFill="1" applyBorder="1"/>
    <xf numFmtId="0" fontId="0" fillId="0" borderId="0" xfId="0" applyFill="1" applyBorder="1"/>
    <xf numFmtId="0" fontId="1" fillId="0" borderId="4" xfId="0" applyFont="1" applyFill="1" applyBorder="1"/>
    <xf numFmtId="164" fontId="0" fillId="0" borderId="1" xfId="0" applyNumberFormat="1" applyFill="1" applyBorder="1"/>
    <xf numFmtId="0" fontId="0" fillId="0" borderId="1" xfId="0" applyBorder="1"/>
    <xf numFmtId="0" fontId="2" fillId="0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ont="1" applyFill="1" applyBorder="1"/>
    <xf numFmtId="164" fontId="0" fillId="3" borderId="1" xfId="0" applyNumberForma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2" borderId="2" xfId="0" applyFill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1" fillId="0" borderId="5" xfId="0" applyFont="1" applyFill="1" applyBorder="1"/>
    <xf numFmtId="0" fontId="1" fillId="0" borderId="0" xfId="0" applyFont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61828521434820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2Pl1_P_EW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Pl1P!$E$3:$E$17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</c:numCache>
              <c:extLst xmlns:c15="http://schemas.microsoft.com/office/drawing/2012/chart"/>
            </c:numRef>
          </c:xVal>
          <c:yVal>
            <c:numRef>
              <c:f>Pl1P!$N$3:$N$17</c:f>
              <c:numCache>
                <c:formatCode>General</c:formatCode>
                <c:ptCount val="15"/>
                <c:pt idx="0">
                  <c:v>118.23535369084078</c:v>
                </c:pt>
                <c:pt idx="1">
                  <c:v>107.3930489356768</c:v>
                </c:pt>
                <c:pt idx="2">
                  <c:v>138.54652819078069</c:v>
                </c:pt>
                <c:pt idx="3">
                  <c:v>128.56572439484484</c:v>
                </c:pt>
                <c:pt idx="4">
                  <c:v>122.78736430246093</c:v>
                </c:pt>
                <c:pt idx="5">
                  <c:v>86.237565291659664</c:v>
                </c:pt>
                <c:pt idx="6">
                  <c:v>96.218369087595519</c:v>
                </c:pt>
                <c:pt idx="7">
                  <c:v>98.653876233972184</c:v>
                </c:pt>
                <c:pt idx="8">
                  <c:v>97.626187728285416</c:v>
                </c:pt>
                <c:pt idx="9">
                  <c:v>185.66165271264819</c:v>
                </c:pt>
                <c:pt idx="10">
                  <c:v>141.47868777484987</c:v>
                </c:pt>
                <c:pt idx="11">
                  <c:v>136.47395936425622</c:v>
                </c:pt>
                <c:pt idx="12">
                  <c:v>143.56653821484181</c:v>
                </c:pt>
                <c:pt idx="13">
                  <c:v>131.74812039944371</c:v>
                </c:pt>
                <c:pt idx="14">
                  <c:v>125.44636504579923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E4CB-4DE5-BADB-4F014903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1488"/>
        <c:axId val="688282320"/>
        <c:extLst/>
      </c:scatterChart>
      <c:scatterChart>
        <c:scatterStyle val="lineMarker"/>
        <c:varyColors val="0"/>
        <c:ser>
          <c:idx val="1"/>
          <c:order val="1"/>
          <c:tx>
            <c:v>2Pl1_P_NS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Pl1P!$E$18:$E$32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</c:numCache>
              <c:extLst xmlns:c15="http://schemas.microsoft.com/office/drawing/2012/chart"/>
            </c:numRef>
          </c:xVal>
          <c:yVal>
            <c:numRef>
              <c:f>Pl1P!$N$18:$N$32</c:f>
              <c:numCache>
                <c:formatCode>General</c:formatCode>
                <c:ptCount val="15"/>
                <c:pt idx="0">
                  <c:v>191.15157235083376</c:v>
                </c:pt>
                <c:pt idx="1">
                  <c:v>145.24369529289572</c:v>
                </c:pt>
                <c:pt idx="2">
                  <c:v>96.460964701391461</c:v>
                </c:pt>
                <c:pt idx="3">
                  <c:v>169.35044053781638</c:v>
                </c:pt>
                <c:pt idx="4">
                  <c:v>98.917484066285908</c:v>
                </c:pt>
                <c:pt idx="5">
                  <c:v>98.369256183140735</c:v>
                </c:pt>
                <c:pt idx="6">
                  <c:v>101.01870591806188</c:v>
                </c:pt>
                <c:pt idx="7">
                  <c:v>105.45228402530918</c:v>
                </c:pt>
                <c:pt idx="8">
                  <c:v>88.58329295891501</c:v>
                </c:pt>
                <c:pt idx="9">
                  <c:v>87.696959377802244</c:v>
                </c:pt>
                <c:pt idx="10">
                  <c:v>118.88482226320791</c:v>
                </c:pt>
                <c:pt idx="11">
                  <c:v>140.5980847987874</c:v>
                </c:pt>
                <c:pt idx="12">
                  <c:v>129.86466153957909</c:v>
                </c:pt>
                <c:pt idx="13">
                  <c:v>96.35017300375236</c:v>
                </c:pt>
                <c:pt idx="14">
                  <c:v>129.41958454733924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4CB-4DE5-BADB-4F0149030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07184"/>
        <c:axId val="1664813424"/>
      </c:scatterChart>
      <c:valAx>
        <c:axId val="688281488"/>
        <c:scaling>
          <c:orientation val="minMax"/>
          <c:max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82320"/>
        <c:crosses val="autoZero"/>
        <c:crossBetween val="midCat"/>
      </c:valAx>
      <c:valAx>
        <c:axId val="688282320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81488"/>
        <c:crosses val="autoZero"/>
        <c:crossBetween val="midCat"/>
      </c:valAx>
      <c:valAx>
        <c:axId val="1664813424"/>
        <c:scaling>
          <c:orientation val="minMax"/>
          <c:max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07184"/>
        <c:crosses val="max"/>
        <c:crossBetween val="midCat"/>
      </c:valAx>
      <c:valAx>
        <c:axId val="1664807184"/>
        <c:scaling>
          <c:orientation val="minMax"/>
          <c:max val="7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3424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9891644794400698"/>
          <c:y val="0.14149278215223096"/>
          <c:w val="0.2204031058617673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8261828521434820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B2_Pl1_C_EW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'Pl1C '!$E$3:$E$16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xVal>
          <c:yVal>
            <c:numRef>
              <c:f>'Pl1C '!$N$3:$N$17</c:f>
              <c:numCache>
                <c:formatCode>General</c:formatCode>
                <c:ptCount val="15"/>
                <c:pt idx="0">
                  <c:v>38.087805243146647</c:v>
                </c:pt>
                <c:pt idx="1">
                  <c:v>131.00804733194633</c:v>
                </c:pt>
                <c:pt idx="2">
                  <c:v>119.77058183476909</c:v>
                </c:pt>
                <c:pt idx="3">
                  <c:v>114.25817371974914</c:v>
                </c:pt>
                <c:pt idx="4">
                  <c:v>112.9006627291853</c:v>
                </c:pt>
                <c:pt idx="5">
                  <c:v>108.92022785558491</c:v>
                </c:pt>
                <c:pt idx="6">
                  <c:v>106.75704569797929</c:v>
                </c:pt>
                <c:pt idx="7">
                  <c:v>113.47571426848647</c:v>
                </c:pt>
                <c:pt idx="8">
                  <c:v>125.34888127200061</c:v>
                </c:pt>
                <c:pt idx="9">
                  <c:v>130.2405631811863</c:v>
                </c:pt>
                <c:pt idx="10">
                  <c:v>118.05066857204145</c:v>
                </c:pt>
                <c:pt idx="12">
                  <c:v>94.766322585519475</c:v>
                </c:pt>
                <c:pt idx="13">
                  <c:v>85.900944687959566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1A-4928-8FC4-EF99A0A9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8144"/>
        <c:axId val="608173392"/>
      </c:scatterChart>
      <c:valAx>
        <c:axId val="46254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73392"/>
        <c:crosses val="autoZero"/>
        <c:crossBetween val="midCat"/>
      </c:valAx>
      <c:valAx>
        <c:axId val="60817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concentration (ppm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4814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4202734033245845"/>
          <c:y val="0.4887150043744532"/>
          <c:w val="0.2468615485564304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9</xdr:row>
      <xdr:rowOff>95250</xdr:rowOff>
    </xdr:from>
    <xdr:to>
      <xdr:col>20</xdr:col>
      <xdr:colOff>257175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11</xdr:row>
      <xdr:rowOff>100012</xdr:rowOff>
    </xdr:from>
    <xdr:to>
      <xdr:col>20</xdr:col>
      <xdr:colOff>428625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4BA27-DAA0-4E28-9013-AE2644E0B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workbookViewId="0">
      <selection activeCell="E34" sqref="E34:E35"/>
    </sheetView>
  </sheetViews>
  <sheetFormatPr defaultColWidth="11.42578125" defaultRowHeight="15" x14ac:dyDescent="0.25"/>
  <cols>
    <col min="1" max="1" width="12.85546875" style="6" bestFit="1" customWidth="1"/>
    <col min="2" max="2" width="8.85546875" style="6" customWidth="1"/>
    <col min="3" max="3" width="9.5703125" style="6" bestFit="1" customWidth="1"/>
    <col min="4" max="4" width="7" style="3" customWidth="1"/>
    <col min="5" max="5" width="10.140625" style="3" customWidth="1"/>
    <col min="6" max="9" width="11.42578125" style="3"/>
    <col min="10" max="12" width="5.5703125" style="3" bestFit="1" customWidth="1"/>
    <col min="13" max="13" width="11.42578125" style="3"/>
    <col min="14" max="14" width="17" style="3" bestFit="1" customWidth="1"/>
    <col min="15" max="16384" width="11.42578125" style="3"/>
  </cols>
  <sheetData>
    <row r="1" spans="1:17" x14ac:dyDescent="0.25">
      <c r="F1" s="1" t="s">
        <v>6</v>
      </c>
      <c r="G1" s="1" t="s">
        <v>7</v>
      </c>
      <c r="H1" s="1" t="s">
        <v>6</v>
      </c>
      <c r="I1" s="1" t="s">
        <v>7</v>
      </c>
      <c r="J1" s="20" t="s">
        <v>30</v>
      </c>
      <c r="K1" s="20" t="s">
        <v>32</v>
      </c>
      <c r="L1" s="21" t="s">
        <v>31</v>
      </c>
    </row>
    <row r="2" spans="1:17" x14ac:dyDescent="0.25">
      <c r="A2" s="1" t="s">
        <v>1</v>
      </c>
      <c r="B2" s="1" t="s">
        <v>0</v>
      </c>
      <c r="C2" s="1" t="s">
        <v>10</v>
      </c>
      <c r="D2" s="1" t="s">
        <v>2</v>
      </c>
      <c r="E2" s="1" t="s">
        <v>3</v>
      </c>
      <c r="F2" s="1" t="s">
        <v>8</v>
      </c>
      <c r="G2" s="1" t="s">
        <v>8</v>
      </c>
      <c r="H2" s="1" t="s">
        <v>11</v>
      </c>
      <c r="I2" s="1" t="s">
        <v>11</v>
      </c>
      <c r="J2" s="1" t="s">
        <v>18</v>
      </c>
      <c r="K2" s="1" t="s">
        <v>19</v>
      </c>
      <c r="L2" s="1" t="s">
        <v>17</v>
      </c>
      <c r="M2" s="1" t="s">
        <v>21</v>
      </c>
      <c r="N2" s="1" t="s">
        <v>22</v>
      </c>
      <c r="P2" t="s">
        <v>12</v>
      </c>
    </row>
    <row r="3" spans="1:17" x14ac:dyDescent="0.25">
      <c r="A3" s="2" t="s">
        <v>4</v>
      </c>
      <c r="B3" s="2" t="s">
        <v>5</v>
      </c>
      <c r="C3" s="2" t="s">
        <v>20</v>
      </c>
      <c r="D3" s="2">
        <v>1</v>
      </c>
      <c r="E3" s="2">
        <v>0</v>
      </c>
      <c r="F3" s="2">
        <v>20.120999999999999</v>
      </c>
      <c r="G3" s="2">
        <v>14.018000000000001</v>
      </c>
      <c r="H3" s="2" t="s">
        <v>25</v>
      </c>
      <c r="I3" s="2" t="s">
        <v>26</v>
      </c>
      <c r="J3" s="8">
        <f>(F3)*(1.805/($Q$8*2.65*202600))</f>
        <v>3.8435168072349329E-3</v>
      </c>
      <c r="K3" s="8">
        <f>(G3)*(1.805/($Q$8*2.65*202600))</f>
        <v>2.6777207198359571E-3</v>
      </c>
      <c r="L3" s="8">
        <f>'Pl1C '!$F$27*(1.805/($Q$9*2.65*202600))</f>
        <v>5.3022978420131893E-3</v>
      </c>
      <c r="M3" s="8">
        <f>SUM(J3:L3)</f>
        <v>1.1823535369084079E-2</v>
      </c>
      <c r="N3" s="9">
        <f>M3*10000</f>
        <v>118.23535369084078</v>
      </c>
      <c r="P3" t="s">
        <v>13</v>
      </c>
    </row>
    <row r="4" spans="1:17" x14ac:dyDescent="0.25">
      <c r="A4" s="2" t="s">
        <v>4</v>
      </c>
      <c r="B4" s="2" t="s">
        <v>5</v>
      </c>
      <c r="C4" s="2" t="s">
        <v>20</v>
      </c>
      <c r="D4" s="2">
        <v>2</v>
      </c>
      <c r="E4" s="2">
        <v>50</v>
      </c>
      <c r="F4" s="2">
        <v>19.484000000000002</v>
      </c>
      <c r="G4" s="8">
        <v>8.9789999999999992</v>
      </c>
      <c r="H4" s="2" t="s">
        <v>25</v>
      </c>
      <c r="I4" s="2" t="s">
        <v>26</v>
      </c>
      <c r="J4" s="8">
        <f>(F4)*(1.805/($Q$8*2.65*202600))</f>
        <v>3.7218369600002708E-3</v>
      </c>
      <c r="K4" s="8">
        <f t="shared" ref="K4:K18" si="0">(G4)*(1.805/($Q$8*2.65*202600))</f>
        <v>1.7151700915542202E-3</v>
      </c>
      <c r="L4" s="8">
        <f>'Pl1C '!$F$27*(1.805/($Q$9*2.65*202600))</f>
        <v>5.3022978420131893E-3</v>
      </c>
      <c r="M4" s="8">
        <f t="shared" ref="M4:M32" si="1">SUM(J4:L4)</f>
        <v>1.073930489356768E-2</v>
      </c>
      <c r="N4" s="9">
        <f t="shared" ref="N4:N32" si="2">M4*10000</f>
        <v>107.3930489356768</v>
      </c>
      <c r="P4" t="s">
        <v>15</v>
      </c>
    </row>
    <row r="5" spans="1:17" x14ac:dyDescent="0.25">
      <c r="A5" s="2" t="s">
        <v>4</v>
      </c>
      <c r="B5" s="2" t="s">
        <v>5</v>
      </c>
      <c r="C5" s="2" t="s">
        <v>20</v>
      </c>
      <c r="D5" s="2">
        <v>3</v>
      </c>
      <c r="E5" s="2">
        <v>100</v>
      </c>
      <c r="F5" s="2">
        <v>24.106999999999999</v>
      </c>
      <c r="G5" s="2">
        <v>20.664999999999999</v>
      </c>
      <c r="H5" s="2" t="s">
        <v>25</v>
      </c>
      <c r="I5" s="2" t="s">
        <v>26</v>
      </c>
      <c r="J5" s="8">
        <f t="shared" ref="J5:K32" si="3">(F5)*(1.805/($Q$8*2.65*202600))</f>
        <v>4.6049231982512066E-3</v>
      </c>
      <c r="K5" s="8">
        <f>(G5)*(1.805/($Q$8*2.65*202600))</f>
        <v>3.9474317788136719E-3</v>
      </c>
      <c r="L5" s="8">
        <f>'Pl1C '!$F$27*(1.805/($Q$9*2.65*202600))</f>
        <v>5.3022978420131893E-3</v>
      </c>
      <c r="M5" s="8">
        <f t="shared" si="1"/>
        <v>1.3854652819078068E-2</v>
      </c>
      <c r="N5" s="9">
        <f t="shared" si="2"/>
        <v>138.54652819078069</v>
      </c>
      <c r="P5" t="s">
        <v>16</v>
      </c>
    </row>
    <row r="6" spans="1:17" x14ac:dyDescent="0.25">
      <c r="A6" s="2" t="s">
        <v>4</v>
      </c>
      <c r="B6" s="2" t="s">
        <v>5</v>
      </c>
      <c r="C6" s="2" t="s">
        <v>20</v>
      </c>
      <c r="D6" s="2">
        <v>4</v>
      </c>
      <c r="E6" s="2">
        <v>150</v>
      </c>
      <c r="F6" s="2">
        <v>22.895</v>
      </c>
      <c r="G6" s="2">
        <v>16.652000000000001</v>
      </c>
      <c r="H6" s="2" t="s">
        <v>25</v>
      </c>
      <c r="I6" s="2" t="s">
        <v>26</v>
      </c>
      <c r="J6" s="8">
        <f t="shared" si="3"/>
        <v>4.3734067542191635E-3</v>
      </c>
      <c r="K6" s="8">
        <f t="shared" si="0"/>
        <v>3.18086784325213E-3</v>
      </c>
      <c r="L6" s="8">
        <f>'Pl1C '!$F$27*(1.805/($Q$9*2.65*202600))</f>
        <v>5.3022978420131893E-3</v>
      </c>
      <c r="M6" s="8">
        <f t="shared" si="1"/>
        <v>1.2856572439484484E-2</v>
      </c>
      <c r="N6" s="9">
        <f t="shared" si="2"/>
        <v>128.56572439484484</v>
      </c>
    </row>
    <row r="7" spans="1:17" x14ac:dyDescent="0.25">
      <c r="A7" s="2" t="s">
        <v>4</v>
      </c>
      <c r="B7" s="2" t="s">
        <v>5</v>
      </c>
      <c r="C7" s="2" t="s">
        <v>20</v>
      </c>
      <c r="D7" s="2">
        <v>5</v>
      </c>
      <c r="E7" s="2">
        <v>200</v>
      </c>
      <c r="F7" s="2">
        <v>23.565999999999999</v>
      </c>
      <c r="G7" s="2">
        <v>12.956</v>
      </c>
      <c r="H7" s="2" t="s">
        <v>25</v>
      </c>
      <c r="I7" s="2" t="s">
        <v>26</v>
      </c>
      <c r="J7" s="8">
        <f t="shared" si="3"/>
        <v>4.5015812871774981E-3</v>
      </c>
      <c r="K7" s="8">
        <f t="shared" si="0"/>
        <v>2.4748573010554046E-3</v>
      </c>
      <c r="L7" s="8">
        <f>'Pl1C '!$F$27*(1.805/($Q$9*2.65*202600))</f>
        <v>5.3022978420131893E-3</v>
      </c>
      <c r="M7" s="8">
        <f t="shared" si="1"/>
        <v>1.2278736430246092E-2</v>
      </c>
      <c r="N7" s="9">
        <f t="shared" si="2"/>
        <v>122.78736430246093</v>
      </c>
      <c r="P7" t="s">
        <v>14</v>
      </c>
    </row>
    <row r="8" spans="1:17" x14ac:dyDescent="0.25">
      <c r="A8" s="2" t="s">
        <v>4</v>
      </c>
      <c r="B8" s="2" t="s">
        <v>5</v>
      </c>
      <c r="C8" s="2" t="s">
        <v>20</v>
      </c>
      <c r="D8" s="2">
        <v>6</v>
      </c>
      <c r="E8" s="2">
        <v>250</v>
      </c>
      <c r="F8" s="2">
        <v>13.824</v>
      </c>
      <c r="G8" s="2">
        <v>3.5640000000000001</v>
      </c>
      <c r="H8" s="2" t="s">
        <v>25</v>
      </c>
      <c r="I8" s="2" t="s">
        <v>26</v>
      </c>
      <c r="J8" s="8">
        <f t="shared" si="3"/>
        <v>2.6406628071773629E-3</v>
      </c>
      <c r="K8" s="8">
        <f t="shared" si="0"/>
        <v>6.8079587997541382E-4</v>
      </c>
      <c r="L8" s="8">
        <f>'Pl1C '!$F$27*(1.805/($Q$9*2.65*202600))</f>
        <v>5.3022978420131893E-3</v>
      </c>
      <c r="M8" s="8">
        <f t="shared" si="1"/>
        <v>8.623756529165966E-3</v>
      </c>
      <c r="N8" s="9">
        <f t="shared" si="2"/>
        <v>86.237565291659664</v>
      </c>
      <c r="P8" s="3" t="s">
        <v>5</v>
      </c>
      <c r="Q8" s="3">
        <v>1.7600000000000001E-2</v>
      </c>
    </row>
    <row r="9" spans="1:17" x14ac:dyDescent="0.25">
      <c r="A9" s="2" t="s">
        <v>4</v>
      </c>
      <c r="B9" s="2" t="s">
        <v>5</v>
      </c>
      <c r="C9" s="2" t="s">
        <v>20</v>
      </c>
      <c r="D9" s="2">
        <v>7</v>
      </c>
      <c r="E9" s="2">
        <v>300</v>
      </c>
      <c r="F9" s="2">
        <v>16.488</v>
      </c>
      <c r="G9" s="2">
        <v>6.125</v>
      </c>
      <c r="H9" s="2" t="s">
        <v>25</v>
      </c>
      <c r="I9" s="2" t="s">
        <v>26</v>
      </c>
      <c r="J9" s="8">
        <f t="shared" si="3"/>
        <v>3.1495405356438337E-3</v>
      </c>
      <c r="K9" s="8">
        <f t="shared" si="0"/>
        <v>1.1699985311025281E-3</v>
      </c>
      <c r="L9" s="8">
        <f>'Pl1C '!$F$27*(1.805/($Q$9*2.65*202600))</f>
        <v>5.3022978420131893E-3</v>
      </c>
      <c r="M9" s="8">
        <f t="shared" si="1"/>
        <v>9.6218369087595519E-3</v>
      </c>
      <c r="N9" s="9">
        <f t="shared" si="2"/>
        <v>96.218369087595519</v>
      </c>
      <c r="P9" s="3" t="s">
        <v>9</v>
      </c>
      <c r="Q9" s="3">
        <v>4.4900000000000002E-2</v>
      </c>
    </row>
    <row r="10" spans="1:17" x14ac:dyDescent="0.25">
      <c r="A10" s="2" t="s">
        <v>4</v>
      </c>
      <c r="B10" s="2" t="s">
        <v>5</v>
      </c>
      <c r="C10" s="2" t="s">
        <v>20</v>
      </c>
      <c r="D10" s="2">
        <v>8</v>
      </c>
      <c r="E10" s="2">
        <v>350</v>
      </c>
      <c r="F10" s="8">
        <v>16.893999999999998</v>
      </c>
      <c r="G10" s="2">
        <v>6.9939999999999998</v>
      </c>
      <c r="H10" s="2" t="s">
        <v>25</v>
      </c>
      <c r="I10" s="2" t="s">
        <v>26</v>
      </c>
      <c r="J10" s="8">
        <f t="shared" si="3"/>
        <v>3.227094723991201E-3</v>
      </c>
      <c r="K10" s="8">
        <f t="shared" si="0"/>
        <v>1.3359950573928294E-3</v>
      </c>
      <c r="L10" s="8">
        <f>'Pl1C '!$F$27*(1.805/($Q$9*2.65*202600))</f>
        <v>5.3022978420131893E-3</v>
      </c>
      <c r="M10" s="8">
        <f t="shared" si="1"/>
        <v>9.865387623397219E-3</v>
      </c>
      <c r="N10" s="9">
        <f t="shared" si="2"/>
        <v>98.653876233972184</v>
      </c>
    </row>
    <row r="11" spans="1:17" x14ac:dyDescent="0.25">
      <c r="A11" s="2" t="s">
        <v>4</v>
      </c>
      <c r="B11" s="2" t="s">
        <v>5</v>
      </c>
      <c r="C11" s="2" t="s">
        <v>20</v>
      </c>
      <c r="D11" s="2">
        <v>9</v>
      </c>
      <c r="E11" s="2">
        <v>400</v>
      </c>
      <c r="F11" s="2">
        <v>17.411000000000001</v>
      </c>
      <c r="G11" s="2">
        <v>5.9390000000000001</v>
      </c>
      <c r="H11" s="2" t="s">
        <v>25</v>
      </c>
      <c r="I11" s="2" t="s">
        <v>26</v>
      </c>
      <c r="J11" s="8">
        <f t="shared" si="3"/>
        <v>3.3258521510246722E-3</v>
      </c>
      <c r="K11" s="8">
        <f t="shared" si="0"/>
        <v>1.1344687797906797E-3</v>
      </c>
      <c r="L11" s="8">
        <f>'Pl1C '!$F$27*(1.805/($Q$9*2.65*202600))</f>
        <v>5.3022978420131893E-3</v>
      </c>
      <c r="M11" s="8">
        <f t="shared" si="1"/>
        <v>9.7626187728285414E-3</v>
      </c>
      <c r="N11" s="9">
        <f t="shared" si="2"/>
        <v>97.626187728285416</v>
      </c>
    </row>
    <row r="12" spans="1:17" x14ac:dyDescent="0.25">
      <c r="A12" s="15" t="s">
        <v>4</v>
      </c>
      <c r="B12" s="15" t="s">
        <v>5</v>
      </c>
      <c r="C12" s="15" t="s">
        <v>20</v>
      </c>
      <c r="D12" s="15">
        <v>10</v>
      </c>
      <c r="E12" s="15">
        <v>450</v>
      </c>
      <c r="F12" s="15">
        <v>44.180999999999997</v>
      </c>
      <c r="G12" s="15">
        <v>25.256</v>
      </c>
      <c r="H12" s="15" t="s">
        <v>25</v>
      </c>
      <c r="I12" s="15" t="s">
        <v>26</v>
      </c>
      <c r="J12" s="16">
        <f t="shared" si="3"/>
        <v>8.4394620575740063E-3</v>
      </c>
      <c r="K12" s="16">
        <f t="shared" si="0"/>
        <v>4.8244053716776239E-3</v>
      </c>
      <c r="L12" s="16">
        <f>'Pl1C '!$F$27*(1.805/($Q$9*2.65*202600))</f>
        <v>5.3022978420131893E-3</v>
      </c>
      <c r="M12" s="16">
        <f t="shared" si="1"/>
        <v>1.8566165271264819E-2</v>
      </c>
      <c r="N12" s="15">
        <f t="shared" si="2"/>
        <v>185.66165271264819</v>
      </c>
    </row>
    <row r="13" spans="1:17" x14ac:dyDescent="0.25">
      <c r="A13" s="15" t="s">
        <v>4</v>
      </c>
      <c r="B13" s="15" t="s">
        <v>5</v>
      </c>
      <c r="C13" s="15" t="s">
        <v>20</v>
      </c>
      <c r="D13" s="15">
        <v>11</v>
      </c>
      <c r="E13" s="15">
        <v>500</v>
      </c>
      <c r="F13" s="15">
        <v>28.431999999999999</v>
      </c>
      <c r="G13" s="15">
        <v>17.875</v>
      </c>
      <c r="H13" s="15" t="s">
        <v>25</v>
      </c>
      <c r="I13" s="15" t="s">
        <v>26</v>
      </c>
      <c r="J13" s="16">
        <f t="shared" si="3"/>
        <v>5.431085426335849E-3</v>
      </c>
      <c r="K13" s="16">
        <f t="shared" si="0"/>
        <v>3.4144855091359492E-3</v>
      </c>
      <c r="L13" s="16">
        <f>'Pl1C '!$F$27*(1.805/($Q$9*2.65*202600))</f>
        <v>5.3022978420131893E-3</v>
      </c>
      <c r="M13" s="16">
        <f t="shared" si="1"/>
        <v>1.4147868777484987E-2</v>
      </c>
      <c r="N13" s="15">
        <f t="shared" si="2"/>
        <v>141.47868777484987</v>
      </c>
    </row>
    <row r="14" spans="1:17" x14ac:dyDescent="0.25">
      <c r="A14" s="2" t="s">
        <v>4</v>
      </c>
      <c r="B14" s="2" t="s">
        <v>5</v>
      </c>
      <c r="C14" s="2" t="s">
        <v>20</v>
      </c>
      <c r="D14" s="2">
        <v>12</v>
      </c>
      <c r="E14" s="2">
        <v>550</v>
      </c>
      <c r="F14" s="2">
        <v>25.081</v>
      </c>
      <c r="G14" s="2">
        <v>18.606000000000002</v>
      </c>
      <c r="H14" s="2" t="s">
        <v>25</v>
      </c>
      <c r="I14" s="2" t="s">
        <v>26</v>
      </c>
      <c r="J14" s="8">
        <f t="shared" si="3"/>
        <v>4.7909768422175515E-3</v>
      </c>
      <c r="K14" s="8">
        <f t="shared" si="0"/>
        <v>3.5541212521948795E-3</v>
      </c>
      <c r="L14" s="8">
        <f>'Pl1C '!$F$27*(1.805/($Q$9*2.65*202600))</f>
        <v>5.3022978420131893E-3</v>
      </c>
      <c r="M14" s="8">
        <f t="shared" si="1"/>
        <v>1.3647395936425621E-2</v>
      </c>
      <c r="N14" s="9">
        <f t="shared" si="2"/>
        <v>136.47395936425622</v>
      </c>
    </row>
    <row r="15" spans="1:17" x14ac:dyDescent="0.25">
      <c r="A15" s="2" t="s">
        <v>4</v>
      </c>
      <c r="B15" s="2" t="s">
        <v>5</v>
      </c>
      <c r="C15" s="2" t="s">
        <v>20</v>
      </c>
      <c r="D15" s="2">
        <v>13</v>
      </c>
      <c r="E15" s="2">
        <v>600</v>
      </c>
      <c r="F15" s="2">
        <v>28.01</v>
      </c>
      <c r="G15" s="2">
        <v>19.39</v>
      </c>
      <c r="H15" s="2" t="s">
        <v>25</v>
      </c>
      <c r="I15" s="2" t="s">
        <v>26</v>
      </c>
      <c r="J15" s="8">
        <f t="shared" si="3"/>
        <v>5.3504749152949891E-3</v>
      </c>
      <c r="K15" s="8">
        <f t="shared" si="0"/>
        <v>3.7038810641760031E-3</v>
      </c>
      <c r="L15" s="8">
        <f>'Pl1C '!$F$27*(1.805/($Q$9*2.65*202600))</f>
        <v>5.3022978420131893E-3</v>
      </c>
      <c r="M15" s="8">
        <f t="shared" si="1"/>
        <v>1.4356653821484181E-2</v>
      </c>
      <c r="N15" s="9">
        <f t="shared" si="2"/>
        <v>143.56653821484181</v>
      </c>
    </row>
    <row r="16" spans="1:17" x14ac:dyDescent="0.25">
      <c r="A16" s="2" t="s">
        <v>4</v>
      </c>
      <c r="B16" s="2" t="s">
        <v>5</v>
      </c>
      <c r="C16" s="2" t="s">
        <v>20</v>
      </c>
      <c r="D16" s="2">
        <v>14</v>
      </c>
      <c r="E16" s="2">
        <v>650</v>
      </c>
      <c r="F16" s="2">
        <v>24.364000000000001</v>
      </c>
      <c r="G16" s="2">
        <v>16.849</v>
      </c>
      <c r="H16" s="2" t="s">
        <v>25</v>
      </c>
      <c r="I16" s="2" t="s">
        <v>26</v>
      </c>
      <c r="J16" s="8">
        <f t="shared" si="3"/>
        <v>4.6540153815154278E-3</v>
      </c>
      <c r="K16" s="8">
        <f t="shared" si="0"/>
        <v>3.2184988164157542E-3</v>
      </c>
      <c r="L16" s="8">
        <f>'Pl1C '!$F$27*(1.805/($Q$9*2.65*202600))</f>
        <v>5.3022978420131893E-3</v>
      </c>
      <c r="M16" s="8">
        <f t="shared" si="1"/>
        <v>1.3174812039944372E-2</v>
      </c>
      <c r="N16" s="9">
        <f t="shared" si="2"/>
        <v>131.74812039944371</v>
      </c>
    </row>
    <row r="17" spans="1:14" x14ac:dyDescent="0.25">
      <c r="A17" s="2" t="s">
        <v>4</v>
      </c>
      <c r="B17" s="2" t="s">
        <v>5</v>
      </c>
      <c r="C17" s="2" t="s">
        <v>20</v>
      </c>
      <c r="D17" s="2">
        <v>15</v>
      </c>
      <c r="E17" s="2">
        <v>700</v>
      </c>
      <c r="F17" s="2">
        <v>21.74</v>
      </c>
      <c r="G17" s="2">
        <v>16.173999999999999</v>
      </c>
      <c r="H17" s="2" t="s">
        <v>25</v>
      </c>
      <c r="I17" s="2" t="s">
        <v>26</v>
      </c>
      <c r="J17" s="8">
        <f t="shared" si="3"/>
        <v>4.1527784597826869E-3</v>
      </c>
      <c r="K17" s="8">
        <f t="shared" si="0"/>
        <v>3.0895602027840468E-3</v>
      </c>
      <c r="L17" s="8">
        <f>'Pl1C '!$F$27*(1.805/($Q$9*2.65*202600))</f>
        <v>5.3022978420131893E-3</v>
      </c>
      <c r="M17" s="8">
        <f t="shared" si="1"/>
        <v>1.2544636504579923E-2</v>
      </c>
      <c r="N17" s="9">
        <f t="shared" si="2"/>
        <v>125.44636504579923</v>
      </c>
    </row>
    <row r="18" spans="1:14" x14ac:dyDescent="0.25">
      <c r="A18" s="11" t="s">
        <v>4</v>
      </c>
      <c r="B18" s="11" t="s">
        <v>5</v>
      </c>
      <c r="C18" s="11" t="s">
        <v>27</v>
      </c>
      <c r="D18" s="13">
        <v>1</v>
      </c>
      <c r="E18" s="13">
        <v>0</v>
      </c>
      <c r="F18" s="13">
        <v>41.817999999999998</v>
      </c>
      <c r="G18" s="13">
        <v>30.492999999999999</v>
      </c>
      <c r="H18" s="11" t="s">
        <v>28</v>
      </c>
      <c r="I18" s="11" t="s">
        <v>29</v>
      </c>
      <c r="J18" s="12">
        <f t="shared" si="3"/>
        <v>7.9880813997788586E-3</v>
      </c>
      <c r="K18" s="12">
        <f t="shared" si="0"/>
        <v>5.8247779932913283E-3</v>
      </c>
      <c r="L18" s="14">
        <f>'Pl1C '!$F$27*(1.805/($Q$9*2.65*202600))</f>
        <v>5.3022978420131893E-3</v>
      </c>
      <c r="M18" s="12">
        <f t="shared" si="1"/>
        <v>1.9115157235083377E-2</v>
      </c>
      <c r="N18" s="11">
        <f t="shared" si="2"/>
        <v>191.15157235083376</v>
      </c>
    </row>
    <row r="19" spans="1:14" x14ac:dyDescent="0.25">
      <c r="A19" s="2" t="s">
        <v>4</v>
      </c>
      <c r="B19" s="2" t="s">
        <v>5</v>
      </c>
      <c r="C19" s="2" t="s">
        <v>27</v>
      </c>
      <c r="D19" s="2">
        <v>2</v>
      </c>
      <c r="E19" s="2">
        <v>50</v>
      </c>
      <c r="F19" s="2">
        <v>28.262</v>
      </c>
      <c r="G19" s="2">
        <v>20.015999999999998</v>
      </c>
      <c r="H19" s="2" t="s">
        <v>28</v>
      </c>
      <c r="I19" s="2" t="s">
        <v>29</v>
      </c>
      <c r="J19" s="8">
        <f t="shared" si="3"/>
        <v>5.398611997717493E-3</v>
      </c>
      <c r="K19" s="8">
        <f t="shared" si="3"/>
        <v>3.8234596895588896E-3</v>
      </c>
      <c r="L19" s="8">
        <f>'Pl1C '!$F$27*(1.805/($Q$9*2.65*202600))</f>
        <v>5.3022978420131893E-3</v>
      </c>
      <c r="M19" s="8">
        <f t="shared" si="1"/>
        <v>1.4524369529289573E-2</v>
      </c>
      <c r="N19" s="9">
        <f t="shared" si="2"/>
        <v>145.24369529289572</v>
      </c>
    </row>
    <row r="20" spans="1:14" x14ac:dyDescent="0.25">
      <c r="A20" s="2" t="s">
        <v>4</v>
      </c>
      <c r="B20" s="2" t="s">
        <v>5</v>
      </c>
      <c r="C20" s="2" t="s">
        <v>27</v>
      </c>
      <c r="D20" s="2">
        <v>3</v>
      </c>
      <c r="E20" s="2">
        <v>100</v>
      </c>
      <c r="F20" s="2">
        <v>14.981999999999999</v>
      </c>
      <c r="G20" s="2">
        <v>7.758</v>
      </c>
      <c r="H20" s="2" t="s">
        <v>28</v>
      </c>
      <c r="I20" s="2" t="s">
        <v>29</v>
      </c>
      <c r="J20" s="8">
        <f t="shared" si="3"/>
        <v>2.8618641621188691E-3</v>
      </c>
      <c r="K20" s="8">
        <f t="shared" si="3"/>
        <v>1.4819344660070878E-3</v>
      </c>
      <c r="L20" s="8">
        <f>'Pl1C '!$F$27*(1.805/($Q$9*2.65*202600))</f>
        <v>5.3022978420131893E-3</v>
      </c>
      <c r="M20" s="8">
        <f t="shared" si="1"/>
        <v>9.6460964701391462E-3</v>
      </c>
      <c r="N20" s="9">
        <f t="shared" si="2"/>
        <v>96.460964701391461</v>
      </c>
    </row>
    <row r="21" spans="1:14" x14ac:dyDescent="0.25">
      <c r="A21" s="2" t="s">
        <v>4</v>
      </c>
      <c r="B21" s="2" t="s">
        <v>5</v>
      </c>
      <c r="C21" s="2" t="s">
        <v>27</v>
      </c>
      <c r="D21" s="2">
        <v>4</v>
      </c>
      <c r="E21" s="2">
        <v>150</v>
      </c>
      <c r="F21" s="2">
        <v>34.584000000000003</v>
      </c>
      <c r="G21" s="2">
        <v>26.314</v>
      </c>
      <c r="H21" s="2" t="s">
        <v>28</v>
      </c>
      <c r="I21" s="2" t="s">
        <v>29</v>
      </c>
      <c r="J21" s="8">
        <f t="shared" si="3"/>
        <v>6.6062415019836462E-3</v>
      </c>
      <c r="K21" s="8">
        <f t="shared" si="3"/>
        <v>5.0265047097848032E-3</v>
      </c>
      <c r="L21" s="8">
        <f>'Pl1C '!$F$27*(1.805/($Q$9*2.65*202600))</f>
        <v>5.3022978420131893E-3</v>
      </c>
      <c r="M21" s="8">
        <f t="shared" si="1"/>
        <v>1.6935044053781639E-2</v>
      </c>
      <c r="N21" s="9">
        <f t="shared" si="2"/>
        <v>169.35044053781638</v>
      </c>
    </row>
    <row r="22" spans="1:14" x14ac:dyDescent="0.25">
      <c r="A22" s="2" t="s">
        <v>4</v>
      </c>
      <c r="B22" s="2" t="s">
        <v>5</v>
      </c>
      <c r="C22" s="2" t="s">
        <v>27</v>
      </c>
      <c r="D22" s="2">
        <v>5</v>
      </c>
      <c r="E22" s="2">
        <v>200</v>
      </c>
      <c r="F22" s="2">
        <v>15.829000000000001</v>
      </c>
      <c r="G22" s="2">
        <v>8.1969999999999992</v>
      </c>
      <c r="H22" s="2" t="s">
        <v>28</v>
      </c>
      <c r="I22" s="2" t="s">
        <v>29</v>
      </c>
      <c r="J22" s="8">
        <f t="shared" si="3"/>
        <v>3.0236582447056189E-3</v>
      </c>
      <c r="K22" s="8">
        <f t="shared" si="3"/>
        <v>1.565792319909783E-3</v>
      </c>
      <c r="L22" s="8">
        <f>'Pl1C '!$F$27*(1.805/($Q$9*2.65*202600))</f>
        <v>5.3022978420131893E-3</v>
      </c>
      <c r="M22" s="8">
        <f t="shared" si="1"/>
        <v>9.8917484066285907E-3</v>
      </c>
      <c r="N22" s="9">
        <f t="shared" si="2"/>
        <v>98.917484066285908</v>
      </c>
    </row>
    <row r="23" spans="1:14" x14ac:dyDescent="0.25">
      <c r="A23" s="2" t="s">
        <v>4</v>
      </c>
      <c r="B23" s="2" t="s">
        <v>5</v>
      </c>
      <c r="C23" s="2" t="s">
        <v>27</v>
      </c>
      <c r="D23" s="2">
        <v>6</v>
      </c>
      <c r="E23" s="2">
        <v>250</v>
      </c>
      <c r="F23" s="2">
        <v>15.353999999999999</v>
      </c>
      <c r="G23" s="2">
        <v>8.3849999999999998</v>
      </c>
      <c r="H23" s="2" t="s">
        <v>28</v>
      </c>
      <c r="I23" s="2" t="s">
        <v>29</v>
      </c>
      <c r="J23" s="8">
        <f t="shared" si="3"/>
        <v>2.9329236647425657E-3</v>
      </c>
      <c r="K23" s="8">
        <f t="shared" si="3"/>
        <v>1.6017041115583179E-3</v>
      </c>
      <c r="L23" s="8">
        <f>'Pl1C '!$F$27*(1.805/($Q$9*2.65*202600))</f>
        <v>5.3022978420131893E-3</v>
      </c>
      <c r="M23" s="8">
        <f t="shared" si="1"/>
        <v>9.8369256183140734E-3</v>
      </c>
      <c r="N23" s="9">
        <f t="shared" si="2"/>
        <v>98.369256183140735</v>
      </c>
    </row>
    <row r="24" spans="1:14" x14ac:dyDescent="0.25">
      <c r="A24" s="2" t="s">
        <v>4</v>
      </c>
      <c r="B24" s="2" t="s">
        <v>5</v>
      </c>
      <c r="C24" s="2" t="s">
        <v>27</v>
      </c>
      <c r="D24" s="2">
        <v>7</v>
      </c>
      <c r="E24" s="2">
        <v>300</v>
      </c>
      <c r="F24" s="2">
        <v>16.324999999999999</v>
      </c>
      <c r="G24" s="2">
        <v>8.8010000000000002</v>
      </c>
      <c r="H24" s="2" t="s">
        <v>28</v>
      </c>
      <c r="I24" s="2" t="s">
        <v>29</v>
      </c>
      <c r="J24" s="8">
        <f t="shared" si="3"/>
        <v>3.1184042482038806E-3</v>
      </c>
      <c r="K24" s="8">
        <f t="shared" si="3"/>
        <v>1.6811685015891181E-3</v>
      </c>
      <c r="L24" s="8">
        <f>'Pl1C '!$F$27*(1.805/($Q$9*2.65*202600))</f>
        <v>5.3022978420131893E-3</v>
      </c>
      <c r="M24" s="8">
        <f t="shared" si="1"/>
        <v>1.0101870591806188E-2</v>
      </c>
      <c r="N24" s="9">
        <f t="shared" si="2"/>
        <v>101.01870591806188</v>
      </c>
    </row>
    <row r="25" spans="1:14" x14ac:dyDescent="0.25">
      <c r="A25" s="2" t="s">
        <v>4</v>
      </c>
      <c r="B25" s="2" t="s">
        <v>5</v>
      </c>
      <c r="C25" s="2" t="s">
        <v>27</v>
      </c>
      <c r="D25" s="2">
        <v>8</v>
      </c>
      <c r="E25" s="2">
        <v>350</v>
      </c>
      <c r="F25" s="2">
        <v>17.692</v>
      </c>
      <c r="G25" s="2">
        <v>9.7550000000000008</v>
      </c>
      <c r="H25" s="2" t="s">
        <v>28</v>
      </c>
      <c r="I25" s="2" t="s">
        <v>29</v>
      </c>
      <c r="J25" s="8">
        <f t="shared" si="3"/>
        <v>3.3795288183291307E-3</v>
      </c>
      <c r="K25" s="8">
        <f t="shared" si="3"/>
        <v>1.8634017421885979E-3</v>
      </c>
      <c r="L25" s="8">
        <f>'Pl1C '!$F$27*(1.805/($Q$9*2.65*202600))</f>
        <v>5.3022978420131893E-3</v>
      </c>
      <c r="M25" s="8">
        <f t="shared" si="1"/>
        <v>1.0545228402530919E-2</v>
      </c>
      <c r="N25" s="9">
        <f t="shared" si="2"/>
        <v>105.45228402530918</v>
      </c>
    </row>
    <row r="26" spans="1:14" x14ac:dyDescent="0.25">
      <c r="A26" s="2" t="s">
        <v>4</v>
      </c>
      <c r="B26" s="2" t="s">
        <v>5</v>
      </c>
      <c r="C26" s="2" t="s">
        <v>27</v>
      </c>
      <c r="D26" s="2">
        <v>9</v>
      </c>
      <c r="E26" s="2">
        <v>400</v>
      </c>
      <c r="F26" s="2">
        <v>13.013999999999999</v>
      </c>
      <c r="G26" s="2">
        <v>5.6020000000000003</v>
      </c>
      <c r="H26" s="2" t="s">
        <v>28</v>
      </c>
      <c r="I26" s="2" t="s">
        <v>29</v>
      </c>
      <c r="J26" s="8">
        <f t="shared" si="3"/>
        <v>2.4859364708193139E-3</v>
      </c>
      <c r="K26" s="8">
        <f t="shared" si="3"/>
        <v>1.0700949830589979E-3</v>
      </c>
      <c r="L26" s="8">
        <f>'Pl1C '!$F$27*(1.805/($Q$9*2.65*202600))</f>
        <v>5.3022978420131893E-3</v>
      </c>
      <c r="M26" s="8">
        <f t="shared" si="1"/>
        <v>8.8583292958915004E-3</v>
      </c>
      <c r="N26" s="9">
        <f t="shared" si="2"/>
        <v>88.58329295891501</v>
      </c>
    </row>
    <row r="27" spans="1:14" x14ac:dyDescent="0.25">
      <c r="A27" s="2" t="s">
        <v>4</v>
      </c>
      <c r="B27" s="2" t="s">
        <v>5</v>
      </c>
      <c r="C27" s="2" t="s">
        <v>27</v>
      </c>
      <c r="D27" s="10">
        <v>10</v>
      </c>
      <c r="E27" s="10">
        <v>450</v>
      </c>
      <c r="F27" s="2">
        <v>12.68</v>
      </c>
      <c r="G27" s="2">
        <v>5.4720000000000004</v>
      </c>
      <c r="H27" s="2" t="s">
        <v>28</v>
      </c>
      <c r="I27" s="2" t="s">
        <v>29</v>
      </c>
      <c r="J27" s="8">
        <f t="shared" si="3"/>
        <v>2.422135734592662E-3</v>
      </c>
      <c r="K27" s="8">
        <f t="shared" si="3"/>
        <v>1.0452623611743729E-3</v>
      </c>
      <c r="L27" s="8">
        <f>'Pl1C '!$F$27*(1.805/($Q$9*2.65*202600))</f>
        <v>5.3022978420131893E-3</v>
      </c>
      <c r="M27" s="8">
        <f t="shared" si="1"/>
        <v>8.7696959377802242E-3</v>
      </c>
      <c r="N27" s="9">
        <f t="shared" si="2"/>
        <v>87.696959377802244</v>
      </c>
    </row>
    <row r="28" spans="1:14" x14ac:dyDescent="0.25">
      <c r="A28" s="15" t="s">
        <v>4</v>
      </c>
      <c r="B28" s="15" t="s">
        <v>5</v>
      </c>
      <c r="C28" s="15" t="s">
        <v>27</v>
      </c>
      <c r="D28" s="15">
        <v>11</v>
      </c>
      <c r="E28" s="15">
        <v>500</v>
      </c>
      <c r="F28" s="15">
        <v>22.64</v>
      </c>
      <c r="G28" s="15">
        <v>11.839</v>
      </c>
      <c r="H28" s="15" t="s">
        <v>28</v>
      </c>
      <c r="I28" s="15" t="s">
        <v>29</v>
      </c>
      <c r="J28" s="16">
        <f t="shared" si="3"/>
        <v>4.3246966112916304E-3</v>
      </c>
      <c r="K28" s="16">
        <f t="shared" si="3"/>
        <v>2.2614877730159719E-3</v>
      </c>
      <c r="L28" s="16">
        <f>'Pl1C '!$F$27*(1.805/($Q$9*2.65*202600))</f>
        <v>5.3022978420131893E-3</v>
      </c>
      <c r="M28" s="16">
        <f t="shared" si="1"/>
        <v>1.1888482226320791E-2</v>
      </c>
      <c r="N28" s="15">
        <f t="shared" si="2"/>
        <v>118.88482226320791</v>
      </c>
    </row>
    <row r="29" spans="1:14" x14ac:dyDescent="0.25">
      <c r="A29" s="15" t="s">
        <v>4</v>
      </c>
      <c r="B29" s="15" t="s">
        <v>5</v>
      </c>
      <c r="C29" s="15" t="s">
        <v>27</v>
      </c>
      <c r="D29" s="15">
        <v>12</v>
      </c>
      <c r="E29" s="15">
        <v>550</v>
      </c>
      <c r="F29" s="15">
        <v>27.696000000000002</v>
      </c>
      <c r="G29" s="15">
        <v>18.149999999999999</v>
      </c>
      <c r="H29" s="15" t="s">
        <v>28</v>
      </c>
      <c r="I29" s="15" t="s">
        <v>29</v>
      </c>
      <c r="J29" s="16">
        <f t="shared" si="3"/>
        <v>5.2904945824352031E-3</v>
      </c>
      <c r="K29" s="16">
        <f t="shared" si="3"/>
        <v>3.4670160554303481E-3</v>
      </c>
      <c r="L29" s="16">
        <f>'Pl1C '!$F$27*(1.805/($Q$9*2.65*202600))</f>
        <v>5.3022978420131893E-3</v>
      </c>
      <c r="M29" s="16">
        <f t="shared" si="1"/>
        <v>1.4059808479878741E-2</v>
      </c>
      <c r="N29" s="15">
        <f t="shared" si="2"/>
        <v>140.5980847987874</v>
      </c>
    </row>
    <row r="30" spans="1:14" x14ac:dyDescent="0.25">
      <c r="A30" s="15" t="s">
        <v>4</v>
      </c>
      <c r="B30" s="15" t="s">
        <v>5</v>
      </c>
      <c r="C30" s="15" t="s">
        <v>27</v>
      </c>
      <c r="D30" s="15">
        <v>13</v>
      </c>
      <c r="E30" s="15">
        <v>600</v>
      </c>
      <c r="F30" s="15">
        <v>27.344000000000001</v>
      </c>
      <c r="G30" s="15">
        <v>12.882999999999999</v>
      </c>
      <c r="H30" s="15" t="s">
        <v>28</v>
      </c>
      <c r="I30" s="15" t="s">
        <v>29</v>
      </c>
      <c r="J30" s="16">
        <f t="shared" si="3"/>
        <v>5.2232554831783719E-3</v>
      </c>
      <c r="K30" s="16">
        <f t="shared" si="3"/>
        <v>2.4609128287663455E-3</v>
      </c>
      <c r="L30" s="16">
        <f>'Pl1C '!$F$27*(1.805/($Q$9*2.65*202600))</f>
        <v>5.3022978420131893E-3</v>
      </c>
      <c r="M30" s="16">
        <f t="shared" si="1"/>
        <v>1.2986466153957908E-2</v>
      </c>
      <c r="N30" s="15">
        <f t="shared" si="2"/>
        <v>129.86466153957909</v>
      </c>
    </row>
    <row r="31" spans="1:14" x14ac:dyDescent="0.25">
      <c r="A31" s="15" t="s">
        <v>4</v>
      </c>
      <c r="B31" s="15" t="s">
        <v>5</v>
      </c>
      <c r="C31" s="15" t="s">
        <v>27</v>
      </c>
      <c r="D31" s="15">
        <v>14</v>
      </c>
      <c r="E31" s="15">
        <v>650</v>
      </c>
      <c r="F31" s="15">
        <v>15.257999999999999</v>
      </c>
      <c r="G31" s="15">
        <v>7.4240000000000004</v>
      </c>
      <c r="H31" s="15" t="s">
        <v>28</v>
      </c>
      <c r="I31" s="15" t="s">
        <v>29</v>
      </c>
      <c r="J31" s="16">
        <f t="shared" si="3"/>
        <v>2.9145857285816116E-3</v>
      </c>
      <c r="K31" s="16">
        <f t="shared" si="3"/>
        <v>1.4181337297804355E-3</v>
      </c>
      <c r="L31" s="16">
        <f>'Pl1C '!$F$27*(1.805/($Q$9*2.65*202600))</f>
        <v>5.3022978420131893E-3</v>
      </c>
      <c r="M31" s="16">
        <f t="shared" si="1"/>
        <v>9.635017300375236E-3</v>
      </c>
      <c r="N31" s="15">
        <f t="shared" si="2"/>
        <v>96.35017300375236</v>
      </c>
    </row>
    <row r="32" spans="1:14" x14ac:dyDescent="0.25">
      <c r="A32" s="15" t="s">
        <v>4</v>
      </c>
      <c r="B32" s="15" t="s">
        <v>5</v>
      </c>
      <c r="C32" s="15" t="s">
        <v>27</v>
      </c>
      <c r="D32" s="15">
        <v>15</v>
      </c>
      <c r="E32" s="15">
        <v>700</v>
      </c>
      <c r="F32" s="15">
        <v>25.811</v>
      </c>
      <c r="G32" s="15">
        <v>14.183</v>
      </c>
      <c r="H32" s="15" t="s">
        <v>28</v>
      </c>
      <c r="I32" s="15" t="s">
        <v>29</v>
      </c>
      <c r="J32" s="16">
        <f t="shared" si="3"/>
        <v>4.930421565108139E-3</v>
      </c>
      <c r="K32" s="16">
        <f t="shared" si="3"/>
        <v>2.7092390476125966E-3</v>
      </c>
      <c r="L32" s="16">
        <f>'Pl1C '!$F$27*(1.805/($Q$9*2.65*202600))</f>
        <v>5.3022978420131893E-3</v>
      </c>
      <c r="M32" s="16">
        <f t="shared" si="1"/>
        <v>1.2941958454733924E-2</v>
      </c>
      <c r="N32" s="15">
        <f t="shared" si="2"/>
        <v>129.41958454733924</v>
      </c>
    </row>
    <row r="33" spans="4:7" x14ac:dyDescent="0.25">
      <c r="D33" s="6"/>
      <c r="E33" s="6"/>
    </row>
    <row r="34" spans="4:7" x14ac:dyDescent="0.25">
      <c r="D34" s="6"/>
      <c r="E34" s="22" t="s">
        <v>34</v>
      </c>
      <c r="F34" s="3">
        <f>AVERAGE(F19:F32)</f>
        <v>20.533642857142858</v>
      </c>
      <c r="G34" s="3">
        <f t="shared" ref="G34:G35" si="4">AVERAGE(G2:G16)</f>
        <v>13.847714285714286</v>
      </c>
    </row>
    <row r="35" spans="4:7" x14ac:dyDescent="0.25">
      <c r="D35" s="6"/>
      <c r="E35" s="22" t="s">
        <v>35</v>
      </c>
      <c r="F35" s="3">
        <f t="shared" ref="F35" si="5">AVERAGE(F20:F33)</f>
        <v>19.939153846153847</v>
      </c>
      <c r="G35" s="3">
        <f t="shared" si="4"/>
        <v>14.002800000000001</v>
      </c>
    </row>
    <row r="36" spans="4:7" x14ac:dyDescent="0.25">
      <c r="D36" s="6"/>
      <c r="E36" s="6"/>
    </row>
    <row r="37" spans="4:7" x14ac:dyDescent="0.25">
      <c r="D37" s="6"/>
      <c r="E37" s="6"/>
    </row>
    <row r="38" spans="4:7" x14ac:dyDescent="0.25">
      <c r="D38" s="6"/>
      <c r="E38" s="6"/>
    </row>
    <row r="39" spans="4:7" x14ac:dyDescent="0.25">
      <c r="D39" s="6"/>
      <c r="E39" s="6"/>
    </row>
    <row r="40" spans="4:7" x14ac:dyDescent="0.25">
      <c r="D40" s="6"/>
      <c r="E40" s="6"/>
    </row>
    <row r="41" spans="4:7" x14ac:dyDescent="0.25">
      <c r="D41" s="6"/>
      <c r="E41" s="6"/>
    </row>
    <row r="42" spans="4:7" x14ac:dyDescent="0.25">
      <c r="D42" s="6"/>
      <c r="E42" s="6"/>
    </row>
    <row r="43" spans="4:7" x14ac:dyDescent="0.25">
      <c r="D43" s="6"/>
      <c r="E43" s="6"/>
    </row>
    <row r="44" spans="4:7" x14ac:dyDescent="0.25">
      <c r="D44" s="6"/>
      <c r="E44" s="6"/>
    </row>
    <row r="45" spans="4:7" x14ac:dyDescent="0.25">
      <c r="D45" s="6"/>
      <c r="E45" s="6"/>
    </row>
    <row r="46" spans="4:7" x14ac:dyDescent="0.25">
      <c r="D46" s="6"/>
      <c r="E46" s="6"/>
    </row>
    <row r="47" spans="4:7" x14ac:dyDescent="0.25">
      <c r="D47" s="6"/>
      <c r="E47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1"/>
  <sheetViews>
    <sheetView tabSelected="1" workbookViewId="0">
      <selection activeCell="E27" sqref="E27"/>
    </sheetView>
  </sheetViews>
  <sheetFormatPr defaultColWidth="11.42578125" defaultRowHeight="15" x14ac:dyDescent="0.25"/>
  <cols>
    <col min="1" max="1" width="12.85546875" style="6" bestFit="1" customWidth="1"/>
    <col min="2" max="2" width="8.85546875" style="6" customWidth="1"/>
    <col min="3" max="3" width="9.5703125" style="6" bestFit="1" customWidth="1"/>
    <col min="4" max="4" width="7" style="3" customWidth="1"/>
    <col min="5" max="5" width="10.140625" style="3" customWidth="1"/>
    <col min="6" max="9" width="11.42578125" style="3"/>
    <col min="10" max="11" width="5.5703125" style="3" bestFit="1" customWidth="1"/>
    <col min="12" max="12" width="6.5703125" style="3" bestFit="1" customWidth="1"/>
    <col min="13" max="16384" width="11.42578125" style="3"/>
  </cols>
  <sheetData>
    <row r="1" spans="1:17" x14ac:dyDescent="0.25">
      <c r="F1" s="1" t="s">
        <v>6</v>
      </c>
      <c r="G1" s="1" t="s">
        <v>7</v>
      </c>
      <c r="H1" s="1" t="s">
        <v>6</v>
      </c>
      <c r="I1" s="1" t="s">
        <v>7</v>
      </c>
      <c r="J1" s="1" t="s">
        <v>31</v>
      </c>
      <c r="K1" s="1" t="s">
        <v>33</v>
      </c>
      <c r="L1" s="1" t="s">
        <v>30</v>
      </c>
    </row>
    <row r="2" spans="1:17" x14ac:dyDescent="0.25">
      <c r="A2" s="1" t="s">
        <v>1</v>
      </c>
      <c r="B2" s="1" t="s">
        <v>0</v>
      </c>
      <c r="C2" s="1" t="s">
        <v>10</v>
      </c>
      <c r="D2" s="5" t="s">
        <v>2</v>
      </c>
      <c r="E2" s="7" t="s">
        <v>3</v>
      </c>
      <c r="F2" s="1" t="s">
        <v>8</v>
      </c>
      <c r="G2" s="1" t="s">
        <v>8</v>
      </c>
      <c r="H2" s="1" t="s">
        <v>11</v>
      </c>
      <c r="I2" s="1" t="s">
        <v>11</v>
      </c>
      <c r="J2" s="1" t="s">
        <v>17</v>
      </c>
      <c r="K2" s="1" t="s">
        <v>19</v>
      </c>
      <c r="L2" s="1" t="s">
        <v>18</v>
      </c>
      <c r="M2" s="1" t="s">
        <v>21</v>
      </c>
      <c r="N2" s="1" t="s">
        <v>22</v>
      </c>
      <c r="P2" t="s">
        <v>12</v>
      </c>
    </row>
    <row r="3" spans="1:17" x14ac:dyDescent="0.25">
      <c r="A3" s="11" t="s">
        <v>4</v>
      </c>
      <c r="B3" s="11" t="s">
        <v>9</v>
      </c>
      <c r="C3" s="11" t="s">
        <v>20</v>
      </c>
      <c r="D3" s="11">
        <v>1</v>
      </c>
      <c r="E3" s="17">
        <v>0</v>
      </c>
      <c r="F3" s="11"/>
      <c r="G3" s="11"/>
      <c r="H3" s="11" t="s">
        <v>23</v>
      </c>
      <c r="I3" s="11" t="s">
        <v>24</v>
      </c>
      <c r="J3" s="12">
        <f>(F3)*(1.805/($Q$9*2.65*202600))</f>
        <v>0</v>
      </c>
      <c r="K3" s="12">
        <f>(G3)*(1.805/($Q$9*2.65*202600))</f>
        <v>0</v>
      </c>
      <c r="L3" s="19">
        <f>Pl1P!$F$35*(1.805/($Q$8*2.65*202600))</f>
        <v>3.8087805243146649E-3</v>
      </c>
      <c r="M3" s="12">
        <f>SUM(J3:L3)</f>
        <v>3.8087805243146649E-3</v>
      </c>
      <c r="N3" s="11">
        <f>M3*10000</f>
        <v>38.087805243146647</v>
      </c>
      <c r="P3" t="s">
        <v>13</v>
      </c>
    </row>
    <row r="4" spans="1:17" x14ac:dyDescent="0.25">
      <c r="A4" s="11" t="s">
        <v>4</v>
      </c>
      <c r="B4" s="11" t="s">
        <v>9</v>
      </c>
      <c r="C4" s="11" t="s">
        <v>20</v>
      </c>
      <c r="D4" s="11">
        <v>2</v>
      </c>
      <c r="E4" s="17">
        <v>50</v>
      </c>
      <c r="F4" s="11">
        <v>84.195999999999998</v>
      </c>
      <c r="G4" s="11">
        <v>39.902000000000001</v>
      </c>
      <c r="H4" s="11" t="s">
        <v>23</v>
      </c>
      <c r="I4" s="11" t="s">
        <v>24</v>
      </c>
      <c r="J4" s="12">
        <f>(F4)*(1.805/($Q$9*2.65*202600))</f>
        <v>6.3043020055992679E-3</v>
      </c>
      <c r="K4" s="12">
        <f t="shared" ref="K4:K17" si="0">(G4)*(1.805/($Q$9*2.65*202600))</f>
        <v>2.9877222032807025E-3</v>
      </c>
      <c r="L4" s="19">
        <f>Pl1P!$F$35*(1.805/($Q$8*2.65*202600))</f>
        <v>3.8087805243146649E-3</v>
      </c>
      <c r="M4" s="12">
        <f t="shared" ref="M4:M25" si="1">SUM(J4:L4)</f>
        <v>1.3100804733194634E-2</v>
      </c>
      <c r="N4" s="11">
        <f t="shared" ref="N4:N25" si="2">M4*10000</f>
        <v>131.00804733194633</v>
      </c>
      <c r="P4" t="s">
        <v>15</v>
      </c>
    </row>
    <row r="5" spans="1:17" x14ac:dyDescent="0.25">
      <c r="A5" s="2" t="s">
        <v>4</v>
      </c>
      <c r="B5" s="2" t="s">
        <v>9</v>
      </c>
      <c r="C5" s="2" t="s">
        <v>20</v>
      </c>
      <c r="D5" s="2">
        <v>3</v>
      </c>
      <c r="E5" s="4">
        <v>100</v>
      </c>
      <c r="F5" s="2">
        <v>77.834000000000003</v>
      </c>
      <c r="G5" s="2">
        <v>31.256</v>
      </c>
      <c r="H5" s="2" t="s">
        <v>23</v>
      </c>
      <c r="I5" s="2" t="s">
        <v>24</v>
      </c>
      <c r="J5" s="8">
        <f>(F5)*(1.805/($Q$9*2.65*202600))</f>
        <v>5.8279376966104508E-3</v>
      </c>
      <c r="K5" s="8">
        <f t="shared" si="0"/>
        <v>2.3403399625517925E-3</v>
      </c>
      <c r="L5" s="18">
        <f>Pl1P!$F$35*(1.805/($Q$8*2.65*202600))</f>
        <v>3.8087805243146649E-3</v>
      </c>
      <c r="M5" s="8">
        <f t="shared" si="1"/>
        <v>1.197705818347691E-2</v>
      </c>
      <c r="N5" s="9">
        <f t="shared" si="2"/>
        <v>119.77058183476909</v>
      </c>
      <c r="P5" t="s">
        <v>16</v>
      </c>
    </row>
    <row r="6" spans="1:17" x14ac:dyDescent="0.25">
      <c r="A6" s="2" t="s">
        <v>4</v>
      </c>
      <c r="B6" s="2" t="s">
        <v>9</v>
      </c>
      <c r="C6" s="2" t="s">
        <v>20</v>
      </c>
      <c r="D6" s="2">
        <v>4</v>
      </c>
      <c r="E6" s="4">
        <v>150</v>
      </c>
      <c r="F6" s="2">
        <v>73.194000000000003</v>
      </c>
      <c r="G6" s="2">
        <v>28.533999999999999</v>
      </c>
      <c r="H6" s="2" t="s">
        <v>23</v>
      </c>
      <c r="I6" s="2" t="s">
        <v>24</v>
      </c>
      <c r="J6" s="8">
        <f>(F6)*(1.805/($Q$9*2.65*202600))</f>
        <v>5.4805107249493194E-3</v>
      </c>
      <c r="K6" s="8">
        <f t="shared" si="0"/>
        <v>2.1365261227109305E-3</v>
      </c>
      <c r="L6" s="18">
        <f>Pl1P!$F$35*(1.805/($Q$8*2.65*202600))</f>
        <v>3.8087805243146649E-3</v>
      </c>
      <c r="M6" s="8">
        <f t="shared" si="1"/>
        <v>1.1425817371974914E-2</v>
      </c>
      <c r="N6" s="9">
        <f t="shared" si="2"/>
        <v>114.25817371974914</v>
      </c>
    </row>
    <row r="7" spans="1:17" x14ac:dyDescent="0.25">
      <c r="A7" s="2" t="s">
        <v>4</v>
      </c>
      <c r="B7" s="2" t="s">
        <v>9</v>
      </c>
      <c r="C7" s="2" t="s">
        <v>20</v>
      </c>
      <c r="D7" s="2">
        <v>5</v>
      </c>
      <c r="E7" s="4">
        <v>200</v>
      </c>
      <c r="F7" s="2">
        <v>72.506</v>
      </c>
      <c r="G7" s="2">
        <v>27.408999999999999</v>
      </c>
      <c r="H7" s="2" t="s">
        <v>23</v>
      </c>
      <c r="I7" s="2" t="s">
        <v>24</v>
      </c>
      <c r="J7" s="8">
        <f t="shared" ref="J7:J17" si="3">(F7)*(1.805/($Q$9*2.65*202600))</f>
        <v>5.4289956912202545E-3</v>
      </c>
      <c r="K7" s="8">
        <f t="shared" si="0"/>
        <v>2.0522900573836092E-3</v>
      </c>
      <c r="L7" s="18">
        <f>Pl1P!$F$35*(1.805/($Q$8*2.65*202600))</f>
        <v>3.8087805243146649E-3</v>
      </c>
      <c r="M7" s="8">
        <f t="shared" si="1"/>
        <v>1.1290066272918529E-2</v>
      </c>
      <c r="N7" s="9">
        <f t="shared" si="2"/>
        <v>112.9006627291853</v>
      </c>
      <c r="P7" t="s">
        <v>14</v>
      </c>
    </row>
    <row r="8" spans="1:17" x14ac:dyDescent="0.25">
      <c r="A8" s="2" t="s">
        <v>4</v>
      </c>
      <c r="B8" s="2" t="s">
        <v>9</v>
      </c>
      <c r="C8" s="2" t="s">
        <v>20</v>
      </c>
      <c r="D8" s="2">
        <v>6</v>
      </c>
      <c r="E8" s="4">
        <v>250</v>
      </c>
      <c r="F8" s="2">
        <v>69.802000000000007</v>
      </c>
      <c r="G8" s="2">
        <v>24.797000000000001</v>
      </c>
      <c r="H8" s="2" t="s">
        <v>23</v>
      </c>
      <c r="I8" s="2" t="s">
        <v>24</v>
      </c>
      <c r="J8" s="8">
        <f t="shared" si="3"/>
        <v>5.2265296284246306E-3</v>
      </c>
      <c r="K8" s="8">
        <f t="shared" si="0"/>
        <v>1.8567126328191965E-3</v>
      </c>
      <c r="L8" s="18">
        <f>Pl1P!$F$35*(1.805/($Q$8*2.65*202600))</f>
        <v>3.8087805243146649E-3</v>
      </c>
      <c r="M8" s="8">
        <f t="shared" si="1"/>
        <v>1.0892022785558491E-2</v>
      </c>
      <c r="N8" s="9">
        <f t="shared" si="2"/>
        <v>108.92022785558491</v>
      </c>
      <c r="P8" s="3" t="s">
        <v>5</v>
      </c>
      <c r="Q8" s="3">
        <v>1.7600000000000001E-2</v>
      </c>
    </row>
    <row r="9" spans="1:17" x14ac:dyDescent="0.25">
      <c r="A9" s="2" t="s">
        <v>4</v>
      </c>
      <c r="B9" s="2" t="s">
        <v>9</v>
      </c>
      <c r="C9" s="2" t="s">
        <v>20</v>
      </c>
      <c r="D9" s="2">
        <v>7</v>
      </c>
      <c r="E9" s="4">
        <v>300</v>
      </c>
      <c r="F9" s="2">
        <v>67.197000000000003</v>
      </c>
      <c r="G9" s="2">
        <v>24.513000000000002</v>
      </c>
      <c r="H9" s="2" t="s">
        <v>23</v>
      </c>
      <c r="I9" s="2" t="s">
        <v>24</v>
      </c>
      <c r="J9" s="8">
        <f t="shared" si="3"/>
        <v>5.0314763393778097E-3</v>
      </c>
      <c r="K9" s="8">
        <f t="shared" si="0"/>
        <v>1.835447706105455E-3</v>
      </c>
      <c r="L9" s="18">
        <f>Pl1P!$F$35*(1.805/($Q$8*2.65*202600))</f>
        <v>3.8087805243146649E-3</v>
      </c>
      <c r="M9" s="8">
        <f t="shared" si="1"/>
        <v>1.0675704569797929E-2</v>
      </c>
      <c r="N9" s="9">
        <f t="shared" si="2"/>
        <v>106.75704569797929</v>
      </c>
      <c r="P9" s="3" t="s">
        <v>9</v>
      </c>
      <c r="Q9" s="3">
        <v>4.4900000000000002E-2</v>
      </c>
    </row>
    <row r="10" spans="1:17" x14ac:dyDescent="0.25">
      <c r="A10" s="2" t="s">
        <v>4</v>
      </c>
      <c r="B10" s="2" t="s">
        <v>9</v>
      </c>
      <c r="C10" s="2" t="s">
        <v>20</v>
      </c>
      <c r="D10" s="2">
        <v>8</v>
      </c>
      <c r="E10" s="4">
        <v>350</v>
      </c>
      <c r="F10" s="2">
        <v>68.89</v>
      </c>
      <c r="G10" s="2">
        <v>31.792999999999999</v>
      </c>
      <c r="H10" s="2" t="s">
        <v>23</v>
      </c>
      <c r="I10" s="2" t="s">
        <v>24</v>
      </c>
      <c r="J10" s="8">
        <f t="shared" si="3"/>
        <v>5.1582422581326146E-3</v>
      </c>
      <c r="K10" s="8">
        <f t="shared" si="0"/>
        <v>2.3805486444013675E-3</v>
      </c>
      <c r="L10" s="18">
        <f>Pl1P!$F$35*(1.805/($Q$8*2.65*202600))</f>
        <v>3.8087805243146649E-3</v>
      </c>
      <c r="M10" s="8">
        <f t="shared" si="1"/>
        <v>1.1347571426848647E-2</v>
      </c>
      <c r="N10" s="9">
        <f t="shared" si="2"/>
        <v>113.47571426848647</v>
      </c>
    </row>
    <row r="11" spans="1:17" x14ac:dyDescent="0.25">
      <c r="A11" s="2" t="s">
        <v>4</v>
      </c>
      <c r="B11" s="2" t="s">
        <v>9</v>
      </c>
      <c r="C11" s="2" t="s">
        <v>20</v>
      </c>
      <c r="D11" s="2">
        <v>9</v>
      </c>
      <c r="E11" s="4">
        <v>400</v>
      </c>
      <c r="F11" s="2">
        <v>76.5</v>
      </c>
      <c r="G11" s="2">
        <v>40.04</v>
      </c>
      <c r="H11" s="2" t="s">
        <v>23</v>
      </c>
      <c r="I11" s="2" t="s">
        <v>24</v>
      </c>
      <c r="J11" s="8">
        <f t="shared" si="3"/>
        <v>5.7280524422578753E-3</v>
      </c>
      <c r="K11" s="8">
        <f t="shared" si="0"/>
        <v>2.9980551606275203E-3</v>
      </c>
      <c r="L11" s="18">
        <f>Pl1P!$F$35*(1.805/($Q$8*2.65*202600))</f>
        <v>3.8087805243146649E-3</v>
      </c>
      <c r="M11" s="8">
        <f t="shared" si="1"/>
        <v>1.253488812720006E-2</v>
      </c>
      <c r="N11" s="9">
        <f t="shared" si="2"/>
        <v>125.34888127200061</v>
      </c>
    </row>
    <row r="12" spans="1:17" x14ac:dyDescent="0.25">
      <c r="A12" s="2" t="s">
        <v>4</v>
      </c>
      <c r="B12" s="2" t="s">
        <v>9</v>
      </c>
      <c r="C12" s="2" t="s">
        <v>20</v>
      </c>
      <c r="D12" s="2">
        <v>10</v>
      </c>
      <c r="E12" s="4">
        <v>450</v>
      </c>
      <c r="F12" s="2">
        <v>93.731999999999999</v>
      </c>
      <c r="G12" s="2">
        <v>29.341000000000001</v>
      </c>
      <c r="H12" s="2" t="s">
        <v>23</v>
      </c>
      <c r="I12" s="2" t="s">
        <v>24</v>
      </c>
      <c r="J12" s="8">
        <f t="shared" si="3"/>
        <v>7.0183243335649034E-3</v>
      </c>
      <c r="K12" s="8">
        <f t="shared" si="0"/>
        <v>2.1969514602390629E-3</v>
      </c>
      <c r="L12" s="18">
        <f>Pl1P!$F$35*(1.805/($Q$8*2.65*202600))</f>
        <v>3.8087805243146649E-3</v>
      </c>
      <c r="M12" s="8">
        <f t="shared" si="1"/>
        <v>1.3024056318118631E-2</v>
      </c>
      <c r="N12" s="9">
        <f t="shared" si="2"/>
        <v>130.2405631811863</v>
      </c>
    </row>
    <row r="13" spans="1:17" x14ac:dyDescent="0.25">
      <c r="A13" s="2" t="s">
        <v>4</v>
      </c>
      <c r="B13" s="2" t="s">
        <v>9</v>
      </c>
      <c r="C13" s="2" t="s">
        <v>20</v>
      </c>
      <c r="D13" s="2">
        <v>11</v>
      </c>
      <c r="E13" s="4">
        <v>500</v>
      </c>
      <c r="F13" s="2">
        <v>78.769000000000005</v>
      </c>
      <c r="G13" s="2">
        <v>28.024000000000001</v>
      </c>
      <c r="H13" s="2" t="s">
        <v>23</v>
      </c>
      <c r="I13" s="2" t="s">
        <v>24</v>
      </c>
      <c r="J13" s="8">
        <f t="shared" si="3"/>
        <v>5.8979472264602687E-3</v>
      </c>
      <c r="K13" s="8">
        <f t="shared" si="0"/>
        <v>2.0983391064292116E-3</v>
      </c>
      <c r="L13" s="18">
        <f>Pl1P!$F$35*(1.805/($Q$8*2.65*202600))</f>
        <v>3.8087805243146649E-3</v>
      </c>
      <c r="M13" s="8">
        <f t="shared" si="1"/>
        <v>1.1805066857204144E-2</v>
      </c>
      <c r="N13" s="9">
        <f t="shared" si="2"/>
        <v>118.05066857204145</v>
      </c>
    </row>
    <row r="14" spans="1:17" x14ac:dyDescent="0.25">
      <c r="A14" s="11" t="s">
        <v>4</v>
      </c>
      <c r="B14" s="11" t="s">
        <v>9</v>
      </c>
      <c r="C14" s="11" t="s">
        <v>20</v>
      </c>
      <c r="D14" s="11">
        <v>12</v>
      </c>
      <c r="E14" s="17">
        <v>550</v>
      </c>
      <c r="F14" s="11">
        <v>91.23</v>
      </c>
      <c r="G14" s="11">
        <v>33.938000000000002</v>
      </c>
      <c r="H14" s="11" t="s">
        <v>23</v>
      </c>
      <c r="I14" s="11" t="s">
        <v>24</v>
      </c>
      <c r="J14" s="12">
        <f t="shared" si="3"/>
        <v>6.8309833242769409E-3</v>
      </c>
      <c r="K14" s="12">
        <f t="shared" si="0"/>
        <v>2.5411587422921279E-3</v>
      </c>
      <c r="L14" s="19">
        <f>Pl1P!$F$35*(1.805/($Q$8*2.65*202600))</f>
        <v>3.8087805243146649E-3</v>
      </c>
      <c r="M14" s="12"/>
      <c r="N14" s="11"/>
    </row>
    <row r="15" spans="1:17" x14ac:dyDescent="0.25">
      <c r="A15" s="2" t="s">
        <v>4</v>
      </c>
      <c r="B15" s="2" t="s">
        <v>9</v>
      </c>
      <c r="C15" s="2" t="s">
        <v>20</v>
      </c>
      <c r="D15" s="2">
        <v>13</v>
      </c>
      <c r="E15" s="4">
        <v>600</v>
      </c>
      <c r="F15" s="2">
        <v>52.96</v>
      </c>
      <c r="G15" s="2">
        <v>22.736000000000001</v>
      </c>
      <c r="H15" s="2" t="s">
        <v>23</v>
      </c>
      <c r="I15" s="2" t="s">
        <v>24</v>
      </c>
      <c r="J15" s="8">
        <f t="shared" si="3"/>
        <v>3.9654595730977396E-3</v>
      </c>
      <c r="K15" s="8">
        <f t="shared" si="0"/>
        <v>1.7023921611395432E-3</v>
      </c>
      <c r="L15" s="18">
        <f>Pl1P!$F$35*(1.805/($Q$8*2.65*202600))</f>
        <v>3.8087805243146649E-3</v>
      </c>
      <c r="M15" s="8">
        <f t="shared" si="1"/>
        <v>9.4766322585519477E-3</v>
      </c>
      <c r="N15" s="9">
        <f t="shared" si="2"/>
        <v>94.766322585519475</v>
      </c>
    </row>
    <row r="16" spans="1:17" x14ac:dyDescent="0.25">
      <c r="A16" s="2" t="s">
        <v>4</v>
      </c>
      <c r="B16" s="2" t="s">
        <v>9</v>
      </c>
      <c r="C16" s="2" t="s">
        <v>20</v>
      </c>
      <c r="D16" s="2">
        <v>14</v>
      </c>
      <c r="E16" s="4">
        <v>650</v>
      </c>
      <c r="F16" s="2">
        <v>47.569000000000003</v>
      </c>
      <c r="G16" s="2">
        <v>16.286999999999999</v>
      </c>
      <c r="H16" s="2" t="s">
        <v>23</v>
      </c>
      <c r="I16" s="2" t="s">
        <v>24</v>
      </c>
      <c r="J16" s="8">
        <f t="shared" si="3"/>
        <v>3.561800348049214E-3</v>
      </c>
      <c r="K16" s="8">
        <f t="shared" si="0"/>
        <v>1.2195135964320784E-3</v>
      </c>
      <c r="L16" s="18">
        <f>Pl1P!$F$35*(1.805/($Q$8*2.65*202600))</f>
        <v>3.8087805243146649E-3</v>
      </c>
      <c r="M16" s="8">
        <f t="shared" si="1"/>
        <v>8.5900944687959564E-3</v>
      </c>
      <c r="N16" s="9">
        <f t="shared" si="2"/>
        <v>85.900944687959566</v>
      </c>
    </row>
    <row r="17" spans="1:14" x14ac:dyDescent="0.25">
      <c r="A17" s="11" t="s">
        <v>4</v>
      </c>
      <c r="B17" s="11" t="s">
        <v>9</v>
      </c>
      <c r="C17" s="11" t="s">
        <v>20</v>
      </c>
      <c r="D17" s="11">
        <v>15</v>
      </c>
      <c r="E17" s="17"/>
      <c r="F17" s="11"/>
      <c r="G17" s="11"/>
      <c r="H17" s="11"/>
      <c r="I17" s="11"/>
      <c r="J17" s="12">
        <f t="shared" si="3"/>
        <v>0</v>
      </c>
      <c r="K17" s="12">
        <f t="shared" si="0"/>
        <v>0</v>
      </c>
      <c r="L17" s="19" t="e">
        <f>(#REF!)*(1.805/($Q$8*2.65*202600))</f>
        <v>#REF!</v>
      </c>
      <c r="M17" s="12" t="e">
        <f t="shared" si="1"/>
        <v>#REF!</v>
      </c>
      <c r="N17" s="11" t="e">
        <f t="shared" si="2"/>
        <v>#REF!</v>
      </c>
    </row>
    <row r="18" spans="1:14" x14ac:dyDescent="0.25">
      <c r="A18" s="2" t="s">
        <v>4</v>
      </c>
      <c r="B18" s="2" t="s">
        <v>9</v>
      </c>
      <c r="C18" s="2"/>
      <c r="D18" s="2"/>
      <c r="E18" s="4"/>
      <c r="F18" s="2"/>
      <c r="G18" s="2"/>
      <c r="H18" s="2"/>
      <c r="I18" s="2"/>
      <c r="J18" s="2">
        <f t="shared" ref="J18:K25" si="4">(F18)*(1.805/($Q$9*2.65*202600))</f>
        <v>0</v>
      </c>
      <c r="K18" s="2">
        <f t="shared" si="4"/>
        <v>0</v>
      </c>
      <c r="L18" s="2" t="e">
        <f>(#REF!)*(1.805/($Q$8*2.65*202600))</f>
        <v>#REF!</v>
      </c>
      <c r="M18" s="8" t="e">
        <f t="shared" si="1"/>
        <v>#REF!</v>
      </c>
      <c r="N18" s="9" t="e">
        <f t="shared" si="2"/>
        <v>#REF!</v>
      </c>
    </row>
    <row r="19" spans="1:14" x14ac:dyDescent="0.25">
      <c r="A19" s="2" t="s">
        <v>4</v>
      </c>
      <c r="B19" s="2" t="s">
        <v>9</v>
      </c>
      <c r="C19" s="2"/>
      <c r="D19" s="2"/>
      <c r="E19" s="4"/>
      <c r="F19" s="2"/>
      <c r="G19" s="2"/>
      <c r="H19" s="2"/>
      <c r="I19" s="2"/>
      <c r="J19" s="2">
        <f t="shared" si="4"/>
        <v>0</v>
      </c>
      <c r="K19" s="2">
        <f t="shared" si="4"/>
        <v>0</v>
      </c>
      <c r="L19" s="2" t="e">
        <f>(#REF!)*(1.805/($Q$8*2.65*202600))</f>
        <v>#REF!</v>
      </c>
      <c r="M19" s="8" t="e">
        <f t="shared" si="1"/>
        <v>#REF!</v>
      </c>
      <c r="N19" s="9" t="e">
        <f t="shared" si="2"/>
        <v>#REF!</v>
      </c>
    </row>
    <row r="20" spans="1:14" x14ac:dyDescent="0.25">
      <c r="A20" s="2" t="s">
        <v>4</v>
      </c>
      <c r="B20" s="2" t="s">
        <v>9</v>
      </c>
      <c r="C20" s="2"/>
      <c r="D20" s="2"/>
      <c r="E20" s="4"/>
      <c r="F20" s="2"/>
      <c r="G20" s="2"/>
      <c r="H20" s="2"/>
      <c r="I20" s="2"/>
      <c r="J20" s="2">
        <f t="shared" si="4"/>
        <v>0</v>
      </c>
      <c r="K20" s="2">
        <f t="shared" si="4"/>
        <v>0</v>
      </c>
      <c r="L20" s="2" t="e">
        <f>(#REF!)*(1.805/($Q$8*2.65*202600))</f>
        <v>#REF!</v>
      </c>
      <c r="M20" s="8" t="e">
        <f t="shared" si="1"/>
        <v>#REF!</v>
      </c>
      <c r="N20" s="9" t="e">
        <f t="shared" si="2"/>
        <v>#REF!</v>
      </c>
    </row>
    <row r="21" spans="1:14" x14ac:dyDescent="0.25">
      <c r="A21" s="2" t="s">
        <v>4</v>
      </c>
      <c r="B21" s="2" t="s">
        <v>9</v>
      </c>
      <c r="C21" s="2"/>
      <c r="D21" s="2"/>
      <c r="E21" s="4"/>
      <c r="F21" s="2"/>
      <c r="G21" s="2"/>
      <c r="H21" s="2"/>
      <c r="I21" s="2"/>
      <c r="J21" s="2">
        <f t="shared" si="4"/>
        <v>0</v>
      </c>
      <c r="K21" s="2">
        <f t="shared" si="4"/>
        <v>0</v>
      </c>
      <c r="L21" s="2" t="e">
        <f>(#REF!)*(1.805/($Q$8*2.65*202600))</f>
        <v>#REF!</v>
      </c>
      <c r="M21" s="8" t="e">
        <f t="shared" si="1"/>
        <v>#REF!</v>
      </c>
      <c r="N21" s="9" t="e">
        <f t="shared" si="2"/>
        <v>#REF!</v>
      </c>
    </row>
    <row r="22" spans="1:14" x14ac:dyDescent="0.25">
      <c r="A22" s="2" t="s">
        <v>4</v>
      </c>
      <c r="B22" s="2" t="s">
        <v>9</v>
      </c>
      <c r="C22" s="2"/>
      <c r="D22" s="2"/>
      <c r="E22" s="4"/>
      <c r="F22" s="2"/>
      <c r="G22" s="2"/>
      <c r="H22" s="2"/>
      <c r="I22" s="2"/>
      <c r="J22" s="2">
        <f t="shared" si="4"/>
        <v>0</v>
      </c>
      <c r="K22" s="2">
        <f t="shared" si="4"/>
        <v>0</v>
      </c>
      <c r="L22" s="2" t="e">
        <f>(#REF!)*(1.805/($Q$8*2.65*202600))</f>
        <v>#REF!</v>
      </c>
      <c r="M22" s="8" t="e">
        <f t="shared" si="1"/>
        <v>#REF!</v>
      </c>
      <c r="N22" s="9" t="e">
        <f t="shared" si="2"/>
        <v>#REF!</v>
      </c>
    </row>
    <row r="23" spans="1:14" x14ac:dyDescent="0.25">
      <c r="A23" s="2" t="s">
        <v>4</v>
      </c>
      <c r="B23" s="2" t="s">
        <v>9</v>
      </c>
      <c r="C23" s="2"/>
      <c r="D23" s="2"/>
      <c r="E23" s="4"/>
      <c r="F23" s="2"/>
      <c r="G23" s="2"/>
      <c r="H23" s="2"/>
      <c r="I23" s="2"/>
      <c r="J23" s="2">
        <f t="shared" si="4"/>
        <v>0</v>
      </c>
      <c r="K23" s="2">
        <f t="shared" si="4"/>
        <v>0</v>
      </c>
      <c r="L23" s="2" t="e">
        <f>(#REF!)*(1.805/($Q$8*2.65*202600))</f>
        <v>#REF!</v>
      </c>
      <c r="M23" s="8" t="e">
        <f t="shared" si="1"/>
        <v>#REF!</v>
      </c>
      <c r="N23" s="9" t="e">
        <f t="shared" si="2"/>
        <v>#REF!</v>
      </c>
    </row>
    <row r="24" spans="1:14" x14ac:dyDescent="0.25">
      <c r="A24" s="2" t="s">
        <v>4</v>
      </c>
      <c r="B24" s="2" t="s">
        <v>9</v>
      </c>
      <c r="C24" s="2"/>
      <c r="D24" s="2"/>
      <c r="E24" s="4"/>
      <c r="F24" s="2"/>
      <c r="G24" s="2"/>
      <c r="H24" s="2"/>
      <c r="I24" s="2"/>
      <c r="J24" s="2">
        <f t="shared" si="4"/>
        <v>0</v>
      </c>
      <c r="K24" s="2">
        <f t="shared" si="4"/>
        <v>0</v>
      </c>
      <c r="L24" s="2" t="e">
        <f>(#REF!)*(1.805/($Q$8*2.65*202600))</f>
        <v>#REF!</v>
      </c>
      <c r="M24" s="8" t="e">
        <f t="shared" si="1"/>
        <v>#REF!</v>
      </c>
      <c r="N24" s="9" t="e">
        <f t="shared" si="2"/>
        <v>#REF!</v>
      </c>
    </row>
    <row r="25" spans="1:14" x14ac:dyDescent="0.25">
      <c r="A25" s="2" t="s">
        <v>4</v>
      </c>
      <c r="B25" s="2" t="s">
        <v>9</v>
      </c>
      <c r="C25" s="2"/>
      <c r="D25" s="2"/>
      <c r="E25" s="4"/>
      <c r="F25" s="2"/>
      <c r="G25" s="2"/>
      <c r="H25" s="2"/>
      <c r="I25" s="2"/>
      <c r="J25" s="2">
        <f t="shared" si="4"/>
        <v>0</v>
      </c>
      <c r="K25" s="2">
        <f t="shared" si="4"/>
        <v>0</v>
      </c>
      <c r="L25" s="2" t="e">
        <f>(#REF!)*(1.805/($Q$8*2.65*202600))</f>
        <v>#REF!</v>
      </c>
      <c r="M25" s="8" t="e">
        <f t="shared" si="1"/>
        <v>#REF!</v>
      </c>
      <c r="N25" s="9" t="e">
        <f t="shared" si="2"/>
        <v>#REF!</v>
      </c>
    </row>
    <row r="26" spans="1:14" x14ac:dyDescent="0.25">
      <c r="D26" s="6"/>
      <c r="E26" s="6"/>
    </row>
    <row r="27" spans="1:14" x14ac:dyDescent="0.25">
      <c r="D27" s="6"/>
      <c r="E27" s="22" t="s">
        <v>35</v>
      </c>
      <c r="F27" s="3">
        <f>AVERAGE(F5:F13,F15:F16)</f>
        <v>70.813909090909092</v>
      </c>
      <c r="G27" s="3">
        <f>AVERAGE(G5:G13,G15:G16)</f>
        <v>27.70272727272727</v>
      </c>
    </row>
    <row r="28" spans="1:14" x14ac:dyDescent="0.25">
      <c r="D28" s="6"/>
      <c r="E28" s="6"/>
    </row>
    <row r="29" spans="1:14" x14ac:dyDescent="0.25">
      <c r="D29" s="6"/>
      <c r="E29" s="6"/>
    </row>
    <row r="30" spans="1:14" x14ac:dyDescent="0.25">
      <c r="D30" s="6"/>
      <c r="E30" s="6"/>
    </row>
    <row r="31" spans="1:14" x14ac:dyDescent="0.25">
      <c r="D31" s="6"/>
      <c r="E31" s="6"/>
    </row>
    <row r="32" spans="1:14" x14ac:dyDescent="0.25">
      <c r="D32" s="6"/>
      <c r="E32" s="6"/>
    </row>
    <row r="33" spans="4:5" x14ac:dyDescent="0.25">
      <c r="D33" s="6"/>
      <c r="E33" s="6"/>
    </row>
    <row r="34" spans="4:5" x14ac:dyDescent="0.25">
      <c r="D34" s="6"/>
      <c r="E34" s="6"/>
    </row>
    <row r="35" spans="4:5" x14ac:dyDescent="0.25">
      <c r="D35" s="6"/>
      <c r="E35" s="6"/>
    </row>
    <row r="36" spans="4:5" x14ac:dyDescent="0.25">
      <c r="D36" s="6"/>
      <c r="E36" s="6"/>
    </row>
    <row r="37" spans="4:5" x14ac:dyDescent="0.25">
      <c r="D37" s="6"/>
      <c r="E37" s="6"/>
    </row>
    <row r="38" spans="4:5" x14ac:dyDescent="0.25">
      <c r="D38" s="6"/>
      <c r="E38" s="6"/>
    </row>
    <row r="39" spans="4:5" x14ac:dyDescent="0.25">
      <c r="D39" s="6"/>
      <c r="E39" s="6"/>
    </row>
    <row r="40" spans="4:5" x14ac:dyDescent="0.25">
      <c r="D40" s="6"/>
      <c r="E40" s="6"/>
    </row>
    <row r="41" spans="4:5" x14ac:dyDescent="0.25">
      <c r="D41" s="6"/>
      <c r="E4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Pl1P</vt:lpstr>
      <vt:lpstr>Pl1C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2021-08-31T13:50:38Z</dcterms:created>
  <dcterms:modified xsi:type="dcterms:W3CDTF">2022-11-13T22:16:49Z</dcterms:modified>
</cp:coreProperties>
</file>