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13_ncr:1_{6CEA0368-5EBD-46DE-A29C-7CCE6B315795}" xr6:coauthVersionLast="36" xr6:coauthVersionMax="36" xr10:uidLastSave="{00000000-0000-0000-0000-000000000000}"/>
  <bookViews>
    <workbookView xWindow="0" yWindow="0" windowWidth="25200" windowHeight="11775" xr2:uid="{4B70BDB9-4E57-4D1B-A862-482F17718F9B}"/>
  </bookViews>
  <sheets>
    <sheet name="7Pl1C" sheetId="1" r:id="rId1"/>
    <sheet name="7Pl1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M7" i="2" s="1"/>
  <c r="N7" i="2" s="1"/>
  <c r="L6" i="2"/>
  <c r="L7" i="1"/>
  <c r="K6" i="1"/>
  <c r="J7" i="1"/>
  <c r="K7" i="2"/>
  <c r="L3" i="1"/>
  <c r="L23" i="1"/>
  <c r="K6" i="2"/>
  <c r="J7" i="2"/>
  <c r="J6" i="2"/>
  <c r="J5" i="1"/>
  <c r="F30" i="2"/>
  <c r="L12" i="1" s="1"/>
  <c r="M12" i="1" s="1"/>
  <c r="N12" i="1" s="1"/>
  <c r="G34" i="1"/>
  <c r="G33" i="1"/>
  <c r="F34" i="1"/>
  <c r="F33" i="1"/>
  <c r="M6" i="2" l="1"/>
  <c r="N6" i="2" s="1"/>
  <c r="M3" i="1"/>
  <c r="L32" i="1"/>
  <c r="L20" i="1"/>
  <c r="L8" i="1"/>
  <c r="L31" i="1"/>
  <c r="M31" i="1" s="1"/>
  <c r="N31" i="1" s="1"/>
  <c r="L19" i="1"/>
  <c r="M19" i="1" s="1"/>
  <c r="N19" i="1" s="1"/>
  <c r="L30" i="1"/>
  <c r="M30" i="1" s="1"/>
  <c r="N30" i="1" s="1"/>
  <c r="L18" i="1"/>
  <c r="M18" i="1" s="1"/>
  <c r="N18" i="1" s="1"/>
  <c r="L6" i="1"/>
  <c r="M6" i="1" s="1"/>
  <c r="N6" i="1" s="1"/>
  <c r="L28" i="1"/>
  <c r="M28" i="1" s="1"/>
  <c r="N28" i="1" s="1"/>
  <c r="L16" i="1"/>
  <c r="L4" i="1"/>
  <c r="L5" i="1"/>
  <c r="L27" i="1"/>
  <c r="L15" i="1"/>
  <c r="L26" i="1"/>
  <c r="M26" i="1" s="1"/>
  <c r="N26" i="1" s="1"/>
  <c r="L14" i="1"/>
  <c r="M14" i="1" s="1"/>
  <c r="N14" i="1" s="1"/>
  <c r="L11" i="1"/>
  <c r="L22" i="1"/>
  <c r="L10" i="1"/>
  <c r="M10" i="1" s="1"/>
  <c r="N10" i="1" s="1"/>
  <c r="L9" i="1"/>
  <c r="M9" i="1" s="1"/>
  <c r="N9" i="1" s="1"/>
  <c r="L29" i="1"/>
  <c r="M29" i="1" s="1"/>
  <c r="N29" i="1" s="1"/>
  <c r="L25" i="1"/>
  <c r="M25" i="1" s="1"/>
  <c r="N25" i="1" s="1"/>
  <c r="L13" i="1"/>
  <c r="L21" i="1"/>
  <c r="L17" i="1"/>
  <c r="L24" i="1"/>
  <c r="M21" i="1"/>
  <c r="N21" i="1" s="1"/>
  <c r="M20" i="1"/>
  <c r="N20" i="1" s="1"/>
  <c r="M17" i="1"/>
  <c r="N17" i="1" s="1"/>
  <c r="M11" i="1"/>
  <c r="N11" i="1" s="1"/>
  <c r="M16" i="1"/>
  <c r="N16" i="1" s="1"/>
  <c r="M27" i="1"/>
  <c r="N27" i="1" s="1"/>
  <c r="M15" i="1"/>
  <c r="N15" i="1" s="1"/>
  <c r="M23" i="1"/>
  <c r="N23" i="1" s="1"/>
  <c r="M5" i="1"/>
  <c r="N5" i="1" s="1"/>
  <c r="M22" i="1"/>
  <c r="N22" i="1" s="1"/>
  <c r="M4" i="1"/>
  <c r="N4" i="1" s="1"/>
  <c r="M32" i="1"/>
  <c r="N32" i="1" s="1"/>
  <c r="M8" i="1"/>
  <c r="N8" i="1" s="1"/>
  <c r="M13" i="1"/>
  <c r="N13" i="1" s="1"/>
  <c r="M7" i="1"/>
  <c r="N7" i="1" s="1"/>
  <c r="M24" i="1"/>
  <c r="N24" i="1" s="1"/>
  <c r="K12" i="1" l="1"/>
  <c r="K11" i="1"/>
  <c r="J11" i="1"/>
  <c r="K10" i="1"/>
  <c r="J10" i="1"/>
  <c r="K9" i="1"/>
  <c r="J9" i="1"/>
  <c r="K8" i="1"/>
  <c r="J8" i="1"/>
  <c r="K7" i="1"/>
  <c r="J6" i="1"/>
  <c r="K4" i="1"/>
  <c r="J4" i="1"/>
  <c r="K3" i="1"/>
  <c r="J3" i="1"/>
  <c r="N3" i="1" s="1"/>
  <c r="K23" i="1"/>
  <c r="K22" i="1"/>
  <c r="K21" i="1"/>
  <c r="K20" i="1"/>
  <c r="K19" i="1"/>
  <c r="K18" i="1"/>
  <c r="K17" i="1"/>
  <c r="J23" i="1"/>
  <c r="J22" i="1"/>
  <c r="J21" i="1"/>
  <c r="J20" i="1"/>
  <c r="J19" i="1"/>
  <c r="J18" i="1"/>
  <c r="J17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G30" i="2" l="1"/>
  <c r="K25" i="1" l="1"/>
  <c r="J25" i="1"/>
  <c r="K24" i="1"/>
  <c r="J24" i="1"/>
  <c r="K16" i="1"/>
  <c r="J16" i="1"/>
  <c r="K15" i="1"/>
  <c r="J15" i="1"/>
  <c r="K14" i="1"/>
  <c r="J14" i="1"/>
  <c r="K13" i="1"/>
  <c r="J13" i="1"/>
</calcChain>
</file>

<file path=xl/sharedStrings.xml><?xml version="1.0" encoding="utf-8"?>
<sst xmlns="http://schemas.openxmlformats.org/spreadsheetml/2006/main" count="289" uniqueCount="41">
  <si>
    <t>Profile_0</t>
  </si>
  <si>
    <t>Profile_90</t>
  </si>
  <si>
    <t>Sample</t>
  </si>
  <si>
    <t xml:space="preserve">Crystal </t>
  </si>
  <si>
    <t>Name</t>
  </si>
  <si>
    <t>Point</t>
  </si>
  <si>
    <t>Distance</t>
  </si>
  <si>
    <t>Area (cm2)</t>
  </si>
  <si>
    <t>Baseline</t>
  </si>
  <si>
    <t>X</t>
  </si>
  <si>
    <t>Y</t>
  </si>
  <si>
    <t>Z</t>
  </si>
  <si>
    <t>Total water (%)</t>
  </si>
  <si>
    <t>Total water (ppm)</t>
  </si>
  <si>
    <t>c (wt% H2O) = Abstot × 1.805/[t·D·I]</t>
  </si>
  <si>
    <t>NS</t>
  </si>
  <si>
    <t>Abstotal= sum of areas</t>
  </si>
  <si>
    <t>D= 2.65 g/cm3</t>
  </si>
  <si>
    <t>I = 202600 ± 20260 L·mol–1 H2O cm–2</t>
  </si>
  <si>
    <t>t=thickness</t>
  </si>
  <si>
    <t>EW</t>
  </si>
  <si>
    <t>3720-2693</t>
  </si>
  <si>
    <t>Pl1_P</t>
  </si>
  <si>
    <t>Pl1_C</t>
  </si>
  <si>
    <t xml:space="preserve"> </t>
  </si>
  <si>
    <t>3697-2711</t>
  </si>
  <si>
    <t>3720-2711</t>
  </si>
  <si>
    <t>3690-2733</t>
  </si>
  <si>
    <t>3712-2648</t>
  </si>
  <si>
    <t>3709-2645</t>
  </si>
  <si>
    <t>3712-2696</t>
  </si>
  <si>
    <t>3705-2749</t>
  </si>
  <si>
    <t>C_90</t>
  </si>
  <si>
    <t>C_0</t>
  </si>
  <si>
    <t>P_90</t>
  </si>
  <si>
    <t>P_0</t>
  </si>
  <si>
    <t>CMV8Ad2PM7</t>
  </si>
  <si>
    <t>3667-2849</t>
  </si>
  <si>
    <t>3608-2896</t>
  </si>
  <si>
    <t>Average NS</t>
  </si>
  <si>
    <t>Average 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</si>
</sst>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1" xfId="0" applyFill="1" applyBorder="1"/>
    <xf numFmtId="0" fontId="0" fillId="0" borderId="4" xfId="0" applyFill="1" applyBorder="1"/>
    <xf numFmtId="164" fontId="0" fillId="0" borderId="5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64" fontId="2" fillId="0" borderId="1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right" wrapText="1"/>
    </xf>
    <xf numFmtId="164" fontId="2" fillId="0" borderId="1" xfId="0" applyNumberFormat="1" applyFont="1" applyFill="1" applyBorder="1" applyAlignment="1">
      <alignment horizontal="right" wrapText="1"/>
    </xf>
    <xf numFmtId="0" fontId="1" fillId="0" borderId="6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164" fontId="0" fillId="0" borderId="0" xfId="0" applyNumberFormat="1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3066491688539"/>
          <c:y val="5.0228310502283102E-2"/>
          <c:w val="0.78990507436570434"/>
          <c:h val="0.75258763887390789"/>
        </c:manualLayout>
      </c:layout>
      <c:scatterChart>
        <c:scatterStyle val="lineMarker"/>
        <c:varyColors val="0"/>
        <c:ser>
          <c:idx val="2"/>
          <c:order val="1"/>
          <c:tx>
            <c:v>Pl1_C_EW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xVal>
            <c:numRef>
              <c:f>'7Pl1C'!$E$17:$E$32</c:f>
              <c:numCache>
                <c:formatCode>General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</c:numCache>
              <c:extLst xmlns:c15="http://schemas.microsoft.com/office/drawing/2012/chart"/>
            </c:numRef>
          </c:xVal>
          <c:yVal>
            <c:numRef>
              <c:f>'7Pl1C'!$N$17:$N$32</c:f>
              <c:numCache>
                <c:formatCode>0.000</c:formatCode>
                <c:ptCount val="16"/>
                <c:pt idx="0">
                  <c:v>145.40534792344801</c:v>
                </c:pt>
                <c:pt idx="1">
                  <c:v>195.16884484306166</c:v>
                </c:pt>
                <c:pt idx="2">
                  <c:v>152.64193774910459</c:v>
                </c:pt>
                <c:pt idx="3">
                  <c:v>117.06939128978026</c:v>
                </c:pt>
                <c:pt idx="4">
                  <c:v>120.6800288214567</c:v>
                </c:pt>
                <c:pt idx="5">
                  <c:v>100.19835742635804</c:v>
                </c:pt>
                <c:pt idx="6">
                  <c:v>98.141803631300945</c:v>
                </c:pt>
                <c:pt idx="7">
                  <c:v>198.03124684504715</c:v>
                </c:pt>
                <c:pt idx="8">
                  <c:v>86.552904213835632</c:v>
                </c:pt>
                <c:pt idx="9">
                  <c:v>100.24138461568724</c:v>
                </c:pt>
                <c:pt idx="10">
                  <c:v>150.85740330353553</c:v>
                </c:pt>
                <c:pt idx="11">
                  <c:v>104.2976088029594</c:v>
                </c:pt>
                <c:pt idx="12">
                  <c:v>105.60228069634846</c:v>
                </c:pt>
                <c:pt idx="13">
                  <c:v>96.075039994708121</c:v>
                </c:pt>
                <c:pt idx="14">
                  <c:v>98.591765933269116</c:v>
                </c:pt>
                <c:pt idx="15">
                  <c:v>101.43010188020607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D10-46D6-8E59-7A5DD35A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</c:scatterChart>
      <c:scatterChart>
        <c:scatterStyle val="lineMarker"/>
        <c:varyColors val="0"/>
        <c:ser>
          <c:idx val="0"/>
          <c:order val="0"/>
          <c:tx>
            <c:v>Pl1_C_NS</c:v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/>
            </c:spPr>
          </c:marker>
          <c:xVal>
            <c:numRef>
              <c:f>'7Pl1C'!$E$3:$E$16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xVal>
          <c:yVal>
            <c:numRef>
              <c:f>'7Pl1C'!$N$3:$N$16</c:f>
              <c:numCache>
                <c:formatCode>0.000</c:formatCode>
                <c:ptCount val="14"/>
                <c:pt idx="0">
                  <c:v>101.66346968673734</c:v>
                </c:pt>
                <c:pt idx="1">
                  <c:v>98.242443497867583</c:v>
                </c:pt>
                <c:pt idx="2">
                  <c:v>85.19061964320916</c:v>
                </c:pt>
                <c:pt idx="3">
                  <c:v>108.09931622623338</c:v>
                </c:pt>
                <c:pt idx="4">
                  <c:v>101.90704733480442</c:v>
                </c:pt>
                <c:pt idx="5">
                  <c:v>96.46593107064804</c:v>
                </c:pt>
                <c:pt idx="6">
                  <c:v>103.19567519149444</c:v>
                </c:pt>
                <c:pt idx="7">
                  <c:v>99.053396625563835</c:v>
                </c:pt>
                <c:pt idx="8">
                  <c:v>100.12032506604913</c:v>
                </c:pt>
                <c:pt idx="9">
                  <c:v>73.373457339980433</c:v>
                </c:pt>
                <c:pt idx="10">
                  <c:v>113.71181197331116</c:v>
                </c:pt>
                <c:pt idx="11">
                  <c:v>111.99364149772448</c:v>
                </c:pt>
                <c:pt idx="12">
                  <c:v>125.34519712889652</c:v>
                </c:pt>
                <c:pt idx="13">
                  <c:v>178.64567486625015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D10-46D6-8E59-7A5DD35A4A04}"/>
            </c:ext>
          </c:extLst>
        </c:ser>
        <c:ser>
          <c:idx val="3"/>
          <c:order val="2"/>
          <c:tx>
            <c:v>Pl1_C_EW1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'1Pl13C '!#REF!</c:f>
            </c:numRef>
          </c:xVal>
          <c:yVal>
            <c:numRef>
              <c:f>'1Pl13C '!#REF!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D10-46D6-8E59-7A5DD35A4A04}"/>
            </c:ext>
          </c:extLst>
        </c:ser>
        <c:ser>
          <c:idx val="4"/>
          <c:order val="3"/>
          <c:tx>
            <c:v>Pl1C_EW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'1Pl13C '!#REF!</c:f>
            </c:numRef>
          </c:xVal>
          <c:yVal>
            <c:numRef>
              <c:f>'1Pl13C '!#REF!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D10-46D6-8E59-7A5DD35A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91247"/>
        <c:axId val="937790415"/>
        <c:extLst/>
      </c:scatterChart>
      <c:valAx>
        <c:axId val="49803136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</c:valAx>
      <c:valAx>
        <c:axId val="49805216"/>
        <c:scaling>
          <c:orientation val="minMax"/>
          <c:max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Water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  <c:majorUnit val="100"/>
        <c:minorUnit val="2"/>
      </c:valAx>
      <c:valAx>
        <c:axId val="937790415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91247"/>
        <c:crosses val="max"/>
        <c:crossBetween val="midCat"/>
      </c:valAx>
      <c:valAx>
        <c:axId val="937791247"/>
        <c:scaling>
          <c:orientation val="minMax"/>
          <c:max val="130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90415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3212467191601041"/>
          <c:y val="0.14183762988530543"/>
          <c:w val="0.2081531058617673"/>
          <c:h val="0.15411066767339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08388766219038"/>
          <c:y val="3.343782654127482E-2"/>
          <c:w val="0.67441680900998491"/>
          <c:h val="0.78128831074799032"/>
        </c:manualLayout>
      </c:layout>
      <c:scatterChart>
        <c:scatterStyle val="lineMarker"/>
        <c:varyColors val="0"/>
        <c:ser>
          <c:idx val="1"/>
          <c:order val="1"/>
          <c:tx>
            <c:v>PL1_P_EW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'7Pl1P'!$E$13:$E$24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</c:numCache>
            </c:numRef>
          </c:xVal>
          <c:yVal>
            <c:numRef>
              <c:f>'7Pl1P'!$N$13:$N$24</c:f>
              <c:numCache>
                <c:formatCode>General</c:formatCode>
                <c:ptCount val="1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BF1-4072-BBC9-96F6B630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Pl1_P_NS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'7Pl1P'!$E$3:$E$12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'7Pl1P'!$N$3:$N$12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3">
                        <c:v>86.033122832438195</c:v>
                      </c:pt>
                      <c:pt idx="4">
                        <c:v>112.96259352850736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BF1-4072-BBC9-96F6B630FA5C}"/>
                  </c:ext>
                </c:extLst>
              </c15:ser>
            </c15:filteredScatterSeries>
          </c:ext>
        </c:extLst>
      </c:scatterChart>
      <c:valAx>
        <c:axId val="498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  <c:minorUnit val="1"/>
      </c:valAx>
      <c:valAx>
        <c:axId val="49805216"/>
        <c:scaling>
          <c:orientation val="minMax"/>
          <c:min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10</xdr:row>
      <xdr:rowOff>180975</xdr:rowOff>
    </xdr:from>
    <xdr:to>
      <xdr:col>21</xdr:col>
      <xdr:colOff>323850</xdr:colOff>
      <xdr:row>25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8C5801-4E42-4C6F-BAA6-759ECD793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11</xdr:row>
      <xdr:rowOff>19050</xdr:rowOff>
    </xdr:from>
    <xdr:to>
      <xdr:col>22</xdr:col>
      <xdr:colOff>57149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81FD40-4082-4A04-A022-5F38C0818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DF4-B5C3-4D49-BC2F-5405A09FDE6A}">
  <dimension ref="A1:Q34"/>
  <sheetViews>
    <sheetView tabSelected="1" workbookViewId="0">
      <selection activeCell="A3" sqref="A3:A32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2" width="5.5703125" style="2" bestFit="1" customWidth="1"/>
    <col min="13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3" t="s">
        <v>33</v>
      </c>
      <c r="K1" s="3" t="s">
        <v>32</v>
      </c>
      <c r="L1" s="3" t="s">
        <v>34</v>
      </c>
      <c r="M1" s="3"/>
      <c r="N1" s="3"/>
    </row>
    <row r="2" spans="1:17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7</v>
      </c>
      <c r="H2" s="3" t="s">
        <v>8</v>
      </c>
      <c r="I2" s="3" t="s">
        <v>8</v>
      </c>
      <c r="J2" s="3" t="s">
        <v>9</v>
      </c>
      <c r="K2" s="3" t="s">
        <v>11</v>
      </c>
      <c r="L2" s="3" t="s">
        <v>10</v>
      </c>
      <c r="M2" s="3" t="s">
        <v>12</v>
      </c>
      <c r="N2" s="3" t="s">
        <v>13</v>
      </c>
      <c r="P2" t="s">
        <v>14</v>
      </c>
    </row>
    <row r="3" spans="1:17" x14ac:dyDescent="0.25">
      <c r="A3" s="7" t="s">
        <v>36</v>
      </c>
      <c r="B3" s="7" t="s">
        <v>23</v>
      </c>
      <c r="C3" s="13" t="s">
        <v>15</v>
      </c>
      <c r="D3" s="14">
        <v>1</v>
      </c>
      <c r="E3" s="14">
        <v>0</v>
      </c>
      <c r="F3" s="13">
        <v>41.048999999999999</v>
      </c>
      <c r="G3" s="13">
        <v>25.015000000000001</v>
      </c>
      <c r="H3" s="13" t="s">
        <v>29</v>
      </c>
      <c r="I3" s="13" t="s">
        <v>25</v>
      </c>
      <c r="J3" s="17">
        <f t="shared" ref="J3:J11" si="0">(F3)*(1.805/($Q$9*2.65*202600))</f>
        <v>2.9935984657198005E-3</v>
      </c>
      <c r="K3" s="17">
        <f t="shared" ref="K3:K12" si="1">(G3)*(1.805/($Q$9*2.65*202600))</f>
        <v>1.824279900118902E-3</v>
      </c>
      <c r="L3" s="17">
        <f>'7Pl1P'!$F$30*(1.805/($Q$8*2.65*202600))</f>
        <v>5.3484686028350331E-3</v>
      </c>
      <c r="M3" s="17">
        <f t="shared" ref="M3:M32" si="2">SUM(J3:L3)</f>
        <v>1.0166346968673735E-2</v>
      </c>
      <c r="N3" s="17">
        <f t="shared" ref="N3:N32" si="3">M3*10000</f>
        <v>101.66346968673734</v>
      </c>
      <c r="P3" t="s">
        <v>16</v>
      </c>
    </row>
    <row r="4" spans="1:17" x14ac:dyDescent="0.25">
      <c r="A4" s="7" t="s">
        <v>36</v>
      </c>
      <c r="B4" s="7" t="s">
        <v>23</v>
      </c>
      <c r="C4" s="13" t="s">
        <v>15</v>
      </c>
      <c r="D4" s="14">
        <v>2</v>
      </c>
      <c r="E4" s="14">
        <v>100</v>
      </c>
      <c r="F4" s="13">
        <v>37.762999999999998</v>
      </c>
      <c r="G4" s="13">
        <v>23.61</v>
      </c>
      <c r="H4" s="13" t="s">
        <v>29</v>
      </c>
      <c r="I4" s="13" t="s">
        <v>25</v>
      </c>
      <c r="J4" s="17">
        <f t="shared" si="0"/>
        <v>2.7539588993879711E-3</v>
      </c>
      <c r="K4" s="17">
        <f t="shared" si="1"/>
        <v>1.7218168475637528E-3</v>
      </c>
      <c r="L4" s="17">
        <f>'7Pl1P'!$F$30*(1.805/($Q$8*2.65*202600))</f>
        <v>5.3484686028350331E-3</v>
      </c>
      <c r="M4" s="17">
        <f t="shared" si="2"/>
        <v>9.8242443497867579E-3</v>
      </c>
      <c r="N4" s="17">
        <f t="shared" si="3"/>
        <v>98.242443497867583</v>
      </c>
      <c r="P4" t="s">
        <v>17</v>
      </c>
    </row>
    <row r="5" spans="1:17" x14ac:dyDescent="0.25">
      <c r="A5" s="7" t="s">
        <v>36</v>
      </c>
      <c r="B5" s="25" t="s">
        <v>23</v>
      </c>
      <c r="C5" s="15" t="s">
        <v>15</v>
      </c>
      <c r="D5" s="16">
        <v>3</v>
      </c>
      <c r="E5" s="16">
        <v>200</v>
      </c>
      <c r="F5" s="15">
        <v>43.475999999999999</v>
      </c>
      <c r="G5" s="15">
        <v>26.172000000000001</v>
      </c>
      <c r="H5" s="15" t="s">
        <v>29</v>
      </c>
      <c r="I5" s="15" t="s">
        <v>25</v>
      </c>
      <c r="J5" s="18">
        <f t="shared" si="0"/>
        <v>3.170593361485884E-3</v>
      </c>
      <c r="K5" s="18"/>
      <c r="L5" s="18">
        <f>'7Pl1P'!$F$30*(1.805/($Q$8*2.65*202600))</f>
        <v>5.3484686028350331E-3</v>
      </c>
      <c r="M5" s="18">
        <f t="shared" si="2"/>
        <v>8.5190619643209162E-3</v>
      </c>
      <c r="N5" s="18">
        <f t="shared" si="3"/>
        <v>85.19061964320916</v>
      </c>
      <c r="P5" t="s">
        <v>18</v>
      </c>
    </row>
    <row r="6" spans="1:17" x14ac:dyDescent="0.25">
      <c r="A6" s="7" t="s">
        <v>36</v>
      </c>
      <c r="B6" s="25" t="s">
        <v>23</v>
      </c>
      <c r="C6" s="15" t="s">
        <v>15</v>
      </c>
      <c r="D6" s="16">
        <v>4</v>
      </c>
      <c r="E6" s="16">
        <v>300</v>
      </c>
      <c r="F6" s="15">
        <v>49.713999999999999</v>
      </c>
      <c r="G6" s="15">
        <v>25.175000000000001</v>
      </c>
      <c r="H6" s="15" t="s">
        <v>29</v>
      </c>
      <c r="I6" s="15" t="s">
        <v>25</v>
      </c>
      <c r="J6" s="18">
        <f t="shared" si="0"/>
        <v>3.6255147293428381E-3</v>
      </c>
      <c r="K6" s="18">
        <f>(G6)*(1.805/($Q$9*2.65*202600))</f>
        <v>1.8359482904454672E-3</v>
      </c>
      <c r="L6" s="18">
        <f>'7Pl1P'!$F$30*(1.805/($Q$8*2.65*202600))</f>
        <v>5.3484686028350331E-3</v>
      </c>
      <c r="M6" s="18">
        <f t="shared" si="2"/>
        <v>1.0809931622623338E-2</v>
      </c>
      <c r="N6" s="18">
        <f t="shared" si="3"/>
        <v>108.09931622623338</v>
      </c>
    </row>
    <row r="7" spans="1:17" x14ac:dyDescent="0.25">
      <c r="A7" s="7" t="s">
        <v>36</v>
      </c>
      <c r="B7" s="25" t="s">
        <v>23</v>
      </c>
      <c r="C7" s="15" t="s">
        <v>15</v>
      </c>
      <c r="D7" s="16">
        <v>5</v>
      </c>
      <c r="E7" s="16">
        <v>400</v>
      </c>
      <c r="F7" s="15">
        <v>43.954000000000001</v>
      </c>
      <c r="G7" s="15">
        <v>22.443999999999999</v>
      </c>
      <c r="H7" s="15" t="s">
        <v>29</v>
      </c>
      <c r="I7" s="15" t="s">
        <v>25</v>
      </c>
      <c r="J7" s="18">
        <f>(F7)*(1.805/($Q$9*2.65*202600))</f>
        <v>3.205452677586497E-3</v>
      </c>
      <c r="K7" s="18">
        <f t="shared" si="1"/>
        <v>1.63678345305891E-3</v>
      </c>
      <c r="L7" s="18">
        <f>'7Pl1P'!$F$30*(1.805/($Q$8*2.65*202600))</f>
        <v>5.3484686028350331E-3</v>
      </c>
      <c r="M7" s="18">
        <f t="shared" si="2"/>
        <v>1.0190704733480441E-2</v>
      </c>
      <c r="N7" s="18">
        <f t="shared" si="3"/>
        <v>101.90704733480442</v>
      </c>
      <c r="P7" t="s">
        <v>19</v>
      </c>
    </row>
    <row r="8" spans="1:17" x14ac:dyDescent="0.25">
      <c r="A8" s="7" t="s">
        <v>36</v>
      </c>
      <c r="B8" s="7" t="s">
        <v>23</v>
      </c>
      <c r="C8" s="13" t="s">
        <v>15</v>
      </c>
      <c r="D8" s="14">
        <v>6</v>
      </c>
      <c r="E8" s="14">
        <v>500</v>
      </c>
      <c r="F8" s="13">
        <v>39.569000000000003</v>
      </c>
      <c r="G8" s="13">
        <v>19.367999999999999</v>
      </c>
      <c r="H8" s="13" t="s">
        <v>29</v>
      </c>
      <c r="I8" s="13" t="s">
        <v>25</v>
      </c>
      <c r="J8" s="17">
        <f t="shared" si="0"/>
        <v>2.8856658551990742E-3</v>
      </c>
      <c r="K8" s="17">
        <f t="shared" si="1"/>
        <v>1.4124586490306974E-3</v>
      </c>
      <c r="L8" s="17">
        <f>'7Pl1P'!$F$30*(1.805/($Q$8*2.65*202600))</f>
        <v>5.3484686028350331E-3</v>
      </c>
      <c r="M8" s="17">
        <f t="shared" si="2"/>
        <v>9.6465931070648034E-3</v>
      </c>
      <c r="N8" s="17">
        <f t="shared" si="3"/>
        <v>96.46593107064804</v>
      </c>
      <c r="P8" s="2" t="s">
        <v>22</v>
      </c>
      <c r="Q8">
        <v>1.5900000000000001E-2</v>
      </c>
    </row>
    <row r="9" spans="1:17" x14ac:dyDescent="0.25">
      <c r="A9" s="7" t="s">
        <v>36</v>
      </c>
      <c r="B9" s="7" t="s">
        <v>23</v>
      </c>
      <c r="C9" s="13" t="s">
        <v>15</v>
      </c>
      <c r="D9" s="14">
        <v>7</v>
      </c>
      <c r="E9" s="14">
        <v>600</v>
      </c>
      <c r="F9" s="13">
        <v>42.654000000000003</v>
      </c>
      <c r="G9" s="13">
        <v>25.510999999999999</v>
      </c>
      <c r="H9" s="13" t="s">
        <v>29</v>
      </c>
      <c r="I9" s="13" t="s">
        <v>25</v>
      </c>
      <c r="J9" s="17">
        <f t="shared" si="0"/>
        <v>3.1106470061831562E-3</v>
      </c>
      <c r="K9" s="17">
        <f t="shared" si="1"/>
        <v>1.8604519101312535E-3</v>
      </c>
      <c r="L9" s="17">
        <f>'7Pl1P'!$F$30*(1.805/($Q$8*2.65*202600))</f>
        <v>5.3484686028350331E-3</v>
      </c>
      <c r="M9" s="17">
        <f t="shared" si="2"/>
        <v>1.0319567519149444E-2</v>
      </c>
      <c r="N9" s="17">
        <f t="shared" si="3"/>
        <v>103.19567519149444</v>
      </c>
      <c r="P9" s="2" t="s">
        <v>23</v>
      </c>
      <c r="Q9">
        <v>4.6100000000000002E-2</v>
      </c>
    </row>
    <row r="10" spans="1:17" x14ac:dyDescent="0.25">
      <c r="A10" s="7" t="s">
        <v>36</v>
      </c>
      <c r="B10" s="7" t="s">
        <v>23</v>
      </c>
      <c r="C10" s="13" t="s">
        <v>15</v>
      </c>
      <c r="D10" s="14">
        <v>8</v>
      </c>
      <c r="E10" s="14">
        <v>700</v>
      </c>
      <c r="F10" s="13">
        <v>37.710999999999999</v>
      </c>
      <c r="G10" s="13">
        <v>24.774000000000001</v>
      </c>
      <c r="H10" s="13" t="s">
        <v>30</v>
      </c>
      <c r="I10" s="13" t="s">
        <v>31</v>
      </c>
      <c r="J10" s="17">
        <f t="shared" si="0"/>
        <v>2.7501666725318376E-3</v>
      </c>
      <c r="K10" s="17">
        <f t="shared" si="1"/>
        <v>1.8067043871895134E-3</v>
      </c>
      <c r="L10" s="17">
        <f>'7Pl1P'!$F$30*(1.805/($Q$8*2.65*202600))</f>
        <v>5.3484686028350331E-3</v>
      </c>
      <c r="M10" s="17">
        <f t="shared" si="2"/>
        <v>9.9053396625563839E-3</v>
      </c>
      <c r="N10" s="17">
        <f t="shared" si="3"/>
        <v>99.053396625563835</v>
      </c>
    </row>
    <row r="11" spans="1:17" x14ac:dyDescent="0.25">
      <c r="A11" s="7" t="s">
        <v>36</v>
      </c>
      <c r="B11" s="7" t="s">
        <v>23</v>
      </c>
      <c r="C11" s="13" t="s">
        <v>15</v>
      </c>
      <c r="D11" s="14">
        <v>9</v>
      </c>
      <c r="E11" s="14">
        <v>800</v>
      </c>
      <c r="F11" s="13">
        <v>38.338000000000001</v>
      </c>
      <c r="G11" s="13">
        <v>25.61</v>
      </c>
      <c r="H11" s="13" t="s">
        <v>30</v>
      </c>
      <c r="I11" s="13" t="s">
        <v>31</v>
      </c>
      <c r="J11" s="17">
        <f t="shared" si="0"/>
        <v>2.7958921771240645E-3</v>
      </c>
      <c r="K11" s="17">
        <f t="shared" si="1"/>
        <v>1.8676717266458158E-3</v>
      </c>
      <c r="L11" s="17">
        <f>'7Pl1P'!$F$30*(1.805/($Q$8*2.65*202600))</f>
        <v>5.3484686028350331E-3</v>
      </c>
      <c r="M11" s="17">
        <f t="shared" si="2"/>
        <v>1.0012032506604913E-2</v>
      </c>
      <c r="N11" s="17">
        <f t="shared" si="3"/>
        <v>100.12032506604913</v>
      </c>
    </row>
    <row r="12" spans="1:17" x14ac:dyDescent="0.25">
      <c r="A12" s="7" t="s">
        <v>36</v>
      </c>
      <c r="B12" s="25" t="s">
        <v>23</v>
      </c>
      <c r="C12" s="15" t="s">
        <v>15</v>
      </c>
      <c r="D12" s="16">
        <v>10</v>
      </c>
      <c r="E12" s="16">
        <v>900</v>
      </c>
      <c r="F12" s="15">
        <v>51.186</v>
      </c>
      <c r="G12" s="15">
        <v>27.271999999999998</v>
      </c>
      <c r="H12" s="15" t="s">
        <v>30</v>
      </c>
      <c r="I12" s="15" t="s">
        <v>31</v>
      </c>
      <c r="J12" s="18"/>
      <c r="K12" s="18">
        <f t="shared" si="1"/>
        <v>1.9888771311630097E-3</v>
      </c>
      <c r="L12" s="18">
        <f>'7Pl1P'!$F$30*(1.805/($Q$8*2.65*202600))</f>
        <v>5.3484686028350331E-3</v>
      </c>
      <c r="M12" s="18">
        <f t="shared" si="2"/>
        <v>7.3373457339980432E-3</v>
      </c>
      <c r="N12" s="18">
        <f t="shared" si="3"/>
        <v>73.373457339980433</v>
      </c>
    </row>
    <row r="13" spans="1:17" x14ac:dyDescent="0.25">
      <c r="A13" s="7" t="s">
        <v>36</v>
      </c>
      <c r="B13" s="25" t="s">
        <v>23</v>
      </c>
      <c r="C13" s="15" t="s">
        <v>15</v>
      </c>
      <c r="D13" s="16">
        <v>11</v>
      </c>
      <c r="E13" s="16">
        <v>1000</v>
      </c>
      <c r="F13" s="16">
        <v>50.848999999999997</v>
      </c>
      <c r="G13" s="16">
        <v>31.736000000000001</v>
      </c>
      <c r="H13" s="16" t="s">
        <v>30</v>
      </c>
      <c r="I13" s="16" t="s">
        <v>31</v>
      </c>
      <c r="J13" s="19">
        <f t="shared" ref="J13:K25" si="4">(F13)*(1.805/($Q$9*2.65*202600))</f>
        <v>3.7082873732219085E-3</v>
      </c>
      <c r="K13" s="19">
        <f t="shared" si="4"/>
        <v>2.3144252212741745E-3</v>
      </c>
      <c r="L13" s="19">
        <f>'7Pl1P'!$F$30*(1.805/($Q$8*2.65*202600))</f>
        <v>5.3484686028350331E-3</v>
      </c>
      <c r="M13" s="19">
        <f t="shared" si="2"/>
        <v>1.1371181197331116E-2</v>
      </c>
      <c r="N13" s="19">
        <f t="shared" si="3"/>
        <v>113.71181197331116</v>
      </c>
    </row>
    <row r="14" spans="1:17" x14ac:dyDescent="0.25">
      <c r="A14" s="7" t="s">
        <v>36</v>
      </c>
      <c r="B14" s="25" t="s">
        <v>23</v>
      </c>
      <c r="C14" s="15" t="s">
        <v>15</v>
      </c>
      <c r="D14" s="16">
        <v>12</v>
      </c>
      <c r="E14" s="16">
        <v>1100</v>
      </c>
      <c r="F14" s="16">
        <v>50.274000000000001</v>
      </c>
      <c r="G14" s="16">
        <v>29.954999999999998</v>
      </c>
      <c r="H14" s="16" t="s">
        <v>30</v>
      </c>
      <c r="I14" s="16" t="s">
        <v>31</v>
      </c>
      <c r="J14" s="19">
        <f t="shared" si="4"/>
        <v>3.666354095485816E-3</v>
      </c>
      <c r="K14" s="19">
        <f t="shared" si="4"/>
        <v>2.1845414514515974E-3</v>
      </c>
      <c r="L14" s="19">
        <f>'7Pl1P'!$F$30*(1.805/($Q$8*2.65*202600))</f>
        <v>5.3484686028350331E-3</v>
      </c>
      <c r="M14" s="19">
        <f t="shared" si="2"/>
        <v>1.1199364149772448E-2</v>
      </c>
      <c r="N14" s="19">
        <f t="shared" si="3"/>
        <v>111.99364149772448</v>
      </c>
    </row>
    <row r="15" spans="1:17" x14ac:dyDescent="0.25">
      <c r="A15" s="7" t="s">
        <v>36</v>
      </c>
      <c r="B15" s="25" t="s">
        <v>23</v>
      </c>
      <c r="C15" s="15" t="s">
        <v>15</v>
      </c>
      <c r="D15" s="16">
        <v>13</v>
      </c>
      <c r="E15" s="16">
        <v>1200</v>
      </c>
      <c r="F15" s="16">
        <v>58.570999999999998</v>
      </c>
      <c r="G15" s="16">
        <v>39.966000000000001</v>
      </c>
      <c r="H15" s="16" t="s">
        <v>30</v>
      </c>
      <c r="I15" s="16" t="s">
        <v>31</v>
      </c>
      <c r="J15" s="19">
        <f t="shared" si="4"/>
        <v>4.2714330613577538E-3</v>
      </c>
      <c r="K15" s="19">
        <f t="shared" si="4"/>
        <v>2.9146180486968637E-3</v>
      </c>
      <c r="L15" s="19">
        <f>'7Pl1P'!$F$30*(1.805/($Q$8*2.65*202600))</f>
        <v>5.3484686028350331E-3</v>
      </c>
      <c r="M15" s="19">
        <f t="shared" si="2"/>
        <v>1.2534519712889651E-2</v>
      </c>
      <c r="N15" s="19">
        <f t="shared" si="3"/>
        <v>125.34519712889652</v>
      </c>
    </row>
    <row r="16" spans="1:17" x14ac:dyDescent="0.25">
      <c r="A16" s="7" t="s">
        <v>36</v>
      </c>
      <c r="B16" s="25" t="s">
        <v>23</v>
      </c>
      <c r="C16" s="15" t="s">
        <v>15</v>
      </c>
      <c r="D16" s="16">
        <v>14</v>
      </c>
      <c r="E16" s="16">
        <v>1300</v>
      </c>
      <c r="F16" s="16">
        <v>97.471999999999994</v>
      </c>
      <c r="G16" s="16">
        <v>74.152000000000001</v>
      </c>
      <c r="H16" s="16" t="s">
        <v>30</v>
      </c>
      <c r="I16" s="16" t="s">
        <v>31</v>
      </c>
      <c r="J16" s="19">
        <f t="shared" si="4"/>
        <v>7.1083833869434185E-3</v>
      </c>
      <c r="K16" s="19">
        <f t="shared" si="4"/>
        <v>5.4077154968465652E-3</v>
      </c>
      <c r="L16" s="19">
        <f>'7Pl1P'!$F$30*(1.805/($Q$8*2.65*202600))</f>
        <v>5.3484686028350331E-3</v>
      </c>
      <c r="M16" s="19">
        <f t="shared" si="2"/>
        <v>1.7864567486625016E-2</v>
      </c>
      <c r="N16" s="19">
        <f t="shared" si="3"/>
        <v>178.64567486625015</v>
      </c>
    </row>
    <row r="17" spans="1:14" x14ac:dyDescent="0.25">
      <c r="A17" s="7" t="s">
        <v>36</v>
      </c>
      <c r="B17" s="25" t="s">
        <v>23</v>
      </c>
      <c r="C17" s="15" t="s">
        <v>20</v>
      </c>
      <c r="D17" s="16">
        <v>1</v>
      </c>
      <c r="E17" s="16">
        <v>0</v>
      </c>
      <c r="F17" s="15">
        <v>68.725999999999999</v>
      </c>
      <c r="G17" s="15">
        <v>57.317999999999998</v>
      </c>
      <c r="H17" s="15" t="s">
        <v>27</v>
      </c>
      <c r="I17" s="15" t="s">
        <v>21</v>
      </c>
      <c r="J17" s="18">
        <f t="shared" si="4"/>
        <v>5.0120112098969282E-3</v>
      </c>
      <c r="K17" s="18">
        <f t="shared" si="4"/>
        <v>4.1800549796128413E-3</v>
      </c>
      <c r="L17" s="18">
        <f>'7Pl1P'!$F$30*(1.805/($Q$8*2.65*202600))</f>
        <v>5.3484686028350331E-3</v>
      </c>
      <c r="M17" s="18">
        <f t="shared" si="2"/>
        <v>1.4540534792344802E-2</v>
      </c>
      <c r="N17" s="18">
        <f t="shared" si="3"/>
        <v>145.40534792344801</v>
      </c>
    </row>
    <row r="18" spans="1:14" x14ac:dyDescent="0.25">
      <c r="A18" s="7" t="s">
        <v>36</v>
      </c>
      <c r="B18" s="25" t="s">
        <v>23</v>
      </c>
      <c r="C18" s="15" t="s">
        <v>20</v>
      </c>
      <c r="D18" s="16">
        <v>2</v>
      </c>
      <c r="E18" s="16">
        <v>200</v>
      </c>
      <c r="F18" s="15">
        <v>103.02200000000001</v>
      </c>
      <c r="G18" s="15">
        <v>91.259</v>
      </c>
      <c r="H18" s="15" t="s">
        <v>27</v>
      </c>
      <c r="I18" s="15" t="s">
        <v>26</v>
      </c>
      <c r="J18" s="18">
        <f t="shared" si="4"/>
        <v>7.5131306763961438E-3</v>
      </c>
      <c r="K18" s="18">
        <f t="shared" si="4"/>
        <v>6.6552852050749903E-3</v>
      </c>
      <c r="L18" s="18">
        <f>'7Pl1P'!$F$30*(1.805/($Q$8*2.65*202600))</f>
        <v>5.3484686028350331E-3</v>
      </c>
      <c r="M18" s="18">
        <f t="shared" si="2"/>
        <v>1.9516884484306166E-2</v>
      </c>
      <c r="N18" s="18">
        <f t="shared" si="3"/>
        <v>195.16884484306166</v>
      </c>
    </row>
    <row r="19" spans="1:14" x14ac:dyDescent="0.25">
      <c r="A19" s="7" t="s">
        <v>36</v>
      </c>
      <c r="B19" s="25" t="s">
        <v>23</v>
      </c>
      <c r="C19" s="15" t="s">
        <v>20</v>
      </c>
      <c r="D19" s="16">
        <v>3</v>
      </c>
      <c r="E19" s="16">
        <v>400</v>
      </c>
      <c r="F19" s="15">
        <v>78.748000000000005</v>
      </c>
      <c r="G19" s="15">
        <v>57.219000000000001</v>
      </c>
      <c r="H19" s="15" t="s">
        <v>27</v>
      </c>
      <c r="I19" s="15" t="s">
        <v>26</v>
      </c>
      <c r="J19" s="18">
        <f t="shared" si="4"/>
        <v>5.7428900089771459E-3</v>
      </c>
      <c r="K19" s="18">
        <f t="shared" si="4"/>
        <v>4.1728351630982794E-3</v>
      </c>
      <c r="L19" s="18">
        <f>'7Pl1P'!$F$30*(1.805/($Q$8*2.65*202600))</f>
        <v>5.3484686028350331E-3</v>
      </c>
      <c r="M19" s="18">
        <f t="shared" si="2"/>
        <v>1.5264193774910458E-2</v>
      </c>
      <c r="N19" s="18">
        <f t="shared" si="3"/>
        <v>152.64193774910459</v>
      </c>
    </row>
    <row r="20" spans="1:14" x14ac:dyDescent="0.25">
      <c r="A20" s="7" t="s">
        <v>36</v>
      </c>
      <c r="B20" s="7" t="s">
        <v>23</v>
      </c>
      <c r="C20" s="13" t="s">
        <v>20</v>
      </c>
      <c r="D20" s="14">
        <v>4</v>
      </c>
      <c r="E20" s="14">
        <v>600</v>
      </c>
      <c r="F20" s="13">
        <v>60.575000000000003</v>
      </c>
      <c r="G20" s="13">
        <v>26.614000000000001</v>
      </c>
      <c r="H20" s="13" t="s">
        <v>27</v>
      </c>
      <c r="I20" s="13" t="s">
        <v>26</v>
      </c>
      <c r="J20" s="17">
        <f t="shared" si="4"/>
        <v>4.417579650197981E-3</v>
      </c>
      <c r="K20" s="17">
        <f t="shared" si="4"/>
        <v>1.9408908759450114E-3</v>
      </c>
      <c r="L20" s="17">
        <f>'7Pl1P'!$F$30*(1.805/($Q$8*2.65*202600))</f>
        <v>5.3484686028350331E-3</v>
      </c>
      <c r="M20" s="17">
        <f t="shared" si="2"/>
        <v>1.1706939128978026E-2</v>
      </c>
      <c r="N20" s="17">
        <f t="shared" si="3"/>
        <v>117.06939128978026</v>
      </c>
    </row>
    <row r="21" spans="1:14" x14ac:dyDescent="0.25">
      <c r="A21" s="7" t="s">
        <v>36</v>
      </c>
      <c r="B21" s="7" t="s">
        <v>23</v>
      </c>
      <c r="C21" s="13" t="s">
        <v>20</v>
      </c>
      <c r="D21" s="14">
        <v>5</v>
      </c>
      <c r="E21" s="14">
        <v>800</v>
      </c>
      <c r="F21" s="13">
        <v>62.17</v>
      </c>
      <c r="G21" s="13">
        <v>29.97</v>
      </c>
      <c r="H21" s="13" t="s">
        <v>27</v>
      </c>
      <c r="I21" s="13" t="s">
        <v>26</v>
      </c>
      <c r="J21" s="17">
        <f t="shared" si="4"/>
        <v>4.5338989162659257E-3</v>
      </c>
      <c r="K21" s="17">
        <f t="shared" si="4"/>
        <v>2.1856353630447128E-3</v>
      </c>
      <c r="L21" s="17">
        <f>'7Pl1P'!$F$30*(1.805/($Q$8*2.65*202600))</f>
        <v>5.3484686028350331E-3</v>
      </c>
      <c r="M21" s="17">
        <f t="shared" si="2"/>
        <v>1.206800288214567E-2</v>
      </c>
      <c r="N21" s="17">
        <f t="shared" si="3"/>
        <v>120.6800288214567</v>
      </c>
    </row>
    <row r="22" spans="1:14" x14ac:dyDescent="0.25">
      <c r="A22" s="7" t="s">
        <v>36</v>
      </c>
      <c r="B22" s="7" t="s">
        <v>23</v>
      </c>
      <c r="C22" s="13" t="s">
        <v>20</v>
      </c>
      <c r="D22" s="14">
        <v>6</v>
      </c>
      <c r="E22" s="14">
        <v>1000</v>
      </c>
      <c r="F22" s="13">
        <v>50.462000000000003</v>
      </c>
      <c r="G22" s="13">
        <v>13.593</v>
      </c>
      <c r="H22" s="13" t="s">
        <v>27</v>
      </c>
      <c r="I22" s="13" t="s">
        <v>26</v>
      </c>
      <c r="J22" s="17">
        <f t="shared" si="4"/>
        <v>3.68006445411953E-3</v>
      </c>
      <c r="K22" s="17">
        <f t="shared" si="4"/>
        <v>9.9130268568124063E-4</v>
      </c>
      <c r="L22" s="17">
        <f>'7Pl1P'!$F$30*(1.805/($Q$8*2.65*202600))</f>
        <v>5.3484686028350331E-3</v>
      </c>
      <c r="M22" s="17">
        <f t="shared" si="2"/>
        <v>1.0019835742635805E-2</v>
      </c>
      <c r="N22" s="17">
        <f t="shared" si="3"/>
        <v>100.19835742635804</v>
      </c>
    </row>
    <row r="23" spans="1:14" x14ac:dyDescent="0.25">
      <c r="A23" s="7" t="s">
        <v>36</v>
      </c>
      <c r="B23" s="7" t="s">
        <v>23</v>
      </c>
      <c r="C23" s="13" t="s">
        <v>20</v>
      </c>
      <c r="D23" s="14">
        <v>7</v>
      </c>
      <c r="E23" s="14">
        <v>1200</v>
      </c>
      <c r="F23" s="13">
        <v>45.768000000000001</v>
      </c>
      <c r="G23" s="13">
        <v>15.467000000000001</v>
      </c>
      <c r="H23" s="13" t="s">
        <v>27</v>
      </c>
      <c r="I23" s="13" t="s">
        <v>26</v>
      </c>
      <c r="J23" s="17">
        <f t="shared" si="4"/>
        <v>3.3377430529139278E-3</v>
      </c>
      <c r="K23" s="17">
        <f t="shared" si="4"/>
        <v>1.1279687073811337E-3</v>
      </c>
      <c r="L23" s="17">
        <f>'7Pl1P'!$F$30*(1.805/($Q$8*2.65*202600))</f>
        <v>5.3484686028350331E-3</v>
      </c>
      <c r="M23" s="17">
        <f t="shared" si="2"/>
        <v>9.8141803631300942E-3</v>
      </c>
      <c r="N23" s="17">
        <f t="shared" si="3"/>
        <v>98.141803631300945</v>
      </c>
    </row>
    <row r="24" spans="1:14" x14ac:dyDescent="0.25">
      <c r="A24" s="7" t="s">
        <v>36</v>
      </c>
      <c r="B24" s="25" t="s">
        <v>23</v>
      </c>
      <c r="C24" s="15" t="s">
        <v>20</v>
      </c>
      <c r="D24" s="16">
        <v>8</v>
      </c>
      <c r="E24" s="16">
        <v>1400</v>
      </c>
      <c r="F24" s="16">
        <v>98.628</v>
      </c>
      <c r="G24" s="16">
        <v>99.578000000000003</v>
      </c>
      <c r="H24" s="16" t="s">
        <v>27</v>
      </c>
      <c r="I24" s="16" t="s">
        <v>26</v>
      </c>
      <c r="J24" s="19">
        <f t="shared" si="4"/>
        <v>7.1926875070528508E-3</v>
      </c>
      <c r="K24" s="19">
        <f t="shared" si="4"/>
        <v>7.2619685746168313E-3</v>
      </c>
      <c r="L24" s="19">
        <f>'7Pl1P'!$F$30*(1.805/($Q$8*2.65*202600))</f>
        <v>5.3484686028350331E-3</v>
      </c>
      <c r="M24" s="19">
        <f t="shared" si="2"/>
        <v>1.9803124684504715E-2</v>
      </c>
      <c r="N24" s="19">
        <f t="shared" si="3"/>
        <v>198.03124684504715</v>
      </c>
    </row>
    <row r="25" spans="1:14" x14ac:dyDescent="0.25">
      <c r="A25" s="7" t="s">
        <v>36</v>
      </c>
      <c r="B25" s="7" t="s">
        <v>23</v>
      </c>
      <c r="C25" s="13" t="s">
        <v>20</v>
      </c>
      <c r="D25" s="14">
        <v>9</v>
      </c>
      <c r="E25" s="14">
        <v>1600</v>
      </c>
      <c r="F25" s="14">
        <v>20.734999999999999</v>
      </c>
      <c r="G25" s="14">
        <v>24.609000000000002</v>
      </c>
      <c r="H25" s="14" t="s">
        <v>28</v>
      </c>
      <c r="I25" s="14" t="s">
        <v>26</v>
      </c>
      <c r="J25" s="20">
        <f t="shared" si="4"/>
        <v>1.5121504588832874E-3</v>
      </c>
      <c r="K25" s="20">
        <f t="shared" si="4"/>
        <v>1.7946713596652434E-3</v>
      </c>
      <c r="L25" s="20">
        <f>'7Pl1P'!$F$30*(1.805/($Q$8*2.65*202600))</f>
        <v>5.3484686028350331E-3</v>
      </c>
      <c r="M25" s="20">
        <f t="shared" si="2"/>
        <v>8.655290421383563E-3</v>
      </c>
      <c r="N25" s="20">
        <f t="shared" si="3"/>
        <v>86.552904213835632</v>
      </c>
    </row>
    <row r="26" spans="1:14" x14ac:dyDescent="0.25">
      <c r="A26" s="7" t="s">
        <v>36</v>
      </c>
      <c r="B26" s="7" t="s">
        <v>23</v>
      </c>
      <c r="C26" s="13" t="s">
        <v>20</v>
      </c>
      <c r="D26" s="14">
        <v>10</v>
      </c>
      <c r="E26" s="14">
        <v>1800</v>
      </c>
      <c r="F26" s="14">
        <v>39.362000000000002</v>
      </c>
      <c r="G26" s="14">
        <v>24.751999999999999</v>
      </c>
      <c r="H26" s="14" t="s">
        <v>28</v>
      </c>
      <c r="I26" s="14" t="s">
        <v>25</v>
      </c>
      <c r="J26" s="20">
        <f t="shared" ref="J26:J32" si="5">(F26)*(1.805/($Q$9*2.65*202600))</f>
        <v>2.8705698752140804E-3</v>
      </c>
      <c r="K26" s="20">
        <f t="shared" ref="K26:K32" si="6">(G26)*(1.805/($Q$9*2.65*202600))</f>
        <v>1.8050999835196107E-3</v>
      </c>
      <c r="L26" s="20">
        <f>'7Pl1P'!$F$30*(1.805/($Q$8*2.65*202600))</f>
        <v>5.3484686028350331E-3</v>
      </c>
      <c r="M26" s="20">
        <f t="shared" si="2"/>
        <v>1.0024138461568724E-2</v>
      </c>
      <c r="N26" s="20">
        <f t="shared" si="3"/>
        <v>100.24138461568724</v>
      </c>
    </row>
    <row r="27" spans="1:14" x14ac:dyDescent="0.25">
      <c r="A27" s="7" t="s">
        <v>36</v>
      </c>
      <c r="B27" s="25" t="s">
        <v>23</v>
      </c>
      <c r="C27" s="15" t="s">
        <v>20</v>
      </c>
      <c r="D27" s="16">
        <v>11</v>
      </c>
      <c r="E27" s="16">
        <v>2000</v>
      </c>
      <c r="F27" s="16">
        <v>37.110999999999997</v>
      </c>
      <c r="G27" s="16">
        <v>96.409000000000006</v>
      </c>
      <c r="H27" s="16" t="s">
        <v>28</v>
      </c>
      <c r="I27" s="16" t="s">
        <v>25</v>
      </c>
      <c r="J27" s="19">
        <f t="shared" si="5"/>
        <v>2.7064102088072183E-3</v>
      </c>
      <c r="K27" s="19">
        <f t="shared" si="6"/>
        <v>7.0308615187113024E-3</v>
      </c>
      <c r="L27" s="19">
        <f>'7Pl1P'!$F$30*(1.805/($Q$8*2.65*202600))</f>
        <v>5.3484686028350331E-3</v>
      </c>
      <c r="M27" s="19">
        <f t="shared" si="2"/>
        <v>1.5085740330353554E-2</v>
      </c>
      <c r="N27" s="19">
        <f t="shared" si="3"/>
        <v>150.85740330353553</v>
      </c>
    </row>
    <row r="28" spans="1:14" x14ac:dyDescent="0.25">
      <c r="A28" s="7" t="s">
        <v>36</v>
      </c>
      <c r="B28" s="25" t="s">
        <v>23</v>
      </c>
      <c r="C28" s="15" t="s">
        <v>20</v>
      </c>
      <c r="D28" s="16">
        <v>12</v>
      </c>
      <c r="E28" s="16">
        <v>2200</v>
      </c>
      <c r="F28" s="16">
        <v>52.134</v>
      </c>
      <c r="G28" s="16">
        <v>17.542000000000002</v>
      </c>
      <c r="H28" s="16" t="s">
        <v>28</v>
      </c>
      <c r="I28" s="16" t="s">
        <v>25</v>
      </c>
      <c r="J28" s="19">
        <f t="shared" si="5"/>
        <v>3.8019991330321343E-3</v>
      </c>
      <c r="K28" s="19">
        <f t="shared" si="6"/>
        <v>1.279293144428774E-3</v>
      </c>
      <c r="L28" s="19">
        <f>'7Pl1P'!$F$30*(1.805/($Q$8*2.65*202600))</f>
        <v>5.3484686028350331E-3</v>
      </c>
      <c r="M28" s="19">
        <f t="shared" si="2"/>
        <v>1.042976088029594E-2</v>
      </c>
      <c r="N28" s="19">
        <f t="shared" si="3"/>
        <v>104.2976088029594</v>
      </c>
    </row>
    <row r="29" spans="1:14" x14ac:dyDescent="0.25">
      <c r="A29" s="7" t="s">
        <v>36</v>
      </c>
      <c r="B29" s="7" t="s">
        <v>23</v>
      </c>
      <c r="C29" s="13" t="s">
        <v>20</v>
      </c>
      <c r="D29" s="14">
        <v>13</v>
      </c>
      <c r="E29" s="14">
        <v>2400</v>
      </c>
      <c r="F29" s="14">
        <v>51.622999999999998</v>
      </c>
      <c r="G29" s="14">
        <v>19.841999999999999</v>
      </c>
      <c r="H29" s="14" t="s">
        <v>28</v>
      </c>
      <c r="I29" s="14" t="s">
        <v>25</v>
      </c>
      <c r="J29" s="20">
        <f t="shared" si="5"/>
        <v>3.7647332114266671E-3</v>
      </c>
      <c r="K29" s="20">
        <f t="shared" si="6"/>
        <v>1.4470262553731462E-3</v>
      </c>
      <c r="L29" s="20">
        <f>'7Pl1P'!$F$30*(1.805/($Q$8*2.65*202600))</f>
        <v>5.3484686028350331E-3</v>
      </c>
      <c r="M29" s="20">
        <f t="shared" si="2"/>
        <v>1.0560228069634846E-2</v>
      </c>
      <c r="N29" s="20">
        <f t="shared" si="3"/>
        <v>105.60228069634846</v>
      </c>
    </row>
    <row r="30" spans="1:14" x14ac:dyDescent="0.25">
      <c r="A30" s="7" t="s">
        <v>36</v>
      </c>
      <c r="B30" s="7" t="s">
        <v>23</v>
      </c>
      <c r="C30" s="13" t="s">
        <v>20</v>
      </c>
      <c r="D30" s="14">
        <v>14</v>
      </c>
      <c r="E30" s="14">
        <v>2600</v>
      </c>
      <c r="F30" s="14">
        <v>41.908999999999999</v>
      </c>
      <c r="G30" s="14">
        <v>16.492000000000001</v>
      </c>
      <c r="H30" s="14" t="s">
        <v>28</v>
      </c>
      <c r="I30" s="14" t="s">
        <v>25</v>
      </c>
      <c r="J30" s="20">
        <f t="shared" si="5"/>
        <v>3.0563160637250876E-3</v>
      </c>
      <c r="K30" s="20">
        <f t="shared" si="6"/>
        <v>1.2027193329106909E-3</v>
      </c>
      <c r="L30" s="20">
        <f>'7Pl1P'!$F$30*(1.805/($Q$8*2.65*202600))</f>
        <v>5.3484686028350331E-3</v>
      </c>
      <c r="M30" s="20">
        <f t="shared" si="2"/>
        <v>9.6075039994708115E-3</v>
      </c>
      <c r="N30" s="20">
        <f t="shared" si="3"/>
        <v>96.075039994708121</v>
      </c>
    </row>
    <row r="31" spans="1:14" x14ac:dyDescent="0.25">
      <c r="A31" s="7" t="s">
        <v>36</v>
      </c>
      <c r="B31" s="7" t="s">
        <v>23</v>
      </c>
      <c r="C31" s="13" t="s">
        <v>20</v>
      </c>
      <c r="D31" s="14">
        <v>15</v>
      </c>
      <c r="E31" s="14">
        <v>2800</v>
      </c>
      <c r="F31" s="14">
        <v>40.548999999999999</v>
      </c>
      <c r="G31" s="14">
        <v>21.303000000000001</v>
      </c>
      <c r="H31" s="14" t="s">
        <v>28</v>
      </c>
      <c r="I31" s="14" t="s">
        <v>25</v>
      </c>
      <c r="J31" s="20">
        <f t="shared" si="5"/>
        <v>2.9571347459492847E-3</v>
      </c>
      <c r="K31" s="20">
        <f t="shared" si="6"/>
        <v>1.5535732445425934E-3</v>
      </c>
      <c r="L31" s="20">
        <f>'7Pl1P'!$F$30*(1.805/($Q$8*2.65*202600))</f>
        <v>5.3484686028350331E-3</v>
      </c>
      <c r="M31" s="20">
        <f t="shared" si="2"/>
        <v>9.8591765933269109E-3</v>
      </c>
      <c r="N31" s="20">
        <f t="shared" si="3"/>
        <v>98.591765933269116</v>
      </c>
    </row>
    <row r="32" spans="1:14" x14ac:dyDescent="0.25">
      <c r="A32" s="7" t="s">
        <v>36</v>
      </c>
      <c r="B32" s="7" t="s">
        <v>23</v>
      </c>
      <c r="C32" s="13" t="s">
        <v>20</v>
      </c>
      <c r="D32" s="14">
        <v>16</v>
      </c>
      <c r="E32" s="14">
        <v>3000</v>
      </c>
      <c r="F32" s="7">
        <v>39.703000000000003</v>
      </c>
      <c r="G32" s="7">
        <v>26.041</v>
      </c>
      <c r="H32" s="7" t="s">
        <v>28</v>
      </c>
      <c r="I32" s="7" t="s">
        <v>25</v>
      </c>
      <c r="J32" s="10">
        <f t="shared" si="5"/>
        <v>2.8954381320975722E-3</v>
      </c>
      <c r="K32" s="10">
        <f t="shared" si="6"/>
        <v>1.8991034530880004E-3</v>
      </c>
      <c r="L32" s="10">
        <f>'7Pl1P'!$F$30*(1.805/($Q$8*2.65*202600))</f>
        <v>5.3484686028350331E-3</v>
      </c>
      <c r="M32" s="10">
        <f t="shared" si="2"/>
        <v>1.0143010188020607E-2</v>
      </c>
      <c r="N32" s="10">
        <f t="shared" si="3"/>
        <v>101.43010188020607</v>
      </c>
    </row>
    <row r="33" spans="5:7" x14ac:dyDescent="0.25">
      <c r="E33" s="26" t="s">
        <v>39</v>
      </c>
      <c r="F33" s="2">
        <f>AVERAGE(F3:F4,F8:F11)</f>
        <v>39.513999999999996</v>
      </c>
      <c r="G33" s="2">
        <f>AVERAGE(G3:G4,G8:G11)</f>
        <v>23.981333333333328</v>
      </c>
    </row>
    <row r="34" spans="5:7" x14ac:dyDescent="0.25">
      <c r="E34" s="26" t="s">
        <v>40</v>
      </c>
      <c r="F34" s="2">
        <f>AVERAGE(F20:F23,F25:F26,F29:F32)</f>
        <v>45.285600000000002</v>
      </c>
      <c r="G34" s="2">
        <f>AVERAGE(G20:G23,G25:G26,G29:G32)</f>
        <v>21.868300000000001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3EFE-E73D-49CF-85DE-6C577AAB7799}">
  <dimension ref="A1:Q33"/>
  <sheetViews>
    <sheetView workbookViewId="0">
      <selection activeCell="A4" sqref="A4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0" width="5.5703125" style="2" bestFit="1" customWidth="1"/>
    <col min="11" max="11" width="6.28515625" style="2" customWidth="1"/>
    <col min="12" max="12" width="9" style="2" customWidth="1"/>
    <col min="13" max="13" width="15.140625" style="2" customWidth="1"/>
    <col min="14" max="14" width="16.5703125" style="2" customWidth="1"/>
    <col min="15" max="15" width="5.5703125" style="2" customWidth="1"/>
    <col min="16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21" t="s">
        <v>35</v>
      </c>
      <c r="K1" s="21" t="s">
        <v>34</v>
      </c>
      <c r="L1" s="4" t="s">
        <v>32</v>
      </c>
    </row>
    <row r="2" spans="1:17" x14ac:dyDescent="0.25">
      <c r="A2" s="3" t="s">
        <v>2</v>
      </c>
      <c r="B2" s="3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7</v>
      </c>
      <c r="H2" s="6" t="s">
        <v>8</v>
      </c>
      <c r="I2" s="6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P2" t="s">
        <v>14</v>
      </c>
    </row>
    <row r="3" spans="1:17" x14ac:dyDescent="0.25">
      <c r="A3" s="7" t="s">
        <v>36</v>
      </c>
      <c r="B3" s="8" t="s">
        <v>22</v>
      </c>
      <c r="C3" s="13" t="s">
        <v>15</v>
      </c>
      <c r="D3" s="14">
        <v>1</v>
      </c>
      <c r="E3" s="14">
        <v>0</v>
      </c>
      <c r="F3" s="14"/>
      <c r="G3" s="14"/>
      <c r="H3" s="13"/>
      <c r="I3" s="13"/>
      <c r="J3" s="9"/>
      <c r="K3" s="10"/>
      <c r="L3" s="10"/>
      <c r="M3" s="10"/>
      <c r="N3" s="7"/>
      <c r="P3" t="s">
        <v>16</v>
      </c>
    </row>
    <row r="4" spans="1:17" x14ac:dyDescent="0.25">
      <c r="A4" s="7" t="s">
        <v>36</v>
      </c>
      <c r="B4" s="8" t="s">
        <v>22</v>
      </c>
      <c r="C4" s="13" t="s">
        <v>15</v>
      </c>
      <c r="D4" s="14">
        <v>2</v>
      </c>
      <c r="E4" s="14">
        <v>100</v>
      </c>
      <c r="F4" s="14"/>
      <c r="G4" s="14"/>
      <c r="H4" s="13"/>
      <c r="I4" s="13"/>
      <c r="J4" s="9"/>
      <c r="K4" s="10"/>
      <c r="L4" s="10"/>
      <c r="M4" s="10"/>
      <c r="N4" s="7"/>
      <c r="P4" t="s">
        <v>17</v>
      </c>
    </row>
    <row r="5" spans="1:17" x14ac:dyDescent="0.25">
      <c r="A5" s="7" t="s">
        <v>36</v>
      </c>
      <c r="B5" s="8" t="s">
        <v>22</v>
      </c>
      <c r="C5" s="13" t="s">
        <v>15</v>
      </c>
      <c r="D5" s="14">
        <v>3</v>
      </c>
      <c r="E5" s="14">
        <v>200</v>
      </c>
      <c r="F5" s="14"/>
      <c r="G5" s="14"/>
      <c r="H5" s="13"/>
      <c r="I5" s="13"/>
      <c r="J5" s="9"/>
      <c r="K5" s="10"/>
      <c r="L5" s="10"/>
      <c r="M5" s="10"/>
      <c r="N5" s="7"/>
      <c r="P5" t="s">
        <v>18</v>
      </c>
    </row>
    <row r="6" spans="1:17" x14ac:dyDescent="0.25">
      <c r="A6" s="7" t="s">
        <v>36</v>
      </c>
      <c r="B6" s="8" t="s">
        <v>22</v>
      </c>
      <c r="C6" s="13" t="s">
        <v>15</v>
      </c>
      <c r="D6" s="14">
        <v>4</v>
      </c>
      <c r="E6" s="14">
        <v>300</v>
      </c>
      <c r="F6" s="14">
        <v>21.364000000000001</v>
      </c>
      <c r="G6" s="14">
        <v>11.782</v>
      </c>
      <c r="H6" s="13" t="s">
        <v>37</v>
      </c>
      <c r="I6" s="13" t="s">
        <v>38</v>
      </c>
      <c r="J6" s="9">
        <f>(F6)*(1.805/($Q$8*2.65*202600))</f>
        <v>4.5172833852922568E-3</v>
      </c>
      <c r="K6" s="9">
        <f>(G6)*(1.805/($Q$8*2.65*202600))</f>
        <v>2.4912297718364244E-3</v>
      </c>
      <c r="L6" s="9">
        <f>'7Pl1C'!$G$34*(1.805/($Q$9*2.65*202600))</f>
        <v>1.5947991261151383E-3</v>
      </c>
      <c r="M6" s="10">
        <f>SUM(J6:L6)</f>
        <v>8.6033122832438191E-3</v>
      </c>
      <c r="N6" s="7">
        <f>M6*10000</f>
        <v>86.033122832438195</v>
      </c>
    </row>
    <row r="7" spans="1:17" x14ac:dyDescent="0.25">
      <c r="A7" s="7" t="s">
        <v>36</v>
      </c>
      <c r="B7" s="8" t="s">
        <v>22</v>
      </c>
      <c r="C7" s="13" t="s">
        <v>15</v>
      </c>
      <c r="D7" s="14">
        <v>5</v>
      </c>
      <c r="E7" s="14">
        <v>400</v>
      </c>
      <c r="F7" s="14">
        <v>29.225999999999999</v>
      </c>
      <c r="G7" s="14">
        <v>16.655999999999999</v>
      </c>
      <c r="H7" s="13" t="s">
        <v>37</v>
      </c>
      <c r="I7" s="13" t="s">
        <v>38</v>
      </c>
      <c r="J7" s="9">
        <f>(F7)*(1.805/($Q$8*2.65*202600))</f>
        <v>6.1796538203778084E-3</v>
      </c>
      <c r="K7" s="9">
        <f>(G7)*(1.805/($Q$8*2.65*202600))</f>
        <v>3.52180640635779E-3</v>
      </c>
      <c r="L7" s="9">
        <f>'7Pl1C'!$G$34*(1.805/($Q$9*2.65*202600))</f>
        <v>1.5947991261151383E-3</v>
      </c>
      <c r="M7" s="10">
        <f>SUM(J7:L7)</f>
        <v>1.1296259352850736E-2</v>
      </c>
      <c r="N7" s="7">
        <f>M7*10000</f>
        <v>112.96259352850736</v>
      </c>
      <c r="P7" t="s">
        <v>19</v>
      </c>
    </row>
    <row r="8" spans="1:17" x14ac:dyDescent="0.25">
      <c r="A8" s="7" t="s">
        <v>36</v>
      </c>
      <c r="B8" s="8" t="s">
        <v>22</v>
      </c>
      <c r="C8" s="13" t="s">
        <v>15</v>
      </c>
      <c r="D8" s="14">
        <v>6</v>
      </c>
      <c r="E8" s="14">
        <v>500</v>
      </c>
      <c r="F8" s="14"/>
      <c r="G8" s="14"/>
      <c r="H8" s="13"/>
      <c r="I8" s="13"/>
      <c r="J8" s="9"/>
      <c r="K8" s="10"/>
      <c r="L8" s="10"/>
      <c r="M8" s="10"/>
      <c r="N8" s="7"/>
      <c r="P8" s="2" t="s">
        <v>22</v>
      </c>
      <c r="Q8">
        <v>1.5900000000000001E-2</v>
      </c>
    </row>
    <row r="9" spans="1:17" x14ac:dyDescent="0.25">
      <c r="A9" s="7" t="s">
        <v>36</v>
      </c>
      <c r="B9" s="8" t="s">
        <v>22</v>
      </c>
      <c r="C9" s="13" t="s">
        <v>15</v>
      </c>
      <c r="D9" s="14">
        <v>7</v>
      </c>
      <c r="E9" s="14">
        <v>600</v>
      </c>
      <c r="F9" s="14"/>
      <c r="G9" s="14"/>
      <c r="H9" s="13"/>
      <c r="I9" s="13"/>
      <c r="J9" s="9"/>
      <c r="K9" s="10"/>
      <c r="L9" s="10"/>
      <c r="M9" s="10"/>
      <c r="N9" s="7"/>
      <c r="P9" s="2" t="s">
        <v>23</v>
      </c>
      <c r="Q9">
        <v>4.6100000000000002E-2</v>
      </c>
    </row>
    <row r="10" spans="1:17" x14ac:dyDescent="0.25">
      <c r="A10" s="7" t="s">
        <v>36</v>
      </c>
      <c r="B10" s="8" t="s">
        <v>22</v>
      </c>
      <c r="C10" s="13" t="s">
        <v>15</v>
      </c>
      <c r="D10" s="14">
        <v>8</v>
      </c>
      <c r="E10" s="14">
        <v>700</v>
      </c>
      <c r="F10" s="14"/>
      <c r="G10" s="14"/>
      <c r="H10" s="13"/>
      <c r="I10" s="13"/>
      <c r="J10" s="9"/>
      <c r="K10" s="10"/>
      <c r="L10" s="10"/>
      <c r="M10" s="10"/>
      <c r="N10" s="7"/>
    </row>
    <row r="11" spans="1:17" x14ac:dyDescent="0.25">
      <c r="A11" s="7" t="s">
        <v>36</v>
      </c>
      <c r="B11" s="8" t="s">
        <v>22</v>
      </c>
      <c r="C11" s="13" t="s">
        <v>15</v>
      </c>
      <c r="D11" s="14">
        <v>9</v>
      </c>
      <c r="E11" s="14">
        <v>800</v>
      </c>
      <c r="F11" s="14"/>
      <c r="G11" s="14"/>
      <c r="H11" s="13"/>
      <c r="I11" s="13"/>
      <c r="J11" s="9"/>
      <c r="K11" s="10"/>
      <c r="L11" s="10"/>
      <c r="M11" s="10"/>
      <c r="N11" s="7"/>
    </row>
    <row r="12" spans="1:17" x14ac:dyDescent="0.25">
      <c r="A12" s="7" t="s">
        <v>36</v>
      </c>
      <c r="B12" s="8" t="s">
        <v>22</v>
      </c>
      <c r="C12" s="13" t="s">
        <v>15</v>
      </c>
      <c r="D12" s="14">
        <v>10</v>
      </c>
      <c r="E12" s="14">
        <v>900</v>
      </c>
      <c r="F12" s="14"/>
      <c r="G12" s="14"/>
      <c r="H12" s="13"/>
      <c r="I12" s="13"/>
      <c r="J12" s="9"/>
      <c r="K12" s="10"/>
      <c r="L12" s="10"/>
      <c r="M12" s="10"/>
      <c r="N12" s="7"/>
    </row>
    <row r="13" spans="1:17" x14ac:dyDescent="0.25">
      <c r="A13" s="7" t="s">
        <v>36</v>
      </c>
      <c r="B13" s="8" t="s">
        <v>22</v>
      </c>
      <c r="C13" s="13" t="s">
        <v>20</v>
      </c>
      <c r="D13" s="14">
        <v>1</v>
      </c>
      <c r="E13" s="14">
        <v>0</v>
      </c>
      <c r="F13" s="14"/>
      <c r="G13" s="14"/>
      <c r="H13" s="13"/>
      <c r="I13" s="13"/>
      <c r="J13" s="9"/>
      <c r="K13" s="10"/>
      <c r="L13" s="10"/>
      <c r="M13" s="10"/>
      <c r="N13" s="7"/>
    </row>
    <row r="14" spans="1:17" x14ac:dyDescent="0.25">
      <c r="A14" s="7" t="s">
        <v>36</v>
      </c>
      <c r="B14" s="8" t="s">
        <v>22</v>
      </c>
      <c r="C14" s="13" t="s">
        <v>20</v>
      </c>
      <c r="D14" s="14">
        <v>2</v>
      </c>
      <c r="E14" s="14">
        <v>100</v>
      </c>
      <c r="F14" s="14"/>
      <c r="G14" s="14"/>
      <c r="H14" s="13"/>
      <c r="I14" s="13"/>
      <c r="J14" s="11"/>
      <c r="K14" s="12"/>
      <c r="L14" s="10"/>
      <c r="M14" s="10"/>
      <c r="N14" s="7"/>
    </row>
    <row r="15" spans="1:17" x14ac:dyDescent="0.25">
      <c r="A15" s="7" t="s">
        <v>36</v>
      </c>
      <c r="B15" s="8" t="s">
        <v>22</v>
      </c>
      <c r="C15" s="13" t="s">
        <v>20</v>
      </c>
      <c r="D15" s="14">
        <v>3</v>
      </c>
      <c r="E15" s="14">
        <v>200</v>
      </c>
      <c r="F15" s="14"/>
      <c r="G15" s="14"/>
      <c r="H15" s="13"/>
      <c r="I15" s="13"/>
      <c r="J15" s="10"/>
      <c r="K15" s="10"/>
      <c r="L15" s="10"/>
      <c r="M15" s="10"/>
      <c r="N15" s="7"/>
    </row>
    <row r="16" spans="1:17" x14ac:dyDescent="0.25">
      <c r="A16" s="7" t="s">
        <v>36</v>
      </c>
      <c r="B16" s="8" t="s">
        <v>22</v>
      </c>
      <c r="C16" s="13" t="s">
        <v>20</v>
      </c>
      <c r="D16" s="14">
        <v>4</v>
      </c>
      <c r="E16" s="14">
        <v>300</v>
      </c>
      <c r="F16" s="14"/>
      <c r="G16" s="14"/>
      <c r="H16" s="13"/>
      <c r="I16" s="13"/>
      <c r="J16" s="10"/>
      <c r="K16" s="10"/>
      <c r="L16" s="10"/>
      <c r="M16" s="10"/>
      <c r="N16" s="7"/>
    </row>
    <row r="17" spans="1:17" x14ac:dyDescent="0.25">
      <c r="A17" s="7" t="s">
        <v>36</v>
      </c>
      <c r="B17" s="8" t="s">
        <v>22</v>
      </c>
      <c r="C17" s="13" t="s">
        <v>20</v>
      </c>
      <c r="D17" s="14">
        <v>5</v>
      </c>
      <c r="E17" s="14">
        <v>400</v>
      </c>
      <c r="F17" s="14"/>
      <c r="G17" s="14"/>
      <c r="H17" s="13"/>
      <c r="I17" s="13"/>
      <c r="J17" s="10"/>
      <c r="K17" s="10"/>
      <c r="L17" s="10"/>
      <c r="M17" s="10"/>
      <c r="N17" s="7"/>
    </row>
    <row r="18" spans="1:17" x14ac:dyDescent="0.25">
      <c r="A18" s="7" t="s">
        <v>36</v>
      </c>
      <c r="B18" s="8" t="s">
        <v>22</v>
      </c>
      <c r="C18" s="13" t="s">
        <v>20</v>
      </c>
      <c r="D18" s="14">
        <v>6</v>
      </c>
      <c r="E18" s="14">
        <v>500</v>
      </c>
      <c r="F18" s="14"/>
      <c r="G18" s="14"/>
      <c r="H18" s="13"/>
      <c r="I18" s="13"/>
      <c r="J18" s="10"/>
      <c r="K18" s="10"/>
      <c r="L18" s="10"/>
      <c r="M18" s="10"/>
      <c r="N18" s="7"/>
    </row>
    <row r="19" spans="1:17" x14ac:dyDescent="0.25">
      <c r="A19" s="7" t="s">
        <v>36</v>
      </c>
      <c r="B19" s="8" t="s">
        <v>22</v>
      </c>
      <c r="C19" s="13" t="s">
        <v>20</v>
      </c>
      <c r="D19" s="14">
        <v>7</v>
      </c>
      <c r="E19" s="14">
        <v>600</v>
      </c>
      <c r="F19" s="14"/>
      <c r="G19" s="14"/>
      <c r="H19" s="13"/>
      <c r="I19" s="13"/>
      <c r="J19" s="10"/>
      <c r="K19" s="10"/>
      <c r="L19" s="10"/>
      <c r="M19" s="10"/>
      <c r="N19" s="7"/>
    </row>
    <row r="20" spans="1:17" x14ac:dyDescent="0.25">
      <c r="A20" s="7" t="s">
        <v>36</v>
      </c>
      <c r="B20" s="8" t="s">
        <v>22</v>
      </c>
      <c r="C20" s="13" t="s">
        <v>20</v>
      </c>
      <c r="D20" s="14">
        <v>8</v>
      </c>
      <c r="E20" s="14">
        <v>700</v>
      </c>
      <c r="F20" s="14"/>
      <c r="G20" s="14"/>
      <c r="H20" s="13"/>
      <c r="I20" s="13"/>
      <c r="J20" s="10"/>
      <c r="K20" s="10"/>
      <c r="L20" s="10"/>
      <c r="M20" s="10"/>
      <c r="N20" s="7"/>
    </row>
    <row r="21" spans="1:17" x14ac:dyDescent="0.25">
      <c r="A21" s="7" t="s">
        <v>36</v>
      </c>
      <c r="B21" s="8" t="s">
        <v>22</v>
      </c>
      <c r="C21" s="13" t="s">
        <v>20</v>
      </c>
      <c r="D21" s="14">
        <v>9</v>
      </c>
      <c r="E21" s="14">
        <v>800</v>
      </c>
      <c r="F21" s="14"/>
      <c r="G21" s="14"/>
      <c r="H21" s="13"/>
      <c r="I21" s="13"/>
      <c r="J21" s="10"/>
      <c r="K21" s="10"/>
      <c r="L21" s="10"/>
      <c r="M21" s="10"/>
      <c r="N21" s="7"/>
    </row>
    <row r="22" spans="1:17" x14ac:dyDescent="0.25">
      <c r="A22" s="7" t="s">
        <v>36</v>
      </c>
      <c r="B22" s="8" t="s">
        <v>22</v>
      </c>
      <c r="C22" s="13" t="s">
        <v>20</v>
      </c>
      <c r="D22" s="14">
        <v>10</v>
      </c>
      <c r="E22" s="14">
        <v>900</v>
      </c>
      <c r="F22" s="14"/>
      <c r="G22" s="14"/>
      <c r="H22" s="13"/>
      <c r="I22" s="13"/>
      <c r="J22" s="10"/>
      <c r="K22" s="10"/>
      <c r="L22" s="10"/>
      <c r="M22" s="10"/>
      <c r="N22" s="7"/>
    </row>
    <row r="23" spans="1:17" x14ac:dyDescent="0.25">
      <c r="A23" s="7" t="s">
        <v>36</v>
      </c>
      <c r="B23" s="8" t="s">
        <v>22</v>
      </c>
      <c r="C23" s="13" t="s">
        <v>20</v>
      </c>
      <c r="D23" s="14">
        <v>11</v>
      </c>
      <c r="E23" s="14">
        <v>1000</v>
      </c>
      <c r="F23" s="14"/>
      <c r="G23" s="14"/>
      <c r="H23" s="13"/>
      <c r="I23" s="13"/>
      <c r="J23" s="9"/>
      <c r="K23" s="10"/>
      <c r="L23" s="10"/>
      <c r="M23" s="10"/>
      <c r="N23" s="7"/>
    </row>
    <row r="24" spans="1:17" x14ac:dyDescent="0.25">
      <c r="A24" s="7" t="s">
        <v>36</v>
      </c>
      <c r="B24" s="8" t="s">
        <v>22</v>
      </c>
      <c r="C24" s="13" t="s">
        <v>20</v>
      </c>
      <c r="D24" s="14">
        <v>12</v>
      </c>
      <c r="E24" s="14">
        <v>1100</v>
      </c>
      <c r="F24" s="14"/>
      <c r="G24" s="14"/>
      <c r="H24" s="13"/>
      <c r="I24" s="13"/>
      <c r="J24" s="9"/>
      <c r="K24" s="10"/>
      <c r="L24" s="10"/>
      <c r="M24" s="10"/>
      <c r="N24" s="7"/>
    </row>
    <row r="25" spans="1:17" x14ac:dyDescent="0.25">
      <c r="A25" s="7" t="s">
        <v>36</v>
      </c>
      <c r="B25" s="8" t="s">
        <v>22</v>
      </c>
      <c r="C25" s="13" t="s">
        <v>20</v>
      </c>
      <c r="D25" s="14">
        <v>13</v>
      </c>
      <c r="E25" s="14">
        <v>1100</v>
      </c>
      <c r="F25" s="14"/>
      <c r="G25" s="14"/>
      <c r="H25" s="13"/>
      <c r="I25" s="13"/>
      <c r="J25" s="9"/>
      <c r="K25" s="10"/>
      <c r="L25" s="10"/>
      <c r="M25" s="10"/>
      <c r="N25" s="7"/>
    </row>
    <row r="26" spans="1:17" x14ac:dyDescent="0.25">
      <c r="A26" s="7" t="s">
        <v>36</v>
      </c>
      <c r="B26" s="8" t="s">
        <v>22</v>
      </c>
      <c r="C26" s="13" t="s">
        <v>20</v>
      </c>
      <c r="D26" s="14">
        <v>14</v>
      </c>
      <c r="E26" s="14">
        <v>1100</v>
      </c>
      <c r="F26" s="14"/>
      <c r="G26" s="14"/>
      <c r="H26" s="13"/>
      <c r="I26" s="13"/>
      <c r="J26" s="9"/>
      <c r="K26" s="10"/>
      <c r="L26" s="10"/>
      <c r="M26" s="10"/>
      <c r="N26" s="7"/>
    </row>
    <row r="27" spans="1:17" x14ac:dyDescent="0.25">
      <c r="A27" s="7" t="s">
        <v>36</v>
      </c>
      <c r="B27" s="8" t="s">
        <v>22</v>
      </c>
      <c r="C27" s="13" t="s">
        <v>20</v>
      </c>
      <c r="D27" s="14">
        <v>15</v>
      </c>
      <c r="E27" s="14">
        <v>1100</v>
      </c>
      <c r="F27" s="14"/>
      <c r="G27" s="14"/>
      <c r="H27" s="13"/>
      <c r="I27" s="13"/>
      <c r="J27" s="9"/>
      <c r="K27" s="10"/>
      <c r="L27" s="10"/>
      <c r="M27" s="10"/>
      <c r="N27" s="7"/>
    </row>
    <row r="28" spans="1:17" x14ac:dyDescent="0.25">
      <c r="C28" s="22"/>
      <c r="D28" s="23"/>
      <c r="E28" s="23"/>
      <c r="F28" s="23"/>
      <c r="G28" s="23"/>
      <c r="H28" s="22"/>
      <c r="I28" s="22"/>
      <c r="J28" s="24"/>
      <c r="K28" s="24"/>
      <c r="L28" s="24"/>
      <c r="M28" s="24"/>
      <c r="N28" s="1"/>
    </row>
    <row r="29" spans="1:17" x14ac:dyDescent="0.25">
      <c r="D29" s="1"/>
      <c r="E29" s="1"/>
      <c r="Q29" s="2" t="s">
        <v>24</v>
      </c>
    </row>
    <row r="30" spans="1:17" x14ac:dyDescent="0.25">
      <c r="D30" s="1"/>
      <c r="E30" s="27" t="s">
        <v>39</v>
      </c>
      <c r="F30" s="2">
        <f>AVERAGE(F3:F12)</f>
        <v>25.295000000000002</v>
      </c>
      <c r="G30" s="2">
        <f>AVERAGE(G3:G12)</f>
        <v>14.218999999999999</v>
      </c>
    </row>
    <row r="31" spans="1:17" x14ac:dyDescent="0.25">
      <c r="D31" s="1"/>
      <c r="E31" s="1"/>
    </row>
    <row r="32" spans="1:17" x14ac:dyDescent="0.25">
      <c r="D32" s="1"/>
      <c r="E32" s="1"/>
    </row>
    <row r="33" spans="4:5" x14ac:dyDescent="0.25">
      <c r="D33" s="1"/>
      <c r="E33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7Pl1C</vt:lpstr>
      <vt:lpstr>7Pl1P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2022-05-03T22:10:51Z</dcterms:created>
  <dcterms:modified xsi:type="dcterms:W3CDTF">2022-11-13T22:28:00Z</dcterms:modified>
</cp:coreProperties>
</file>