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 Castilla\Documents\Master Thesis\1 Project\1 Manuscript\Thesis\Appendix E. Water in feldspar\"/>
    </mc:Choice>
  </mc:AlternateContent>
  <xr:revisionPtr revIDLastSave="0" documentId="8_{563CD4BD-2DFE-45CA-A659-477306CBFA75}" xr6:coauthVersionLast="36" xr6:coauthVersionMax="36" xr10:uidLastSave="{00000000-0000-0000-0000-000000000000}"/>
  <bookViews>
    <workbookView xWindow="0" yWindow="0" windowWidth="20490" windowHeight="8130" activeTab="1" xr2:uid="{928E9126-2133-4D34-A26C-283F47ED597B}"/>
  </bookViews>
  <sheets>
    <sheet name="7Pl2C" sheetId="1" r:id="rId1"/>
    <sheet name="7Pl2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" i="1"/>
  <c r="L4" i="2"/>
  <c r="M4" i="2" s="1"/>
  <c r="L5" i="2"/>
  <c r="L6" i="2"/>
  <c r="L7" i="2"/>
  <c r="L8" i="2"/>
  <c r="L9" i="2"/>
  <c r="L10" i="2"/>
  <c r="L11" i="2"/>
  <c r="L12" i="2"/>
  <c r="L13" i="2"/>
  <c r="L14" i="2"/>
  <c r="L15" i="2"/>
  <c r="M15" i="2" s="1"/>
  <c r="L16" i="2"/>
  <c r="M16" i="2" s="1"/>
  <c r="N16" i="2" s="1"/>
  <c r="L17" i="2"/>
  <c r="L18" i="2"/>
  <c r="M18" i="2" s="1"/>
  <c r="L19" i="2"/>
  <c r="L20" i="2"/>
  <c r="L21" i="2"/>
  <c r="L22" i="2"/>
  <c r="L23" i="2"/>
  <c r="L24" i="2"/>
  <c r="L25" i="2"/>
  <c r="L26" i="2"/>
  <c r="L27" i="2"/>
  <c r="L28" i="2"/>
  <c r="L29" i="2"/>
  <c r="L30" i="2"/>
  <c r="L3" i="2"/>
  <c r="K16" i="2"/>
  <c r="G33" i="2"/>
  <c r="G32" i="2"/>
  <c r="F33" i="2"/>
  <c r="F32" i="2"/>
  <c r="K4" i="2"/>
  <c r="J4" i="2"/>
  <c r="K3" i="2"/>
  <c r="J3" i="2"/>
  <c r="M3" i="2" s="1"/>
  <c r="N3" i="2" s="1"/>
  <c r="J28" i="2"/>
  <c r="K28" i="2"/>
  <c r="J29" i="2"/>
  <c r="K29" i="2"/>
  <c r="M29" i="2"/>
  <c r="J30" i="2"/>
  <c r="M30" i="2" s="1"/>
  <c r="K30" i="2"/>
  <c r="J7" i="2"/>
  <c r="M7" i="2" s="1"/>
  <c r="K7" i="2"/>
  <c r="J8" i="2"/>
  <c r="K8" i="2"/>
  <c r="M8" i="2"/>
  <c r="J9" i="2"/>
  <c r="K9" i="2"/>
  <c r="J10" i="2"/>
  <c r="K10" i="2"/>
  <c r="M10" i="2" s="1"/>
  <c r="J11" i="2"/>
  <c r="M11" i="2" s="1"/>
  <c r="K11" i="2"/>
  <c r="J12" i="2"/>
  <c r="K12" i="2"/>
  <c r="M12" i="2" s="1"/>
  <c r="J13" i="2"/>
  <c r="K13" i="2"/>
  <c r="J14" i="2"/>
  <c r="K14" i="2"/>
  <c r="J15" i="2"/>
  <c r="K15" i="2"/>
  <c r="J16" i="2"/>
  <c r="J17" i="2"/>
  <c r="M17" i="2" s="1"/>
  <c r="K17" i="2"/>
  <c r="J18" i="2"/>
  <c r="K18" i="2"/>
  <c r="J19" i="2"/>
  <c r="M19" i="2" s="1"/>
  <c r="K19" i="2"/>
  <c r="J20" i="2"/>
  <c r="K20" i="2"/>
  <c r="M20" i="2"/>
  <c r="J21" i="2"/>
  <c r="M21" i="2" s="1"/>
  <c r="K21" i="2"/>
  <c r="J22" i="2"/>
  <c r="K22" i="2"/>
  <c r="M22" i="2"/>
  <c r="J23" i="2"/>
  <c r="K23" i="2"/>
  <c r="M23" i="2"/>
  <c r="J24" i="2"/>
  <c r="K24" i="2"/>
  <c r="J25" i="2"/>
  <c r="K25" i="2"/>
  <c r="M25" i="2"/>
  <c r="J26" i="2"/>
  <c r="K26" i="2"/>
  <c r="J27" i="2"/>
  <c r="K27" i="2"/>
  <c r="M26" i="2" l="1"/>
  <c r="M24" i="2"/>
  <c r="M9" i="2"/>
  <c r="M28" i="2"/>
  <c r="N28" i="2" s="1"/>
  <c r="M27" i="2"/>
  <c r="M13" i="2"/>
  <c r="N13" i="2" s="1"/>
  <c r="M14" i="2"/>
  <c r="N14" i="2" s="1"/>
  <c r="G32" i="1" l="1"/>
  <c r="F32" i="1"/>
  <c r="G31" i="1"/>
  <c r="F31" i="1"/>
  <c r="J26" i="1"/>
  <c r="K26" i="1"/>
  <c r="M26" i="1"/>
  <c r="N26" i="1" s="1"/>
  <c r="J27" i="1"/>
  <c r="K27" i="1"/>
  <c r="M27" i="1"/>
  <c r="N27" i="1" s="1"/>
  <c r="J28" i="1"/>
  <c r="K28" i="1"/>
  <c r="M28" i="1"/>
  <c r="N28" i="1" s="1"/>
  <c r="J29" i="1"/>
  <c r="K29" i="1"/>
  <c r="M29" i="1" l="1"/>
  <c r="N29" i="1" s="1"/>
  <c r="K6" i="2" l="1"/>
  <c r="J6" i="2"/>
  <c r="K5" i="2"/>
  <c r="J5" i="2"/>
  <c r="M25" i="1"/>
  <c r="N25" i="1" s="1"/>
  <c r="K25" i="1"/>
  <c r="J25" i="1"/>
  <c r="K24" i="1"/>
  <c r="J24" i="1"/>
  <c r="K23" i="1"/>
  <c r="J23" i="1"/>
  <c r="K22" i="1"/>
  <c r="J22" i="1"/>
  <c r="M22" i="1" s="1"/>
  <c r="N22" i="1" s="1"/>
  <c r="K21" i="1"/>
  <c r="J21" i="1"/>
  <c r="K20" i="1"/>
  <c r="J20" i="1"/>
  <c r="K19" i="1"/>
  <c r="J19" i="1"/>
  <c r="K18" i="1"/>
  <c r="J18" i="1"/>
  <c r="K17" i="1"/>
  <c r="J17" i="1"/>
  <c r="M17" i="1" s="1"/>
  <c r="N17" i="1" s="1"/>
  <c r="K16" i="1"/>
  <c r="J16" i="1"/>
  <c r="K15" i="1"/>
  <c r="J15" i="1"/>
  <c r="K14" i="1"/>
  <c r="J14" i="1"/>
  <c r="M14" i="1" s="1"/>
  <c r="N14" i="1" s="1"/>
  <c r="K13" i="1"/>
  <c r="J13" i="1"/>
  <c r="M13" i="1" s="1"/>
  <c r="N13" i="1" s="1"/>
  <c r="K12" i="1"/>
  <c r="J12" i="1"/>
  <c r="K11" i="1"/>
  <c r="J11" i="1"/>
  <c r="K10" i="1"/>
  <c r="J10" i="1"/>
  <c r="M10" i="1" s="1"/>
  <c r="N10" i="1" s="1"/>
  <c r="K9" i="1"/>
  <c r="J9" i="1"/>
  <c r="M9" i="1" s="1"/>
  <c r="N9" i="1" s="1"/>
  <c r="K8" i="1"/>
  <c r="J8" i="1"/>
  <c r="K7" i="1"/>
  <c r="J7" i="1"/>
  <c r="K6" i="1"/>
  <c r="J6" i="1"/>
  <c r="K5" i="1"/>
  <c r="J5" i="1"/>
  <c r="M5" i="1" s="1"/>
  <c r="N5" i="1" s="1"/>
  <c r="K4" i="1"/>
  <c r="J4" i="1"/>
  <c r="K3" i="1"/>
  <c r="J3" i="1"/>
  <c r="M24" i="1" l="1"/>
  <c r="N24" i="1" s="1"/>
  <c r="M23" i="1"/>
  <c r="N23" i="1" s="1"/>
  <c r="M20" i="1"/>
  <c r="N20" i="1" s="1"/>
  <c r="M8" i="1"/>
  <c r="N8" i="1" s="1"/>
  <c r="M18" i="1"/>
  <c r="N18" i="1" s="1"/>
  <c r="M3" i="1"/>
  <c r="N3" i="1" s="1"/>
  <c r="M7" i="1"/>
  <c r="N7" i="1" s="1"/>
  <c r="M6" i="2"/>
  <c r="M5" i="2"/>
  <c r="M21" i="1"/>
  <c r="N21" i="1" s="1"/>
  <c r="M6" i="1"/>
  <c r="N6" i="1" s="1"/>
  <c r="M11" i="1"/>
  <c r="N11" i="1" s="1"/>
  <c r="M15" i="1"/>
  <c r="N15" i="1" s="1"/>
  <c r="M19" i="1"/>
  <c r="N19" i="1" s="1"/>
  <c r="M4" i="1"/>
  <c r="N4" i="1" s="1"/>
  <c r="M12" i="1"/>
  <c r="N12" i="1" s="1"/>
  <c r="M16" i="1"/>
  <c r="N16" i="1" s="1"/>
</calcChain>
</file>

<file path=xl/sharedStrings.xml><?xml version="1.0" encoding="utf-8"?>
<sst xmlns="http://schemas.openxmlformats.org/spreadsheetml/2006/main" count="266" uniqueCount="40">
  <si>
    <t>Profile_0</t>
  </si>
  <si>
    <t>Profile_90</t>
  </si>
  <si>
    <t>Sample</t>
  </si>
  <si>
    <t xml:space="preserve">Crystal </t>
  </si>
  <si>
    <t>Name</t>
  </si>
  <si>
    <t>Point</t>
  </si>
  <si>
    <t>Distance</t>
  </si>
  <si>
    <t>Area (cm2)</t>
  </si>
  <si>
    <t>Baseline</t>
  </si>
  <si>
    <t>X</t>
  </si>
  <si>
    <t>Y</t>
  </si>
  <si>
    <t>Z</t>
  </si>
  <si>
    <t>Total water (%)</t>
  </si>
  <si>
    <t>Total water (ppm)</t>
  </si>
  <si>
    <t>c (wt% H2O) = Abstot × 1.805/[t·D·I]</t>
  </si>
  <si>
    <t>Abstotal= sum of areas</t>
  </si>
  <si>
    <t>D= 2.65 g/cm3</t>
  </si>
  <si>
    <t>I = 202600 ± 20260 L·mol–1 H2O cm–2</t>
  </si>
  <si>
    <t>t=thickness</t>
  </si>
  <si>
    <t xml:space="preserve"> </t>
  </si>
  <si>
    <t>Pl2_C</t>
  </si>
  <si>
    <t>Pl2_P</t>
  </si>
  <si>
    <t>NS</t>
  </si>
  <si>
    <t>3739-2693</t>
  </si>
  <si>
    <t>3705-2614</t>
  </si>
  <si>
    <t>WE</t>
  </si>
  <si>
    <t>3701-2696</t>
  </si>
  <si>
    <t>3750-2613</t>
  </si>
  <si>
    <t>EW</t>
  </si>
  <si>
    <t>CMV8Ad2PM7</t>
  </si>
  <si>
    <t>P_90</t>
  </si>
  <si>
    <t>P_0</t>
  </si>
  <si>
    <t>C_0</t>
  </si>
  <si>
    <t>C_90</t>
  </si>
  <si>
    <t>3668-2629</t>
  </si>
  <si>
    <t>3728-2664</t>
  </si>
  <si>
    <t>3705-2498</t>
  </si>
  <si>
    <t>3709-2569</t>
  </si>
  <si>
    <t>Average NS</t>
  </si>
  <si>
    <t>Average 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</si>
</sst>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164" fontId="0" fillId="0" borderId="1" xfId="0" applyNumberForma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right" wrapText="1"/>
    </xf>
    <xf numFmtId="164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1" fillId="0" borderId="3" xfId="0" applyFont="1" applyFill="1" applyBorder="1"/>
    <xf numFmtId="0" fontId="1" fillId="0" borderId="2" xfId="0" applyFont="1" applyFill="1" applyBorder="1"/>
    <xf numFmtId="3" fontId="2" fillId="0" borderId="1" xfId="0" applyNumberFormat="1" applyFont="1" applyFill="1" applyBorder="1" applyAlignment="1">
      <alignment horizontal="right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1"/>
          <c:tx>
            <c:v>Pl2_C_EW</c:v>
          </c:tx>
          <c:spPr>
            <a:ln w="2222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noFill/>
                <a:round/>
              </a:ln>
              <a:effectLst/>
            </c:spPr>
          </c:marker>
          <c:xVal>
            <c:numRef>
              <c:f>'7Pl2C'!$E$22:$E$29</c:f>
              <c:numCache>
                <c:formatCode>General</c:formatCode>
                <c:ptCount val="8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</c:numCache>
            </c:numRef>
          </c:xVal>
          <c:yVal>
            <c:numRef>
              <c:f>'7Pl2C'!$N$22:$N$29</c:f>
              <c:numCache>
                <c:formatCode>General</c:formatCode>
                <c:ptCount val="8"/>
                <c:pt idx="0">
                  <c:v>119.78074619975961</c:v>
                </c:pt>
                <c:pt idx="1">
                  <c:v>132.69065325707118</c:v>
                </c:pt>
                <c:pt idx="2">
                  <c:v>135.88034805134046</c:v>
                </c:pt>
                <c:pt idx="3">
                  <c:v>136.69874394515219</c:v>
                </c:pt>
                <c:pt idx="4">
                  <c:v>114.19029537583452</c:v>
                </c:pt>
                <c:pt idx="5">
                  <c:v>122.85645471147924</c:v>
                </c:pt>
                <c:pt idx="6">
                  <c:v>126.08905445479813</c:v>
                </c:pt>
                <c:pt idx="7">
                  <c:v>135.02673167696565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54D-4184-90F7-C61475026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136"/>
        <c:axId val="49805216"/>
      </c:scatterChart>
      <c:scatterChart>
        <c:scatterStyle val="lineMarker"/>
        <c:varyColors val="0"/>
        <c:ser>
          <c:idx val="0"/>
          <c:order val="0"/>
          <c:tx>
            <c:v>Pl2_C_NS</c:v>
          </c:tx>
          <c:spPr>
            <a:ln w="22225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>
                <a:noFill/>
                <a:round/>
              </a:ln>
              <a:effectLst/>
            </c:spPr>
          </c:marker>
          <c:xVal>
            <c:numRef>
              <c:f>'7Pl2C'!$E$3:$E$21</c:f>
              <c:numCache>
                <c:formatCode>General</c:formatCode>
                <c:ptCount val="19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</c:numCache>
              <c:extLst xmlns:c15="http://schemas.microsoft.com/office/drawing/2012/chart"/>
            </c:numRef>
          </c:xVal>
          <c:yVal>
            <c:numRef>
              <c:f>'7Pl2C'!$N$3:$N$21</c:f>
              <c:numCache>
                <c:formatCode>General</c:formatCode>
                <c:ptCount val="19"/>
                <c:pt idx="0">
                  <c:v>128.14593051968328</c:v>
                </c:pt>
                <c:pt idx="1">
                  <c:v>141.15637603969313</c:v>
                </c:pt>
                <c:pt idx="2">
                  <c:v>149.51579700825192</c:v>
                </c:pt>
                <c:pt idx="3">
                  <c:v>134.29414568125313</c:v>
                </c:pt>
                <c:pt idx="4">
                  <c:v>118.61014550031688</c:v>
                </c:pt>
                <c:pt idx="5">
                  <c:v>120.61451103054434</c:v>
                </c:pt>
                <c:pt idx="6">
                  <c:v>131.91516231230906</c:v>
                </c:pt>
                <c:pt idx="7">
                  <c:v>106.90926148488055</c:v>
                </c:pt>
                <c:pt idx="8">
                  <c:v>133.40722994343682</c:v>
                </c:pt>
                <c:pt idx="9">
                  <c:v>125.37503925792797</c:v>
                </c:pt>
                <c:pt idx="10">
                  <c:v>104.24467203718841</c:v>
                </c:pt>
                <c:pt idx="11">
                  <c:v>104.68332711329249</c:v>
                </c:pt>
                <c:pt idx="12">
                  <c:v>138.02879736568968</c:v>
                </c:pt>
                <c:pt idx="13">
                  <c:v>165.96568254834216</c:v>
                </c:pt>
                <c:pt idx="14">
                  <c:v>160.46168199489011</c:v>
                </c:pt>
                <c:pt idx="15">
                  <c:v>134.85575225314113</c:v>
                </c:pt>
                <c:pt idx="16">
                  <c:v>122.11682461965408</c:v>
                </c:pt>
                <c:pt idx="17">
                  <c:v>115.76304992607051</c:v>
                </c:pt>
                <c:pt idx="18">
                  <c:v>100.75464259957194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54D-4184-90F7-C61475026CD8}"/>
            </c:ext>
          </c:extLst>
        </c:ser>
        <c:ser>
          <c:idx val="3"/>
          <c:order val="2"/>
          <c:tx>
            <c:v>Pl1_C_EW1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'1Pl13C '!#REF!</c:f>
            </c:numRef>
          </c:xVal>
          <c:yVal>
            <c:numRef>
              <c:f>'1Pl13C '!#REF!</c:f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54D-4184-90F7-C61475026CD8}"/>
            </c:ext>
          </c:extLst>
        </c:ser>
        <c:ser>
          <c:idx val="4"/>
          <c:order val="3"/>
          <c:tx>
            <c:v>Pl1C_EW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'1Pl13C '!#REF!</c:f>
            </c:numRef>
          </c:xVal>
          <c:yVal>
            <c:numRef>
              <c:f>'1Pl13C '!#REF!</c:f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54D-4184-90F7-C61475026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088640"/>
        <c:axId val="1673069088"/>
        <c:extLst/>
      </c:scatterChart>
      <c:valAx>
        <c:axId val="49803136"/>
        <c:scaling>
          <c:orientation val="minMax"/>
          <c:max val="7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05216"/>
        <c:crosses val="autoZero"/>
        <c:crossBetween val="midCat"/>
        <c:majorUnit val="100"/>
      </c:valAx>
      <c:valAx>
        <c:axId val="49805216"/>
        <c:scaling>
          <c:orientation val="minMax"/>
          <c:max val="3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Water 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03136"/>
        <c:crosses val="autoZero"/>
        <c:crossBetween val="midCat"/>
        <c:majorUnit val="50"/>
        <c:minorUnit val="2"/>
      </c:valAx>
      <c:valAx>
        <c:axId val="16730690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088640"/>
        <c:crosses val="max"/>
        <c:crossBetween val="midCat"/>
      </c:valAx>
      <c:valAx>
        <c:axId val="1673088640"/>
        <c:scaling>
          <c:orientation val="minMax"/>
          <c:max val="1800"/>
          <c:min val="0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5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069088"/>
        <c:crosses val="max"/>
        <c:crossBetween val="midCat"/>
        <c:majorUnit val="250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v>PL1_P_EW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'7Pl2P'!$E$15:$E$30</c:f>
              <c:numCache>
                <c:formatCode>General</c:formatCode>
                <c:ptCount val="1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</c:numCache>
            </c:numRef>
          </c:xVal>
          <c:yVal>
            <c:numRef>
              <c:f>'7Pl2P'!$N$15:$N$30</c:f>
              <c:numCache>
                <c:formatCode>General</c:formatCode>
                <c:ptCount val="16"/>
                <c:pt idx="1">
                  <c:v>131.15174216546762</c:v>
                </c:pt>
                <c:pt idx="13">
                  <c:v>146.56793242249751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0E-45BD-9A71-8B4672ABC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136"/>
        <c:axId val="49805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Pl1_P_NS</c:v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'7Pl2P'!$E$3:$E$14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'7Pl2P'!$N$3:$N$14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123.60903353109246</c:v>
                      </c:pt>
                      <c:pt idx="10">
                        <c:v>137.02160708042888</c:v>
                      </c:pt>
                      <c:pt idx="11">
                        <c:v>134.00669262988063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10E-45BD-9A71-8B4672ABCCDF}"/>
                  </c:ext>
                </c:extLst>
              </c15:ser>
            </c15:filteredScatterSeries>
          </c:ext>
        </c:extLst>
      </c:scatterChart>
      <c:valAx>
        <c:axId val="4980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05216"/>
        <c:crosses val="autoZero"/>
        <c:crossBetween val="midCat"/>
        <c:minorUnit val="1"/>
      </c:valAx>
      <c:valAx>
        <c:axId val="49805216"/>
        <c:scaling>
          <c:orientation val="minMax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"/>
                  <a:t> CONCENTRATIO (PPM)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03136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10</xdr:row>
      <xdr:rowOff>85725</xdr:rowOff>
    </xdr:from>
    <xdr:to>
      <xdr:col>20</xdr:col>
      <xdr:colOff>333375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5D0A55-A21D-41C1-A7FF-41C8814DC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361949</xdr:colOff>
      <xdr:row>11</xdr:row>
      <xdr:rowOff>19050</xdr:rowOff>
    </xdr:from>
    <xdr:to>
      <xdr:col>22</xdr:col>
      <xdr:colOff>57149</xdr:colOff>
      <xdr:row>27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B98EC6-DFCD-4321-B428-634B3037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5E2C-8D08-44CB-A5A1-E35D35DF0088}">
  <dimension ref="A1:Q32"/>
  <sheetViews>
    <sheetView topLeftCell="A21" workbookViewId="0">
      <selection activeCell="E31" sqref="E31:E32"/>
    </sheetView>
  </sheetViews>
  <sheetFormatPr defaultColWidth="11.42578125" defaultRowHeight="15" x14ac:dyDescent="0.25"/>
  <cols>
    <col min="1" max="1" width="12.85546875" style="1" bestFit="1" customWidth="1"/>
    <col min="2" max="2" width="8.85546875" style="1" customWidth="1"/>
    <col min="3" max="3" width="9.5703125" style="1" bestFit="1" customWidth="1"/>
    <col min="4" max="4" width="7" style="2" customWidth="1"/>
    <col min="5" max="5" width="10.140625" style="2" customWidth="1"/>
    <col min="6" max="12" width="11.42578125" style="2"/>
    <col min="13" max="13" width="14.28515625" style="2" customWidth="1"/>
    <col min="14" max="14" width="16.5703125" style="2" customWidth="1"/>
    <col min="15" max="16384" width="11.42578125" style="2"/>
  </cols>
  <sheetData>
    <row r="1" spans="1:17" x14ac:dyDescent="0.25">
      <c r="F1" s="3" t="s">
        <v>0</v>
      </c>
      <c r="G1" s="3" t="s">
        <v>1</v>
      </c>
      <c r="H1" s="3" t="s">
        <v>0</v>
      </c>
      <c r="I1" s="3" t="s">
        <v>1</v>
      </c>
      <c r="J1" s="16" t="s">
        <v>32</v>
      </c>
      <c r="K1" s="16" t="s">
        <v>33</v>
      </c>
      <c r="L1" s="4" t="s">
        <v>30</v>
      </c>
    </row>
    <row r="2" spans="1:1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7</v>
      </c>
      <c r="H2" s="3" t="s">
        <v>8</v>
      </c>
      <c r="I2" s="3" t="s">
        <v>8</v>
      </c>
      <c r="J2" s="3" t="s">
        <v>11</v>
      </c>
      <c r="K2" s="3" t="s">
        <v>10</v>
      </c>
      <c r="L2" s="3" t="s">
        <v>9</v>
      </c>
      <c r="M2" s="3" t="s">
        <v>12</v>
      </c>
      <c r="N2" s="3" t="s">
        <v>13</v>
      </c>
      <c r="P2" t="s">
        <v>14</v>
      </c>
    </row>
    <row r="3" spans="1:17" x14ac:dyDescent="0.25">
      <c r="A3" s="5" t="s">
        <v>29</v>
      </c>
      <c r="B3" s="5" t="s">
        <v>20</v>
      </c>
      <c r="C3" s="9" t="s">
        <v>22</v>
      </c>
      <c r="D3" s="10">
        <v>1</v>
      </c>
      <c r="E3" s="10">
        <v>0</v>
      </c>
      <c r="F3" s="10">
        <v>40.015999999999998</v>
      </c>
      <c r="G3" s="10">
        <v>54.034999999999997</v>
      </c>
      <c r="H3" s="9" t="s">
        <v>23</v>
      </c>
      <c r="I3" s="9" t="s">
        <v>24</v>
      </c>
      <c r="J3" s="8">
        <f>(F3)*(1.805/($Q$9*2.65*202600))</f>
        <v>2.5625140912965234E-3</v>
      </c>
      <c r="K3" s="8">
        <f>(G3)*(1.805/($Q$9*2.65*202600))</f>
        <v>3.4602521222312985E-3</v>
      </c>
      <c r="L3" s="8">
        <f>'7Pl2P'!$G$33*(1.805/($Q$8*2.65*202600))</f>
        <v>6.7918268384405053E-3</v>
      </c>
      <c r="M3" s="8">
        <f>SUM(J3:L3)</f>
        <v>1.2814593051968328E-2</v>
      </c>
      <c r="N3" s="5">
        <f>M3*10000</f>
        <v>128.14593051968328</v>
      </c>
      <c r="P3" t="s">
        <v>15</v>
      </c>
    </row>
    <row r="4" spans="1:17" x14ac:dyDescent="0.25">
      <c r="A4" s="11" t="s">
        <v>29</v>
      </c>
      <c r="B4" s="11" t="s">
        <v>20</v>
      </c>
      <c r="C4" s="14" t="s">
        <v>22</v>
      </c>
      <c r="D4" s="12">
        <v>2</v>
      </c>
      <c r="E4" s="12">
        <v>100</v>
      </c>
      <c r="F4" s="12">
        <v>54.887</v>
      </c>
      <c r="G4" s="12">
        <v>59.481000000000002</v>
      </c>
      <c r="H4" s="14" t="s">
        <v>23</v>
      </c>
      <c r="I4" s="14" t="s">
        <v>24</v>
      </c>
      <c r="J4" s="13">
        <f t="shared" ref="J4:K25" si="0">(F4)*(1.805/($Q$9*2.65*202600))</f>
        <v>3.5148118484854131E-3</v>
      </c>
      <c r="K4" s="13">
        <f t="shared" si="0"/>
        <v>3.8089989170433957E-3</v>
      </c>
      <c r="L4" s="13">
        <f>'7Pl2P'!$G$33*(1.805/($Q$8*2.65*202600))</f>
        <v>6.7918268384405053E-3</v>
      </c>
      <c r="M4" s="13">
        <f t="shared" ref="M4:M25" si="1">SUM(J4:L4)</f>
        <v>1.4115637603969314E-2</v>
      </c>
      <c r="N4" s="11">
        <f t="shared" ref="N4:N25" si="2">M4*10000</f>
        <v>141.15637603969313</v>
      </c>
      <c r="P4" t="s">
        <v>16</v>
      </c>
    </row>
    <row r="5" spans="1:17" x14ac:dyDescent="0.25">
      <c r="A5" s="11" t="s">
        <v>29</v>
      </c>
      <c r="B5" s="11" t="s">
        <v>20</v>
      </c>
      <c r="C5" s="14" t="s">
        <v>22</v>
      </c>
      <c r="D5" s="12">
        <v>3</v>
      </c>
      <c r="E5" s="12">
        <v>200</v>
      </c>
      <c r="F5" s="12">
        <v>61.942</v>
      </c>
      <c r="G5" s="12">
        <v>65.48</v>
      </c>
      <c r="H5" s="14" t="s">
        <v>23</v>
      </c>
      <c r="I5" s="14" t="s">
        <v>24</v>
      </c>
      <c r="J5" s="13">
        <f t="shared" si="0"/>
        <v>3.9665945582539296E-3</v>
      </c>
      <c r="K5" s="13">
        <f t="shared" si="0"/>
        <v>4.1931583041307568E-3</v>
      </c>
      <c r="L5" s="13">
        <f>'7Pl2P'!$G$33*(1.805/($Q$8*2.65*202600))</f>
        <v>6.7918268384405053E-3</v>
      </c>
      <c r="M5" s="13">
        <f t="shared" si="1"/>
        <v>1.4951579700825193E-2</v>
      </c>
      <c r="N5" s="11">
        <f t="shared" si="2"/>
        <v>149.51579700825192</v>
      </c>
      <c r="P5" t="s">
        <v>17</v>
      </c>
    </row>
    <row r="6" spans="1:17" x14ac:dyDescent="0.25">
      <c r="A6" s="5" t="s">
        <v>29</v>
      </c>
      <c r="B6" s="5" t="s">
        <v>20</v>
      </c>
      <c r="C6" s="9" t="s">
        <v>22</v>
      </c>
      <c r="D6" s="10">
        <v>4</v>
      </c>
      <c r="E6" s="10">
        <v>300</v>
      </c>
      <c r="F6" s="10">
        <v>48.613999999999997</v>
      </c>
      <c r="G6" s="10">
        <v>55.037999999999997</v>
      </c>
      <c r="H6" s="9" t="s">
        <v>23</v>
      </c>
      <c r="I6" s="9" t="s">
        <v>24</v>
      </c>
      <c r="J6" s="8">
        <f t="shared" si="0"/>
        <v>3.1131062583538882E-3</v>
      </c>
      <c r="K6" s="8">
        <f t="shared" si="0"/>
        <v>3.5244814713309191E-3</v>
      </c>
      <c r="L6" s="8">
        <f>'7Pl2P'!$G$33*(1.805/($Q$8*2.65*202600))</f>
        <v>6.7918268384405053E-3</v>
      </c>
      <c r="M6" s="8">
        <f t="shared" si="1"/>
        <v>1.3429414568125313E-2</v>
      </c>
      <c r="N6" s="5">
        <f t="shared" si="2"/>
        <v>134.29414568125313</v>
      </c>
    </row>
    <row r="7" spans="1:17" x14ac:dyDescent="0.25">
      <c r="A7" s="5" t="s">
        <v>29</v>
      </c>
      <c r="B7" s="5" t="s">
        <v>20</v>
      </c>
      <c r="C7" s="9" t="s">
        <v>22</v>
      </c>
      <c r="D7" s="10">
        <v>5</v>
      </c>
      <c r="E7" s="10">
        <v>400</v>
      </c>
      <c r="F7" s="10">
        <v>41.168999999999997</v>
      </c>
      <c r="G7" s="10">
        <v>37.991</v>
      </c>
      <c r="H7" s="9" t="s">
        <v>23</v>
      </c>
      <c r="I7" s="9" t="s">
        <v>24</v>
      </c>
      <c r="J7" s="8">
        <f t="shared" si="0"/>
        <v>2.6363490260042626E-3</v>
      </c>
      <c r="K7" s="8">
        <f t="shared" si="0"/>
        <v>2.4328386855869207E-3</v>
      </c>
      <c r="L7" s="8">
        <f>'7Pl2P'!$G$33*(1.805/($Q$8*2.65*202600))</f>
        <v>6.7918268384405053E-3</v>
      </c>
      <c r="M7" s="8">
        <f t="shared" si="1"/>
        <v>1.1861014550031688E-2</v>
      </c>
      <c r="N7" s="5">
        <f t="shared" si="2"/>
        <v>118.61014550031688</v>
      </c>
      <c r="P7" t="s">
        <v>18</v>
      </c>
    </row>
    <row r="8" spans="1:17" x14ac:dyDescent="0.25">
      <c r="A8" s="5" t="s">
        <v>29</v>
      </c>
      <c r="B8" s="5" t="s">
        <v>20</v>
      </c>
      <c r="C8" s="9" t="s">
        <v>22</v>
      </c>
      <c r="D8" s="10">
        <v>6</v>
      </c>
      <c r="E8" s="10">
        <v>500</v>
      </c>
      <c r="F8" s="10">
        <v>36.798000000000002</v>
      </c>
      <c r="G8" s="10">
        <v>45.491999999999997</v>
      </c>
      <c r="H8" s="9" t="s">
        <v>23</v>
      </c>
      <c r="I8" s="9" t="s">
        <v>24</v>
      </c>
      <c r="J8" s="8">
        <f t="shared" si="0"/>
        <v>2.3564422613836836E-3</v>
      </c>
      <c r="K8" s="8">
        <f t="shared" si="0"/>
        <v>2.913182003230244E-3</v>
      </c>
      <c r="L8" s="8">
        <f>'7Pl2P'!$G$33*(1.805/($Q$8*2.65*202600))</f>
        <v>6.7918268384405053E-3</v>
      </c>
      <c r="M8" s="8">
        <f t="shared" si="1"/>
        <v>1.2061451103054434E-2</v>
      </c>
      <c r="N8" s="5">
        <f t="shared" si="2"/>
        <v>120.61451103054434</v>
      </c>
      <c r="P8" s="2" t="s">
        <v>21</v>
      </c>
      <c r="Q8">
        <v>1.24E-2</v>
      </c>
    </row>
    <row r="9" spans="1:17" x14ac:dyDescent="0.25">
      <c r="A9" s="5" t="s">
        <v>29</v>
      </c>
      <c r="B9" s="5" t="s">
        <v>20</v>
      </c>
      <c r="C9" s="9" t="s">
        <v>22</v>
      </c>
      <c r="D9" s="10">
        <v>7</v>
      </c>
      <c r="E9" s="10">
        <v>600</v>
      </c>
      <c r="F9" s="10">
        <v>46.082000000000001</v>
      </c>
      <c r="G9" s="10">
        <v>53.854999999999997</v>
      </c>
      <c r="H9" s="9" t="s">
        <v>23</v>
      </c>
      <c r="I9" s="9" t="s">
        <v>24</v>
      </c>
      <c r="J9" s="8">
        <f t="shared" si="0"/>
        <v>2.9509639732888445E-3</v>
      </c>
      <c r="K9" s="8">
        <f t="shared" si="0"/>
        <v>3.448725419501556E-3</v>
      </c>
      <c r="L9" s="8">
        <f>'7Pl2P'!$G$33*(1.805/($Q$8*2.65*202600))</f>
        <v>6.7918268384405053E-3</v>
      </c>
      <c r="M9" s="8">
        <f t="shared" si="1"/>
        <v>1.3191516231230906E-2</v>
      </c>
      <c r="N9" s="5">
        <f t="shared" si="2"/>
        <v>131.91516231230906</v>
      </c>
      <c r="P9" s="2" t="s">
        <v>20</v>
      </c>
      <c r="Q9">
        <v>5.2499999999999998E-2</v>
      </c>
    </row>
    <row r="10" spans="1:17" x14ac:dyDescent="0.25">
      <c r="A10" s="11" t="s">
        <v>29</v>
      </c>
      <c r="B10" s="11" t="s">
        <v>20</v>
      </c>
      <c r="C10" s="14" t="s">
        <v>22</v>
      </c>
      <c r="D10" s="12">
        <v>8</v>
      </c>
      <c r="E10" s="12">
        <v>700</v>
      </c>
      <c r="F10" s="12">
        <v>60.887999999999998</v>
      </c>
      <c r="G10" s="14"/>
      <c r="H10" s="14"/>
      <c r="I10" s="14"/>
      <c r="J10" s="13">
        <f t="shared" si="0"/>
        <v>3.8990993100475489E-3</v>
      </c>
      <c r="K10" s="13">
        <f t="shared" si="0"/>
        <v>0</v>
      </c>
      <c r="L10" s="13">
        <f>'7Pl2P'!$G$33*(1.805/($Q$8*2.65*202600))</f>
        <v>6.7918268384405053E-3</v>
      </c>
      <c r="M10" s="13">
        <f t="shared" si="1"/>
        <v>1.0690926148488055E-2</v>
      </c>
      <c r="N10" s="11">
        <f t="shared" si="2"/>
        <v>106.90926148488055</v>
      </c>
    </row>
    <row r="11" spans="1:17" x14ac:dyDescent="0.25">
      <c r="A11" s="11" t="s">
        <v>29</v>
      </c>
      <c r="B11" s="11" t="s">
        <v>20</v>
      </c>
      <c r="C11" s="14" t="s">
        <v>22</v>
      </c>
      <c r="D11" s="12">
        <v>9</v>
      </c>
      <c r="E11" s="12">
        <v>800</v>
      </c>
      <c r="F11" s="12">
        <v>102.267</v>
      </c>
      <c r="G11" s="14"/>
      <c r="H11" s="14"/>
      <c r="I11" s="14"/>
      <c r="J11" s="13">
        <f t="shared" si="0"/>
        <v>6.5488961559031778E-3</v>
      </c>
      <c r="K11" s="13">
        <f t="shared" si="0"/>
        <v>0</v>
      </c>
      <c r="L11" s="13">
        <f>'7Pl2P'!$G$33*(1.805/($Q$8*2.65*202600))</f>
        <v>6.7918268384405053E-3</v>
      </c>
      <c r="M11" s="13">
        <f t="shared" si="1"/>
        <v>1.3340722994343683E-2</v>
      </c>
      <c r="N11" s="11">
        <f t="shared" si="2"/>
        <v>133.40722994343682</v>
      </c>
    </row>
    <row r="12" spans="1:17" x14ac:dyDescent="0.25">
      <c r="A12" s="11" t="s">
        <v>29</v>
      </c>
      <c r="B12" s="11" t="s">
        <v>20</v>
      </c>
      <c r="C12" s="14" t="s">
        <v>22</v>
      </c>
      <c r="D12" s="12">
        <v>10</v>
      </c>
      <c r="E12" s="12">
        <v>900</v>
      </c>
      <c r="F12" s="12">
        <v>89.724000000000004</v>
      </c>
      <c r="G12" s="14"/>
      <c r="H12" s="14"/>
      <c r="I12" s="14"/>
      <c r="J12" s="13">
        <f t="shared" si="0"/>
        <v>5.7456770873522914E-3</v>
      </c>
      <c r="K12" s="13">
        <f t="shared" si="0"/>
        <v>0</v>
      </c>
      <c r="L12" s="13">
        <f>'7Pl2P'!$G$33*(1.805/($Q$8*2.65*202600))</f>
        <v>6.7918268384405053E-3</v>
      </c>
      <c r="M12" s="13">
        <f t="shared" si="1"/>
        <v>1.2537503925792797E-2</v>
      </c>
      <c r="N12" s="11">
        <f t="shared" si="2"/>
        <v>125.37503925792797</v>
      </c>
    </row>
    <row r="13" spans="1:17" x14ac:dyDescent="0.25">
      <c r="A13" s="11" t="s">
        <v>29</v>
      </c>
      <c r="B13" s="11" t="s">
        <v>20</v>
      </c>
      <c r="C13" s="14" t="s">
        <v>22</v>
      </c>
      <c r="D13" s="12">
        <v>11</v>
      </c>
      <c r="E13" s="12">
        <v>1000</v>
      </c>
      <c r="F13" s="12">
        <v>56.726999999999997</v>
      </c>
      <c r="G13" s="14"/>
      <c r="H13" s="14"/>
      <c r="I13" s="14"/>
      <c r="J13" s="13">
        <f t="shared" si="0"/>
        <v>3.6326403652783357E-3</v>
      </c>
      <c r="K13" s="13">
        <f t="shared" si="0"/>
        <v>0</v>
      </c>
      <c r="L13" s="13">
        <f>'7Pl2P'!$G$33*(1.805/($Q$8*2.65*202600))</f>
        <v>6.7918268384405053E-3</v>
      </c>
      <c r="M13" s="13">
        <f t="shared" si="1"/>
        <v>1.042446720371884E-2</v>
      </c>
      <c r="N13" s="11">
        <f t="shared" si="2"/>
        <v>104.24467203718841</v>
      </c>
    </row>
    <row r="14" spans="1:17" x14ac:dyDescent="0.25">
      <c r="A14" s="11" t="s">
        <v>29</v>
      </c>
      <c r="B14" s="11" t="s">
        <v>20</v>
      </c>
      <c r="C14" s="14" t="s">
        <v>22</v>
      </c>
      <c r="D14" s="12">
        <v>12</v>
      </c>
      <c r="E14" s="12">
        <v>1100</v>
      </c>
      <c r="F14" s="12">
        <v>57.411999999999999</v>
      </c>
      <c r="G14" s="14"/>
      <c r="H14" s="14"/>
      <c r="I14" s="14"/>
      <c r="J14" s="13">
        <f t="shared" si="0"/>
        <v>3.6765058728887444E-3</v>
      </c>
      <c r="K14" s="13">
        <f t="shared" si="0"/>
        <v>0</v>
      </c>
      <c r="L14" s="13">
        <f>'7Pl2P'!$G$33*(1.805/($Q$8*2.65*202600))</f>
        <v>6.7918268384405053E-3</v>
      </c>
      <c r="M14" s="13">
        <f t="shared" si="1"/>
        <v>1.0468332711329249E-2</v>
      </c>
      <c r="N14" s="11">
        <f t="shared" si="2"/>
        <v>104.68332711329249</v>
      </c>
    </row>
    <row r="15" spans="1:17" x14ac:dyDescent="0.25">
      <c r="A15" s="11" t="s">
        <v>29</v>
      </c>
      <c r="B15" s="11" t="s">
        <v>20</v>
      </c>
      <c r="C15" s="14" t="s">
        <v>22</v>
      </c>
      <c r="D15" s="12">
        <v>13</v>
      </c>
      <c r="E15" s="12">
        <v>1200</v>
      </c>
      <c r="F15" s="12">
        <v>109.48399999999999</v>
      </c>
      <c r="G15" s="14"/>
      <c r="H15" s="14"/>
      <c r="I15" s="14"/>
      <c r="J15" s="13">
        <f t="shared" si="0"/>
        <v>7.0110528981284625E-3</v>
      </c>
      <c r="K15" s="13">
        <f t="shared" si="0"/>
        <v>0</v>
      </c>
      <c r="L15" s="13">
        <f>'7Pl2P'!$G$33*(1.805/($Q$8*2.65*202600))</f>
        <v>6.7918268384405053E-3</v>
      </c>
      <c r="M15" s="13">
        <f t="shared" si="1"/>
        <v>1.3802879736568968E-2</v>
      </c>
      <c r="N15" s="11">
        <f t="shared" si="2"/>
        <v>138.02879736568968</v>
      </c>
    </row>
    <row r="16" spans="1:17" x14ac:dyDescent="0.25">
      <c r="A16" s="11" t="s">
        <v>29</v>
      </c>
      <c r="B16" s="11" t="s">
        <v>20</v>
      </c>
      <c r="C16" s="14" t="s">
        <v>22</v>
      </c>
      <c r="D16" s="12">
        <v>14</v>
      </c>
      <c r="E16" s="12">
        <v>1300</v>
      </c>
      <c r="F16" s="12">
        <v>153.11000000000001</v>
      </c>
      <c r="G16" s="14"/>
      <c r="H16" s="14"/>
      <c r="I16" s="14"/>
      <c r="J16" s="13">
        <f t="shared" si="0"/>
        <v>9.8047414163937117E-3</v>
      </c>
      <c r="K16" s="13">
        <f t="shared" si="0"/>
        <v>0</v>
      </c>
      <c r="L16" s="13">
        <f>'7Pl2P'!$G$33*(1.805/($Q$8*2.65*202600))</f>
        <v>6.7918268384405053E-3</v>
      </c>
      <c r="M16" s="13">
        <f t="shared" si="1"/>
        <v>1.6596568254834215E-2</v>
      </c>
      <c r="N16" s="11">
        <f t="shared" si="2"/>
        <v>165.96568254834216</v>
      </c>
    </row>
    <row r="17" spans="1:14" x14ac:dyDescent="0.25">
      <c r="A17" s="11" t="s">
        <v>29</v>
      </c>
      <c r="B17" s="11" t="s">
        <v>20</v>
      </c>
      <c r="C17" s="14" t="s">
        <v>22</v>
      </c>
      <c r="D17" s="12">
        <v>15</v>
      </c>
      <c r="E17" s="12">
        <v>1400</v>
      </c>
      <c r="F17" s="12">
        <v>144.51499999999999</v>
      </c>
      <c r="G17" s="14"/>
      <c r="H17" s="14"/>
      <c r="I17" s="14"/>
      <c r="J17" s="13">
        <f t="shared" si="0"/>
        <v>9.2543413610485063E-3</v>
      </c>
      <c r="K17" s="13">
        <f t="shared" si="0"/>
        <v>0</v>
      </c>
      <c r="L17" s="13">
        <f>'7Pl2P'!$G$33*(1.805/($Q$8*2.65*202600))</f>
        <v>6.7918268384405053E-3</v>
      </c>
      <c r="M17" s="13">
        <f t="shared" si="1"/>
        <v>1.6046168199489012E-2</v>
      </c>
      <c r="N17" s="11">
        <f t="shared" si="2"/>
        <v>160.46168199489011</v>
      </c>
    </row>
    <row r="18" spans="1:14" x14ac:dyDescent="0.25">
      <c r="A18" s="11" t="s">
        <v>29</v>
      </c>
      <c r="B18" s="11" t="s">
        <v>20</v>
      </c>
      <c r="C18" s="14" t="s">
        <v>22</v>
      </c>
      <c r="D18" s="12">
        <v>16</v>
      </c>
      <c r="E18" s="12">
        <v>1500</v>
      </c>
      <c r="F18" s="12">
        <v>104.529</v>
      </c>
      <c r="G18" s="14"/>
      <c r="H18" s="14"/>
      <c r="I18" s="14"/>
      <c r="J18" s="13">
        <f t="shared" si="0"/>
        <v>6.693748386873608E-3</v>
      </c>
      <c r="K18" s="13">
        <f t="shared" si="0"/>
        <v>0</v>
      </c>
      <c r="L18" s="13">
        <f>'7Pl2P'!$G$33*(1.805/($Q$8*2.65*202600))</f>
        <v>6.7918268384405053E-3</v>
      </c>
      <c r="M18" s="13">
        <f t="shared" si="1"/>
        <v>1.3485575225314114E-2</v>
      </c>
      <c r="N18" s="11">
        <f t="shared" si="2"/>
        <v>134.85575225314113</v>
      </c>
    </row>
    <row r="19" spans="1:14" x14ac:dyDescent="0.25">
      <c r="A19" s="11" t="s">
        <v>29</v>
      </c>
      <c r="B19" s="11" t="s">
        <v>20</v>
      </c>
      <c r="C19" s="14" t="s">
        <v>22</v>
      </c>
      <c r="D19" s="12">
        <v>17</v>
      </c>
      <c r="E19" s="12">
        <v>1600</v>
      </c>
      <c r="F19" s="12">
        <v>84.635999999999996</v>
      </c>
      <c r="G19" s="14"/>
      <c r="H19" s="14"/>
      <c r="I19" s="14"/>
      <c r="J19" s="13">
        <f t="shared" si="0"/>
        <v>5.4198556235249039E-3</v>
      </c>
      <c r="K19" s="13">
        <f t="shared" si="0"/>
        <v>0</v>
      </c>
      <c r="L19" s="13">
        <f>'7Pl2P'!$G$33*(1.805/($Q$8*2.65*202600))</f>
        <v>6.7918268384405053E-3</v>
      </c>
      <c r="M19" s="13">
        <f t="shared" si="1"/>
        <v>1.2211682461965408E-2</v>
      </c>
      <c r="N19" s="11">
        <f t="shared" si="2"/>
        <v>122.11682461965408</v>
      </c>
    </row>
    <row r="20" spans="1:14" x14ac:dyDescent="0.25">
      <c r="A20" s="11" t="s">
        <v>29</v>
      </c>
      <c r="B20" s="11" t="s">
        <v>20</v>
      </c>
      <c r="C20" s="14" t="s">
        <v>22</v>
      </c>
      <c r="D20" s="12">
        <v>18</v>
      </c>
      <c r="E20" s="12">
        <v>1700</v>
      </c>
      <c r="F20" s="12">
        <v>74.713999999999999</v>
      </c>
      <c r="G20" s="14"/>
      <c r="H20" s="14"/>
      <c r="I20" s="14"/>
      <c r="J20" s="13">
        <f t="shared" si="0"/>
        <v>4.784478154166545E-3</v>
      </c>
      <c r="K20" s="13">
        <f t="shared" si="0"/>
        <v>0</v>
      </c>
      <c r="L20" s="13">
        <f>'7Pl2P'!$G$33*(1.805/($Q$8*2.65*202600))</f>
        <v>6.7918268384405053E-3</v>
      </c>
      <c r="M20" s="13">
        <f t="shared" si="1"/>
        <v>1.1576304992607051E-2</v>
      </c>
      <c r="N20" s="11">
        <f t="shared" si="2"/>
        <v>115.76304992607051</v>
      </c>
    </row>
    <row r="21" spans="1:14" x14ac:dyDescent="0.25">
      <c r="A21" s="11" t="s">
        <v>29</v>
      </c>
      <c r="B21" s="11" t="s">
        <v>20</v>
      </c>
      <c r="C21" s="14" t="s">
        <v>22</v>
      </c>
      <c r="D21" s="12">
        <v>19</v>
      </c>
      <c r="E21" s="12">
        <v>1800</v>
      </c>
      <c r="F21" s="12">
        <v>51.277000000000001</v>
      </c>
      <c r="G21" s="14"/>
      <c r="H21" s="14"/>
      <c r="I21" s="14"/>
      <c r="J21" s="13">
        <f t="shared" si="0"/>
        <v>3.2836374215166894E-3</v>
      </c>
      <c r="K21" s="13">
        <f t="shared" si="0"/>
        <v>0</v>
      </c>
      <c r="L21" s="13">
        <f>'7Pl2P'!$G$33*(1.805/($Q$8*2.65*202600))</f>
        <v>6.7918268384405053E-3</v>
      </c>
      <c r="M21" s="13">
        <f t="shared" si="1"/>
        <v>1.0075464259957194E-2</v>
      </c>
      <c r="N21" s="11">
        <f t="shared" si="2"/>
        <v>100.75464259957194</v>
      </c>
    </row>
    <row r="22" spans="1:14" x14ac:dyDescent="0.25">
      <c r="A22" s="5" t="s">
        <v>29</v>
      </c>
      <c r="B22" s="5" t="s">
        <v>20</v>
      </c>
      <c r="C22" s="9" t="s">
        <v>25</v>
      </c>
      <c r="D22" s="10">
        <v>1</v>
      </c>
      <c r="E22" s="10">
        <v>0</v>
      </c>
      <c r="F22" s="10">
        <v>41.076999999999998</v>
      </c>
      <c r="G22" s="10">
        <v>39.911000000000001</v>
      </c>
      <c r="H22" s="9" t="s">
        <v>26</v>
      </c>
      <c r="I22" s="9" t="s">
        <v>27</v>
      </c>
      <c r="J22" s="8">
        <f t="shared" si="0"/>
        <v>2.6304576001646165E-3</v>
      </c>
      <c r="K22" s="8">
        <f t="shared" si="0"/>
        <v>2.5557901813708403E-3</v>
      </c>
      <c r="L22" s="8">
        <f>'7Pl2P'!$G$33*(1.805/($Q$8*2.65*202600))</f>
        <v>6.7918268384405053E-3</v>
      </c>
      <c r="M22" s="8">
        <f t="shared" si="1"/>
        <v>1.1978074619975961E-2</v>
      </c>
      <c r="N22" s="5">
        <f t="shared" si="2"/>
        <v>119.78074619975961</v>
      </c>
    </row>
    <row r="23" spans="1:14" x14ac:dyDescent="0.25">
      <c r="A23" s="5" t="s">
        <v>29</v>
      </c>
      <c r="B23" s="5" t="s">
        <v>20</v>
      </c>
      <c r="C23" s="9" t="s">
        <v>25</v>
      </c>
      <c r="D23" s="10">
        <v>2</v>
      </c>
      <c r="E23" s="10">
        <v>100</v>
      </c>
      <c r="F23" s="10">
        <v>43.758000000000003</v>
      </c>
      <c r="G23" s="10">
        <v>57.39</v>
      </c>
      <c r="H23" s="9" t="s">
        <v>26</v>
      </c>
      <c r="I23" s="9" t="s">
        <v>27</v>
      </c>
      <c r="J23" s="8">
        <f t="shared" si="0"/>
        <v>2.8021414336003919E-3</v>
      </c>
      <c r="K23" s="8">
        <f t="shared" si="0"/>
        <v>3.6750970536662208E-3</v>
      </c>
      <c r="L23" s="8">
        <f>'7Pl2P'!$G$33*(1.805/($Q$8*2.65*202600))</f>
        <v>6.7918268384405053E-3</v>
      </c>
      <c r="M23" s="8">
        <f t="shared" si="1"/>
        <v>1.3269065325707118E-2</v>
      </c>
      <c r="N23" s="5">
        <f t="shared" si="2"/>
        <v>132.69065325707118</v>
      </c>
    </row>
    <row r="24" spans="1:14" x14ac:dyDescent="0.25">
      <c r="A24" s="5" t="s">
        <v>29</v>
      </c>
      <c r="B24" s="5" t="s">
        <v>20</v>
      </c>
      <c r="C24" s="9" t="s">
        <v>25</v>
      </c>
      <c r="D24" s="10">
        <v>3</v>
      </c>
      <c r="E24" s="10">
        <v>200</v>
      </c>
      <c r="F24" s="10">
        <v>48.42</v>
      </c>
      <c r="G24" s="10">
        <v>57.709000000000003</v>
      </c>
      <c r="H24" s="9" t="s">
        <v>26</v>
      </c>
      <c r="I24" s="9" t="s">
        <v>27</v>
      </c>
      <c r="J24" s="8">
        <f t="shared" si="0"/>
        <v>3.1006830343007215E-3</v>
      </c>
      <c r="K24" s="8">
        <f t="shared" si="0"/>
        <v>3.69552493239282E-3</v>
      </c>
      <c r="L24" s="8">
        <f>'7Pl2P'!$G$33*(1.805/($Q$8*2.65*202600))</f>
        <v>6.7918268384405053E-3</v>
      </c>
      <c r="M24" s="8">
        <f t="shared" si="1"/>
        <v>1.3588034805134047E-2</v>
      </c>
      <c r="N24" s="5">
        <f t="shared" si="2"/>
        <v>135.88034805134046</v>
      </c>
    </row>
    <row r="25" spans="1:14" x14ac:dyDescent="0.25">
      <c r="A25" s="11" t="s">
        <v>29</v>
      </c>
      <c r="B25" s="11" t="s">
        <v>20</v>
      </c>
      <c r="C25" s="14" t="s">
        <v>25</v>
      </c>
      <c r="D25" s="12">
        <v>4</v>
      </c>
      <c r="E25" s="12">
        <v>300</v>
      </c>
      <c r="F25" s="12">
        <v>49.914999999999999</v>
      </c>
      <c r="G25" s="12">
        <v>57.491999999999997</v>
      </c>
      <c r="H25" s="14" t="s">
        <v>26</v>
      </c>
      <c r="I25" s="14" t="s">
        <v>27</v>
      </c>
      <c r="J25" s="13">
        <f t="shared" si="0"/>
        <v>3.1964187041949713E-3</v>
      </c>
      <c r="K25" s="13">
        <f t="shared" si="0"/>
        <v>3.681628851879741E-3</v>
      </c>
      <c r="L25" s="13">
        <f>'7Pl2P'!$G$33*(1.805/($Q$8*2.65*202600))</f>
        <v>6.7918268384405053E-3</v>
      </c>
      <c r="M25" s="13">
        <f t="shared" si="1"/>
        <v>1.3669874394515218E-2</v>
      </c>
      <c r="N25" s="11">
        <f t="shared" si="2"/>
        <v>136.69874394515219</v>
      </c>
    </row>
    <row r="26" spans="1:14" x14ac:dyDescent="0.25">
      <c r="A26" s="5" t="s">
        <v>29</v>
      </c>
      <c r="B26" s="5" t="s">
        <v>20</v>
      </c>
      <c r="C26" s="9" t="s">
        <v>25</v>
      </c>
      <c r="D26" s="10">
        <v>5</v>
      </c>
      <c r="E26" s="10">
        <v>400</v>
      </c>
      <c r="F26" s="10">
        <v>34.537999999999997</v>
      </c>
      <c r="G26" s="10">
        <v>37.72</v>
      </c>
      <c r="H26" s="9" t="s">
        <v>26</v>
      </c>
      <c r="I26" s="9" t="s">
        <v>27</v>
      </c>
      <c r="J26" s="8">
        <f t="shared" ref="J26:J29" si="3">(F26)*(1.805/($Q$9*2.65*202600))</f>
        <v>2.2117181048880276E-3</v>
      </c>
      <c r="K26" s="8">
        <f t="shared" ref="K26:K29" si="4">(G26)*(1.805/($Q$9*2.65*202600))</f>
        <v>2.4154845942549194E-3</v>
      </c>
      <c r="L26" s="8">
        <f>'7Pl2P'!$G$33*(1.805/($Q$8*2.65*202600))</f>
        <v>6.7918268384405053E-3</v>
      </c>
      <c r="M26" s="8">
        <f t="shared" ref="M26:M29" si="5">SUM(J26:L26)</f>
        <v>1.1419029537583452E-2</v>
      </c>
      <c r="N26" s="5">
        <f t="shared" ref="N26:N29" si="6">M26*10000</f>
        <v>114.19029537583452</v>
      </c>
    </row>
    <row r="27" spans="1:14" x14ac:dyDescent="0.25">
      <c r="A27" s="5" t="s">
        <v>29</v>
      </c>
      <c r="B27" s="5" t="s">
        <v>20</v>
      </c>
      <c r="C27" s="9" t="s">
        <v>25</v>
      </c>
      <c r="D27" s="10">
        <v>6</v>
      </c>
      <c r="E27" s="10">
        <v>500</v>
      </c>
      <c r="F27" s="10">
        <v>39.868000000000002</v>
      </c>
      <c r="G27" s="10">
        <v>45.923000000000002</v>
      </c>
      <c r="H27" s="9" t="s">
        <v>26</v>
      </c>
      <c r="I27" s="9" t="s">
        <v>27</v>
      </c>
      <c r="J27" s="8">
        <f t="shared" si="3"/>
        <v>2.5530365801631799E-3</v>
      </c>
      <c r="K27" s="8">
        <f t="shared" si="4"/>
        <v>2.9407820525442388E-3</v>
      </c>
      <c r="L27" s="8">
        <f>'7Pl2P'!$G$33*(1.805/($Q$8*2.65*202600))</f>
        <v>6.7918268384405053E-3</v>
      </c>
      <c r="M27" s="8">
        <f t="shared" si="5"/>
        <v>1.2285645471147924E-2</v>
      </c>
      <c r="N27" s="5">
        <f t="shared" si="6"/>
        <v>122.85645471147924</v>
      </c>
    </row>
    <row r="28" spans="1:14" x14ac:dyDescent="0.25">
      <c r="A28" s="5" t="s">
        <v>29</v>
      </c>
      <c r="B28" s="5" t="s">
        <v>20</v>
      </c>
      <c r="C28" s="9" t="s">
        <v>25</v>
      </c>
      <c r="D28" s="10">
        <v>7</v>
      </c>
      <c r="E28" s="10">
        <v>600</v>
      </c>
      <c r="F28" s="10">
        <v>42.584000000000003</v>
      </c>
      <c r="G28" s="10">
        <v>48.255000000000003</v>
      </c>
      <c r="H28" s="9" t="s">
        <v>26</v>
      </c>
      <c r="I28" s="9" t="s">
        <v>27</v>
      </c>
      <c r="J28" s="8">
        <f t="shared" si="3"/>
        <v>2.726961716907516E-3</v>
      </c>
      <c r="K28" s="8">
        <f t="shared" si="4"/>
        <v>3.0901168901317911E-3</v>
      </c>
      <c r="L28" s="8">
        <f>'7Pl2P'!$G$33*(1.805/($Q$8*2.65*202600))</f>
        <v>6.7918268384405053E-3</v>
      </c>
      <c r="M28" s="8">
        <f t="shared" si="5"/>
        <v>1.2608905445479813E-2</v>
      </c>
      <c r="N28" s="5">
        <f t="shared" si="6"/>
        <v>126.08905445479813</v>
      </c>
    </row>
    <row r="29" spans="1:14" x14ac:dyDescent="0.25">
      <c r="A29" s="5" t="s">
        <v>29</v>
      </c>
      <c r="B29" s="5" t="s">
        <v>20</v>
      </c>
      <c r="C29" s="9" t="s">
        <v>25</v>
      </c>
      <c r="D29" s="10">
        <v>8</v>
      </c>
      <c r="E29" s="10">
        <v>700</v>
      </c>
      <c r="F29" s="10">
        <v>47.164000000000001</v>
      </c>
      <c r="G29" s="10">
        <v>57.631999999999998</v>
      </c>
      <c r="H29" s="9" t="s">
        <v>26</v>
      </c>
      <c r="I29" s="9" t="s">
        <v>27</v>
      </c>
      <c r="J29" s="8">
        <f t="shared" si="3"/>
        <v>3.0202522641420743E-3</v>
      </c>
      <c r="K29" s="8">
        <f t="shared" si="4"/>
        <v>3.6905940651139851E-3</v>
      </c>
      <c r="L29" s="8">
        <f>'7Pl2P'!$G$33*(1.805/($Q$8*2.65*202600))</f>
        <v>6.7918268384405053E-3</v>
      </c>
      <c r="M29" s="8">
        <f t="shared" si="5"/>
        <v>1.3502673167696565E-2</v>
      </c>
      <c r="N29" s="5">
        <f t="shared" si="6"/>
        <v>135.02673167696565</v>
      </c>
    </row>
    <row r="31" spans="1:14" x14ac:dyDescent="0.25">
      <c r="E31" s="18" t="s">
        <v>38</v>
      </c>
      <c r="F31" s="2">
        <f>AVERAGE(F3:F9)</f>
        <v>47.072571428571429</v>
      </c>
      <c r="G31" s="2">
        <f>AVERAGE(G3:G9)</f>
        <v>53.053142857142859</v>
      </c>
      <c r="N31" s="1"/>
    </row>
    <row r="32" spans="1:14" x14ac:dyDescent="0.25">
      <c r="E32" s="18" t="s">
        <v>39</v>
      </c>
      <c r="F32" s="2">
        <f>AVERAGE(F22:F24,F26:F29)</f>
        <v>42.487000000000002</v>
      </c>
      <c r="G32" s="2">
        <f>AVERAGE(G22:G24,G26:G29)</f>
        <v>49.220000000000006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D062-3155-4F1B-8048-038DD9873806}">
  <dimension ref="A1:Q33"/>
  <sheetViews>
    <sheetView tabSelected="1" topLeftCell="A15" workbookViewId="0">
      <selection activeCell="E32" sqref="E32:E33"/>
    </sheetView>
  </sheetViews>
  <sheetFormatPr defaultColWidth="11.42578125" defaultRowHeight="15" x14ac:dyDescent="0.25"/>
  <cols>
    <col min="1" max="1" width="12.85546875" style="1" bestFit="1" customWidth="1"/>
    <col min="2" max="2" width="8.85546875" style="1" customWidth="1"/>
    <col min="3" max="3" width="9.5703125" style="1" bestFit="1" customWidth="1"/>
    <col min="4" max="4" width="7" style="2" customWidth="1"/>
    <col min="5" max="5" width="10.140625" style="2" customWidth="1"/>
    <col min="6" max="9" width="11.42578125" style="2"/>
    <col min="10" max="12" width="5.5703125" style="2" bestFit="1" customWidth="1"/>
    <col min="13" max="13" width="15.140625" style="2" customWidth="1"/>
    <col min="14" max="14" width="16.5703125" style="2" customWidth="1"/>
    <col min="15" max="15" width="5.5703125" style="2" customWidth="1"/>
    <col min="16" max="16384" width="11.42578125" style="2"/>
  </cols>
  <sheetData>
    <row r="1" spans="1:17" x14ac:dyDescent="0.25">
      <c r="F1" s="3" t="s">
        <v>0</v>
      </c>
      <c r="G1" s="3" t="s">
        <v>1</v>
      </c>
      <c r="H1" s="3" t="s">
        <v>0</v>
      </c>
      <c r="I1" s="3" t="s">
        <v>1</v>
      </c>
      <c r="J1" s="16" t="s">
        <v>31</v>
      </c>
      <c r="K1" s="15" t="s">
        <v>30</v>
      </c>
      <c r="L1" s="15" t="s">
        <v>32</v>
      </c>
    </row>
    <row r="2" spans="1:1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7</v>
      </c>
      <c r="H2" s="3" t="s">
        <v>8</v>
      </c>
      <c r="I2" s="3" t="s">
        <v>8</v>
      </c>
      <c r="J2" s="3" t="s">
        <v>11</v>
      </c>
      <c r="K2" s="3" t="s">
        <v>9</v>
      </c>
      <c r="L2" s="3" t="s">
        <v>11</v>
      </c>
      <c r="M2" s="3" t="s">
        <v>12</v>
      </c>
      <c r="N2" s="3" t="s">
        <v>13</v>
      </c>
      <c r="P2" t="s">
        <v>14</v>
      </c>
    </row>
    <row r="3" spans="1:17" x14ac:dyDescent="0.25">
      <c r="A3" s="5" t="s">
        <v>29</v>
      </c>
      <c r="B3" s="5" t="s">
        <v>21</v>
      </c>
      <c r="C3" s="6" t="s">
        <v>22</v>
      </c>
      <c r="D3" s="7">
        <v>1</v>
      </c>
      <c r="E3" s="7">
        <v>0</v>
      </c>
      <c r="F3" s="6">
        <v>13.098000000000001</v>
      </c>
      <c r="G3" s="6">
        <v>21.375</v>
      </c>
      <c r="H3" s="6" t="s">
        <v>35</v>
      </c>
      <c r="I3" s="6" t="s">
        <v>34</v>
      </c>
      <c r="J3" s="8">
        <f t="shared" ref="J3:J4" si="0">(F3)*(1.805/($Q$8*2.65*202600))</f>
        <v>3.5512004922015027E-3</v>
      </c>
      <c r="K3" s="8">
        <f t="shared" ref="K3:K4" si="1">(G3)*(1.805/($Q$8*2.65*202600))</f>
        <v>5.7953054298982374E-3</v>
      </c>
      <c r="L3" s="8">
        <f>'7Pl2C'!$F$31*(1.805/($Q$9*2.65*202600))</f>
        <v>3.0143974310095066E-3</v>
      </c>
      <c r="M3" s="8">
        <f t="shared" ref="M3:M4" si="2">SUM(J3:L3)</f>
        <v>1.2360903353109246E-2</v>
      </c>
      <c r="N3" s="5">
        <f t="shared" ref="N3" si="3">M3*10000</f>
        <v>123.60903353109246</v>
      </c>
      <c r="P3" t="s">
        <v>15</v>
      </c>
    </row>
    <row r="4" spans="1:17" x14ac:dyDescent="0.25">
      <c r="A4" s="11" t="s">
        <v>29</v>
      </c>
      <c r="B4" s="11" t="s">
        <v>21</v>
      </c>
      <c r="C4" s="14" t="s">
        <v>22</v>
      </c>
      <c r="D4" s="12">
        <v>2</v>
      </c>
      <c r="E4" s="12">
        <v>100</v>
      </c>
      <c r="F4" s="14"/>
      <c r="G4" s="14"/>
      <c r="H4" s="14"/>
      <c r="I4" s="14"/>
      <c r="J4" s="13">
        <f t="shared" si="0"/>
        <v>0</v>
      </c>
      <c r="K4" s="13">
        <f t="shared" si="1"/>
        <v>0</v>
      </c>
      <c r="L4" s="13">
        <f>'7Pl2C'!$F$31*(1.805/($Q$9*2.65*202600))</f>
        <v>3.0143974310095066E-3</v>
      </c>
      <c r="M4" s="13">
        <f t="shared" si="2"/>
        <v>3.0143974310095066E-3</v>
      </c>
      <c r="N4" s="11"/>
      <c r="P4" t="s">
        <v>16</v>
      </c>
    </row>
    <row r="5" spans="1:17" x14ac:dyDescent="0.25">
      <c r="A5" s="11" t="s">
        <v>29</v>
      </c>
      <c r="B5" s="11" t="s">
        <v>21</v>
      </c>
      <c r="C5" s="14" t="s">
        <v>22</v>
      </c>
      <c r="D5" s="12">
        <v>3</v>
      </c>
      <c r="E5" s="12">
        <v>200</v>
      </c>
      <c r="F5" s="12"/>
      <c r="G5" s="12"/>
      <c r="H5" s="14"/>
      <c r="I5" s="14"/>
      <c r="J5" s="13">
        <f t="shared" ref="J5:K6" si="4">(F5)*(1.805/($Q$8*2.65*202600))</f>
        <v>0</v>
      </c>
      <c r="K5" s="13">
        <f t="shared" si="4"/>
        <v>0</v>
      </c>
      <c r="L5" s="13">
        <f>'7Pl2C'!$F$31*(1.805/($Q$9*2.65*202600))</f>
        <v>3.0143974310095066E-3</v>
      </c>
      <c r="M5" s="13">
        <f t="shared" ref="M5:M6" si="5">SUM(J5:L5)</f>
        <v>3.0143974310095066E-3</v>
      </c>
      <c r="N5" s="11"/>
      <c r="P5" t="s">
        <v>17</v>
      </c>
    </row>
    <row r="6" spans="1:17" x14ac:dyDescent="0.25">
      <c r="A6" s="11" t="s">
        <v>29</v>
      </c>
      <c r="B6" s="11" t="s">
        <v>21</v>
      </c>
      <c r="C6" s="14" t="s">
        <v>22</v>
      </c>
      <c r="D6" s="12">
        <v>4</v>
      </c>
      <c r="E6" s="12">
        <v>300</v>
      </c>
      <c r="F6" s="12"/>
      <c r="G6" s="12"/>
      <c r="H6" s="14"/>
      <c r="I6" s="14"/>
      <c r="J6" s="13">
        <f t="shared" si="4"/>
        <v>0</v>
      </c>
      <c r="K6" s="13">
        <f t="shared" si="4"/>
        <v>0</v>
      </c>
      <c r="L6" s="13">
        <f>'7Pl2C'!$F$31*(1.805/($Q$9*2.65*202600))</f>
        <v>3.0143974310095066E-3</v>
      </c>
      <c r="M6" s="13">
        <f t="shared" si="5"/>
        <v>3.0143974310095066E-3</v>
      </c>
      <c r="N6" s="11"/>
    </row>
    <row r="7" spans="1:17" x14ac:dyDescent="0.25">
      <c r="A7" s="11" t="s">
        <v>29</v>
      </c>
      <c r="B7" s="11" t="s">
        <v>21</v>
      </c>
      <c r="C7" s="14" t="s">
        <v>22</v>
      </c>
      <c r="D7" s="12">
        <v>5</v>
      </c>
      <c r="E7" s="12">
        <v>400</v>
      </c>
      <c r="F7" s="14"/>
      <c r="G7" s="14"/>
      <c r="H7" s="14"/>
      <c r="I7" s="14"/>
      <c r="J7" s="13">
        <f t="shared" ref="J7:J27" si="6">(F7)*(1.805/($Q$8*2.65*202600))</f>
        <v>0</v>
      </c>
      <c r="K7" s="13">
        <f t="shared" ref="K7:K27" si="7">(G7)*(1.805/($Q$8*2.65*202600))</f>
        <v>0</v>
      </c>
      <c r="L7" s="13">
        <f>'7Pl2C'!$F$31*(1.805/($Q$9*2.65*202600))</f>
        <v>3.0143974310095066E-3</v>
      </c>
      <c r="M7" s="13">
        <f t="shared" ref="M7:M27" si="8">SUM(J7:L7)</f>
        <v>3.0143974310095066E-3</v>
      </c>
      <c r="N7" s="11"/>
      <c r="P7" t="s">
        <v>18</v>
      </c>
    </row>
    <row r="8" spans="1:17" x14ac:dyDescent="0.25">
      <c r="A8" s="11" t="s">
        <v>29</v>
      </c>
      <c r="B8" s="11" t="s">
        <v>21</v>
      </c>
      <c r="C8" s="14" t="s">
        <v>22</v>
      </c>
      <c r="D8" s="12">
        <v>6</v>
      </c>
      <c r="E8" s="12">
        <v>500</v>
      </c>
      <c r="F8" s="14"/>
      <c r="G8" s="14"/>
      <c r="H8" s="14"/>
      <c r="I8" s="14"/>
      <c r="J8" s="13">
        <f t="shared" si="6"/>
        <v>0</v>
      </c>
      <c r="K8" s="13">
        <f t="shared" si="7"/>
        <v>0</v>
      </c>
      <c r="L8" s="13">
        <f>'7Pl2C'!$F$31*(1.805/($Q$9*2.65*202600))</f>
        <v>3.0143974310095066E-3</v>
      </c>
      <c r="M8" s="13">
        <f t="shared" si="8"/>
        <v>3.0143974310095066E-3</v>
      </c>
      <c r="N8" s="11"/>
      <c r="P8" s="2" t="s">
        <v>21</v>
      </c>
      <c r="Q8">
        <v>1.24E-2</v>
      </c>
    </row>
    <row r="9" spans="1:17" x14ac:dyDescent="0.25">
      <c r="A9" s="11" t="s">
        <v>29</v>
      </c>
      <c r="B9" s="11" t="s">
        <v>21</v>
      </c>
      <c r="C9" s="14" t="s">
        <v>22</v>
      </c>
      <c r="D9" s="12">
        <v>7</v>
      </c>
      <c r="E9" s="12">
        <v>600</v>
      </c>
      <c r="F9" s="14"/>
      <c r="G9" s="14"/>
      <c r="H9" s="14"/>
      <c r="I9" s="14"/>
      <c r="J9" s="13">
        <f t="shared" si="6"/>
        <v>0</v>
      </c>
      <c r="K9" s="13">
        <f t="shared" si="7"/>
        <v>0</v>
      </c>
      <c r="L9" s="13">
        <f>'7Pl2C'!$F$31*(1.805/($Q$9*2.65*202600))</f>
        <v>3.0143974310095066E-3</v>
      </c>
      <c r="M9" s="13">
        <f t="shared" si="8"/>
        <v>3.0143974310095066E-3</v>
      </c>
      <c r="N9" s="11"/>
      <c r="P9" s="2" t="s">
        <v>20</v>
      </c>
      <c r="Q9">
        <v>5.2499999999999998E-2</v>
      </c>
    </row>
    <row r="10" spans="1:17" x14ac:dyDescent="0.25">
      <c r="A10" s="11" t="s">
        <v>29</v>
      </c>
      <c r="B10" s="11" t="s">
        <v>21</v>
      </c>
      <c r="C10" s="14" t="s">
        <v>22</v>
      </c>
      <c r="D10" s="12">
        <v>8</v>
      </c>
      <c r="E10" s="12">
        <v>700</v>
      </c>
      <c r="F10" s="14"/>
      <c r="G10" s="14"/>
      <c r="H10" s="14"/>
      <c r="I10" s="14"/>
      <c r="J10" s="13">
        <f t="shared" si="6"/>
        <v>0</v>
      </c>
      <c r="K10" s="13">
        <f t="shared" si="7"/>
        <v>0</v>
      </c>
      <c r="L10" s="13">
        <f>'7Pl2C'!$F$31*(1.805/($Q$9*2.65*202600))</f>
        <v>3.0143974310095066E-3</v>
      </c>
      <c r="M10" s="13">
        <f t="shared" si="8"/>
        <v>3.0143974310095066E-3</v>
      </c>
      <c r="N10" s="11"/>
    </row>
    <row r="11" spans="1:17" x14ac:dyDescent="0.25">
      <c r="A11" s="11" t="s">
        <v>29</v>
      </c>
      <c r="B11" s="11" t="s">
        <v>21</v>
      </c>
      <c r="C11" s="14" t="s">
        <v>22</v>
      </c>
      <c r="D11" s="12">
        <v>9</v>
      </c>
      <c r="E11" s="12">
        <v>800</v>
      </c>
      <c r="F11" s="14"/>
      <c r="G11" s="14"/>
      <c r="H11" s="14"/>
      <c r="I11" s="14"/>
      <c r="J11" s="13">
        <f t="shared" si="6"/>
        <v>0</v>
      </c>
      <c r="K11" s="13">
        <f t="shared" si="7"/>
        <v>0</v>
      </c>
      <c r="L11" s="13">
        <f>'7Pl2C'!$F$31*(1.805/($Q$9*2.65*202600))</f>
        <v>3.0143974310095066E-3</v>
      </c>
      <c r="M11" s="13">
        <f t="shared" si="8"/>
        <v>3.0143974310095066E-3</v>
      </c>
      <c r="N11" s="11"/>
    </row>
    <row r="12" spans="1:17" x14ac:dyDescent="0.25">
      <c r="A12" s="11" t="s">
        <v>29</v>
      </c>
      <c r="B12" s="11" t="s">
        <v>21</v>
      </c>
      <c r="C12" s="14" t="s">
        <v>22</v>
      </c>
      <c r="D12" s="12">
        <v>10</v>
      </c>
      <c r="E12" s="12">
        <v>900</v>
      </c>
      <c r="F12" s="14"/>
      <c r="G12" s="14"/>
      <c r="H12" s="14"/>
      <c r="I12" s="14"/>
      <c r="J12" s="13">
        <f t="shared" si="6"/>
        <v>0</v>
      </c>
      <c r="K12" s="13">
        <f t="shared" si="7"/>
        <v>0</v>
      </c>
      <c r="L12" s="13">
        <f>'7Pl2C'!$F$31*(1.805/($Q$9*2.65*202600))</f>
        <v>3.0143974310095066E-3</v>
      </c>
      <c r="M12" s="13">
        <f t="shared" si="8"/>
        <v>3.0143974310095066E-3</v>
      </c>
      <c r="N12" s="11"/>
    </row>
    <row r="13" spans="1:17" x14ac:dyDescent="0.25">
      <c r="A13" s="5" t="s">
        <v>29</v>
      </c>
      <c r="B13" s="5" t="s">
        <v>21</v>
      </c>
      <c r="C13" s="6" t="s">
        <v>22</v>
      </c>
      <c r="D13" s="7">
        <v>11</v>
      </c>
      <c r="E13" s="7">
        <v>1000</v>
      </c>
      <c r="F13" s="6">
        <v>14.637</v>
      </c>
      <c r="G13" s="6">
        <v>24.783000000000001</v>
      </c>
      <c r="H13" s="6" t="s">
        <v>35</v>
      </c>
      <c r="I13" s="6" t="s">
        <v>34</v>
      </c>
      <c r="J13" s="8">
        <f t="shared" si="6"/>
        <v>3.9684624831541754E-3</v>
      </c>
      <c r="K13" s="8">
        <f t="shared" si="7"/>
        <v>6.7193007938792064E-3</v>
      </c>
      <c r="L13" s="8">
        <f>'7Pl2C'!$F$31*(1.805/($Q$9*2.65*202600))</f>
        <v>3.0143974310095066E-3</v>
      </c>
      <c r="M13" s="8">
        <f t="shared" si="8"/>
        <v>1.3702160708042888E-2</v>
      </c>
      <c r="N13" s="5">
        <f t="shared" ref="N13:N16" si="9">M13*10000</f>
        <v>137.02160708042888</v>
      </c>
    </row>
    <row r="14" spans="1:17" x14ac:dyDescent="0.25">
      <c r="A14" s="5" t="s">
        <v>29</v>
      </c>
      <c r="B14" s="5" t="s">
        <v>21</v>
      </c>
      <c r="C14" s="9" t="s">
        <v>22</v>
      </c>
      <c r="D14" s="10">
        <v>12</v>
      </c>
      <c r="E14" s="10">
        <v>1100</v>
      </c>
      <c r="F14" s="9">
        <v>14.208</v>
      </c>
      <c r="G14" s="9">
        <v>24.1</v>
      </c>
      <c r="H14" s="6" t="s">
        <v>35</v>
      </c>
      <c r="I14" s="6" t="s">
        <v>34</v>
      </c>
      <c r="J14" s="8">
        <f t="shared" si="6"/>
        <v>3.852149686455867E-3</v>
      </c>
      <c r="K14" s="8">
        <f t="shared" si="7"/>
        <v>6.5341221455226918E-3</v>
      </c>
      <c r="L14" s="8">
        <f>'7Pl2C'!$F$31*(1.805/($Q$9*2.65*202600))</f>
        <v>3.0143974310095066E-3</v>
      </c>
      <c r="M14" s="8">
        <f t="shared" si="8"/>
        <v>1.3400669262988064E-2</v>
      </c>
      <c r="N14" s="5">
        <f t="shared" si="9"/>
        <v>134.00669262988063</v>
      </c>
    </row>
    <row r="15" spans="1:17" x14ac:dyDescent="0.25">
      <c r="A15" s="11" t="s">
        <v>29</v>
      </c>
      <c r="B15" s="11" t="s">
        <v>21</v>
      </c>
      <c r="C15" s="14" t="s">
        <v>28</v>
      </c>
      <c r="D15" s="12">
        <v>1</v>
      </c>
      <c r="E15" s="12">
        <v>0</v>
      </c>
      <c r="F15" s="12"/>
      <c r="G15" s="12"/>
      <c r="H15" s="14"/>
      <c r="I15" s="14"/>
      <c r="J15" s="13">
        <f t="shared" si="6"/>
        <v>0</v>
      </c>
      <c r="K15" s="13">
        <f t="shared" si="7"/>
        <v>0</v>
      </c>
      <c r="L15" s="13">
        <f>'7Pl2C'!$F$31*(1.805/($Q$9*2.65*202600))</f>
        <v>3.0143974310095066E-3</v>
      </c>
      <c r="M15" s="13">
        <f t="shared" si="8"/>
        <v>3.0143974310095066E-3</v>
      </c>
      <c r="N15" s="11"/>
    </row>
    <row r="16" spans="1:17" x14ac:dyDescent="0.25">
      <c r="A16" s="5" t="s">
        <v>29</v>
      </c>
      <c r="B16" s="5" t="s">
        <v>21</v>
      </c>
      <c r="C16" s="6" t="s">
        <v>28</v>
      </c>
      <c r="D16" s="10">
        <v>2</v>
      </c>
      <c r="E16" s="10">
        <v>100</v>
      </c>
      <c r="F16" s="7">
        <v>14.811999999999999</v>
      </c>
      <c r="G16" s="17">
        <v>22.443000000000001</v>
      </c>
      <c r="H16" s="6" t="s">
        <v>36</v>
      </c>
      <c r="I16" s="6" t="s">
        <v>37</v>
      </c>
      <c r="J16" s="8">
        <f t="shared" si="6"/>
        <v>4.0159094281942776E-3</v>
      </c>
      <c r="K16" s="8">
        <f>(G16)*(1.805/($Q$8*2.65*202600))</f>
        <v>6.084867357342978E-3</v>
      </c>
      <c r="L16" s="8">
        <f>'7Pl2C'!$F$31*(1.805/($Q$9*2.65*202600))</f>
        <v>3.0143974310095066E-3</v>
      </c>
      <c r="M16" s="8">
        <f t="shared" si="8"/>
        <v>1.3115174216546762E-2</v>
      </c>
      <c r="N16" s="5">
        <f t="shared" si="9"/>
        <v>131.15174216546762</v>
      </c>
    </row>
    <row r="17" spans="1:17" x14ac:dyDescent="0.25">
      <c r="A17" s="11" t="s">
        <v>29</v>
      </c>
      <c r="B17" s="11" t="s">
        <v>21</v>
      </c>
      <c r="C17" s="14" t="s">
        <v>28</v>
      </c>
      <c r="D17" s="12">
        <v>3</v>
      </c>
      <c r="E17" s="12">
        <v>200</v>
      </c>
      <c r="F17" s="12"/>
      <c r="G17" s="12"/>
      <c r="H17" s="14"/>
      <c r="I17" s="14"/>
      <c r="J17" s="13">
        <f t="shared" si="6"/>
        <v>0</v>
      </c>
      <c r="K17" s="13">
        <f t="shared" si="7"/>
        <v>0</v>
      </c>
      <c r="L17" s="13">
        <f>'7Pl2C'!$F$31*(1.805/($Q$9*2.65*202600))</f>
        <v>3.0143974310095066E-3</v>
      </c>
      <c r="M17" s="13">
        <f t="shared" si="8"/>
        <v>3.0143974310095066E-3</v>
      </c>
      <c r="N17" s="11"/>
    </row>
    <row r="18" spans="1:17" x14ac:dyDescent="0.25">
      <c r="A18" s="11" t="s">
        <v>29</v>
      </c>
      <c r="B18" s="11" t="s">
        <v>21</v>
      </c>
      <c r="C18" s="14" t="s">
        <v>28</v>
      </c>
      <c r="D18" s="12">
        <v>4</v>
      </c>
      <c r="E18" s="12">
        <v>300</v>
      </c>
      <c r="F18" s="12"/>
      <c r="G18" s="12"/>
      <c r="H18" s="14"/>
      <c r="I18" s="14"/>
      <c r="J18" s="13">
        <f t="shared" si="6"/>
        <v>0</v>
      </c>
      <c r="K18" s="13">
        <f t="shared" si="7"/>
        <v>0</v>
      </c>
      <c r="L18" s="13">
        <f>'7Pl2C'!$F$31*(1.805/($Q$9*2.65*202600))</f>
        <v>3.0143974310095066E-3</v>
      </c>
      <c r="M18" s="13">
        <f t="shared" si="8"/>
        <v>3.0143974310095066E-3</v>
      </c>
      <c r="N18" s="11"/>
    </row>
    <row r="19" spans="1:17" x14ac:dyDescent="0.25">
      <c r="A19" s="11" t="s">
        <v>29</v>
      </c>
      <c r="B19" s="11" t="s">
        <v>21</v>
      </c>
      <c r="C19" s="14" t="s">
        <v>28</v>
      </c>
      <c r="D19" s="12">
        <v>5</v>
      </c>
      <c r="E19" s="12">
        <v>400</v>
      </c>
      <c r="F19" s="12"/>
      <c r="G19" s="12"/>
      <c r="H19" s="14"/>
      <c r="I19" s="14"/>
      <c r="J19" s="13">
        <f t="shared" si="6"/>
        <v>0</v>
      </c>
      <c r="K19" s="13">
        <f t="shared" si="7"/>
        <v>0</v>
      </c>
      <c r="L19" s="13">
        <f>'7Pl2C'!$F$31*(1.805/($Q$9*2.65*202600))</f>
        <v>3.0143974310095066E-3</v>
      </c>
      <c r="M19" s="13">
        <f t="shared" si="8"/>
        <v>3.0143974310095066E-3</v>
      </c>
      <c r="N19" s="11"/>
    </row>
    <row r="20" spans="1:17" x14ac:dyDescent="0.25">
      <c r="A20" s="11" t="s">
        <v>29</v>
      </c>
      <c r="B20" s="11" t="s">
        <v>21</v>
      </c>
      <c r="C20" s="14" t="s">
        <v>28</v>
      </c>
      <c r="D20" s="12">
        <v>6</v>
      </c>
      <c r="E20" s="12">
        <v>500</v>
      </c>
      <c r="F20" s="12"/>
      <c r="G20" s="12"/>
      <c r="H20" s="14"/>
      <c r="I20" s="14"/>
      <c r="J20" s="13">
        <f t="shared" si="6"/>
        <v>0</v>
      </c>
      <c r="K20" s="13">
        <f t="shared" si="7"/>
        <v>0</v>
      </c>
      <c r="L20" s="13">
        <f>'7Pl2C'!$F$31*(1.805/($Q$9*2.65*202600))</f>
        <v>3.0143974310095066E-3</v>
      </c>
      <c r="M20" s="13">
        <f t="shared" si="8"/>
        <v>3.0143974310095066E-3</v>
      </c>
      <c r="N20" s="11"/>
    </row>
    <row r="21" spans="1:17" x14ac:dyDescent="0.25">
      <c r="A21" s="11" t="s">
        <v>29</v>
      </c>
      <c r="B21" s="11" t="s">
        <v>21</v>
      </c>
      <c r="C21" s="14" t="s">
        <v>28</v>
      </c>
      <c r="D21" s="12">
        <v>7</v>
      </c>
      <c r="E21" s="12">
        <v>600</v>
      </c>
      <c r="F21" s="12"/>
      <c r="G21" s="12"/>
      <c r="H21" s="14"/>
      <c r="I21" s="14"/>
      <c r="J21" s="13">
        <f t="shared" si="6"/>
        <v>0</v>
      </c>
      <c r="K21" s="13">
        <f t="shared" si="7"/>
        <v>0</v>
      </c>
      <c r="L21" s="13">
        <f>'7Pl2C'!$F$31*(1.805/($Q$9*2.65*202600))</f>
        <v>3.0143974310095066E-3</v>
      </c>
      <c r="M21" s="13">
        <f t="shared" si="8"/>
        <v>3.0143974310095066E-3</v>
      </c>
      <c r="N21" s="11"/>
    </row>
    <row r="22" spans="1:17" x14ac:dyDescent="0.25">
      <c r="A22" s="11" t="s">
        <v>29</v>
      </c>
      <c r="B22" s="11" t="s">
        <v>21</v>
      </c>
      <c r="C22" s="14" t="s">
        <v>28</v>
      </c>
      <c r="D22" s="12">
        <v>8</v>
      </c>
      <c r="E22" s="12">
        <v>700</v>
      </c>
      <c r="F22" s="12"/>
      <c r="G22" s="12"/>
      <c r="H22" s="14"/>
      <c r="I22" s="14"/>
      <c r="J22" s="13">
        <f t="shared" si="6"/>
        <v>0</v>
      </c>
      <c r="K22" s="13">
        <f t="shared" si="7"/>
        <v>0</v>
      </c>
      <c r="L22" s="13">
        <f>'7Pl2C'!$F$31*(1.805/($Q$9*2.65*202600))</f>
        <v>3.0143974310095066E-3</v>
      </c>
      <c r="M22" s="13">
        <f t="shared" si="8"/>
        <v>3.0143974310095066E-3</v>
      </c>
      <c r="N22" s="11"/>
    </row>
    <row r="23" spans="1:17" x14ac:dyDescent="0.25">
      <c r="A23" s="11" t="s">
        <v>29</v>
      </c>
      <c r="B23" s="11" t="s">
        <v>21</v>
      </c>
      <c r="C23" s="14" t="s">
        <v>28</v>
      </c>
      <c r="D23" s="12">
        <v>9</v>
      </c>
      <c r="E23" s="12">
        <v>800</v>
      </c>
      <c r="F23" s="12"/>
      <c r="G23" s="12"/>
      <c r="H23" s="14"/>
      <c r="I23" s="14"/>
      <c r="J23" s="13">
        <f t="shared" si="6"/>
        <v>0</v>
      </c>
      <c r="K23" s="13">
        <f t="shared" si="7"/>
        <v>0</v>
      </c>
      <c r="L23" s="13">
        <f>'7Pl2C'!$F$31*(1.805/($Q$9*2.65*202600))</f>
        <v>3.0143974310095066E-3</v>
      </c>
      <c r="M23" s="13">
        <f t="shared" si="8"/>
        <v>3.0143974310095066E-3</v>
      </c>
      <c r="N23" s="11"/>
    </row>
    <row r="24" spans="1:17" x14ac:dyDescent="0.25">
      <c r="A24" s="11" t="s">
        <v>29</v>
      </c>
      <c r="B24" s="11" t="s">
        <v>21</v>
      </c>
      <c r="C24" s="14" t="s">
        <v>28</v>
      </c>
      <c r="D24" s="12">
        <v>10</v>
      </c>
      <c r="E24" s="12">
        <v>900</v>
      </c>
      <c r="F24" s="12"/>
      <c r="G24" s="12"/>
      <c r="H24" s="14"/>
      <c r="I24" s="14"/>
      <c r="J24" s="13">
        <f t="shared" si="6"/>
        <v>0</v>
      </c>
      <c r="K24" s="13">
        <f t="shared" si="7"/>
        <v>0</v>
      </c>
      <c r="L24" s="13">
        <f>'7Pl2C'!$F$31*(1.805/($Q$9*2.65*202600))</f>
        <v>3.0143974310095066E-3</v>
      </c>
      <c r="M24" s="13">
        <f t="shared" si="8"/>
        <v>3.0143974310095066E-3</v>
      </c>
      <c r="N24" s="11"/>
    </row>
    <row r="25" spans="1:17" x14ac:dyDescent="0.25">
      <c r="A25" s="11" t="s">
        <v>29</v>
      </c>
      <c r="B25" s="11" t="s">
        <v>21</v>
      </c>
      <c r="C25" s="14" t="s">
        <v>28</v>
      </c>
      <c r="D25" s="12">
        <v>11</v>
      </c>
      <c r="E25" s="12">
        <v>1000</v>
      </c>
      <c r="F25" s="12"/>
      <c r="G25" s="12"/>
      <c r="H25" s="14"/>
      <c r="I25" s="14"/>
      <c r="J25" s="13">
        <f t="shared" si="6"/>
        <v>0</v>
      </c>
      <c r="K25" s="13">
        <f t="shared" si="7"/>
        <v>0</v>
      </c>
      <c r="L25" s="13">
        <f>'7Pl2C'!$F$31*(1.805/($Q$9*2.65*202600))</f>
        <v>3.0143974310095066E-3</v>
      </c>
      <c r="M25" s="13">
        <f t="shared" si="8"/>
        <v>3.0143974310095066E-3</v>
      </c>
      <c r="N25" s="11"/>
    </row>
    <row r="26" spans="1:17" x14ac:dyDescent="0.25">
      <c r="A26" s="11" t="s">
        <v>29</v>
      </c>
      <c r="B26" s="11" t="s">
        <v>21</v>
      </c>
      <c r="C26" s="14" t="s">
        <v>28</v>
      </c>
      <c r="D26" s="12">
        <v>12</v>
      </c>
      <c r="E26" s="12">
        <v>1100</v>
      </c>
      <c r="F26" s="12"/>
      <c r="G26" s="12"/>
      <c r="H26" s="14"/>
      <c r="I26" s="14"/>
      <c r="J26" s="13">
        <f t="shared" si="6"/>
        <v>0</v>
      </c>
      <c r="K26" s="13">
        <f t="shared" si="7"/>
        <v>0</v>
      </c>
      <c r="L26" s="13">
        <f>'7Pl2C'!$F$31*(1.805/($Q$9*2.65*202600))</f>
        <v>3.0143974310095066E-3</v>
      </c>
      <c r="M26" s="13">
        <f t="shared" si="8"/>
        <v>3.0143974310095066E-3</v>
      </c>
      <c r="N26" s="11"/>
    </row>
    <row r="27" spans="1:17" x14ac:dyDescent="0.25">
      <c r="A27" s="11" t="s">
        <v>29</v>
      </c>
      <c r="B27" s="11" t="s">
        <v>21</v>
      </c>
      <c r="C27" s="14" t="s">
        <v>28</v>
      </c>
      <c r="D27" s="12">
        <v>13</v>
      </c>
      <c r="E27" s="12">
        <v>1200</v>
      </c>
      <c r="F27" s="12"/>
      <c r="G27" s="12"/>
      <c r="H27" s="14"/>
      <c r="I27" s="14"/>
      <c r="J27" s="13">
        <f t="shared" si="6"/>
        <v>0</v>
      </c>
      <c r="K27" s="13">
        <f t="shared" si="7"/>
        <v>0</v>
      </c>
      <c r="L27" s="13">
        <f>'7Pl2C'!$F$31*(1.805/($Q$9*2.65*202600))</f>
        <v>3.0143974310095066E-3</v>
      </c>
      <c r="M27" s="13">
        <f t="shared" si="8"/>
        <v>3.0143974310095066E-3</v>
      </c>
      <c r="N27" s="11"/>
    </row>
    <row r="28" spans="1:17" x14ac:dyDescent="0.25">
      <c r="A28" s="5" t="s">
        <v>29</v>
      </c>
      <c r="B28" s="5" t="s">
        <v>21</v>
      </c>
      <c r="C28" s="6" t="s">
        <v>28</v>
      </c>
      <c r="D28" s="7">
        <v>14</v>
      </c>
      <c r="E28" s="7">
        <v>1300</v>
      </c>
      <c r="F28" s="5">
        <v>15.282999999999999</v>
      </c>
      <c r="G28" s="5">
        <v>27.658000000000001</v>
      </c>
      <c r="H28" s="6" t="s">
        <v>36</v>
      </c>
      <c r="I28" s="6" t="s">
        <v>37</v>
      </c>
      <c r="J28" s="8">
        <f t="shared" ref="J28:J30" si="10">(F28)*(1.805/($Q$8*2.65*202600))</f>
        <v>4.1436094917022114E-3</v>
      </c>
      <c r="K28" s="8">
        <f t="shared" ref="K28:K30" si="11">(G28)*(1.805/($Q$8*2.65*202600))</f>
        <v>7.4987863195380335E-3</v>
      </c>
      <c r="L28" s="8">
        <f>'7Pl2C'!$F$31*(1.805/($Q$9*2.65*202600))</f>
        <v>3.0143974310095066E-3</v>
      </c>
      <c r="M28" s="8">
        <f t="shared" ref="M28:M30" si="12">SUM(J28:L28)</f>
        <v>1.4656793242249751E-2</v>
      </c>
      <c r="N28" s="5">
        <f t="shared" ref="N28" si="13">M28*10000</f>
        <v>146.56793242249751</v>
      </c>
      <c r="Q28" s="2" t="s">
        <v>19</v>
      </c>
    </row>
    <row r="29" spans="1:17" x14ac:dyDescent="0.25">
      <c r="A29" s="11" t="s">
        <v>29</v>
      </c>
      <c r="B29" s="11" t="s">
        <v>21</v>
      </c>
      <c r="C29" s="14" t="s">
        <v>28</v>
      </c>
      <c r="D29" s="12">
        <v>15</v>
      </c>
      <c r="E29" s="12">
        <v>1400</v>
      </c>
      <c r="F29" s="12"/>
      <c r="G29" s="12"/>
      <c r="H29" s="14"/>
      <c r="I29" s="14"/>
      <c r="J29" s="13">
        <f t="shared" si="10"/>
        <v>0</v>
      </c>
      <c r="K29" s="13">
        <f t="shared" si="11"/>
        <v>0</v>
      </c>
      <c r="L29" s="13">
        <f>'7Pl2C'!$F$31*(1.805/($Q$9*2.65*202600))</f>
        <v>3.0143974310095066E-3</v>
      </c>
      <c r="M29" s="13">
        <f t="shared" si="12"/>
        <v>3.0143974310095066E-3</v>
      </c>
      <c r="N29" s="11"/>
    </row>
    <row r="30" spans="1:17" x14ac:dyDescent="0.25">
      <c r="A30" s="11" t="s">
        <v>29</v>
      </c>
      <c r="B30" s="11" t="s">
        <v>21</v>
      </c>
      <c r="C30" s="14" t="s">
        <v>28</v>
      </c>
      <c r="D30" s="12">
        <v>16</v>
      </c>
      <c r="E30" s="12">
        <v>1500</v>
      </c>
      <c r="F30" s="11"/>
      <c r="G30" s="11"/>
      <c r="H30" s="11"/>
      <c r="I30" s="11"/>
      <c r="J30" s="13">
        <f t="shared" si="10"/>
        <v>0</v>
      </c>
      <c r="K30" s="13">
        <f t="shared" si="11"/>
        <v>0</v>
      </c>
      <c r="L30" s="13">
        <f>'7Pl2C'!$F$31*(1.805/($Q$9*2.65*202600))</f>
        <v>3.0143974310095066E-3</v>
      </c>
      <c r="M30" s="13">
        <f t="shared" si="12"/>
        <v>3.0143974310095066E-3</v>
      </c>
      <c r="N30" s="11"/>
    </row>
    <row r="31" spans="1:17" x14ac:dyDescent="0.25">
      <c r="D31" s="1"/>
      <c r="E31" s="1"/>
    </row>
    <row r="32" spans="1:17" x14ac:dyDescent="0.25">
      <c r="D32" s="1"/>
      <c r="E32" s="19" t="s">
        <v>38</v>
      </c>
      <c r="F32" s="2">
        <f>AVERAGE(F3,F13:F14)</f>
        <v>13.981</v>
      </c>
      <c r="G32" s="2">
        <f>AVERAGE(G3,G13:G14)</f>
        <v>23.419333333333338</v>
      </c>
    </row>
    <row r="33" spans="4:7" x14ac:dyDescent="0.25">
      <c r="D33" s="1"/>
      <c r="E33" s="19" t="s">
        <v>39</v>
      </c>
      <c r="F33" s="2">
        <f>AVERAGE(F16,F28)</f>
        <v>15.047499999999999</v>
      </c>
      <c r="G33" s="2">
        <f>AVERAGE(G16,G28)</f>
        <v>25.0505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7Pl2C</vt:lpstr>
      <vt:lpstr>7Pl2P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Castilla</dc:creator>
  <cp:lastModifiedBy>Silvia Castilla</cp:lastModifiedBy>
  <dcterms:created xsi:type="dcterms:W3CDTF">2022-05-04T13:20:40Z</dcterms:created>
  <dcterms:modified xsi:type="dcterms:W3CDTF">2022-11-13T22:29:43Z</dcterms:modified>
</cp:coreProperties>
</file>