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8_{1EB7876E-5DDE-483E-B89D-A8FBC24B1AF9}" xr6:coauthVersionLast="36" xr6:coauthVersionMax="36" xr10:uidLastSave="{00000000-0000-0000-0000-000000000000}"/>
  <bookViews>
    <workbookView xWindow="0" yWindow="0" windowWidth="25200" windowHeight="11775" activeTab="1" xr2:uid="{FDFA135B-1B79-4C3C-8B7D-B7AF62B701B1}"/>
  </bookViews>
  <sheets>
    <sheet name="7Pl3C" sheetId="1" r:id="rId1"/>
    <sheet name="7Pl3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2" l="1"/>
  <c r="G34" i="2"/>
  <c r="F35" i="2"/>
  <c r="F34" i="2"/>
  <c r="G38" i="1"/>
  <c r="G37" i="1"/>
  <c r="F37" i="1"/>
  <c r="F38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K3" i="1"/>
  <c r="J3" i="1"/>
  <c r="L3" i="2" l="1"/>
  <c r="J28" i="2"/>
  <c r="K28" i="2"/>
  <c r="L28" i="2"/>
  <c r="M28" i="2" s="1"/>
  <c r="N28" i="2" s="1"/>
  <c r="J29" i="2"/>
  <c r="K29" i="2"/>
  <c r="L29" i="2"/>
  <c r="J30" i="2"/>
  <c r="K30" i="2"/>
  <c r="L30" i="2"/>
  <c r="J31" i="2"/>
  <c r="K31" i="2"/>
  <c r="L31" i="2"/>
  <c r="J32" i="2"/>
  <c r="K32" i="2"/>
  <c r="L32" i="2"/>
  <c r="J26" i="1"/>
  <c r="K26" i="1"/>
  <c r="M26" i="1"/>
  <c r="J27" i="1"/>
  <c r="K27" i="1"/>
  <c r="M27" i="1"/>
  <c r="J28" i="1"/>
  <c r="K28" i="1"/>
  <c r="J29" i="1"/>
  <c r="M29" i="1" s="1"/>
  <c r="K29" i="1"/>
  <c r="J30" i="1"/>
  <c r="K30" i="1"/>
  <c r="J31" i="1"/>
  <c r="K31" i="1"/>
  <c r="J32" i="1"/>
  <c r="K32" i="1"/>
  <c r="M32" i="1"/>
  <c r="J33" i="1"/>
  <c r="K33" i="1"/>
  <c r="M33" i="1"/>
  <c r="J34" i="1"/>
  <c r="K34" i="1"/>
  <c r="M34" i="1"/>
  <c r="J35" i="1"/>
  <c r="K35" i="1"/>
  <c r="M30" i="2" l="1"/>
  <c r="N30" i="2" s="1"/>
  <c r="M32" i="2"/>
  <c r="N32" i="2" s="1"/>
  <c r="M35" i="1"/>
  <c r="N35" i="1" s="1"/>
  <c r="M31" i="2"/>
  <c r="N31" i="2" s="1"/>
  <c r="M29" i="2"/>
  <c r="N29" i="2" s="1"/>
  <c r="M31" i="1"/>
  <c r="M28" i="1"/>
  <c r="M30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K27" i="2" l="1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M20" i="2" s="1"/>
  <c r="N20" i="2" s="1"/>
  <c r="K19" i="2"/>
  <c r="J19" i="2"/>
  <c r="K18" i="2"/>
  <c r="J18" i="2"/>
  <c r="K17" i="2"/>
  <c r="J17" i="2"/>
  <c r="M17" i="2" s="1"/>
  <c r="N17" i="2" s="1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M4" i="2" s="1"/>
  <c r="N4" i="2" s="1"/>
  <c r="J4" i="2"/>
  <c r="K3" i="2"/>
  <c r="J3" i="2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M13" i="1" s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M16" i="2" l="1"/>
  <c r="N16" i="2" s="1"/>
  <c r="M5" i="2"/>
  <c r="N5" i="2" s="1"/>
  <c r="M8" i="2"/>
  <c r="N8" i="2" s="1"/>
  <c r="M10" i="2"/>
  <c r="N10" i="2" s="1"/>
  <c r="M18" i="2"/>
  <c r="N18" i="2" s="1"/>
  <c r="M7" i="2"/>
  <c r="N7" i="2" s="1"/>
  <c r="M19" i="2"/>
  <c r="N19" i="2" s="1"/>
  <c r="M9" i="2"/>
  <c r="N9" i="2" s="1"/>
  <c r="M21" i="2"/>
  <c r="N21" i="2" s="1"/>
  <c r="M6" i="2"/>
  <c r="N6" i="2" s="1"/>
  <c r="M23" i="2"/>
  <c r="N23" i="2" s="1"/>
  <c r="M27" i="2"/>
  <c r="N27" i="2" s="1"/>
  <c r="M12" i="2"/>
  <c r="N12" i="2" s="1"/>
  <c r="M4" i="1"/>
  <c r="M20" i="1"/>
  <c r="N20" i="1" s="1"/>
  <c r="M9" i="1"/>
  <c r="M25" i="1"/>
  <c r="M10" i="1"/>
  <c r="M8" i="1"/>
  <c r="M18" i="1"/>
  <c r="N18" i="1" s="1"/>
  <c r="M14" i="1"/>
  <c r="N14" i="1" s="1"/>
  <c r="M22" i="1"/>
  <c r="N22" i="1" s="1"/>
  <c r="M7" i="1"/>
  <c r="M15" i="1"/>
  <c r="M16" i="1"/>
  <c r="M24" i="1"/>
  <c r="M19" i="1"/>
  <c r="M5" i="1"/>
  <c r="M22" i="2"/>
  <c r="N22" i="2" s="1"/>
  <c r="M26" i="2"/>
  <c r="N26" i="2" s="1"/>
  <c r="M12" i="1"/>
  <c r="M23" i="1"/>
  <c r="M11" i="2"/>
  <c r="N11" i="2" s="1"/>
  <c r="M15" i="2"/>
  <c r="N15" i="2" s="1"/>
  <c r="M17" i="1"/>
  <c r="M6" i="1"/>
  <c r="M24" i="2"/>
  <c r="N24" i="2" s="1"/>
  <c r="M3" i="1"/>
  <c r="M21" i="1"/>
  <c r="N21" i="1" s="1"/>
  <c r="M13" i="2"/>
  <c r="N13" i="2" s="1"/>
  <c r="M25" i="2"/>
  <c r="N25" i="2" s="1"/>
  <c r="M11" i="1"/>
  <c r="M3" i="2"/>
  <c r="N3" i="2" s="1"/>
  <c r="M14" i="2"/>
  <c r="N14" i="2" s="1"/>
</calcChain>
</file>

<file path=xl/sharedStrings.xml><?xml version="1.0" encoding="utf-8"?>
<sst xmlns="http://schemas.openxmlformats.org/spreadsheetml/2006/main" count="350" uniqueCount="42">
  <si>
    <t>Profile_0</t>
  </si>
  <si>
    <t>Profile_90</t>
  </si>
  <si>
    <t>Sample</t>
  </si>
  <si>
    <t xml:space="preserve">Crystal </t>
  </si>
  <si>
    <t>Name</t>
  </si>
  <si>
    <t>Point</t>
  </si>
  <si>
    <t>Distance</t>
  </si>
  <si>
    <t>Area (cm2)</t>
  </si>
  <si>
    <t>Baseline</t>
  </si>
  <si>
    <t>X</t>
  </si>
  <si>
    <t>Y</t>
  </si>
  <si>
    <t>Z</t>
  </si>
  <si>
    <t>Total water (%)</t>
  </si>
  <si>
    <t>Total water (ppm)</t>
  </si>
  <si>
    <t>c (wt% H2O) = Abstot × 1.805/[t·D·I]</t>
  </si>
  <si>
    <t>CMV8Ad2PB1</t>
  </si>
  <si>
    <t>Abstotal= sum of areas</t>
  </si>
  <si>
    <t>D= 2.65 g/cm3</t>
  </si>
  <si>
    <t>I = 202600 ± 20260 L·mol–1 H2O cm–2</t>
  </si>
  <si>
    <t>t=thickness</t>
  </si>
  <si>
    <t xml:space="preserve"> </t>
  </si>
  <si>
    <t>Pl3_P</t>
  </si>
  <si>
    <t>Pl3_C</t>
  </si>
  <si>
    <t>NS</t>
  </si>
  <si>
    <t>EW</t>
  </si>
  <si>
    <t>3668-2382</t>
  </si>
  <si>
    <t>3727-2618</t>
  </si>
  <si>
    <t>3713-2662</t>
  </si>
  <si>
    <t>3753-2685</t>
  </si>
  <si>
    <t>P_0</t>
  </si>
  <si>
    <t>P_90</t>
  </si>
  <si>
    <t>C_90</t>
  </si>
  <si>
    <t>3730-2693</t>
  </si>
  <si>
    <t>C_0</t>
  </si>
  <si>
    <t>3679-2696</t>
  </si>
  <si>
    <t>3701-2750</t>
  </si>
  <si>
    <t>3694-2430</t>
  </si>
  <si>
    <t>3694-2696</t>
  </si>
  <si>
    <t>3709-2723</t>
  </si>
  <si>
    <t>CMV8Ad2PM7</t>
  </si>
  <si>
    <t>Average NS</t>
  </si>
  <si>
    <t>Average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</si>
</sst>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1" xfId="0" applyFill="1" applyBorder="1"/>
    <xf numFmtId="0" fontId="0" fillId="0" borderId="4" xfId="0" applyFill="1" applyBorder="1"/>
    <xf numFmtId="164" fontId="0" fillId="0" borderId="5" xfId="0" applyNumberFormat="1" applyFill="1" applyBorder="1"/>
    <xf numFmtId="164" fontId="0" fillId="0" borderId="1" xfId="0" applyNumberFormat="1" applyFill="1" applyBorder="1"/>
    <xf numFmtId="0" fontId="0" fillId="0" borderId="8" xfId="0" applyFill="1" applyBorder="1"/>
    <xf numFmtId="164" fontId="0" fillId="0" borderId="9" xfId="0" applyNumberFormat="1" applyFill="1" applyBorder="1"/>
    <xf numFmtId="164" fontId="0" fillId="0" borderId="8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2" fillId="3" borderId="1" xfId="0" applyFont="1" applyFill="1" applyBorder="1" applyAlignment="1">
      <alignment wrapText="1"/>
    </xf>
    <xf numFmtId="164" fontId="0" fillId="3" borderId="5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0" fontId="1" fillId="0" borderId="10" xfId="0" applyFont="1" applyFill="1" applyBorder="1"/>
    <xf numFmtId="0" fontId="0" fillId="3" borderId="6" xfId="0" applyFill="1" applyBorder="1"/>
    <xf numFmtId="164" fontId="0" fillId="3" borderId="7" xfId="0" applyNumberFormat="1" applyFill="1" applyBorder="1"/>
    <xf numFmtId="164" fontId="0" fillId="3" borderId="6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2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v>Pl1_C_EW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'7Pl3C'!$E$21:$E$35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xVal>
          <c:yVal>
            <c:numRef>
              <c:f>'7Pl3C'!$N$21:$N$35</c:f>
              <c:numCache>
                <c:formatCode>General</c:formatCode>
                <c:ptCount val="15"/>
                <c:pt idx="0">
                  <c:v>116.90102435758878</c:v>
                </c:pt>
                <c:pt idx="1">
                  <c:v>122.99092177201456</c:v>
                </c:pt>
                <c:pt idx="14">
                  <c:v>123.57888010569873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F10-45A9-9194-113487BBEE5F}"/>
            </c:ext>
          </c:extLst>
        </c:ser>
        <c:ser>
          <c:idx val="3"/>
          <c:order val="2"/>
          <c:tx>
            <c:v>Pl1_C_EW1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'1Pl13C '!#REF!</c:f>
            </c:numRef>
          </c:xVal>
          <c:yVal>
            <c:numRef>
              <c:f>'1Pl13C '!#REF!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F10-45A9-9194-113487BBEE5F}"/>
            </c:ext>
          </c:extLst>
        </c:ser>
        <c:ser>
          <c:idx val="4"/>
          <c:order val="3"/>
          <c:tx>
            <c:v>Pl1C_EW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'1Pl13C '!#REF!</c:f>
            </c:numRef>
          </c:xVal>
          <c:yVal>
            <c:numRef>
              <c:f>'1Pl13C '!#REF!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F10-45A9-9194-113487BBE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Pl3_C_NS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'7Pl3C'!$E$3:$E$20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'7Pl3C'!$N$3:$N$19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11">
                        <c:v>153.11342418337387</c:v>
                      </c:pt>
                      <c:pt idx="15">
                        <c:v>124.16376816087801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10-45A9-9194-113487BBEE5F}"/>
                  </c:ext>
                </c:extLst>
              </c15:ser>
            </c15:filteredScatterSeries>
          </c:ext>
        </c:extLst>
      </c:scatterChart>
      <c:valAx>
        <c:axId val="498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20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  <c:majorUnit val="20"/>
        <c:minorUnit val="2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PL1_P_EW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'7Pl3P'!$E$18:$E$32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xVal>
          <c:yVal>
            <c:numRef>
              <c:f>'7Pl3P'!$N$18:$N$32</c:f>
              <c:numCache>
                <c:formatCode>General</c:formatCode>
                <c:ptCount val="15"/>
                <c:pt idx="0">
                  <c:v>118.78134547608721</c:v>
                </c:pt>
                <c:pt idx="1">
                  <c:v>118.02928462641627</c:v>
                </c:pt>
                <c:pt idx="2">
                  <c:v>120.79738838489708</c:v>
                </c:pt>
                <c:pt idx="3">
                  <c:v>123.02136397040032</c:v>
                </c:pt>
                <c:pt idx="4">
                  <c:v>128.26205847130038</c:v>
                </c:pt>
                <c:pt idx="5">
                  <c:v>126.33190079851605</c:v>
                </c:pt>
                <c:pt idx="6">
                  <c:v>127.65577650909383</c:v>
                </c:pt>
                <c:pt idx="7">
                  <c:v>129.83737451103184</c:v>
                </c:pt>
                <c:pt idx="8">
                  <c:v>132.83262211742229</c:v>
                </c:pt>
                <c:pt idx="9">
                  <c:v>128.3151717093688</c:v>
                </c:pt>
                <c:pt idx="10">
                  <c:v>128.5185841104819</c:v>
                </c:pt>
                <c:pt idx="11">
                  <c:v>130.61938218642223</c:v>
                </c:pt>
                <c:pt idx="12">
                  <c:v>127.26420763695111</c:v>
                </c:pt>
                <c:pt idx="13">
                  <c:v>125.44253657809378</c:v>
                </c:pt>
                <c:pt idx="14">
                  <c:v>126.35789238310272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B4E-4FF2-8750-9636183B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Pl1_P_NS</c:v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/>
            </c:spPr>
          </c:marker>
          <c:xVal>
            <c:numRef>
              <c:f>'7Pl3P'!$E$3:$E$17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  <c:extLst xmlns:c15="http://schemas.microsoft.com/office/drawing/2012/chart"/>
            </c:numRef>
          </c:xVal>
          <c:yVal>
            <c:numRef>
              <c:f>'7Pl3P'!$N$3:$N$17</c:f>
              <c:numCache>
                <c:formatCode>General</c:formatCode>
                <c:ptCount val="15"/>
                <c:pt idx="0">
                  <c:v>107.60467857651658</c:v>
                </c:pt>
                <c:pt idx="1">
                  <c:v>149.14629668669309</c:v>
                </c:pt>
                <c:pt idx="2">
                  <c:v>192.65055894031025</c:v>
                </c:pt>
                <c:pt idx="3">
                  <c:v>179.13436992079215</c:v>
                </c:pt>
                <c:pt idx="4">
                  <c:v>148.76094319347325</c:v>
                </c:pt>
                <c:pt idx="5">
                  <c:v>136.25560080059776</c:v>
                </c:pt>
                <c:pt idx="6">
                  <c:v>129.61983624873034</c:v>
                </c:pt>
                <c:pt idx="7">
                  <c:v>130.76007576385877</c:v>
                </c:pt>
                <c:pt idx="8">
                  <c:v>125.81263414123011</c:v>
                </c:pt>
                <c:pt idx="9">
                  <c:v>118.80338181954112</c:v>
                </c:pt>
                <c:pt idx="10">
                  <c:v>119.57182866819063</c:v>
                </c:pt>
                <c:pt idx="11">
                  <c:v>120.90078968879622</c:v>
                </c:pt>
                <c:pt idx="12">
                  <c:v>123.29258050521779</c:v>
                </c:pt>
                <c:pt idx="13">
                  <c:v>129.17684924186182</c:v>
                </c:pt>
                <c:pt idx="14">
                  <c:v>130.29335731019373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B4E-4FF2-8750-9636183B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02192"/>
        <c:axId val="1664825904"/>
        <c:extLst/>
      </c:scatterChart>
      <c:valAx>
        <c:axId val="49803136"/>
        <c:scaling>
          <c:orientation val="minMax"/>
          <c:max val="1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Water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</c:valAx>
      <c:valAx>
        <c:axId val="166482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2192"/>
        <c:crosses val="max"/>
        <c:crossBetween val="midCat"/>
      </c:valAx>
      <c:valAx>
        <c:axId val="1664802192"/>
        <c:scaling>
          <c:orientation val="minMax"/>
          <c:max val="14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5904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95250</xdr:rowOff>
    </xdr:from>
    <xdr:to>
      <xdr:col>21</xdr:col>
      <xdr:colOff>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DBE8EF-46ED-4975-92DE-D0E3B6D5E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11</xdr:row>
      <xdr:rowOff>19050</xdr:rowOff>
    </xdr:from>
    <xdr:to>
      <xdr:col>22</xdr:col>
      <xdr:colOff>57149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60679E-C5F3-4AE5-8790-6B15E10E6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3239-62A0-4AD6-B5B6-D5D564613059}">
  <dimension ref="A1:Q39"/>
  <sheetViews>
    <sheetView topLeftCell="E1" workbookViewId="0">
      <selection activeCell="O13" sqref="O13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3" width="14.28515625" style="2" customWidth="1"/>
    <col min="14" max="14" width="16.5703125" style="2" customWidth="1"/>
    <col min="15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29" t="s">
        <v>33</v>
      </c>
      <c r="K1" s="29" t="s">
        <v>31</v>
      </c>
      <c r="L1" s="4" t="s">
        <v>29</v>
      </c>
    </row>
    <row r="2" spans="1:17" x14ac:dyDescent="0.25">
      <c r="A2" s="3" t="s">
        <v>2</v>
      </c>
      <c r="B2" s="3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7</v>
      </c>
      <c r="H2" s="6" t="s">
        <v>8</v>
      </c>
      <c r="I2" s="6" t="s">
        <v>8</v>
      </c>
      <c r="J2" s="3" t="s">
        <v>11</v>
      </c>
      <c r="K2" s="3" t="s">
        <v>10</v>
      </c>
      <c r="L2" s="3" t="s">
        <v>9</v>
      </c>
      <c r="M2" s="3" t="s">
        <v>12</v>
      </c>
      <c r="N2" s="3" t="s">
        <v>13</v>
      </c>
      <c r="P2" t="s">
        <v>14</v>
      </c>
    </row>
    <row r="3" spans="1:17" x14ac:dyDescent="0.25">
      <c r="A3" s="25" t="s">
        <v>15</v>
      </c>
      <c r="B3" s="21" t="s">
        <v>22</v>
      </c>
      <c r="C3" s="22" t="s">
        <v>23</v>
      </c>
      <c r="D3" s="26">
        <v>1</v>
      </c>
      <c r="E3" s="26">
        <v>0</v>
      </c>
      <c r="F3" s="26">
        <v>41.444000000000003</v>
      </c>
      <c r="G3" s="22"/>
      <c r="H3" s="22" t="s">
        <v>36</v>
      </c>
      <c r="I3" s="22"/>
      <c r="J3" s="23">
        <f>(F3)*(1.805/($Q$9*2.65*202600))</f>
        <v>6.3622311178084569E-3</v>
      </c>
      <c r="K3" s="24">
        <f>(G3)*(1.805/($Q$9*2.65*202600))</f>
        <v>0</v>
      </c>
      <c r="L3" s="24">
        <f>'7Pl3P'!$F$3*(1.805/($Q$8*2.65*202600))</f>
        <v>4.8066915417473597E-3</v>
      </c>
      <c r="M3" s="24">
        <f>SUM(J3:L3)</f>
        <v>1.1168922659555817E-2</v>
      </c>
      <c r="N3" s="25"/>
      <c r="P3" t="s">
        <v>16</v>
      </c>
    </row>
    <row r="4" spans="1:17" x14ac:dyDescent="0.25">
      <c r="A4" s="25" t="s">
        <v>15</v>
      </c>
      <c r="B4" s="21" t="s">
        <v>22</v>
      </c>
      <c r="C4" s="22" t="s">
        <v>23</v>
      </c>
      <c r="D4" s="26">
        <v>2</v>
      </c>
      <c r="E4" s="26">
        <v>100</v>
      </c>
      <c r="F4" s="26"/>
      <c r="G4" s="22"/>
      <c r="H4" s="22" t="s">
        <v>36</v>
      </c>
      <c r="I4" s="22"/>
      <c r="J4" s="23">
        <f t="shared" ref="J4:K25" si="0">(F4)*(1.805/($Q$9*2.65*202600))</f>
        <v>0</v>
      </c>
      <c r="K4" s="24">
        <f t="shared" si="0"/>
        <v>0</v>
      </c>
      <c r="L4" s="24">
        <f>'7Pl3P'!$F$3*(1.805/($Q$8*2.65*202600))</f>
        <v>4.8066915417473597E-3</v>
      </c>
      <c r="M4" s="24">
        <f t="shared" ref="M4:M25" si="1">SUM(J4:L4)</f>
        <v>4.8066915417473597E-3</v>
      </c>
      <c r="N4" s="25"/>
      <c r="P4" t="s">
        <v>17</v>
      </c>
    </row>
    <row r="5" spans="1:17" x14ac:dyDescent="0.25">
      <c r="A5" s="25" t="s">
        <v>15</v>
      </c>
      <c r="B5" s="21" t="s">
        <v>22</v>
      </c>
      <c r="C5" s="22" t="s">
        <v>23</v>
      </c>
      <c r="D5" s="26">
        <v>3</v>
      </c>
      <c r="E5" s="26">
        <v>200</v>
      </c>
      <c r="F5" s="22">
        <v>74.457999999999998</v>
      </c>
      <c r="G5" s="22"/>
      <c r="H5" s="22" t="s">
        <v>36</v>
      </c>
      <c r="I5" s="22"/>
      <c r="J5" s="23">
        <f t="shared" si="0"/>
        <v>1.1430339845810782E-2</v>
      </c>
      <c r="K5" s="24">
        <f t="shared" si="0"/>
        <v>0</v>
      </c>
      <c r="L5" s="24">
        <f>'7Pl3P'!$F$3*(1.805/($Q$8*2.65*202600))</f>
        <v>4.8066915417473597E-3</v>
      </c>
      <c r="M5" s="24">
        <f t="shared" si="1"/>
        <v>1.6237031387558141E-2</v>
      </c>
      <c r="N5" s="25"/>
      <c r="P5" t="s">
        <v>18</v>
      </c>
    </row>
    <row r="6" spans="1:17" x14ac:dyDescent="0.25">
      <c r="A6" s="25" t="s">
        <v>15</v>
      </c>
      <c r="B6" s="21" t="s">
        <v>22</v>
      </c>
      <c r="C6" s="22" t="s">
        <v>23</v>
      </c>
      <c r="D6" s="26">
        <v>4</v>
      </c>
      <c r="E6" s="26">
        <v>300</v>
      </c>
      <c r="F6" s="22"/>
      <c r="G6" s="22"/>
      <c r="H6" s="22" t="s">
        <v>36</v>
      </c>
      <c r="I6" s="22"/>
      <c r="J6" s="23">
        <f t="shared" si="0"/>
        <v>0</v>
      </c>
      <c r="K6" s="24">
        <f t="shared" si="0"/>
        <v>0</v>
      </c>
      <c r="L6" s="24">
        <f>'7Pl3P'!$F$3*(1.805/($Q$8*2.65*202600))</f>
        <v>4.8066915417473597E-3</v>
      </c>
      <c r="M6" s="24">
        <f t="shared" si="1"/>
        <v>4.8066915417473597E-3</v>
      </c>
      <c r="N6" s="25"/>
    </row>
    <row r="7" spans="1:17" x14ac:dyDescent="0.25">
      <c r="A7" s="25" t="s">
        <v>15</v>
      </c>
      <c r="B7" s="21" t="s">
        <v>22</v>
      </c>
      <c r="C7" s="22" t="s">
        <v>23</v>
      </c>
      <c r="D7" s="26">
        <v>5</v>
      </c>
      <c r="E7" s="26">
        <v>400</v>
      </c>
      <c r="F7" s="26">
        <v>41.351999999999997</v>
      </c>
      <c r="G7" s="22"/>
      <c r="H7" s="22" t="s">
        <v>36</v>
      </c>
      <c r="I7" s="22"/>
      <c r="J7" s="23">
        <f t="shared" si="0"/>
        <v>6.3481078366860169E-3</v>
      </c>
      <c r="K7" s="24">
        <f t="shared" si="0"/>
        <v>0</v>
      </c>
      <c r="L7" s="24">
        <f>'7Pl3P'!$F$3*(1.805/($Q$8*2.65*202600))</f>
        <v>4.8066915417473597E-3</v>
      </c>
      <c r="M7" s="24">
        <f t="shared" si="1"/>
        <v>1.1154799378433377E-2</v>
      </c>
      <c r="N7" s="25"/>
      <c r="P7" t="s">
        <v>19</v>
      </c>
    </row>
    <row r="8" spans="1:17" x14ac:dyDescent="0.25">
      <c r="A8" s="25" t="s">
        <v>15</v>
      </c>
      <c r="B8" s="21" t="s">
        <v>22</v>
      </c>
      <c r="C8" s="22" t="s">
        <v>23</v>
      </c>
      <c r="D8" s="26">
        <v>6</v>
      </c>
      <c r="E8" s="26">
        <v>500</v>
      </c>
      <c r="F8" s="26">
        <v>48.607999999999997</v>
      </c>
      <c r="G8" s="22"/>
      <c r="H8" s="22" t="s">
        <v>36</v>
      </c>
      <c r="I8" s="22"/>
      <c r="J8" s="23">
        <f t="shared" si="0"/>
        <v>7.4620048782558018E-3</v>
      </c>
      <c r="K8" s="24">
        <f t="shared" si="0"/>
        <v>0</v>
      </c>
      <c r="L8" s="24">
        <f>'7Pl3P'!$F$3*(1.805/($Q$8*2.65*202600))</f>
        <v>4.8066915417473597E-3</v>
      </c>
      <c r="M8" s="24">
        <f t="shared" si="1"/>
        <v>1.2268696420003162E-2</v>
      </c>
      <c r="N8" s="25"/>
      <c r="P8" s="2" t="s">
        <v>21</v>
      </c>
      <c r="Q8">
        <v>5.9499999999999997E-2</v>
      </c>
    </row>
    <row r="9" spans="1:17" x14ac:dyDescent="0.25">
      <c r="A9" s="25" t="s">
        <v>15</v>
      </c>
      <c r="B9" s="21" t="s">
        <v>22</v>
      </c>
      <c r="C9" s="22" t="s">
        <v>23</v>
      </c>
      <c r="D9" s="26">
        <v>7</v>
      </c>
      <c r="E9" s="26">
        <v>600</v>
      </c>
      <c r="F9" s="26">
        <v>48.503999999999998</v>
      </c>
      <c r="G9" s="22"/>
      <c r="H9" s="22" t="s">
        <v>36</v>
      </c>
      <c r="I9" s="22"/>
      <c r="J9" s="23">
        <f t="shared" si="0"/>
        <v>7.4460394300304355E-3</v>
      </c>
      <c r="K9" s="24">
        <f t="shared" si="0"/>
        <v>0</v>
      </c>
      <c r="L9" s="24">
        <f>'7Pl3P'!$F$3*(1.805/($Q$8*2.65*202600))</f>
        <v>4.8066915417473597E-3</v>
      </c>
      <c r="M9" s="24">
        <f t="shared" si="1"/>
        <v>1.2252730971777795E-2</v>
      </c>
      <c r="N9" s="25"/>
      <c r="P9" s="2" t="s">
        <v>22</v>
      </c>
      <c r="Q9">
        <v>2.1899999999999999E-2</v>
      </c>
    </row>
    <row r="10" spans="1:17" x14ac:dyDescent="0.25">
      <c r="A10" s="25" t="s">
        <v>15</v>
      </c>
      <c r="B10" s="21" t="s">
        <v>22</v>
      </c>
      <c r="C10" s="22" t="s">
        <v>23</v>
      </c>
      <c r="D10" s="26">
        <v>8</v>
      </c>
      <c r="E10" s="26">
        <v>700</v>
      </c>
      <c r="F10" s="26">
        <v>69.92</v>
      </c>
      <c r="G10" s="22"/>
      <c r="H10" s="22" t="s">
        <v>36</v>
      </c>
      <c r="I10" s="22"/>
      <c r="J10" s="23">
        <f t="shared" si="0"/>
        <v>1.0733693653053936E-2</v>
      </c>
      <c r="K10" s="24">
        <f t="shared" si="0"/>
        <v>0</v>
      </c>
      <c r="L10" s="24">
        <f>'7Pl3P'!$F$3*(1.805/($Q$8*2.65*202600))</f>
        <v>4.8066915417473597E-3</v>
      </c>
      <c r="M10" s="24">
        <f t="shared" si="1"/>
        <v>1.5540385194801297E-2</v>
      </c>
      <c r="N10" s="25"/>
    </row>
    <row r="11" spans="1:17" x14ac:dyDescent="0.25">
      <c r="A11" s="25" t="s">
        <v>15</v>
      </c>
      <c r="B11" s="21" t="s">
        <v>22</v>
      </c>
      <c r="C11" s="22" t="s">
        <v>23</v>
      </c>
      <c r="D11" s="26">
        <v>9</v>
      </c>
      <c r="E11" s="26">
        <v>800</v>
      </c>
      <c r="F11" s="26">
        <v>36.597000000000001</v>
      </c>
      <c r="G11" s="22"/>
      <c r="H11" s="22" t="s">
        <v>36</v>
      </c>
      <c r="I11" s="22"/>
      <c r="J11" s="23">
        <f t="shared" si="0"/>
        <v>5.6181491221512425E-3</v>
      </c>
      <c r="K11" s="24">
        <f t="shared" si="0"/>
        <v>0</v>
      </c>
      <c r="L11" s="24">
        <f>'7Pl3P'!$F$3*(1.805/($Q$8*2.65*202600))</f>
        <v>4.8066915417473597E-3</v>
      </c>
      <c r="M11" s="24">
        <f t="shared" si="1"/>
        <v>1.0424840663898602E-2</v>
      </c>
      <c r="N11" s="25"/>
    </row>
    <row r="12" spans="1:17" x14ac:dyDescent="0.25">
      <c r="A12" s="25" t="s">
        <v>15</v>
      </c>
      <c r="B12" s="21" t="s">
        <v>22</v>
      </c>
      <c r="C12" s="22" t="s">
        <v>23</v>
      </c>
      <c r="D12" s="26">
        <v>10</v>
      </c>
      <c r="E12" s="26">
        <v>900</v>
      </c>
      <c r="F12" s="26">
        <v>45.017000000000003</v>
      </c>
      <c r="G12" s="22"/>
      <c r="H12" s="22" t="s">
        <v>36</v>
      </c>
      <c r="I12" s="22"/>
      <c r="J12" s="23">
        <f t="shared" si="0"/>
        <v>6.9107363727049344E-3</v>
      </c>
      <c r="K12" s="24">
        <f t="shared" si="0"/>
        <v>0</v>
      </c>
      <c r="L12" s="24">
        <f>'7Pl3P'!$F$3*(1.805/($Q$8*2.65*202600))</f>
        <v>4.8066915417473597E-3</v>
      </c>
      <c r="M12" s="24">
        <f t="shared" si="1"/>
        <v>1.1717427914452294E-2</v>
      </c>
      <c r="N12" s="25"/>
    </row>
    <row r="13" spans="1:17" ht="15.75" thickBot="1" x14ac:dyDescent="0.3">
      <c r="A13" s="30" t="s">
        <v>15</v>
      </c>
      <c r="B13" s="21" t="s">
        <v>22</v>
      </c>
      <c r="C13" s="22" t="s">
        <v>23</v>
      </c>
      <c r="D13" s="26">
        <v>11</v>
      </c>
      <c r="E13" s="26">
        <v>1000</v>
      </c>
      <c r="F13" s="26">
        <v>31.954999999999998</v>
      </c>
      <c r="G13" s="22"/>
      <c r="H13" s="22" t="s">
        <v>36</v>
      </c>
      <c r="I13" s="22"/>
      <c r="J13" s="31">
        <f t="shared" si="0"/>
        <v>4.9055374811690288E-3</v>
      </c>
      <c r="K13" s="32">
        <f t="shared" si="0"/>
        <v>0</v>
      </c>
      <c r="L13" s="24">
        <f>'7Pl3P'!$F$3*(1.805/($Q$8*2.65*202600))</f>
        <v>4.8066915417473597E-3</v>
      </c>
      <c r="M13" s="32">
        <f t="shared" si="1"/>
        <v>9.7122290229163886E-3</v>
      </c>
      <c r="N13" s="30"/>
    </row>
    <row r="14" spans="1:17" x14ac:dyDescent="0.25">
      <c r="A14" s="11" t="s">
        <v>15</v>
      </c>
      <c r="B14" s="8" t="s">
        <v>22</v>
      </c>
      <c r="C14" s="28" t="s">
        <v>23</v>
      </c>
      <c r="D14" s="27">
        <v>12</v>
      </c>
      <c r="E14" s="27">
        <v>1100</v>
      </c>
      <c r="F14" s="27">
        <v>52.512999999999998</v>
      </c>
      <c r="G14" s="28">
        <v>15.914999999999999</v>
      </c>
      <c r="H14" s="28" t="s">
        <v>37</v>
      </c>
      <c r="I14" s="28"/>
      <c r="J14" s="12">
        <f t="shared" si="0"/>
        <v>8.0614767563332562E-3</v>
      </c>
      <c r="K14" s="13">
        <f t="shared" si="0"/>
        <v>2.44317412025677E-3</v>
      </c>
      <c r="L14" s="10">
        <f>'7Pl3P'!$F$3*(1.805/($Q$8*2.65*202600))</f>
        <v>4.8066915417473597E-3</v>
      </c>
      <c r="M14" s="13">
        <f t="shared" si="1"/>
        <v>1.5311342418337388E-2</v>
      </c>
      <c r="N14" s="11">
        <f t="shared" ref="N14:N22" si="2">M14*10000</f>
        <v>153.11342418337387</v>
      </c>
    </row>
    <row r="15" spans="1:17" x14ac:dyDescent="0.25">
      <c r="A15" s="25" t="s">
        <v>15</v>
      </c>
      <c r="B15" s="21" t="s">
        <v>22</v>
      </c>
      <c r="C15" s="22" t="s">
        <v>23</v>
      </c>
      <c r="D15" s="26">
        <v>13</v>
      </c>
      <c r="E15" s="26">
        <v>1200</v>
      </c>
      <c r="F15" s="26">
        <v>34.942999999999998</v>
      </c>
      <c r="G15" s="22"/>
      <c r="H15" s="22" t="s">
        <v>36</v>
      </c>
      <c r="I15" s="22"/>
      <c r="J15" s="23">
        <f t="shared" si="0"/>
        <v>5.3642370897978211E-3</v>
      </c>
      <c r="K15" s="24">
        <f t="shared" si="0"/>
        <v>0</v>
      </c>
      <c r="L15" s="24">
        <f>'7Pl3P'!$F$3*(1.805/($Q$8*2.65*202600))</f>
        <v>4.8066915417473597E-3</v>
      </c>
      <c r="M15" s="24">
        <f t="shared" si="1"/>
        <v>1.017092863154518E-2</v>
      </c>
      <c r="N15" s="25"/>
    </row>
    <row r="16" spans="1:17" x14ac:dyDescent="0.25">
      <c r="A16" s="25" t="s">
        <v>15</v>
      </c>
      <c r="B16" s="21" t="s">
        <v>22</v>
      </c>
      <c r="C16" s="22" t="s">
        <v>23</v>
      </c>
      <c r="D16" s="26">
        <v>14</v>
      </c>
      <c r="E16" s="26">
        <v>1300</v>
      </c>
      <c r="F16" s="26">
        <v>45.301000000000002</v>
      </c>
      <c r="G16" s="22"/>
      <c r="H16" s="22" t="s">
        <v>36</v>
      </c>
      <c r="I16" s="22"/>
      <c r="J16" s="23">
        <f t="shared" si="0"/>
        <v>6.9543343274742044E-3</v>
      </c>
      <c r="K16" s="24">
        <f t="shared" si="0"/>
        <v>0</v>
      </c>
      <c r="L16" s="24">
        <f>'7Pl3P'!$F$3*(1.805/($Q$8*2.65*202600))</f>
        <v>4.8066915417473597E-3</v>
      </c>
      <c r="M16" s="24">
        <f t="shared" si="1"/>
        <v>1.1761025869221564E-2</v>
      </c>
      <c r="N16" s="25"/>
    </row>
    <row r="17" spans="1:14" x14ac:dyDescent="0.25">
      <c r="A17" s="25" t="s">
        <v>15</v>
      </c>
      <c r="B17" s="21" t="s">
        <v>22</v>
      </c>
      <c r="C17" s="22" t="s">
        <v>23</v>
      </c>
      <c r="D17" s="26">
        <v>15</v>
      </c>
      <c r="E17" s="26">
        <v>1400</v>
      </c>
      <c r="F17" s="26">
        <v>40.81</v>
      </c>
      <c r="G17" s="22"/>
      <c r="H17" s="22" t="s">
        <v>36</v>
      </c>
      <c r="I17" s="22"/>
      <c r="J17" s="23">
        <f t="shared" si="0"/>
        <v>6.2649032892038202E-3</v>
      </c>
      <c r="K17" s="24">
        <f t="shared" si="0"/>
        <v>0</v>
      </c>
      <c r="L17" s="24">
        <f>'7Pl3P'!$F$3*(1.805/($Q$8*2.65*202600))</f>
        <v>4.8066915417473597E-3</v>
      </c>
      <c r="M17" s="24">
        <f t="shared" si="1"/>
        <v>1.107159483095118E-2</v>
      </c>
      <c r="N17" s="25"/>
    </row>
    <row r="18" spans="1:14" x14ac:dyDescent="0.25">
      <c r="A18" s="7" t="s">
        <v>15</v>
      </c>
      <c r="B18" s="8" t="s">
        <v>22</v>
      </c>
      <c r="C18" s="28" t="s">
        <v>23</v>
      </c>
      <c r="D18" s="27">
        <v>16</v>
      </c>
      <c r="E18" s="27">
        <v>1500</v>
      </c>
      <c r="F18" s="27">
        <v>41.039000000000001</v>
      </c>
      <c r="G18" s="28">
        <v>8.5310000000000006</v>
      </c>
      <c r="H18" s="28" t="s">
        <v>37</v>
      </c>
      <c r="I18" s="28"/>
      <c r="J18" s="9">
        <f t="shared" si="0"/>
        <v>6.3000579780846753E-3</v>
      </c>
      <c r="K18" s="10">
        <f t="shared" si="0"/>
        <v>1.3096272962557656E-3</v>
      </c>
      <c r="L18" s="10">
        <f>'7Pl3P'!$F$3*(1.805/($Q$8*2.65*202600))</f>
        <v>4.8066915417473597E-3</v>
      </c>
      <c r="M18" s="10">
        <f t="shared" si="1"/>
        <v>1.2416376816087801E-2</v>
      </c>
      <c r="N18" s="7">
        <f t="shared" si="2"/>
        <v>124.16376816087801</v>
      </c>
    </row>
    <row r="19" spans="1:14" x14ac:dyDescent="0.25">
      <c r="A19" s="25" t="s">
        <v>15</v>
      </c>
      <c r="B19" s="21" t="s">
        <v>22</v>
      </c>
      <c r="C19" s="22" t="s">
        <v>23</v>
      </c>
      <c r="D19" s="26">
        <v>17</v>
      </c>
      <c r="E19" s="26">
        <v>1600</v>
      </c>
      <c r="F19" s="26">
        <v>50.427999999999997</v>
      </c>
      <c r="G19" s="22"/>
      <c r="H19" s="22" t="s">
        <v>36</v>
      </c>
      <c r="I19" s="22"/>
      <c r="J19" s="23">
        <f t="shared" si="0"/>
        <v>7.7414002221997116E-3</v>
      </c>
      <c r="K19" s="24">
        <f t="shared" si="0"/>
        <v>0</v>
      </c>
      <c r="L19" s="24">
        <f>'7Pl3P'!$F$3*(1.805/($Q$8*2.65*202600))</f>
        <v>4.8066915417473597E-3</v>
      </c>
      <c r="M19" s="24">
        <f t="shared" si="1"/>
        <v>1.2548091763947071E-2</v>
      </c>
      <c r="N19" s="25"/>
    </row>
    <row r="20" spans="1:14" x14ac:dyDescent="0.25">
      <c r="A20" s="7" t="s">
        <v>15</v>
      </c>
      <c r="B20" s="8" t="s">
        <v>22</v>
      </c>
      <c r="C20" s="28" t="s">
        <v>23</v>
      </c>
      <c r="D20" s="27">
        <v>18</v>
      </c>
      <c r="E20" s="27">
        <v>1700</v>
      </c>
      <c r="F20" s="27">
        <v>41.207999999999998</v>
      </c>
      <c r="G20" s="28">
        <v>13.225</v>
      </c>
      <c r="H20" s="28" t="s">
        <v>37</v>
      </c>
      <c r="I20" s="28" t="s">
        <v>38</v>
      </c>
      <c r="J20" s="14">
        <f t="shared" si="0"/>
        <v>6.3260018314508946E-3</v>
      </c>
      <c r="K20" s="15">
        <f t="shared" si="0"/>
        <v>2.0302216613506622E-3</v>
      </c>
      <c r="L20" s="10">
        <f>'7Pl3P'!$F$3*(1.805/($Q$8*2.65*202600))</f>
        <v>4.8066915417473597E-3</v>
      </c>
      <c r="M20" s="10">
        <f t="shared" si="1"/>
        <v>1.3162915034548917E-2</v>
      </c>
      <c r="N20" s="7">
        <f t="shared" si="2"/>
        <v>131.62915034548917</v>
      </c>
    </row>
    <row r="21" spans="1:14" x14ac:dyDescent="0.25">
      <c r="A21" s="7" t="s">
        <v>15</v>
      </c>
      <c r="B21" s="8" t="s">
        <v>22</v>
      </c>
      <c r="C21" s="18" t="s">
        <v>24</v>
      </c>
      <c r="D21" s="19">
        <v>1</v>
      </c>
      <c r="E21" s="19">
        <v>0</v>
      </c>
      <c r="F21" s="19">
        <v>36.918999999999997</v>
      </c>
      <c r="G21" s="18">
        <v>7.92</v>
      </c>
      <c r="H21" s="18" t="s">
        <v>34</v>
      </c>
      <c r="I21" s="18" t="s">
        <v>35</v>
      </c>
      <c r="J21" s="16">
        <f t="shared" si="0"/>
        <v>5.6675806060797803E-3</v>
      </c>
      <c r="K21" s="17">
        <f t="shared" si="0"/>
        <v>1.2158302879317388E-3</v>
      </c>
      <c r="L21" s="10">
        <f>'7Pl3P'!$F$3*(1.805/($Q$8*2.65*202600))</f>
        <v>4.8066915417473597E-3</v>
      </c>
      <c r="M21" s="10">
        <f t="shared" si="1"/>
        <v>1.1690102435758878E-2</v>
      </c>
      <c r="N21" s="7">
        <f t="shared" si="2"/>
        <v>116.90102435758878</v>
      </c>
    </row>
    <row r="22" spans="1:14" x14ac:dyDescent="0.25">
      <c r="A22" s="7" t="s">
        <v>15</v>
      </c>
      <c r="B22" s="8" t="s">
        <v>22</v>
      </c>
      <c r="C22" s="18" t="s">
        <v>24</v>
      </c>
      <c r="D22" s="19">
        <v>2</v>
      </c>
      <c r="E22" s="19">
        <v>100</v>
      </c>
      <c r="F22" s="19">
        <v>40.127000000000002</v>
      </c>
      <c r="G22" s="18">
        <v>8.6790000000000003</v>
      </c>
      <c r="H22" s="18" t="s">
        <v>34</v>
      </c>
      <c r="I22" s="18" t="s">
        <v>35</v>
      </c>
      <c r="J22" s="16">
        <f t="shared" si="0"/>
        <v>6.1600532782622322E-3</v>
      </c>
      <c r="K22" s="17">
        <f t="shared" si="0"/>
        <v>1.3323473571918638E-3</v>
      </c>
      <c r="L22" s="10">
        <f>'7Pl3P'!$F$3*(1.805/($Q$8*2.65*202600))</f>
        <v>4.8066915417473597E-3</v>
      </c>
      <c r="M22" s="10">
        <f t="shared" si="1"/>
        <v>1.2299092177201456E-2</v>
      </c>
      <c r="N22" s="7">
        <f t="shared" si="2"/>
        <v>122.99092177201456</v>
      </c>
    </row>
    <row r="23" spans="1:14" x14ac:dyDescent="0.25">
      <c r="A23" s="25" t="s">
        <v>15</v>
      </c>
      <c r="B23" s="21" t="s">
        <v>22</v>
      </c>
      <c r="C23" s="22" t="s">
        <v>24</v>
      </c>
      <c r="D23" s="26">
        <v>3</v>
      </c>
      <c r="E23" s="26">
        <v>200</v>
      </c>
      <c r="F23" s="26">
        <v>51.564999999999998</v>
      </c>
      <c r="G23" s="22"/>
      <c r="H23" s="22" t="s">
        <v>34</v>
      </c>
      <c r="I23" s="22"/>
      <c r="J23" s="33">
        <f t="shared" si="0"/>
        <v>7.9159455552020325E-3</v>
      </c>
      <c r="K23" s="34">
        <f t="shared" si="0"/>
        <v>0</v>
      </c>
      <c r="L23" s="24">
        <f>'7Pl3P'!$F$3*(1.805/($Q$8*2.65*202600))</f>
        <v>4.8066915417473597E-3</v>
      </c>
      <c r="M23" s="24">
        <f t="shared" si="1"/>
        <v>1.2722637096949391E-2</v>
      </c>
      <c r="N23" s="25"/>
    </row>
    <row r="24" spans="1:14" x14ac:dyDescent="0.25">
      <c r="A24" s="25" t="s">
        <v>15</v>
      </c>
      <c r="B24" s="21" t="s">
        <v>22</v>
      </c>
      <c r="C24" s="22" t="s">
        <v>24</v>
      </c>
      <c r="D24" s="26">
        <v>4</v>
      </c>
      <c r="E24" s="26">
        <v>300</v>
      </c>
      <c r="F24" s="22"/>
      <c r="G24" s="22"/>
      <c r="H24" s="22" t="s">
        <v>34</v>
      </c>
      <c r="I24" s="22"/>
      <c r="J24" s="23">
        <f t="shared" si="0"/>
        <v>0</v>
      </c>
      <c r="K24" s="24">
        <f t="shared" si="0"/>
        <v>0</v>
      </c>
      <c r="L24" s="24">
        <f>'7Pl3P'!$F$3*(1.805/($Q$8*2.65*202600))</f>
        <v>4.8066915417473597E-3</v>
      </c>
      <c r="M24" s="24">
        <f t="shared" si="1"/>
        <v>4.8066915417473597E-3</v>
      </c>
      <c r="N24" s="25"/>
    </row>
    <row r="25" spans="1:14" x14ac:dyDescent="0.25">
      <c r="A25" s="25" t="s">
        <v>15</v>
      </c>
      <c r="B25" s="21" t="s">
        <v>22</v>
      </c>
      <c r="C25" s="22" t="s">
        <v>24</v>
      </c>
      <c r="D25" s="26">
        <v>5</v>
      </c>
      <c r="E25" s="26">
        <v>400</v>
      </c>
      <c r="F25" s="26">
        <v>69.959999999999994</v>
      </c>
      <c r="G25" s="22"/>
      <c r="H25" s="22" t="s">
        <v>34</v>
      </c>
      <c r="I25" s="22"/>
      <c r="J25" s="23">
        <f t="shared" si="0"/>
        <v>1.0739834210063691E-2</v>
      </c>
      <c r="K25" s="24">
        <f t="shared" si="0"/>
        <v>0</v>
      </c>
      <c r="L25" s="24">
        <f>'7Pl3P'!$F$3*(1.805/($Q$8*2.65*202600))</f>
        <v>4.8066915417473597E-3</v>
      </c>
      <c r="M25" s="24">
        <f t="shared" si="1"/>
        <v>1.5546525751811049E-2</v>
      </c>
      <c r="N25" s="25"/>
    </row>
    <row r="26" spans="1:14" x14ac:dyDescent="0.25">
      <c r="A26" s="25" t="s">
        <v>15</v>
      </c>
      <c r="B26" s="21" t="s">
        <v>22</v>
      </c>
      <c r="C26" s="22" t="s">
        <v>24</v>
      </c>
      <c r="D26" s="26">
        <v>6</v>
      </c>
      <c r="E26" s="26">
        <v>500</v>
      </c>
      <c r="F26" s="22"/>
      <c r="G26" s="22"/>
      <c r="H26" s="22" t="s">
        <v>34</v>
      </c>
      <c r="I26" s="22"/>
      <c r="J26" s="23">
        <f t="shared" ref="J26:J35" si="3">(F26)*(1.805/($Q$9*2.65*202600))</f>
        <v>0</v>
      </c>
      <c r="K26" s="24">
        <f t="shared" ref="K26:K35" si="4">(G26)*(1.805/($Q$9*2.65*202600))</f>
        <v>0</v>
      </c>
      <c r="L26" s="24">
        <f>'7Pl3P'!$F$3*(1.805/($Q$8*2.65*202600))</f>
        <v>4.8066915417473597E-3</v>
      </c>
      <c r="M26" s="24">
        <f t="shared" ref="M26:M35" si="5">SUM(J26:L26)</f>
        <v>4.8066915417473597E-3</v>
      </c>
      <c r="N26" s="25"/>
    </row>
    <row r="27" spans="1:14" x14ac:dyDescent="0.25">
      <c r="A27" s="25" t="s">
        <v>15</v>
      </c>
      <c r="B27" s="21" t="s">
        <v>22</v>
      </c>
      <c r="C27" s="22" t="s">
        <v>24</v>
      </c>
      <c r="D27" s="26">
        <v>7</v>
      </c>
      <c r="E27" s="26">
        <v>600</v>
      </c>
      <c r="F27" s="22"/>
      <c r="G27" s="22"/>
      <c r="H27" s="22" t="s">
        <v>34</v>
      </c>
      <c r="I27" s="22"/>
      <c r="J27" s="23">
        <f t="shared" si="3"/>
        <v>0</v>
      </c>
      <c r="K27" s="24">
        <f t="shared" si="4"/>
        <v>0</v>
      </c>
      <c r="L27" s="24">
        <f>'7Pl3P'!$F$3*(1.805/($Q$8*2.65*202600))</f>
        <v>4.8066915417473597E-3</v>
      </c>
      <c r="M27" s="24">
        <f t="shared" si="5"/>
        <v>4.8066915417473597E-3</v>
      </c>
      <c r="N27" s="25"/>
    </row>
    <row r="28" spans="1:14" x14ac:dyDescent="0.25">
      <c r="A28" s="25" t="s">
        <v>15</v>
      </c>
      <c r="B28" s="21" t="s">
        <v>22</v>
      </c>
      <c r="C28" s="22" t="s">
        <v>24</v>
      </c>
      <c r="D28" s="26">
        <v>8</v>
      </c>
      <c r="E28" s="26">
        <v>700</v>
      </c>
      <c r="F28" s="26">
        <v>75.137</v>
      </c>
      <c r="G28" s="26">
        <v>35.298000000000002</v>
      </c>
      <c r="H28" s="22" t="s">
        <v>34</v>
      </c>
      <c r="I28" s="22" t="s">
        <v>25</v>
      </c>
      <c r="J28" s="23">
        <f t="shared" si="3"/>
        <v>1.1534575801051395E-2</v>
      </c>
      <c r="K28" s="24">
        <f t="shared" si="4"/>
        <v>5.4187345332594086E-3</v>
      </c>
      <c r="L28" s="24">
        <f>'7Pl3P'!$F$3*(1.805/($Q$8*2.65*202600))</f>
        <v>4.8066915417473597E-3</v>
      </c>
      <c r="M28" s="24">
        <f t="shared" si="5"/>
        <v>2.1760001876058165E-2</v>
      </c>
      <c r="N28" s="25"/>
    </row>
    <row r="29" spans="1:14" x14ac:dyDescent="0.25">
      <c r="A29" s="25" t="s">
        <v>15</v>
      </c>
      <c r="B29" s="21" t="s">
        <v>22</v>
      </c>
      <c r="C29" s="22" t="s">
        <v>24</v>
      </c>
      <c r="D29" s="26">
        <v>9</v>
      </c>
      <c r="E29" s="26">
        <v>800</v>
      </c>
      <c r="F29" s="26">
        <v>71.715000000000003</v>
      </c>
      <c r="G29" s="26">
        <v>37.491</v>
      </c>
      <c r="H29" s="22" t="s">
        <v>34</v>
      </c>
      <c r="I29" s="22" t="s">
        <v>25</v>
      </c>
      <c r="J29" s="23">
        <f t="shared" si="3"/>
        <v>1.1009251148866748E-2</v>
      </c>
      <c r="K29" s="24">
        <f t="shared" si="4"/>
        <v>5.7553905713192948E-3</v>
      </c>
      <c r="L29" s="24">
        <f>'7Pl3P'!$F$3*(1.805/($Q$8*2.65*202600))</f>
        <v>4.8066915417473597E-3</v>
      </c>
      <c r="M29" s="24">
        <f t="shared" si="5"/>
        <v>2.1571333261933404E-2</v>
      </c>
      <c r="N29" s="25"/>
    </row>
    <row r="30" spans="1:14" x14ac:dyDescent="0.25">
      <c r="A30" s="25" t="s">
        <v>15</v>
      </c>
      <c r="B30" s="21" t="s">
        <v>22</v>
      </c>
      <c r="C30" s="22" t="s">
        <v>24</v>
      </c>
      <c r="D30" s="26">
        <v>10</v>
      </c>
      <c r="E30" s="26">
        <v>900</v>
      </c>
      <c r="F30" s="26">
        <v>69.087999999999994</v>
      </c>
      <c r="G30" s="26">
        <v>22.417000000000002</v>
      </c>
      <c r="H30" s="22" t="s">
        <v>34</v>
      </c>
      <c r="I30" s="22" t="s">
        <v>25</v>
      </c>
      <c r="J30" s="23">
        <f t="shared" si="3"/>
        <v>1.0605970067251004E-2</v>
      </c>
      <c r="K30" s="24">
        <f t="shared" si="4"/>
        <v>3.4413216621926499E-3</v>
      </c>
      <c r="L30" s="24">
        <f>'7Pl3P'!$F$3*(1.805/($Q$8*2.65*202600))</f>
        <v>4.8066915417473597E-3</v>
      </c>
      <c r="M30" s="24">
        <f t="shared" si="5"/>
        <v>1.8853983271191015E-2</v>
      </c>
      <c r="N30" s="25"/>
    </row>
    <row r="31" spans="1:14" x14ac:dyDescent="0.25">
      <c r="A31" s="25" t="s">
        <v>15</v>
      </c>
      <c r="B31" s="21" t="s">
        <v>22</v>
      </c>
      <c r="C31" s="22" t="s">
        <v>24</v>
      </c>
      <c r="D31" s="26">
        <v>11</v>
      </c>
      <c r="E31" s="26">
        <v>1000</v>
      </c>
      <c r="F31" s="22"/>
      <c r="G31" s="22"/>
      <c r="H31" s="22" t="s">
        <v>34</v>
      </c>
      <c r="I31" s="22"/>
      <c r="J31" s="23">
        <f t="shared" si="3"/>
        <v>0</v>
      </c>
      <c r="K31" s="24">
        <f t="shared" si="4"/>
        <v>0</v>
      </c>
      <c r="L31" s="24">
        <f>'7Pl3P'!$F$3*(1.805/($Q$8*2.65*202600))</f>
        <v>4.8066915417473597E-3</v>
      </c>
      <c r="M31" s="24">
        <f t="shared" si="5"/>
        <v>4.8066915417473597E-3</v>
      </c>
      <c r="N31" s="25"/>
    </row>
    <row r="32" spans="1:14" x14ac:dyDescent="0.25">
      <c r="A32" s="25" t="s">
        <v>15</v>
      </c>
      <c r="B32" s="21" t="s">
        <v>22</v>
      </c>
      <c r="C32" s="22" t="s">
        <v>24</v>
      </c>
      <c r="D32" s="26">
        <v>12</v>
      </c>
      <c r="E32" s="26">
        <v>1100</v>
      </c>
      <c r="F32" s="22"/>
      <c r="G32" s="22"/>
      <c r="H32" s="22" t="s">
        <v>34</v>
      </c>
      <c r="I32" s="22"/>
      <c r="J32" s="23">
        <f t="shared" si="3"/>
        <v>0</v>
      </c>
      <c r="K32" s="24">
        <f t="shared" si="4"/>
        <v>0</v>
      </c>
      <c r="L32" s="24">
        <f>'7Pl3P'!$F$3*(1.805/($Q$8*2.65*202600))</f>
        <v>4.8066915417473597E-3</v>
      </c>
      <c r="M32" s="24">
        <f t="shared" si="5"/>
        <v>4.8066915417473597E-3</v>
      </c>
      <c r="N32" s="25"/>
    </row>
    <row r="33" spans="1:14" x14ac:dyDescent="0.25">
      <c r="A33" s="25" t="s">
        <v>15</v>
      </c>
      <c r="B33" s="21" t="s">
        <v>22</v>
      </c>
      <c r="C33" s="22" t="s">
        <v>24</v>
      </c>
      <c r="D33" s="26">
        <v>13</v>
      </c>
      <c r="E33" s="26">
        <v>1200</v>
      </c>
      <c r="F33" s="22"/>
      <c r="G33" s="22"/>
      <c r="H33" s="22" t="s">
        <v>34</v>
      </c>
      <c r="I33" s="22"/>
      <c r="J33" s="23">
        <f t="shared" si="3"/>
        <v>0</v>
      </c>
      <c r="K33" s="24">
        <f t="shared" si="4"/>
        <v>0</v>
      </c>
      <c r="L33" s="24">
        <f>'7Pl3P'!$F$3*(1.805/($Q$8*2.65*202600))</f>
        <v>4.8066915417473597E-3</v>
      </c>
      <c r="M33" s="24">
        <f t="shared" si="5"/>
        <v>4.8066915417473597E-3</v>
      </c>
      <c r="N33" s="25"/>
    </row>
    <row r="34" spans="1:14" x14ac:dyDescent="0.25">
      <c r="A34" s="25" t="s">
        <v>15</v>
      </c>
      <c r="B34" s="21" t="s">
        <v>22</v>
      </c>
      <c r="C34" s="22" t="s">
        <v>24</v>
      </c>
      <c r="D34" s="26">
        <v>14</v>
      </c>
      <c r="E34" s="26">
        <v>1300</v>
      </c>
      <c r="F34" s="22"/>
      <c r="G34" s="22"/>
      <c r="H34" s="22" t="s">
        <v>34</v>
      </c>
      <c r="I34" s="22"/>
      <c r="J34" s="23">
        <f t="shared" si="3"/>
        <v>0</v>
      </c>
      <c r="K34" s="24">
        <f t="shared" si="4"/>
        <v>0</v>
      </c>
      <c r="L34" s="24">
        <f>'7Pl3P'!$F$3*(1.805/($Q$8*2.65*202600))</f>
        <v>4.8066915417473597E-3</v>
      </c>
      <c r="M34" s="24">
        <f t="shared" si="5"/>
        <v>4.8066915417473597E-3</v>
      </c>
      <c r="N34" s="25"/>
    </row>
    <row r="35" spans="1:14" x14ac:dyDescent="0.25">
      <c r="A35" s="8" t="s">
        <v>15</v>
      </c>
      <c r="B35" s="8" t="s">
        <v>22</v>
      </c>
      <c r="C35" s="18" t="s">
        <v>24</v>
      </c>
      <c r="D35" s="19">
        <v>15</v>
      </c>
      <c r="E35" s="19">
        <v>1400</v>
      </c>
      <c r="F35" s="19">
        <v>39.393000000000001</v>
      </c>
      <c r="G35" s="18">
        <v>9.7959999999999994</v>
      </c>
      <c r="H35" s="18" t="s">
        <v>34</v>
      </c>
      <c r="I35" s="18" t="s">
        <v>35</v>
      </c>
      <c r="J35" s="9">
        <f t="shared" si="3"/>
        <v>6.0473740571332047E-3</v>
      </c>
      <c r="K35" s="10">
        <f t="shared" si="4"/>
        <v>1.5038224116893069E-3</v>
      </c>
      <c r="L35" s="10">
        <f>'7Pl3P'!$F$3*(1.805/($Q$8*2.65*202600))</f>
        <v>4.8066915417473597E-3</v>
      </c>
      <c r="M35" s="10">
        <f t="shared" si="5"/>
        <v>1.2357888010569872E-2</v>
      </c>
      <c r="N35" s="7">
        <f t="shared" ref="N35" si="6">M35*10000</f>
        <v>123.57888010569873</v>
      </c>
    </row>
    <row r="37" spans="1:14" x14ac:dyDescent="0.25">
      <c r="E37" s="36" t="s">
        <v>40</v>
      </c>
      <c r="F37" s="35">
        <f>AVERAGE(F14,F18,F20)</f>
        <v>44.919999999999995</v>
      </c>
      <c r="G37" s="35">
        <f>AVERAGE(G14,G18,G20)</f>
        <v>12.557</v>
      </c>
      <c r="N37" s="35"/>
    </row>
    <row r="38" spans="1:14" x14ac:dyDescent="0.25">
      <c r="E38" s="36" t="s">
        <v>41</v>
      </c>
      <c r="F38" s="35">
        <f>AVERAGE(F21:F22,F35)</f>
        <v>38.812999999999995</v>
      </c>
      <c r="G38" s="35">
        <f>AVERAGE(G21:G22,G35)</f>
        <v>8.7983333333333338</v>
      </c>
      <c r="N38" s="35"/>
    </row>
    <row r="39" spans="1:14" x14ac:dyDescent="0.25">
      <c r="N39" s="3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93D9-C50A-400D-8AEE-D5A1625245D8}">
  <dimension ref="A1:Q35"/>
  <sheetViews>
    <sheetView tabSelected="1" workbookViewId="0">
      <selection activeCell="E34" sqref="E34:E35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1" width="5.5703125" style="2" bestFit="1" customWidth="1"/>
    <col min="12" max="12" width="5.28515625" style="2" customWidth="1"/>
    <col min="13" max="13" width="15.140625" style="2" customWidth="1"/>
    <col min="14" max="14" width="16.5703125" style="2" customWidth="1"/>
    <col min="15" max="15" width="5.5703125" style="2" customWidth="1"/>
    <col min="16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29" t="s">
        <v>29</v>
      </c>
      <c r="K1" s="29" t="s">
        <v>30</v>
      </c>
      <c r="L1" s="4" t="s">
        <v>31</v>
      </c>
    </row>
    <row r="2" spans="1:17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7</v>
      </c>
      <c r="H2" s="3" t="s">
        <v>8</v>
      </c>
      <c r="I2" s="3" t="s">
        <v>8</v>
      </c>
      <c r="J2" s="3" t="s">
        <v>9</v>
      </c>
      <c r="K2" s="3" t="s">
        <v>11</v>
      </c>
      <c r="L2" s="3" t="s">
        <v>10</v>
      </c>
      <c r="M2" s="3" t="s">
        <v>12</v>
      </c>
      <c r="N2" s="3" t="s">
        <v>13</v>
      </c>
      <c r="P2" t="s">
        <v>14</v>
      </c>
    </row>
    <row r="3" spans="1:17" x14ac:dyDescent="0.25">
      <c r="A3" s="7" t="s">
        <v>39</v>
      </c>
      <c r="B3" s="25" t="s">
        <v>21</v>
      </c>
      <c r="C3" s="22" t="s">
        <v>23</v>
      </c>
      <c r="D3" s="26">
        <v>1</v>
      </c>
      <c r="E3" s="26">
        <v>0</v>
      </c>
      <c r="F3" s="26">
        <v>85.069000000000003</v>
      </c>
      <c r="G3" s="26">
        <v>81.465999999999994</v>
      </c>
      <c r="H3" s="22" t="s">
        <v>26</v>
      </c>
      <c r="I3" s="22" t="s">
        <v>27</v>
      </c>
      <c r="J3" s="24">
        <f t="shared" ref="J3:K27" si="0">(F3)*(1.805/($Q$8*2.65*202600))</f>
        <v>4.8066915417473597E-3</v>
      </c>
      <c r="K3" s="24">
        <f t="shared" si="0"/>
        <v>4.6031096302999955E-3</v>
      </c>
      <c r="L3" s="24">
        <f>'7Pl3C'!$G$38*(1.805/($Q$9*2.65*202600))</f>
        <v>1.3506666856043033E-3</v>
      </c>
      <c r="M3" s="24">
        <f>SUM(J3:L3)</f>
        <v>1.0760467857651657E-2</v>
      </c>
      <c r="N3" s="25">
        <f>M3*10000</f>
        <v>107.60467857651658</v>
      </c>
      <c r="P3" t="s">
        <v>16</v>
      </c>
    </row>
    <row r="4" spans="1:17" x14ac:dyDescent="0.25">
      <c r="A4" s="7" t="s">
        <v>39</v>
      </c>
      <c r="B4" s="25" t="s">
        <v>21</v>
      </c>
      <c r="C4" s="22" t="s">
        <v>23</v>
      </c>
      <c r="D4" s="22">
        <v>2</v>
      </c>
      <c r="E4" s="22">
        <v>100</v>
      </c>
      <c r="F4" s="22">
        <v>76.491</v>
      </c>
      <c r="G4" s="22">
        <v>75.97</v>
      </c>
      <c r="H4" s="22" t="s">
        <v>26</v>
      </c>
      <c r="I4" s="22" t="s">
        <v>27</v>
      </c>
      <c r="J4" s="24">
        <f t="shared" si="0"/>
        <v>4.3220049926506396E-3</v>
      </c>
      <c r="K4" s="24">
        <f t="shared" si="0"/>
        <v>4.292566697933993E-3</v>
      </c>
      <c r="L4" s="24">
        <f>'7Pl3C'!$F$18*(1.805/($Q$9*2.65*202600))</f>
        <v>6.3000579780846753E-3</v>
      </c>
      <c r="M4" s="24">
        <f t="shared" ref="M4:M27" si="1">SUM(J4:L4)</f>
        <v>1.4914629668669308E-2</v>
      </c>
      <c r="N4" s="25">
        <f t="shared" ref="N4:N27" si="2">M4*10000</f>
        <v>149.14629668669309</v>
      </c>
      <c r="P4" t="s">
        <v>17</v>
      </c>
    </row>
    <row r="5" spans="1:17" x14ac:dyDescent="0.25">
      <c r="A5" s="7" t="s">
        <v>39</v>
      </c>
      <c r="B5" s="25" t="s">
        <v>21</v>
      </c>
      <c r="C5" s="22" t="s">
        <v>23</v>
      </c>
      <c r="D5" s="22">
        <v>3</v>
      </c>
      <c r="E5" s="22">
        <v>200</v>
      </c>
      <c r="F5" s="22">
        <v>117.73099999999999</v>
      </c>
      <c r="G5" s="22">
        <v>111.724</v>
      </c>
      <c r="H5" s="22" t="s">
        <v>26</v>
      </c>
      <c r="I5" s="22" t="s">
        <v>27</v>
      </c>
      <c r="J5" s="24">
        <f t="shared" si="0"/>
        <v>6.6522070542907328E-3</v>
      </c>
      <c r="K5" s="24">
        <f t="shared" si="0"/>
        <v>6.3127908616556205E-3</v>
      </c>
      <c r="L5" s="24">
        <f>'7Pl3C'!$F$18*(1.805/($Q$9*2.65*202600))</f>
        <v>6.3000579780846753E-3</v>
      </c>
      <c r="M5" s="24">
        <f t="shared" si="1"/>
        <v>1.9265055894031026E-2</v>
      </c>
      <c r="N5" s="25">
        <f t="shared" si="2"/>
        <v>192.65055894031025</v>
      </c>
      <c r="P5" t="s">
        <v>18</v>
      </c>
    </row>
    <row r="6" spans="1:17" x14ac:dyDescent="0.25">
      <c r="A6" s="7" t="s">
        <v>39</v>
      </c>
      <c r="B6" s="25" t="s">
        <v>21</v>
      </c>
      <c r="C6" s="22" t="s">
        <v>23</v>
      </c>
      <c r="D6" s="22">
        <v>4</v>
      </c>
      <c r="E6" s="22">
        <v>300</v>
      </c>
      <c r="F6" s="22">
        <v>107.532</v>
      </c>
      <c r="G6" s="22">
        <v>98.001999999999995</v>
      </c>
      <c r="H6" s="22" t="s">
        <v>26</v>
      </c>
      <c r="I6" s="22" t="s">
        <v>27</v>
      </c>
      <c r="J6" s="24">
        <f t="shared" si="0"/>
        <v>6.075928421248363E-3</v>
      </c>
      <c r="K6" s="24">
        <f t="shared" si="0"/>
        <v>5.5374505927461787E-3</v>
      </c>
      <c r="L6" s="24">
        <f>'7Pl3C'!$F$18*(1.805/($Q$9*2.65*202600))</f>
        <v>6.3000579780846753E-3</v>
      </c>
      <c r="M6" s="24">
        <f t="shared" si="1"/>
        <v>1.7913436992079215E-2</v>
      </c>
      <c r="N6" s="25">
        <f t="shared" si="2"/>
        <v>179.13436992079215</v>
      </c>
    </row>
    <row r="7" spans="1:17" x14ac:dyDescent="0.25">
      <c r="A7" s="7" t="s">
        <v>39</v>
      </c>
      <c r="B7" s="7" t="s">
        <v>21</v>
      </c>
      <c r="C7" s="18" t="s">
        <v>23</v>
      </c>
      <c r="D7" s="20">
        <v>5</v>
      </c>
      <c r="E7" s="18">
        <v>400</v>
      </c>
      <c r="F7" s="18">
        <v>86.209000000000003</v>
      </c>
      <c r="G7" s="18">
        <v>65.569999999999993</v>
      </c>
      <c r="H7" s="18" t="s">
        <v>26</v>
      </c>
      <c r="I7" s="18" t="s">
        <v>27</v>
      </c>
      <c r="J7" s="10">
        <f t="shared" si="0"/>
        <v>4.8711054687665088E-3</v>
      </c>
      <c r="K7" s="10">
        <f t="shared" si="0"/>
        <v>3.7049308724961421E-3</v>
      </c>
      <c r="L7" s="10">
        <f>'7Pl3C'!$F$18*(1.805/($Q$9*2.65*202600))</f>
        <v>6.3000579780846753E-3</v>
      </c>
      <c r="M7" s="10">
        <f t="shared" si="1"/>
        <v>1.4876094319347326E-2</v>
      </c>
      <c r="N7" s="7">
        <f t="shared" si="2"/>
        <v>148.76094319347325</v>
      </c>
      <c r="P7" t="s">
        <v>19</v>
      </c>
    </row>
    <row r="8" spans="1:17" x14ac:dyDescent="0.25">
      <c r="A8" s="7" t="s">
        <v>39</v>
      </c>
      <c r="B8" s="7" t="s">
        <v>21</v>
      </c>
      <c r="C8" s="18" t="s">
        <v>23</v>
      </c>
      <c r="D8" s="20">
        <v>6</v>
      </c>
      <c r="E8" s="18">
        <v>500</v>
      </c>
      <c r="F8" s="18">
        <v>77.626000000000005</v>
      </c>
      <c r="G8" s="18">
        <v>52.021000000000001</v>
      </c>
      <c r="H8" s="18" t="s">
        <v>26</v>
      </c>
      <c r="I8" s="18" t="s">
        <v>27</v>
      </c>
      <c r="J8" s="10">
        <f t="shared" si="0"/>
        <v>4.3861364024460206E-3</v>
      </c>
      <c r="K8" s="10">
        <f t="shared" si="0"/>
        <v>2.9393656995290807E-3</v>
      </c>
      <c r="L8" s="10">
        <f>'7Pl3C'!$F$18*(1.805/($Q$9*2.65*202600))</f>
        <v>6.3000579780846753E-3</v>
      </c>
      <c r="M8" s="10">
        <f t="shared" si="1"/>
        <v>1.3625560080059777E-2</v>
      </c>
      <c r="N8" s="7">
        <f t="shared" si="2"/>
        <v>136.25560080059776</v>
      </c>
      <c r="P8" s="2" t="s">
        <v>21</v>
      </c>
      <c r="Q8">
        <v>5.9499999999999997E-2</v>
      </c>
    </row>
    <row r="9" spans="1:17" x14ac:dyDescent="0.25">
      <c r="A9" s="7" t="s">
        <v>39</v>
      </c>
      <c r="B9" s="7" t="s">
        <v>21</v>
      </c>
      <c r="C9" s="18" t="s">
        <v>23</v>
      </c>
      <c r="D9" s="20">
        <v>7</v>
      </c>
      <c r="E9" s="18">
        <v>600</v>
      </c>
      <c r="F9" s="18">
        <v>72.247</v>
      </c>
      <c r="G9" s="18">
        <v>45.655999999999999</v>
      </c>
      <c r="H9" s="18" t="s">
        <v>26</v>
      </c>
      <c r="I9" s="18" t="s">
        <v>27</v>
      </c>
      <c r="J9" s="10">
        <f t="shared" si="0"/>
        <v>4.0822043731161932E-3</v>
      </c>
      <c r="K9" s="10">
        <f t="shared" si="0"/>
        <v>2.5797212736721653E-3</v>
      </c>
      <c r="L9" s="10">
        <f>'7Pl3C'!$F$18*(1.805/($Q$9*2.65*202600))</f>
        <v>6.3000579780846753E-3</v>
      </c>
      <c r="M9" s="10">
        <f t="shared" si="1"/>
        <v>1.2961983624873033E-2</v>
      </c>
      <c r="N9" s="7">
        <f t="shared" si="2"/>
        <v>129.61983624873034</v>
      </c>
      <c r="P9" s="2" t="s">
        <v>22</v>
      </c>
      <c r="Q9">
        <v>2.1899999999999999E-2</v>
      </c>
    </row>
    <row r="10" spans="1:17" x14ac:dyDescent="0.25">
      <c r="A10" s="7" t="s">
        <v>39</v>
      </c>
      <c r="B10" s="7" t="s">
        <v>21</v>
      </c>
      <c r="C10" s="18" t="s">
        <v>23</v>
      </c>
      <c r="D10" s="20">
        <v>8</v>
      </c>
      <c r="E10" s="18">
        <v>700</v>
      </c>
      <c r="F10" s="18">
        <v>71.009</v>
      </c>
      <c r="G10" s="18">
        <v>48.911999999999999</v>
      </c>
      <c r="H10" s="18" t="s">
        <v>26</v>
      </c>
      <c r="I10" s="18" t="s">
        <v>27</v>
      </c>
      <c r="J10" s="10">
        <f t="shared" si="0"/>
        <v>4.0122531085111874E-3</v>
      </c>
      <c r="K10" s="10">
        <f t="shared" si="0"/>
        <v>2.7636964897900154E-3</v>
      </c>
      <c r="L10" s="10">
        <f>'7Pl3C'!$F$18*(1.805/($Q$9*2.65*202600))</f>
        <v>6.3000579780846753E-3</v>
      </c>
      <c r="M10" s="10">
        <f t="shared" si="1"/>
        <v>1.3076007576385877E-2</v>
      </c>
      <c r="N10" s="7">
        <f t="shared" si="2"/>
        <v>130.76007576385877</v>
      </c>
    </row>
    <row r="11" spans="1:17" x14ac:dyDescent="0.25">
      <c r="A11" s="7" t="s">
        <v>39</v>
      </c>
      <c r="B11" s="7" t="s">
        <v>21</v>
      </c>
      <c r="C11" s="18" t="s">
        <v>23</v>
      </c>
      <c r="D11" s="20">
        <v>9</v>
      </c>
      <c r="E11" s="18">
        <v>800</v>
      </c>
      <c r="F11" s="18">
        <v>64.808999999999997</v>
      </c>
      <c r="G11" s="18">
        <v>46.356000000000002</v>
      </c>
      <c r="H11" s="18" t="s">
        <v>26</v>
      </c>
      <c r="I11" s="18" t="s">
        <v>27</v>
      </c>
      <c r="J11" s="10">
        <f t="shared" si="0"/>
        <v>3.6619317510386226E-3</v>
      </c>
      <c r="K11" s="10">
        <f t="shared" si="0"/>
        <v>2.6192736849997129E-3</v>
      </c>
      <c r="L11" s="10">
        <f>'7Pl3C'!$F$18*(1.805/($Q$9*2.65*202600))</f>
        <v>6.3000579780846753E-3</v>
      </c>
      <c r="M11" s="10">
        <f t="shared" si="1"/>
        <v>1.2581263414123011E-2</v>
      </c>
      <c r="N11" s="7">
        <f t="shared" si="2"/>
        <v>125.81263414123011</v>
      </c>
    </row>
    <row r="12" spans="1:17" x14ac:dyDescent="0.25">
      <c r="A12" s="7" t="s">
        <v>39</v>
      </c>
      <c r="B12" s="7" t="s">
        <v>21</v>
      </c>
      <c r="C12" s="18" t="s">
        <v>23</v>
      </c>
      <c r="D12" s="20">
        <v>10</v>
      </c>
      <c r="E12" s="18">
        <v>900</v>
      </c>
      <c r="F12" s="18">
        <v>55.576000000000001</v>
      </c>
      <c r="G12" s="18">
        <v>43.183999999999997</v>
      </c>
      <c r="H12" s="18" t="s">
        <v>26</v>
      </c>
      <c r="I12" s="18" t="s">
        <v>27</v>
      </c>
      <c r="J12" s="10">
        <f t="shared" si="0"/>
        <v>3.1402354456282694E-3</v>
      </c>
      <c r="K12" s="10">
        <f t="shared" si="0"/>
        <v>2.4400447582411684E-3</v>
      </c>
      <c r="L12" s="10">
        <f>'7Pl3C'!$F$18*(1.805/($Q$9*2.65*202600))</f>
        <v>6.3000579780846753E-3</v>
      </c>
      <c r="M12" s="10">
        <f t="shared" si="1"/>
        <v>1.1880338181954112E-2</v>
      </c>
      <c r="N12" s="7">
        <f t="shared" si="2"/>
        <v>118.80338181954112</v>
      </c>
    </row>
    <row r="13" spans="1:17" x14ac:dyDescent="0.25">
      <c r="A13" s="7" t="s">
        <v>39</v>
      </c>
      <c r="B13" s="7" t="s">
        <v>21</v>
      </c>
      <c r="C13" s="18" t="s">
        <v>23</v>
      </c>
      <c r="D13" s="20">
        <v>11</v>
      </c>
      <c r="E13" s="18">
        <v>1000</v>
      </c>
      <c r="F13" s="18">
        <v>56.817</v>
      </c>
      <c r="G13" s="18">
        <v>43.302999999999997</v>
      </c>
      <c r="H13" s="18" t="s">
        <v>26</v>
      </c>
      <c r="I13" s="18" t="s">
        <v>27</v>
      </c>
      <c r="J13" s="10">
        <f t="shared" si="0"/>
        <v>3.2103562205675357E-3</v>
      </c>
      <c r="K13" s="10">
        <f t="shared" si="0"/>
        <v>2.4467686681668515E-3</v>
      </c>
      <c r="L13" s="10">
        <f>'7Pl3C'!$F$18*(1.805/($Q$9*2.65*202600))</f>
        <v>6.3000579780846753E-3</v>
      </c>
      <c r="M13" s="10">
        <f t="shared" si="1"/>
        <v>1.1957182866819063E-2</v>
      </c>
      <c r="N13" s="7">
        <f t="shared" si="2"/>
        <v>119.57182866819063</v>
      </c>
    </row>
    <row r="14" spans="1:17" x14ac:dyDescent="0.25">
      <c r="A14" s="7" t="s">
        <v>39</v>
      </c>
      <c r="B14" s="7" t="s">
        <v>21</v>
      </c>
      <c r="C14" s="18" t="s">
        <v>23</v>
      </c>
      <c r="D14" s="20">
        <v>12</v>
      </c>
      <c r="E14" s="18">
        <v>1100</v>
      </c>
      <c r="F14" s="18">
        <v>59.369</v>
      </c>
      <c r="G14" s="18">
        <v>43.103000000000002</v>
      </c>
      <c r="H14" s="18" t="s">
        <v>26</v>
      </c>
      <c r="I14" s="18" t="s">
        <v>27</v>
      </c>
      <c r="J14" s="10">
        <f t="shared" si="0"/>
        <v>3.354553011578824E-3</v>
      </c>
      <c r="K14" s="10">
        <f t="shared" si="0"/>
        <v>2.4354679792161237E-3</v>
      </c>
      <c r="L14" s="10">
        <f>'7Pl3C'!$F$18*(1.805/($Q$9*2.65*202600))</f>
        <v>6.3000579780846753E-3</v>
      </c>
      <c r="M14" s="10">
        <f t="shared" si="1"/>
        <v>1.2090078968879623E-2</v>
      </c>
      <c r="N14" s="7">
        <f t="shared" si="2"/>
        <v>120.90078968879622</v>
      </c>
    </row>
    <row r="15" spans="1:17" x14ac:dyDescent="0.25">
      <c r="A15" s="7" t="s">
        <v>39</v>
      </c>
      <c r="B15" s="7" t="s">
        <v>21</v>
      </c>
      <c r="C15" s="18" t="s">
        <v>23</v>
      </c>
      <c r="D15" s="20">
        <v>13</v>
      </c>
      <c r="E15" s="18">
        <v>1200</v>
      </c>
      <c r="F15" s="18">
        <v>63.686</v>
      </c>
      <c r="G15" s="18">
        <v>43.018999999999998</v>
      </c>
      <c r="H15" s="18" t="s">
        <v>26</v>
      </c>
      <c r="I15" s="18" t="s">
        <v>27</v>
      </c>
      <c r="J15" s="10">
        <f t="shared" si="0"/>
        <v>3.5984783825802856E-3</v>
      </c>
      <c r="K15" s="10">
        <f t="shared" si="0"/>
        <v>2.4307216898568178E-3</v>
      </c>
      <c r="L15" s="10">
        <f>'7Pl3C'!$F$18*(1.805/($Q$9*2.65*202600))</f>
        <v>6.3000579780846753E-3</v>
      </c>
      <c r="M15" s="10">
        <f t="shared" si="1"/>
        <v>1.2329258050521779E-2</v>
      </c>
      <c r="N15" s="7">
        <f t="shared" si="2"/>
        <v>123.29258050521779</v>
      </c>
    </row>
    <row r="16" spans="1:17" x14ac:dyDescent="0.25">
      <c r="A16" s="7" t="s">
        <v>39</v>
      </c>
      <c r="B16" s="7" t="s">
        <v>21</v>
      </c>
      <c r="C16" s="18" t="s">
        <v>23</v>
      </c>
      <c r="D16" s="20">
        <v>14</v>
      </c>
      <c r="E16" s="18">
        <v>1300</v>
      </c>
      <c r="F16" s="18">
        <v>67.814999999999998</v>
      </c>
      <c r="G16" s="18">
        <v>49.304000000000002</v>
      </c>
      <c r="H16" s="18" t="s">
        <v>26</v>
      </c>
      <c r="I16" s="18" t="s">
        <v>27</v>
      </c>
      <c r="J16" s="10">
        <f t="shared" si="0"/>
        <v>3.8317811059680631E-3</v>
      </c>
      <c r="K16" s="10">
        <f t="shared" si="0"/>
        <v>2.7858458401334423E-3</v>
      </c>
      <c r="L16" s="10">
        <f>'7Pl3C'!$F$18*(1.805/($Q$9*2.65*202600))</f>
        <v>6.3000579780846753E-3</v>
      </c>
      <c r="M16" s="10">
        <f t="shared" si="1"/>
        <v>1.2917684924186181E-2</v>
      </c>
      <c r="N16" s="7">
        <f t="shared" si="2"/>
        <v>129.17684924186182</v>
      </c>
    </row>
    <row r="17" spans="1:17" x14ac:dyDescent="0.25">
      <c r="A17" s="7" t="s">
        <v>39</v>
      </c>
      <c r="B17" s="7" t="s">
        <v>21</v>
      </c>
      <c r="C17" s="18" t="s">
        <v>23</v>
      </c>
      <c r="D17" s="20">
        <v>15</v>
      </c>
      <c r="E17" s="18">
        <v>1400</v>
      </c>
      <c r="F17" s="18">
        <v>74.129000000000005</v>
      </c>
      <c r="G17" s="18">
        <v>44.966000000000001</v>
      </c>
      <c r="H17" s="18" t="s">
        <v>26</v>
      </c>
      <c r="I17" s="18" t="s">
        <v>27</v>
      </c>
      <c r="J17" s="10">
        <f t="shared" si="0"/>
        <v>4.1885438561425434E-3</v>
      </c>
      <c r="K17" s="10">
        <f t="shared" si="0"/>
        <v>2.5407338967921543E-3</v>
      </c>
      <c r="L17" s="10">
        <f>'7Pl3C'!$F$18*(1.805/($Q$9*2.65*202600))</f>
        <v>6.3000579780846753E-3</v>
      </c>
      <c r="M17" s="10">
        <f t="shared" si="1"/>
        <v>1.3029335731019373E-2</v>
      </c>
      <c r="N17" s="7">
        <f t="shared" si="2"/>
        <v>130.29335731019373</v>
      </c>
    </row>
    <row r="18" spans="1:17" x14ac:dyDescent="0.25">
      <c r="A18" s="7" t="s">
        <v>39</v>
      </c>
      <c r="B18" s="7" t="s">
        <v>21</v>
      </c>
      <c r="C18" s="18" t="s">
        <v>24</v>
      </c>
      <c r="D18" s="27">
        <v>1</v>
      </c>
      <c r="E18" s="27">
        <v>0</v>
      </c>
      <c r="F18" s="18">
        <v>56.22</v>
      </c>
      <c r="G18" s="18">
        <v>42.500999999999998</v>
      </c>
      <c r="H18" s="18" t="s">
        <v>28</v>
      </c>
      <c r="I18" s="18" t="s">
        <v>32</v>
      </c>
      <c r="J18" s="10">
        <f t="shared" si="0"/>
        <v>3.176623664049613E-3</v>
      </c>
      <c r="K18" s="10">
        <f t="shared" si="0"/>
        <v>2.4014529054744325E-3</v>
      </c>
      <c r="L18" s="10">
        <f>'7Pl3C'!$F$18*(1.805/($Q$9*2.65*202600))</f>
        <v>6.3000579780846753E-3</v>
      </c>
      <c r="M18" s="10">
        <f t="shared" si="1"/>
        <v>1.1878134547608721E-2</v>
      </c>
      <c r="N18" s="7">
        <f t="shared" si="2"/>
        <v>118.78134547608721</v>
      </c>
    </row>
    <row r="19" spans="1:17" x14ac:dyDescent="0.25">
      <c r="A19" s="7" t="s">
        <v>39</v>
      </c>
      <c r="B19" s="7" t="s">
        <v>21</v>
      </c>
      <c r="C19" s="18" t="s">
        <v>24</v>
      </c>
      <c r="D19" s="28">
        <v>2</v>
      </c>
      <c r="E19" s="28">
        <v>100</v>
      </c>
      <c r="F19" s="18">
        <v>55.581000000000003</v>
      </c>
      <c r="G19" s="18">
        <v>41.808999999999997</v>
      </c>
      <c r="H19" s="18" t="s">
        <v>28</v>
      </c>
      <c r="I19" s="18" t="s">
        <v>32</v>
      </c>
      <c r="J19" s="10">
        <f t="shared" si="0"/>
        <v>3.1405179628520375E-3</v>
      </c>
      <c r="K19" s="10">
        <f t="shared" si="0"/>
        <v>2.3623525217049139E-3</v>
      </c>
      <c r="L19" s="10">
        <f>'7Pl3C'!$F$18*(1.805/($Q$9*2.65*202600))</f>
        <v>6.3000579780846753E-3</v>
      </c>
      <c r="M19" s="10">
        <f t="shared" si="1"/>
        <v>1.1802928462641627E-2</v>
      </c>
      <c r="N19" s="7">
        <f t="shared" si="2"/>
        <v>118.02928462641627</v>
      </c>
    </row>
    <row r="20" spans="1:17" x14ac:dyDescent="0.25">
      <c r="A20" s="7" t="s">
        <v>39</v>
      </c>
      <c r="B20" s="7" t="s">
        <v>21</v>
      </c>
      <c r="C20" s="18" t="s">
        <v>24</v>
      </c>
      <c r="D20" s="28">
        <v>3</v>
      </c>
      <c r="E20" s="28">
        <v>200</v>
      </c>
      <c r="F20" s="18">
        <v>56.246000000000002</v>
      </c>
      <c r="G20" s="18">
        <v>46.042999999999999</v>
      </c>
      <c r="H20" s="18" t="s">
        <v>28</v>
      </c>
      <c r="I20" s="18" t="s">
        <v>32</v>
      </c>
      <c r="J20" s="10">
        <f t="shared" si="0"/>
        <v>3.1780927536132078E-3</v>
      </c>
      <c r="K20" s="10">
        <f t="shared" si="0"/>
        <v>2.6015881067918238E-3</v>
      </c>
      <c r="L20" s="10">
        <f>'7Pl3C'!$F$18*(1.805/($Q$9*2.65*202600))</f>
        <v>6.3000579780846753E-3</v>
      </c>
      <c r="M20" s="10">
        <f t="shared" si="1"/>
        <v>1.2079738838489708E-2</v>
      </c>
      <c r="N20" s="7">
        <f t="shared" si="2"/>
        <v>120.79738838489708</v>
      </c>
    </row>
    <row r="21" spans="1:17" x14ac:dyDescent="0.25">
      <c r="A21" s="7" t="s">
        <v>39</v>
      </c>
      <c r="B21" s="7" t="s">
        <v>21</v>
      </c>
      <c r="C21" s="18" t="s">
        <v>24</v>
      </c>
      <c r="D21" s="28">
        <v>4</v>
      </c>
      <c r="E21" s="28">
        <v>300</v>
      </c>
      <c r="F21" s="18">
        <v>61.43</v>
      </c>
      <c r="G21" s="18">
        <v>44.795000000000002</v>
      </c>
      <c r="H21" s="18" t="s">
        <v>28</v>
      </c>
      <c r="I21" s="18" t="s">
        <v>32</v>
      </c>
      <c r="J21" s="10">
        <f t="shared" si="0"/>
        <v>3.4710066112160747E-3</v>
      </c>
      <c r="K21" s="10">
        <f t="shared" si="0"/>
        <v>2.5310718077392819E-3</v>
      </c>
      <c r="L21" s="10">
        <f>'7Pl3C'!$F$18*(1.805/($Q$9*2.65*202600))</f>
        <v>6.3000579780846753E-3</v>
      </c>
      <c r="M21" s="10">
        <f>SUM(J21:L21)</f>
        <v>1.2302136397040031E-2</v>
      </c>
      <c r="N21" s="7">
        <f t="shared" si="2"/>
        <v>123.02136397040032</v>
      </c>
    </row>
    <row r="22" spans="1:17" x14ac:dyDescent="0.25">
      <c r="A22" s="7" t="s">
        <v>39</v>
      </c>
      <c r="B22" s="7" t="s">
        <v>21</v>
      </c>
      <c r="C22" s="18" t="s">
        <v>24</v>
      </c>
      <c r="D22" s="20">
        <v>5</v>
      </c>
      <c r="E22" s="18">
        <v>400</v>
      </c>
      <c r="F22" s="18">
        <v>65.728999999999999</v>
      </c>
      <c r="G22" s="18">
        <v>49.771000000000001</v>
      </c>
      <c r="H22" s="18" t="s">
        <v>28</v>
      </c>
      <c r="I22" s="18" t="s">
        <v>32</v>
      </c>
      <c r="J22" s="10">
        <f t="shared" si="0"/>
        <v>3.7139149202119709E-3</v>
      </c>
      <c r="K22" s="10">
        <f t="shared" si="0"/>
        <v>2.8122329488333921E-3</v>
      </c>
      <c r="L22" s="10">
        <f>'7Pl3C'!$F$18*(1.805/($Q$9*2.65*202600))</f>
        <v>6.3000579780846753E-3</v>
      </c>
      <c r="M22" s="10">
        <f t="shared" si="1"/>
        <v>1.2826205847130038E-2</v>
      </c>
      <c r="N22" s="7">
        <f t="shared" si="2"/>
        <v>128.26205847130038</v>
      </c>
    </row>
    <row r="23" spans="1:17" x14ac:dyDescent="0.25">
      <c r="A23" s="7" t="s">
        <v>39</v>
      </c>
      <c r="B23" s="7" t="s">
        <v>21</v>
      </c>
      <c r="C23" s="18" t="s">
        <v>24</v>
      </c>
      <c r="D23" s="20">
        <v>6</v>
      </c>
      <c r="E23" s="18">
        <v>500</v>
      </c>
      <c r="F23" s="18">
        <v>65.195999999999998</v>
      </c>
      <c r="G23" s="18">
        <v>46.887999999999998</v>
      </c>
      <c r="H23" s="18" t="s">
        <v>28</v>
      </c>
      <c r="I23" s="18" t="s">
        <v>32</v>
      </c>
      <c r="J23" s="10">
        <f t="shared" si="0"/>
        <v>3.6837985841582811E-3</v>
      </c>
      <c r="K23" s="10">
        <f t="shared" si="0"/>
        <v>2.6493335176086489E-3</v>
      </c>
      <c r="L23" s="10">
        <f>'7Pl3C'!$F$18*(1.805/($Q$9*2.65*202600))</f>
        <v>6.3000579780846753E-3</v>
      </c>
      <c r="M23" s="10">
        <f t="shared" si="1"/>
        <v>1.2633190079851605E-2</v>
      </c>
      <c r="N23" s="7">
        <f t="shared" si="2"/>
        <v>126.33190079851605</v>
      </c>
    </row>
    <row r="24" spans="1:17" x14ac:dyDescent="0.25">
      <c r="A24" s="7" t="s">
        <v>39</v>
      </c>
      <c r="B24" s="7" t="s">
        <v>21</v>
      </c>
      <c r="C24" s="18" t="s">
        <v>24</v>
      </c>
      <c r="D24" s="20">
        <v>7</v>
      </c>
      <c r="E24" s="18">
        <v>600</v>
      </c>
      <c r="F24" s="18">
        <v>66.245999999999995</v>
      </c>
      <c r="G24" s="18">
        <v>48.180999999999997</v>
      </c>
      <c r="H24" s="18" t="s">
        <v>28</v>
      </c>
      <c r="I24" s="18" t="s">
        <v>32</v>
      </c>
      <c r="J24" s="10">
        <f t="shared" si="0"/>
        <v>3.7431272011496024E-3</v>
      </c>
      <c r="K24" s="10">
        <f t="shared" si="0"/>
        <v>2.7223924716751049E-3</v>
      </c>
      <c r="L24" s="10">
        <f>'7Pl3C'!$F$18*(1.805/($Q$9*2.65*202600))</f>
        <v>6.3000579780846753E-3</v>
      </c>
      <c r="M24" s="10">
        <f t="shared" si="1"/>
        <v>1.2765577650909382E-2</v>
      </c>
      <c r="N24" s="7">
        <f t="shared" si="2"/>
        <v>127.65577650909383</v>
      </c>
    </row>
    <row r="25" spans="1:17" x14ac:dyDescent="0.25">
      <c r="A25" s="7" t="s">
        <v>39</v>
      </c>
      <c r="B25" s="7" t="s">
        <v>21</v>
      </c>
      <c r="C25" s="18" t="s">
        <v>24</v>
      </c>
      <c r="D25" s="20">
        <v>8</v>
      </c>
      <c r="E25" s="18">
        <v>700</v>
      </c>
      <c r="F25" s="18">
        <v>67.55</v>
      </c>
      <c r="G25" s="18">
        <v>50.738</v>
      </c>
      <c r="H25" s="18" t="s">
        <v>28</v>
      </c>
      <c r="I25" s="18" t="s">
        <v>32</v>
      </c>
      <c r="J25" s="10">
        <f t="shared" si="0"/>
        <v>3.8168076931083487E-3</v>
      </c>
      <c r="K25" s="10">
        <f t="shared" si="0"/>
        <v>2.8668717799101612E-3</v>
      </c>
      <c r="L25" s="10">
        <f>'7Pl3C'!$F$18*(1.805/($Q$9*2.65*202600))</f>
        <v>6.3000579780846753E-3</v>
      </c>
      <c r="M25" s="10">
        <f t="shared" si="1"/>
        <v>1.2983737451103185E-2</v>
      </c>
      <c r="N25" s="7">
        <f t="shared" si="2"/>
        <v>129.83737451103184</v>
      </c>
    </row>
    <row r="26" spans="1:17" x14ac:dyDescent="0.25">
      <c r="A26" s="7" t="s">
        <v>39</v>
      </c>
      <c r="B26" s="7" t="s">
        <v>21</v>
      </c>
      <c r="C26" s="18" t="s">
        <v>24</v>
      </c>
      <c r="D26" s="20">
        <v>9</v>
      </c>
      <c r="E26" s="18">
        <v>800</v>
      </c>
      <c r="F26" s="18">
        <v>74.242999999999995</v>
      </c>
      <c r="G26" s="18">
        <v>49.345999999999997</v>
      </c>
      <c r="H26" s="18" t="s">
        <v>28</v>
      </c>
      <c r="I26" s="18" t="s">
        <v>32</v>
      </c>
      <c r="J26" s="10">
        <f t="shared" si="0"/>
        <v>4.1949852488444572E-3</v>
      </c>
      <c r="K26" s="10">
        <f t="shared" si="0"/>
        <v>2.7882189848130951E-3</v>
      </c>
      <c r="L26" s="10">
        <f>'7Pl3C'!$F$18*(1.805/($Q$9*2.65*202600))</f>
        <v>6.3000579780846753E-3</v>
      </c>
      <c r="M26" s="10">
        <f t="shared" si="1"/>
        <v>1.3283262211742228E-2</v>
      </c>
      <c r="N26" s="7">
        <f t="shared" si="2"/>
        <v>132.83262211742229</v>
      </c>
    </row>
    <row r="27" spans="1:17" x14ac:dyDescent="0.25">
      <c r="A27" s="7" t="s">
        <v>39</v>
      </c>
      <c r="B27" s="7" t="s">
        <v>21</v>
      </c>
      <c r="C27" s="18" t="s">
        <v>24</v>
      </c>
      <c r="D27" s="20">
        <v>10</v>
      </c>
      <c r="E27" s="18">
        <v>900</v>
      </c>
      <c r="F27" s="18">
        <v>69.168999999999997</v>
      </c>
      <c r="G27" s="18">
        <v>46.424999999999997</v>
      </c>
      <c r="H27" s="18" t="s">
        <v>28</v>
      </c>
      <c r="I27" s="18" t="s">
        <v>32</v>
      </c>
      <c r="J27" s="10">
        <f t="shared" si="0"/>
        <v>3.9082867701644907E-3</v>
      </c>
      <c r="K27" s="10">
        <f t="shared" si="0"/>
        <v>2.6231724226877138E-3</v>
      </c>
      <c r="L27" s="10">
        <f>'7Pl3C'!$F$18*(1.805/($Q$9*2.65*202600))</f>
        <v>6.3000579780846753E-3</v>
      </c>
      <c r="M27" s="10">
        <f t="shared" si="1"/>
        <v>1.283151717093688E-2</v>
      </c>
      <c r="N27" s="7">
        <f t="shared" si="2"/>
        <v>128.3151717093688</v>
      </c>
    </row>
    <row r="28" spans="1:17" x14ac:dyDescent="0.25">
      <c r="A28" s="7" t="s">
        <v>39</v>
      </c>
      <c r="B28" s="25" t="s">
        <v>21</v>
      </c>
      <c r="C28" s="22" t="s">
        <v>24</v>
      </c>
      <c r="D28" s="22">
        <v>11</v>
      </c>
      <c r="E28" s="22">
        <v>1000</v>
      </c>
      <c r="F28" s="22">
        <v>66.305999999999997</v>
      </c>
      <c r="G28" s="22">
        <v>49.648000000000003</v>
      </c>
      <c r="H28" s="22" t="s">
        <v>28</v>
      </c>
      <c r="I28" s="22" t="s">
        <v>32</v>
      </c>
      <c r="J28" s="24">
        <f t="shared" ref="J28:J32" si="3">(F28)*(1.805/($Q$8*2.65*202600))</f>
        <v>3.746517407834821E-3</v>
      </c>
      <c r="K28" s="24">
        <f t="shared" ref="K28:K32" si="4">(G28)*(1.805/($Q$8*2.65*202600))</f>
        <v>2.8052830251286943E-3</v>
      </c>
      <c r="L28" s="24">
        <f>'7Pl3C'!$F$18*(1.805/($Q$9*2.65*202600))</f>
        <v>6.3000579780846753E-3</v>
      </c>
      <c r="M28" s="24">
        <f t="shared" ref="M28:M32" si="5">SUM(J28:L28)</f>
        <v>1.2851858411048191E-2</v>
      </c>
      <c r="N28" s="25">
        <f t="shared" ref="N28:N32" si="6">M28*10000</f>
        <v>128.5185841104819</v>
      </c>
      <c r="Q28" s="2" t="s">
        <v>20</v>
      </c>
    </row>
    <row r="29" spans="1:17" x14ac:dyDescent="0.25">
      <c r="A29" s="7" t="s">
        <v>39</v>
      </c>
      <c r="B29" s="25" t="s">
        <v>21</v>
      </c>
      <c r="C29" s="22" t="s">
        <v>24</v>
      </c>
      <c r="D29" s="22">
        <v>12</v>
      </c>
      <c r="E29" s="22">
        <v>1100</v>
      </c>
      <c r="F29" s="22">
        <v>69.816999999999993</v>
      </c>
      <c r="G29" s="22">
        <v>49.854999999999997</v>
      </c>
      <c r="H29" s="22" t="s">
        <v>28</v>
      </c>
      <c r="I29" s="22" t="s">
        <v>32</v>
      </c>
      <c r="J29" s="24">
        <f t="shared" si="3"/>
        <v>3.9449010023648494E-3</v>
      </c>
      <c r="K29" s="24">
        <f t="shared" si="4"/>
        <v>2.8169792381926976E-3</v>
      </c>
      <c r="L29" s="24">
        <f>'7Pl3C'!$F$18*(1.805/($Q$9*2.65*202600))</f>
        <v>6.3000579780846753E-3</v>
      </c>
      <c r="M29" s="24">
        <f t="shared" si="5"/>
        <v>1.3061938218642223E-2</v>
      </c>
      <c r="N29" s="25">
        <f t="shared" si="6"/>
        <v>130.61938218642223</v>
      </c>
    </row>
    <row r="30" spans="1:17" x14ac:dyDescent="0.25">
      <c r="A30" s="7" t="s">
        <v>39</v>
      </c>
      <c r="B30" s="7" t="s">
        <v>21</v>
      </c>
      <c r="C30" s="18" t="s">
        <v>24</v>
      </c>
      <c r="D30" s="20">
        <v>13</v>
      </c>
      <c r="E30" s="18">
        <v>1200</v>
      </c>
      <c r="F30" s="18">
        <v>70.231999999999999</v>
      </c>
      <c r="G30" s="18">
        <v>43.502000000000002</v>
      </c>
      <c r="H30" s="18" t="s">
        <v>28</v>
      </c>
      <c r="I30" s="18" t="s">
        <v>32</v>
      </c>
      <c r="J30" s="10">
        <f t="shared" si="3"/>
        <v>3.9683499319376099E-3</v>
      </c>
      <c r="K30" s="10">
        <f t="shared" si="4"/>
        <v>2.4580128536728259E-3</v>
      </c>
      <c r="L30" s="10">
        <f>'7Pl3C'!$F$18*(1.805/($Q$9*2.65*202600))</f>
        <v>6.3000579780846753E-3</v>
      </c>
      <c r="M30" s="10">
        <f t="shared" si="5"/>
        <v>1.2726420763695111E-2</v>
      </c>
      <c r="N30" s="7">
        <f t="shared" si="6"/>
        <v>127.26420763695111</v>
      </c>
    </row>
    <row r="31" spans="1:17" x14ac:dyDescent="0.25">
      <c r="A31" s="7" t="s">
        <v>39</v>
      </c>
      <c r="B31" s="7" t="s">
        <v>21</v>
      </c>
      <c r="C31" s="18" t="s">
        <v>24</v>
      </c>
      <c r="D31" s="20">
        <v>14</v>
      </c>
      <c r="E31" s="18">
        <v>1300</v>
      </c>
      <c r="F31" s="18">
        <v>61.680999999999997</v>
      </c>
      <c r="G31" s="18">
        <v>48.829000000000001</v>
      </c>
      <c r="H31" s="18" t="s">
        <v>28</v>
      </c>
      <c r="I31" s="18" t="s">
        <v>32</v>
      </c>
      <c r="J31" s="10">
        <f t="shared" si="3"/>
        <v>3.4851889758492384E-3</v>
      </c>
      <c r="K31" s="10">
        <f t="shared" si="4"/>
        <v>2.7590067038754636E-3</v>
      </c>
      <c r="L31" s="10">
        <f>'7Pl3C'!$F$18*(1.805/($Q$9*2.65*202600))</f>
        <v>6.3000579780846753E-3</v>
      </c>
      <c r="M31" s="10">
        <f t="shared" si="5"/>
        <v>1.2544253657809378E-2</v>
      </c>
      <c r="N31" s="7">
        <f t="shared" si="6"/>
        <v>125.44253657809378</v>
      </c>
    </row>
    <row r="32" spans="1:17" x14ac:dyDescent="0.25">
      <c r="A32" s="7" t="s">
        <v>39</v>
      </c>
      <c r="B32" s="7" t="s">
        <v>21</v>
      </c>
      <c r="C32" s="18" t="s">
        <v>24</v>
      </c>
      <c r="D32" s="20">
        <v>15</v>
      </c>
      <c r="E32" s="18">
        <v>1400</v>
      </c>
      <c r="F32" s="18">
        <v>64.911000000000001</v>
      </c>
      <c r="G32" s="18">
        <v>47.219000000000001</v>
      </c>
      <c r="H32" s="18" t="s">
        <v>28</v>
      </c>
      <c r="I32" s="18" t="s">
        <v>32</v>
      </c>
      <c r="J32" s="10">
        <f t="shared" si="3"/>
        <v>3.667695102403494E-3</v>
      </c>
      <c r="K32" s="10">
        <f t="shared" si="4"/>
        <v>2.6680361578221038E-3</v>
      </c>
      <c r="L32" s="10">
        <f>'7Pl3C'!$F$18*(1.805/($Q$9*2.65*202600))</f>
        <v>6.3000579780846753E-3</v>
      </c>
      <c r="M32" s="10">
        <f t="shared" si="5"/>
        <v>1.2635789238310272E-2</v>
      </c>
      <c r="N32" s="7">
        <f t="shared" si="6"/>
        <v>126.35789238310272</v>
      </c>
    </row>
    <row r="33" spans="4:7" x14ac:dyDescent="0.25">
      <c r="D33" s="1"/>
      <c r="E33" s="1"/>
    </row>
    <row r="34" spans="4:7" x14ac:dyDescent="0.25">
      <c r="E34" s="36" t="s">
        <v>40</v>
      </c>
      <c r="F34" s="2">
        <f>AVERAGE(F7:F17)</f>
        <v>68.117454545454549</v>
      </c>
      <c r="G34" s="2">
        <f>AVERAGE(G7:G17)</f>
        <v>47.763090909090913</v>
      </c>
    </row>
    <row r="35" spans="4:7" x14ac:dyDescent="0.25">
      <c r="E35" s="36" t="s">
        <v>41</v>
      </c>
      <c r="F35" s="2">
        <f>AVERAGE(F18:F27,F30:F32)</f>
        <v>64.187230769230766</v>
      </c>
      <c r="G35" s="2">
        <f>AVERAGE(G18:G27,G30:G32)</f>
        <v>46.619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7Pl3C</vt:lpstr>
      <vt:lpstr>7Pl3P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2022-05-04T13:21:58Z</dcterms:created>
  <dcterms:modified xsi:type="dcterms:W3CDTF">2022-11-13T22:32:17Z</dcterms:modified>
</cp:coreProperties>
</file>