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ia Castilla\Documents\Master Thesis\1 Project\1 Manuscript\Thesis\Appendix E. Water in feldspar\"/>
    </mc:Choice>
  </mc:AlternateContent>
  <xr:revisionPtr revIDLastSave="0" documentId="8_{1A36FDD6-D7EF-451A-B9FA-89CDB0EEBA4B}" xr6:coauthVersionLast="36" xr6:coauthVersionMax="36" xr10:uidLastSave="{00000000-0000-0000-0000-000000000000}"/>
  <bookViews>
    <workbookView xWindow="0" yWindow="0" windowWidth="25200" windowHeight="11775" activeTab="1" xr2:uid="{807365A3-96F9-4ACF-919C-CD2E83BA0C4F}"/>
  </bookViews>
  <sheets>
    <sheet name="9Pl1_C" sheetId="1" r:id="rId1"/>
    <sheet name="9Pl1_P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3" i="2"/>
  <c r="G34" i="1" l="1"/>
  <c r="G33" i="1"/>
  <c r="F34" i="1"/>
  <c r="F33" i="1"/>
  <c r="G52" i="2"/>
  <c r="G51" i="2"/>
  <c r="F52" i="2"/>
  <c r="F51" i="2"/>
  <c r="L3" i="1" l="1"/>
  <c r="L4" i="1"/>
  <c r="L5" i="1"/>
  <c r="L17" i="1"/>
  <c r="L29" i="1"/>
  <c r="L18" i="1"/>
  <c r="L30" i="1"/>
  <c r="L19" i="1"/>
  <c r="L31" i="1"/>
  <c r="L20" i="1"/>
  <c r="L6" i="1"/>
  <c r="L7" i="1"/>
  <c r="L8" i="1"/>
  <c r="L9" i="1"/>
  <c r="L10" i="1"/>
  <c r="L22" i="1"/>
  <c r="L26" i="1"/>
  <c r="L16" i="1"/>
  <c r="L21" i="1"/>
  <c r="L11" i="1"/>
  <c r="L23" i="1"/>
  <c r="L15" i="1"/>
  <c r="L28" i="1"/>
  <c r="L12" i="1"/>
  <c r="L24" i="1"/>
  <c r="L25" i="1"/>
  <c r="L27" i="1"/>
  <c r="L13" i="1"/>
  <c r="L14" i="1"/>
  <c r="K3" i="1"/>
  <c r="J34" i="2" l="1"/>
  <c r="M34" i="2" s="1"/>
  <c r="N34" i="2" s="1"/>
  <c r="K34" i="2"/>
  <c r="J35" i="2"/>
  <c r="M35" i="2" s="1"/>
  <c r="N35" i="2" s="1"/>
  <c r="K35" i="2"/>
  <c r="J36" i="2"/>
  <c r="K36" i="2"/>
  <c r="J37" i="2"/>
  <c r="K37" i="2"/>
  <c r="J38" i="2"/>
  <c r="K38" i="2"/>
  <c r="J39" i="2"/>
  <c r="M39" i="2" s="1"/>
  <c r="N39" i="2" s="1"/>
  <c r="K39" i="2"/>
  <c r="J40" i="2"/>
  <c r="M40" i="2" s="1"/>
  <c r="N40" i="2" s="1"/>
  <c r="K40" i="2"/>
  <c r="J41" i="2"/>
  <c r="K41" i="2"/>
  <c r="J42" i="2"/>
  <c r="K42" i="2"/>
  <c r="J43" i="2"/>
  <c r="K43" i="2"/>
  <c r="J44" i="2"/>
  <c r="K44" i="2"/>
  <c r="J45" i="2"/>
  <c r="K45" i="2"/>
  <c r="M45" i="2" s="1"/>
  <c r="N45" i="2" s="1"/>
  <c r="J46" i="2"/>
  <c r="K46" i="2"/>
  <c r="J47" i="2"/>
  <c r="K47" i="2"/>
  <c r="J48" i="2"/>
  <c r="K48" i="2"/>
  <c r="J49" i="2"/>
  <c r="K49" i="2"/>
  <c r="M49" i="2"/>
  <c r="N49" i="2" s="1"/>
  <c r="M38" i="2" l="1"/>
  <c r="N38" i="2" s="1"/>
  <c r="M37" i="2"/>
  <c r="N37" i="2" s="1"/>
  <c r="M42" i="2"/>
  <c r="N42" i="2" s="1"/>
  <c r="M47" i="2"/>
  <c r="N47" i="2" s="1"/>
  <c r="M41" i="2"/>
  <c r="N41" i="2" s="1"/>
  <c r="M46" i="2"/>
  <c r="N46" i="2" s="1"/>
  <c r="M36" i="2"/>
  <c r="N36" i="2" s="1"/>
  <c r="M43" i="2"/>
  <c r="N43" i="2" s="1"/>
  <c r="M48" i="2"/>
  <c r="N48" i="2" s="1"/>
  <c r="M44" i="2"/>
  <c r="N44" i="2" s="1"/>
  <c r="J28" i="2" l="1"/>
  <c r="K28" i="2"/>
  <c r="J29" i="2"/>
  <c r="M29" i="2" s="1"/>
  <c r="N29" i="2" s="1"/>
  <c r="K29" i="2"/>
  <c r="J30" i="2"/>
  <c r="K30" i="2"/>
  <c r="J31" i="2"/>
  <c r="K31" i="2"/>
  <c r="J32" i="2"/>
  <c r="K32" i="2"/>
  <c r="J33" i="2"/>
  <c r="K33" i="2"/>
  <c r="J26" i="1"/>
  <c r="K26" i="1"/>
  <c r="J27" i="1"/>
  <c r="M27" i="1" s="1"/>
  <c r="N27" i="1" s="1"/>
  <c r="K27" i="1"/>
  <c r="J28" i="1"/>
  <c r="K28" i="1"/>
  <c r="J29" i="1"/>
  <c r="K29" i="1"/>
  <c r="J30" i="1"/>
  <c r="K30" i="1"/>
  <c r="J31" i="1"/>
  <c r="K31" i="1"/>
  <c r="K27" i="2"/>
  <c r="J27" i="2"/>
  <c r="K26" i="2"/>
  <c r="J26" i="2"/>
  <c r="K25" i="2"/>
  <c r="J25" i="2"/>
  <c r="M25" i="2" s="1"/>
  <c r="N25" i="2" s="1"/>
  <c r="K24" i="2"/>
  <c r="J24" i="2"/>
  <c r="K23" i="2"/>
  <c r="J23" i="2"/>
  <c r="K22" i="2"/>
  <c r="J22" i="2"/>
  <c r="K21" i="2"/>
  <c r="J21" i="2"/>
  <c r="M21" i="2" s="1"/>
  <c r="N21" i="2" s="1"/>
  <c r="K20" i="2"/>
  <c r="J20" i="2"/>
  <c r="K19" i="2"/>
  <c r="J19" i="2"/>
  <c r="K18" i="2"/>
  <c r="J18" i="2"/>
  <c r="K17" i="2"/>
  <c r="J17" i="2"/>
  <c r="M17" i="2" s="1"/>
  <c r="N17" i="2" s="1"/>
  <c r="K16" i="2"/>
  <c r="J16" i="2"/>
  <c r="K15" i="2"/>
  <c r="J15" i="2"/>
  <c r="K14" i="2"/>
  <c r="J14" i="2"/>
  <c r="K13" i="2"/>
  <c r="J13" i="2"/>
  <c r="M13" i="2" s="1"/>
  <c r="N13" i="2" s="1"/>
  <c r="K12" i="2"/>
  <c r="J12" i="2"/>
  <c r="K11" i="2"/>
  <c r="J11" i="2"/>
  <c r="K10" i="2"/>
  <c r="J10" i="2"/>
  <c r="K9" i="2"/>
  <c r="J9" i="2"/>
  <c r="M9" i="2" s="1"/>
  <c r="N9" i="2" s="1"/>
  <c r="K8" i="2"/>
  <c r="J8" i="2"/>
  <c r="K7" i="2"/>
  <c r="J7" i="2"/>
  <c r="M7" i="2" s="1"/>
  <c r="N7" i="2" s="1"/>
  <c r="K6" i="2"/>
  <c r="J6" i="2"/>
  <c r="K5" i="2"/>
  <c r="J5" i="2"/>
  <c r="K4" i="2"/>
  <c r="J4" i="2"/>
  <c r="K3" i="2"/>
  <c r="J3" i="2"/>
  <c r="K25" i="1"/>
  <c r="M25" i="1" s="1"/>
  <c r="N25" i="1" s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M18" i="1" s="1"/>
  <c r="N18" i="1" s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J3" i="1"/>
  <c r="M16" i="1" l="1"/>
  <c r="N16" i="1" s="1"/>
  <c r="M21" i="1"/>
  <c r="N21" i="1" s="1"/>
  <c r="M31" i="1"/>
  <c r="N31" i="1" s="1"/>
  <c r="M7" i="1"/>
  <c r="N7" i="1" s="1"/>
  <c r="M15" i="1"/>
  <c r="N15" i="1" s="1"/>
  <c r="M26" i="1"/>
  <c r="N26" i="1" s="1"/>
  <c r="M6" i="2"/>
  <c r="N6" i="2" s="1"/>
  <c r="M28" i="2"/>
  <c r="N28" i="2" s="1"/>
  <c r="M32" i="2"/>
  <c r="N32" i="2" s="1"/>
  <c r="M5" i="2"/>
  <c r="N5" i="2" s="1"/>
  <c r="M13" i="1"/>
  <c r="N13" i="1" s="1"/>
  <c r="M29" i="1"/>
  <c r="N29" i="1" s="1"/>
  <c r="M3" i="1"/>
  <c r="N3" i="1" s="1"/>
  <c r="M22" i="1"/>
  <c r="N22" i="1" s="1"/>
  <c r="M19" i="1"/>
  <c r="N19" i="1" s="1"/>
  <c r="M28" i="1"/>
  <c r="N28" i="1" s="1"/>
  <c r="M12" i="1"/>
  <c r="N12" i="1" s="1"/>
  <c r="M9" i="1"/>
  <c r="N9" i="1" s="1"/>
  <c r="M17" i="1"/>
  <c r="N17" i="1" s="1"/>
  <c r="M30" i="1"/>
  <c r="N30" i="1" s="1"/>
  <c r="M8" i="2"/>
  <c r="N8" i="2" s="1"/>
  <c r="M12" i="2"/>
  <c r="N12" i="2" s="1"/>
  <c r="M31" i="2"/>
  <c r="N31" i="2" s="1"/>
  <c r="M18" i="2"/>
  <c r="N18" i="2" s="1"/>
  <c r="M26" i="2"/>
  <c r="N26" i="2" s="1"/>
  <c r="M3" i="2"/>
  <c r="N3" i="2" s="1"/>
  <c r="M33" i="2"/>
  <c r="N33" i="2" s="1"/>
  <c r="M10" i="2"/>
  <c r="N10" i="2" s="1"/>
  <c r="M30" i="2"/>
  <c r="N30" i="2" s="1"/>
  <c r="M27" i="2"/>
  <c r="N27" i="2" s="1"/>
  <c r="M4" i="2"/>
  <c r="N4" i="2" s="1"/>
  <c r="M11" i="2"/>
  <c r="N11" i="2" s="1"/>
  <c r="M19" i="2"/>
  <c r="N19" i="2" s="1"/>
  <c r="M16" i="2"/>
  <c r="N16" i="2" s="1"/>
  <c r="M23" i="2"/>
  <c r="N23" i="2" s="1"/>
  <c r="M20" i="2"/>
  <c r="N20" i="2" s="1"/>
  <c r="M24" i="2"/>
  <c r="N24" i="2" s="1"/>
  <c r="M14" i="2"/>
  <c r="N14" i="2" s="1"/>
  <c r="M15" i="2"/>
  <c r="N15" i="2" s="1"/>
  <c r="M22" i="2"/>
  <c r="N22" i="2" s="1"/>
  <c r="M20" i="1"/>
  <c r="N20" i="1" s="1"/>
  <c r="M6" i="1"/>
  <c r="N6" i="1" s="1"/>
  <c r="M10" i="1"/>
  <c r="N10" i="1" s="1"/>
  <c r="M14" i="1"/>
  <c r="N14" i="1" s="1"/>
  <c r="M11" i="1"/>
  <c r="N11" i="1" s="1"/>
  <c r="M4" i="1"/>
  <c r="N4" i="1" s="1"/>
  <c r="M23" i="1"/>
  <c r="N23" i="1" s="1"/>
  <c r="M8" i="1"/>
  <c r="N8" i="1" s="1"/>
  <c r="M5" i="1"/>
  <c r="N5" i="1" s="1"/>
  <c r="M24" i="1"/>
  <c r="N24" i="1" s="1"/>
</calcChain>
</file>

<file path=xl/sharedStrings.xml><?xml version="1.0" encoding="utf-8"?>
<sst xmlns="http://schemas.openxmlformats.org/spreadsheetml/2006/main" count="439" uniqueCount="63">
  <si>
    <t>Profile_0</t>
  </si>
  <si>
    <t>Profile_90</t>
  </si>
  <si>
    <t>Sample</t>
  </si>
  <si>
    <t xml:space="preserve">Crystal </t>
  </si>
  <si>
    <t>Name</t>
  </si>
  <si>
    <t>Point</t>
  </si>
  <si>
    <t>Distance</t>
  </si>
  <si>
    <t>Area (cm2)</t>
  </si>
  <si>
    <t>Baseline</t>
  </si>
  <si>
    <t>X</t>
  </si>
  <si>
    <t>Y</t>
  </si>
  <si>
    <t>Z</t>
  </si>
  <si>
    <t>Total water (%)</t>
  </si>
  <si>
    <t>Total water (ppm)</t>
  </si>
  <si>
    <t>c (wt% H2O) = Abstot × 1.805/[t·D·I]</t>
  </si>
  <si>
    <t>NS</t>
  </si>
  <si>
    <t>Abstotal= sum of areas</t>
  </si>
  <si>
    <t>D= 2.65 g/cm3</t>
  </si>
  <si>
    <t>I = 202600 ± 20260 L·mol–1 H2O cm–2</t>
  </si>
  <si>
    <t>t=thickness</t>
  </si>
  <si>
    <t>EW</t>
  </si>
  <si>
    <t>Pl1_P</t>
  </si>
  <si>
    <t>Pl1_C</t>
  </si>
  <si>
    <t xml:space="preserve"> </t>
  </si>
  <si>
    <t>3700-2700</t>
  </si>
  <si>
    <t>3732-2649</t>
  </si>
  <si>
    <t>3716-2706</t>
  </si>
  <si>
    <t>3802-2739</t>
  </si>
  <si>
    <t>3716-2707</t>
  </si>
  <si>
    <t>3802-2740</t>
  </si>
  <si>
    <t>3716-2708</t>
  </si>
  <si>
    <t>3802-2741</t>
  </si>
  <si>
    <t>3716-2709</t>
  </si>
  <si>
    <t>3802-2742</t>
  </si>
  <si>
    <t>3716-2710</t>
  </si>
  <si>
    <t>3802-2743</t>
  </si>
  <si>
    <t>3716-2711</t>
  </si>
  <si>
    <t>3802-2744</t>
  </si>
  <si>
    <t>3716-2712</t>
  </si>
  <si>
    <t>3802-2745</t>
  </si>
  <si>
    <t>3716-2713</t>
  </si>
  <si>
    <t>3802-2746</t>
  </si>
  <si>
    <t>3716-2714</t>
  </si>
  <si>
    <t>3802-2747</t>
  </si>
  <si>
    <t>3716-2715</t>
  </si>
  <si>
    <t>3802-2748</t>
  </si>
  <si>
    <t>3716-2716</t>
  </si>
  <si>
    <t>3802-2749</t>
  </si>
  <si>
    <t>3746-2591</t>
  </si>
  <si>
    <t>3691-2591</t>
  </si>
  <si>
    <t>3717-2640</t>
  </si>
  <si>
    <t>3709-2647</t>
  </si>
  <si>
    <t>3675-2748</t>
  </si>
  <si>
    <t>3677-2665</t>
  </si>
  <si>
    <t>3719-2601</t>
  </si>
  <si>
    <t>3754-2624</t>
  </si>
  <si>
    <t>CMV8Ad2PM9</t>
  </si>
  <si>
    <t>C_0</t>
  </si>
  <si>
    <t>P_0</t>
  </si>
  <si>
    <t>P_90</t>
  </si>
  <si>
    <t>C_90</t>
  </si>
  <si>
    <t>Average NS</t>
  </si>
  <si>
    <t>Average 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</si>
</sst>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ill="1" applyBorder="1"/>
    <xf numFmtId="0" fontId="0" fillId="0" borderId="0" xfId="0" applyFill="1"/>
    <xf numFmtId="0" fontId="1" fillId="0" borderId="1" xfId="0" applyFont="1" applyFill="1" applyBorder="1"/>
    <xf numFmtId="0" fontId="0" fillId="0" borderId="1" xfId="0" applyFill="1" applyBorder="1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164" fontId="0" fillId="2" borderId="1" xfId="0" applyNumberFormat="1" applyFill="1" applyBorder="1"/>
    <xf numFmtId="0" fontId="0" fillId="2" borderId="1" xfId="0" applyFill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164" fontId="0" fillId="0" borderId="1" xfId="0" applyNumberFormat="1" applyFill="1" applyBorder="1"/>
    <xf numFmtId="0" fontId="2" fillId="0" borderId="1" xfId="0" applyFont="1" applyFill="1" applyBorder="1" applyAlignment="1">
      <alignment horizontal="right" wrapText="1"/>
    </xf>
    <xf numFmtId="0" fontId="2" fillId="0" borderId="1" xfId="0" applyFont="1" applyFill="1" applyBorder="1" applyAlignment="1">
      <alignment wrapText="1"/>
    </xf>
    <xf numFmtId="0" fontId="1" fillId="0" borderId="0" xfId="0" applyFont="1"/>
    <xf numFmtId="0" fontId="1" fillId="0" borderId="2" xfId="0" applyFont="1" applyFill="1" applyBorder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1"/>
          <c:tx>
            <c:v>Pl1_C_EW</c:v>
          </c:tx>
          <c:spPr>
            <a:ln w="222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noFill/>
                <a:round/>
              </a:ln>
              <a:effectLst/>
            </c:spPr>
          </c:marker>
          <c:xVal>
            <c:numRef>
              <c:f>'9Pl1_C'!$E$21:$E$31</c:f>
              <c:numCache>
                <c:formatCode>General</c:formatCode>
                <c:ptCount val="1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</c:numCache>
            </c:numRef>
          </c:xVal>
          <c:yVal>
            <c:numRef>
              <c:f>'9Pl1_C'!$N$21:$N$31</c:f>
              <c:numCache>
                <c:formatCode>General</c:formatCode>
                <c:ptCount val="11"/>
                <c:pt idx="0">
                  <c:v>136.77959297936047</c:v>
                </c:pt>
                <c:pt idx="1">
                  <c:v>117.21087050896719</c:v>
                </c:pt>
                <c:pt idx="2">
                  <c:v>132.54908042105311</c:v>
                </c:pt>
                <c:pt idx="3">
                  <c:v>126.26354923817955</c:v>
                </c:pt>
                <c:pt idx="4">
                  <c:v>134.26159594152494</c:v>
                </c:pt>
                <c:pt idx="5">
                  <c:v>139.54800204726135</c:v>
                </c:pt>
                <c:pt idx="6">
                  <c:v>144.40486006112249</c:v>
                </c:pt>
                <c:pt idx="7">
                  <c:v>240.81286087548534</c:v>
                </c:pt>
                <c:pt idx="8">
                  <c:v>133.86232436713868</c:v>
                </c:pt>
                <c:pt idx="9">
                  <c:v>170.79399885669508</c:v>
                </c:pt>
                <c:pt idx="10">
                  <c:v>288.77338762119268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1981-44D0-9164-677B06547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03136"/>
        <c:axId val="49805216"/>
      </c:scatterChart>
      <c:scatterChart>
        <c:scatterStyle val="lineMarker"/>
        <c:varyColors val="0"/>
        <c:ser>
          <c:idx val="0"/>
          <c:order val="0"/>
          <c:tx>
            <c:v>Pl1_C_NS</c:v>
          </c:tx>
          <c:spPr>
            <a:ln w="2222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9525">
                <a:noFill/>
                <a:round/>
              </a:ln>
              <a:effectLst/>
            </c:spPr>
          </c:marker>
          <c:xVal>
            <c:numRef>
              <c:f>'9Pl1_C'!$E$3:$E$20</c:f>
              <c:numCache>
                <c:formatCode>General</c:formatCode>
                <c:ptCount val="18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</c:numCache>
              <c:extLst xmlns:c15="http://schemas.microsoft.com/office/drawing/2012/chart"/>
            </c:numRef>
          </c:xVal>
          <c:yVal>
            <c:numRef>
              <c:f>'9Pl1_C'!$N$3:$N$20</c:f>
              <c:numCache>
                <c:formatCode>General</c:formatCode>
                <c:ptCount val="18"/>
                <c:pt idx="0">
                  <c:v>144.47361298625376</c:v>
                </c:pt>
                <c:pt idx="1">
                  <c:v>119.67525288041597</c:v>
                </c:pt>
                <c:pt idx="2">
                  <c:v>125.5564664026551</c:v>
                </c:pt>
                <c:pt idx="3">
                  <c:v>142.67279095643903</c:v>
                </c:pt>
                <c:pt idx="4">
                  <c:v>142.29874981329363</c:v>
                </c:pt>
                <c:pt idx="5">
                  <c:v>132.93762906216199</c:v>
                </c:pt>
                <c:pt idx="6">
                  <c:v>140.96658304377743</c:v>
                </c:pt>
                <c:pt idx="7">
                  <c:v>141.11859639200347</c:v>
                </c:pt>
                <c:pt idx="8">
                  <c:v>130.80754990465437</c:v>
                </c:pt>
                <c:pt idx="9">
                  <c:v>172.4251462364152</c:v>
                </c:pt>
                <c:pt idx="10">
                  <c:v>149.85904853461045</c:v>
                </c:pt>
                <c:pt idx="11">
                  <c:v>114.59384402851136</c:v>
                </c:pt>
                <c:pt idx="12">
                  <c:v>126.93909403465295</c:v>
                </c:pt>
                <c:pt idx="13">
                  <c:v>162.50390991173703</c:v>
                </c:pt>
                <c:pt idx="14">
                  <c:v>252.77713136989033</c:v>
                </c:pt>
                <c:pt idx="15">
                  <c:v>215.79941134331941</c:v>
                </c:pt>
                <c:pt idx="16">
                  <c:v>201.3909428224583</c:v>
                </c:pt>
                <c:pt idx="17">
                  <c:v>280.3237161986363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981-44D0-9164-677B06547721}"/>
            </c:ext>
          </c:extLst>
        </c:ser>
        <c:ser>
          <c:idx val="3"/>
          <c:order val="2"/>
          <c:tx>
            <c:v>Pl1_C_EW1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'1Pl14C '!#REF!</c:f>
            </c:numRef>
          </c:xVal>
          <c:yVal>
            <c:numRef>
              <c:f>'1Pl14C '!#REF!</c:f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1981-44D0-9164-677B06547721}"/>
            </c:ext>
          </c:extLst>
        </c:ser>
        <c:ser>
          <c:idx val="4"/>
          <c:order val="3"/>
          <c:tx>
            <c:v>Pl1C_EW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'1Pl14C '!#REF!</c:f>
            </c:numRef>
          </c:xVal>
          <c:yVal>
            <c:numRef>
              <c:f>'1Pl14C '!#REF!</c:f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1981-44D0-9164-677B06547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238688"/>
        <c:axId val="1579244096"/>
        <c:extLst/>
      </c:scatterChart>
      <c:valAx>
        <c:axId val="49803136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5216"/>
        <c:crosses val="autoZero"/>
        <c:crossBetween val="midCat"/>
      </c:valAx>
      <c:valAx>
        <c:axId val="49805216"/>
        <c:scaling>
          <c:orientation val="minMax"/>
          <c:max val="6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Water concentration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3136"/>
        <c:crosses val="autoZero"/>
        <c:crossBetween val="midCat"/>
        <c:majorUnit val="100"/>
        <c:minorUnit val="2"/>
      </c:valAx>
      <c:valAx>
        <c:axId val="1579244096"/>
        <c:scaling>
          <c:orientation val="minMax"/>
          <c:max val="28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238688"/>
        <c:crosses val="max"/>
        <c:crossBetween val="midCat"/>
      </c:valAx>
      <c:valAx>
        <c:axId val="1579238688"/>
        <c:scaling>
          <c:orientation val="minMax"/>
          <c:max val="3400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244096"/>
        <c:crosses val="max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PL1_P_EW</c:v>
          </c:tx>
          <c:spPr>
            <a:ln w="222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'9Pl1_P'!$E$39:$E$49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'9Pl1_P'!$N$39:$N$49</c:f>
              <c:numCache>
                <c:formatCode>General</c:formatCode>
                <c:ptCount val="11"/>
                <c:pt idx="0">
                  <c:v>143.35775654960295</c:v>
                </c:pt>
                <c:pt idx="1">
                  <c:v>165.0265077818043</c:v>
                </c:pt>
                <c:pt idx="2">
                  <c:v>135.77242495608232</c:v>
                </c:pt>
                <c:pt idx="3">
                  <c:v>142.59021588827497</c:v>
                </c:pt>
                <c:pt idx="4">
                  <c:v>160.93126603838826</c:v>
                </c:pt>
                <c:pt idx="5">
                  <c:v>188.31407204517015</c:v>
                </c:pt>
                <c:pt idx="6">
                  <c:v>144.80403151474985</c:v>
                </c:pt>
                <c:pt idx="7">
                  <c:v>136.42324869039845</c:v>
                </c:pt>
                <c:pt idx="8">
                  <c:v>189.53706245429441</c:v>
                </c:pt>
                <c:pt idx="9">
                  <c:v>144.37776099870658</c:v>
                </c:pt>
                <c:pt idx="10">
                  <c:v>152.9691417565794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A9A3-465F-9006-C064A0771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03136"/>
        <c:axId val="49805216"/>
      </c:scatterChart>
      <c:scatterChart>
        <c:scatterStyle val="lineMarker"/>
        <c:varyColors val="0"/>
        <c:ser>
          <c:idx val="0"/>
          <c:order val="0"/>
          <c:tx>
            <c:v>Pl1_P_NS</c:v>
          </c:tx>
          <c:spPr>
            <a:ln w="2222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9525">
                <a:noFill/>
                <a:round/>
              </a:ln>
              <a:effectLst/>
            </c:spPr>
          </c:marker>
          <c:xVal>
            <c:numRef>
              <c:f>'9Pl1_P'!$E$3:$E$25</c:f>
              <c:numCache>
                <c:formatCode>General</c:formatCode>
                <c:ptCount val="23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</c:numCache>
              <c:extLst xmlns:c15="http://schemas.microsoft.com/office/drawing/2012/chart"/>
            </c:numRef>
          </c:xVal>
          <c:yVal>
            <c:numRef>
              <c:f>'9Pl1_P'!$N$3:$N$25</c:f>
              <c:numCache>
                <c:formatCode>General</c:formatCode>
                <c:ptCount val="23"/>
                <c:pt idx="0">
                  <c:v>93.173694576937052</c:v>
                </c:pt>
                <c:pt idx="1">
                  <c:v>174.16975661848321</c:v>
                </c:pt>
                <c:pt idx="2">
                  <c:v>128.27716838232087</c:v>
                </c:pt>
                <c:pt idx="3">
                  <c:v>114.47666042541884</c:v>
                </c:pt>
                <c:pt idx="4">
                  <c:v>109.66081852392958</c:v>
                </c:pt>
                <c:pt idx="5">
                  <c:v>138.9808717866583</c:v>
                </c:pt>
                <c:pt idx="6">
                  <c:v>98.861965450832486</c:v>
                </c:pt>
                <c:pt idx="7">
                  <c:v>117.98831753377559</c:v>
                </c:pt>
                <c:pt idx="8">
                  <c:v>119.03750121463217</c:v>
                </c:pt>
                <c:pt idx="9">
                  <c:v>167.49405585830505</c:v>
                </c:pt>
                <c:pt idx="10">
                  <c:v>129.44560631468957</c:v>
                </c:pt>
                <c:pt idx="11">
                  <c:v>134.96428710275023</c:v>
                </c:pt>
                <c:pt idx="12">
                  <c:v>151.00525259337988</c:v>
                </c:pt>
                <c:pt idx="13">
                  <c:v>145.05268931577515</c:v>
                </c:pt>
                <c:pt idx="14">
                  <c:v>83.12294157573352</c:v>
                </c:pt>
                <c:pt idx="15">
                  <c:v>171.48272997271022</c:v>
                </c:pt>
                <c:pt idx="16">
                  <c:v>150.68808703084764</c:v>
                </c:pt>
                <c:pt idx="17">
                  <c:v>138.58504916461808</c:v>
                </c:pt>
                <c:pt idx="18">
                  <c:v>138.16639062207554</c:v>
                </c:pt>
                <c:pt idx="19">
                  <c:v>130.92106051158947</c:v>
                </c:pt>
                <c:pt idx="20">
                  <c:v>149.98397948202611</c:v>
                </c:pt>
                <c:pt idx="21">
                  <c:v>154.04623600693881</c:v>
                </c:pt>
                <c:pt idx="22">
                  <c:v>138.53176535011266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9A3-465F-9006-C064A0771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823824"/>
        <c:axId val="1664803856"/>
        <c:extLst/>
      </c:scatterChart>
      <c:valAx>
        <c:axId val="49803136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 algn="ctr">
              <a:defRPr lang="en-US" sz="900" b="0" i="0" u="none" strike="noStrike" kern="1200" cap="non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5216"/>
        <c:crosses val="autoZero"/>
        <c:crossBetween val="midCat"/>
      </c:valAx>
      <c:valAx>
        <c:axId val="49805216"/>
        <c:scaling>
          <c:orientation val="minMax"/>
          <c:max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concentration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non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3136"/>
        <c:crosses val="autoZero"/>
        <c:crossBetween val="midCat"/>
      </c:valAx>
      <c:valAx>
        <c:axId val="1664803856"/>
        <c:scaling>
          <c:orientation val="minMax"/>
          <c:max val="2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non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23824"/>
        <c:crosses val="max"/>
        <c:crossBetween val="midCat"/>
      </c:valAx>
      <c:valAx>
        <c:axId val="1664823824"/>
        <c:scaling>
          <c:orientation val="minMax"/>
          <c:max val="4400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non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03856"/>
        <c:crosses val="max"/>
        <c:crossBetween val="midCat"/>
        <c:majorUnit val="500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cap="non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900" b="0" i="0" u="none" strike="noStrike" kern="1200" cap="none" baseline="0">
          <a:solidFill>
            <a:sysClr val="windowText" lastClr="000000">
              <a:lumMod val="65000"/>
              <a:lumOff val="35000"/>
            </a:sys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333375</xdr:colOff>
      <xdr:row>10</xdr:row>
      <xdr:rowOff>85725</xdr:rowOff>
    </xdr:from>
    <xdr:to>
      <xdr:col>20</xdr:col>
      <xdr:colOff>333375</xdr:colOff>
      <xdr:row>25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D585AB-D251-4E9B-800B-A63DE8013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361949</xdr:colOff>
      <xdr:row>11</xdr:row>
      <xdr:rowOff>19050</xdr:rowOff>
    </xdr:from>
    <xdr:to>
      <xdr:col>22</xdr:col>
      <xdr:colOff>57149</xdr:colOff>
      <xdr:row>27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78836C-EF95-4268-BE6D-42696DE7F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5653B-3BB1-4A96-B779-B9EA187E0ED5}">
  <dimension ref="A1:Q34"/>
  <sheetViews>
    <sheetView topLeftCell="A16" workbookViewId="0">
      <selection activeCell="E33" sqref="E33:E34"/>
    </sheetView>
  </sheetViews>
  <sheetFormatPr defaultColWidth="11.42578125" defaultRowHeight="15" x14ac:dyDescent="0.25"/>
  <cols>
    <col min="1" max="1" width="12.85546875" style="1" bestFit="1" customWidth="1"/>
    <col min="2" max="2" width="8.85546875" style="1" customWidth="1"/>
    <col min="3" max="3" width="9.5703125" style="1" bestFit="1" customWidth="1"/>
    <col min="4" max="4" width="7" style="2" customWidth="1"/>
    <col min="5" max="5" width="10.140625" style="2" customWidth="1"/>
    <col min="6" max="9" width="11.42578125" style="2"/>
    <col min="10" max="12" width="5.5703125" style="2" bestFit="1" customWidth="1"/>
    <col min="13" max="13" width="14.28515625" style="2" customWidth="1"/>
    <col min="14" max="14" width="16.5703125" style="2" customWidth="1"/>
    <col min="15" max="16384" width="11.42578125" style="2"/>
  </cols>
  <sheetData>
    <row r="1" spans="1:17" x14ac:dyDescent="0.25">
      <c r="F1" s="3" t="s">
        <v>0</v>
      </c>
      <c r="G1" s="3" t="s">
        <v>1</v>
      </c>
      <c r="H1" s="3" t="s">
        <v>0</v>
      </c>
      <c r="I1" s="3" t="s">
        <v>1</v>
      </c>
      <c r="J1" s="15" t="s">
        <v>57</v>
      </c>
      <c r="K1" s="15" t="s">
        <v>60</v>
      </c>
      <c r="L1" s="14" t="s">
        <v>58</v>
      </c>
    </row>
    <row r="2" spans="1:17" x14ac:dyDescent="0.25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7</v>
      </c>
      <c r="H2" s="3" t="s">
        <v>8</v>
      </c>
      <c r="I2" s="3" t="s">
        <v>8</v>
      </c>
      <c r="J2" s="3" t="s">
        <v>11</v>
      </c>
      <c r="K2" s="3" t="s">
        <v>10</v>
      </c>
      <c r="L2" s="3" t="s">
        <v>9</v>
      </c>
      <c r="M2" s="3" t="s">
        <v>12</v>
      </c>
      <c r="N2" s="3" t="s">
        <v>13</v>
      </c>
      <c r="P2" t="s">
        <v>14</v>
      </c>
    </row>
    <row r="3" spans="1:17" x14ac:dyDescent="0.25">
      <c r="A3" s="8" t="s">
        <v>56</v>
      </c>
      <c r="B3" s="8" t="s">
        <v>22</v>
      </c>
      <c r="C3" s="5" t="s">
        <v>15</v>
      </c>
      <c r="D3" s="6">
        <v>1</v>
      </c>
      <c r="E3" s="6">
        <v>0</v>
      </c>
      <c r="F3" s="6">
        <v>46.716999999999999</v>
      </c>
      <c r="G3" s="6">
        <v>87.628</v>
      </c>
      <c r="H3" s="5" t="s">
        <v>24</v>
      </c>
      <c r="I3" s="5" t="s">
        <v>25</v>
      </c>
      <c r="J3" s="7">
        <f>(F3)*(1.805/($Q$9*2.65*202600))</f>
        <v>2.9467251406954725E-3</v>
      </c>
      <c r="K3" s="7">
        <f>(G3)*(1.805/($Q$9*2.65*202600))</f>
        <v>5.5272305719301943E-3</v>
      </c>
      <c r="L3" s="7">
        <f>'9Pl1_P'!$G$51*(1.805/($Q$8*2.65*202600))</f>
        <v>5.9734055859997108E-3</v>
      </c>
      <c r="M3" s="7">
        <f>SUM(J3:L3)</f>
        <v>1.4447361298625377E-2</v>
      </c>
      <c r="N3" s="8">
        <f>M3*10000</f>
        <v>144.47361298625376</v>
      </c>
      <c r="P3" t="s">
        <v>16</v>
      </c>
    </row>
    <row r="4" spans="1:17" x14ac:dyDescent="0.25">
      <c r="A4" s="4" t="s">
        <v>56</v>
      </c>
      <c r="B4" s="4" t="s">
        <v>22</v>
      </c>
      <c r="C4" s="9" t="s">
        <v>15</v>
      </c>
      <c r="D4" s="10">
        <v>2</v>
      </c>
      <c r="E4" s="10">
        <v>200</v>
      </c>
      <c r="F4" s="10">
        <v>26.594999999999999</v>
      </c>
      <c r="G4" s="10">
        <v>68.435000000000002</v>
      </c>
      <c r="H4" s="9" t="s">
        <v>24</v>
      </c>
      <c r="I4" s="9" t="s">
        <v>25</v>
      </c>
      <c r="J4" s="11">
        <f t="shared" ref="J4:K25" si="0">(F4)*(1.805/($Q$9*2.65*202600))</f>
        <v>1.6775082971251598E-3</v>
      </c>
      <c r="K4" s="11">
        <f t="shared" si="0"/>
        <v>4.3166114049167257E-3</v>
      </c>
      <c r="L4" s="11">
        <f>'9Pl1_P'!$G$51*(1.805/($Q$8*2.65*202600))</f>
        <v>5.9734055859997108E-3</v>
      </c>
      <c r="M4" s="11">
        <f t="shared" ref="M4:M25" si="1">SUM(J4:L4)</f>
        <v>1.1967525288041597E-2</v>
      </c>
      <c r="N4" s="4">
        <f t="shared" ref="N4:N25" si="2">M4*10000</f>
        <v>119.67525288041597</v>
      </c>
      <c r="P4" t="s">
        <v>17</v>
      </c>
    </row>
    <row r="5" spans="1:17" x14ac:dyDescent="0.25">
      <c r="A5" s="4" t="s">
        <v>56</v>
      </c>
      <c r="B5" s="4" t="s">
        <v>22</v>
      </c>
      <c r="C5" s="9" t="s">
        <v>15</v>
      </c>
      <c r="D5" s="10">
        <v>3</v>
      </c>
      <c r="E5" s="10">
        <v>400</v>
      </c>
      <c r="F5" s="10">
        <v>34.628</v>
      </c>
      <c r="G5" s="10">
        <v>69.725999999999999</v>
      </c>
      <c r="H5" s="9" t="s">
        <v>24</v>
      </c>
      <c r="I5" s="9" t="s">
        <v>25</v>
      </c>
      <c r="J5" s="11">
        <f t="shared" si="0"/>
        <v>2.1841984325192722E-3</v>
      </c>
      <c r="K5" s="11">
        <f t="shared" si="0"/>
        <v>4.3980426217465271E-3</v>
      </c>
      <c r="L5" s="11">
        <f>'9Pl1_P'!$G$51*(1.805/($Q$8*2.65*202600))</f>
        <v>5.9734055859997108E-3</v>
      </c>
      <c r="M5" s="11">
        <f t="shared" si="1"/>
        <v>1.2555646640265511E-2</v>
      </c>
      <c r="N5" s="4">
        <f t="shared" si="2"/>
        <v>125.5564664026551</v>
      </c>
      <c r="P5" t="s">
        <v>18</v>
      </c>
    </row>
    <row r="6" spans="1:17" x14ac:dyDescent="0.25">
      <c r="A6" s="4" t="s">
        <v>56</v>
      </c>
      <c r="B6" s="4" t="s">
        <v>22</v>
      </c>
      <c r="C6" s="13" t="s">
        <v>15</v>
      </c>
      <c r="D6" s="12">
        <v>4</v>
      </c>
      <c r="E6" s="12">
        <v>600</v>
      </c>
      <c r="F6" s="12">
        <v>41.944000000000003</v>
      </c>
      <c r="G6" s="12">
        <v>89.546000000000006</v>
      </c>
      <c r="H6" s="13" t="s">
        <v>24</v>
      </c>
      <c r="I6" s="13" t="s">
        <v>25</v>
      </c>
      <c r="J6" s="11">
        <f t="shared" si="0"/>
        <v>2.6456630199141835E-3</v>
      </c>
      <c r="K6" s="11">
        <f t="shared" si="0"/>
        <v>5.648210489730009E-3</v>
      </c>
      <c r="L6" s="11">
        <f>'9Pl1_P'!$G$51*(1.805/($Q$8*2.65*202600))</f>
        <v>5.9734055859997108E-3</v>
      </c>
      <c r="M6" s="11">
        <f t="shared" si="1"/>
        <v>1.4267279095643903E-2</v>
      </c>
      <c r="N6" s="4">
        <f t="shared" si="2"/>
        <v>142.67279095643903</v>
      </c>
    </row>
    <row r="7" spans="1:17" x14ac:dyDescent="0.25">
      <c r="A7" s="4" t="s">
        <v>56</v>
      </c>
      <c r="B7" s="4" t="s">
        <v>22</v>
      </c>
      <c r="C7" s="13" t="s">
        <v>15</v>
      </c>
      <c r="D7" s="12">
        <v>5</v>
      </c>
      <c r="E7" s="12">
        <v>800</v>
      </c>
      <c r="F7" s="12">
        <v>43.014000000000003</v>
      </c>
      <c r="G7" s="12">
        <v>87.882999999999996</v>
      </c>
      <c r="H7" s="13" t="s">
        <v>24</v>
      </c>
      <c r="I7" s="13" t="s">
        <v>25</v>
      </c>
      <c r="J7" s="11">
        <f t="shared" si="0"/>
        <v>2.713154423483423E-3</v>
      </c>
      <c r="K7" s="11">
        <f t="shared" si="0"/>
        <v>5.5433149718462273E-3</v>
      </c>
      <c r="L7" s="11">
        <f>'9Pl1_P'!$G$51*(1.805/($Q$8*2.65*202600))</f>
        <v>5.9734055859997108E-3</v>
      </c>
      <c r="M7" s="11">
        <f t="shared" si="1"/>
        <v>1.4229874981329362E-2</v>
      </c>
      <c r="N7" s="4">
        <f t="shared" si="2"/>
        <v>142.29874981329363</v>
      </c>
      <c r="P7" t="s">
        <v>19</v>
      </c>
    </row>
    <row r="8" spans="1:17" x14ac:dyDescent="0.25">
      <c r="A8" s="4" t="s">
        <v>56</v>
      </c>
      <c r="B8" s="4" t="s">
        <v>22</v>
      </c>
      <c r="C8" s="13" t="s">
        <v>15</v>
      </c>
      <c r="D8" s="12">
        <v>6</v>
      </c>
      <c r="E8" s="12">
        <v>1000</v>
      </c>
      <c r="F8" s="12">
        <v>37.328000000000003</v>
      </c>
      <c r="G8" s="12">
        <v>78.727999999999994</v>
      </c>
      <c r="H8" s="13" t="s">
        <v>24</v>
      </c>
      <c r="I8" s="13" t="s">
        <v>25</v>
      </c>
      <c r="J8" s="11">
        <f t="shared" si="0"/>
        <v>2.3545038433949229E-3</v>
      </c>
      <c r="K8" s="11">
        <f t="shared" si="0"/>
        <v>4.9658534768215676E-3</v>
      </c>
      <c r="L8" s="11">
        <f>'9Pl1_P'!$G$51*(1.805/($Q$8*2.65*202600))</f>
        <v>5.9734055859997108E-3</v>
      </c>
      <c r="M8" s="11">
        <f t="shared" si="1"/>
        <v>1.32937629062162E-2</v>
      </c>
      <c r="N8" s="4">
        <f t="shared" si="2"/>
        <v>132.93762906216199</v>
      </c>
      <c r="P8" s="2" t="s">
        <v>21</v>
      </c>
      <c r="Q8">
        <v>2.6499999999999999E-2</v>
      </c>
    </row>
    <row r="9" spans="1:17" x14ac:dyDescent="0.25">
      <c r="A9" s="4" t="s">
        <v>56</v>
      </c>
      <c r="B9" s="4" t="s">
        <v>22</v>
      </c>
      <c r="C9" s="9" t="s">
        <v>15</v>
      </c>
      <c r="D9" s="10">
        <v>7</v>
      </c>
      <c r="E9" s="10">
        <v>1200</v>
      </c>
      <c r="F9" s="10">
        <v>45.154000000000003</v>
      </c>
      <c r="G9" s="10">
        <v>83.631</v>
      </c>
      <c r="H9" s="9" t="s">
        <v>24</v>
      </c>
      <c r="I9" s="9" t="s">
        <v>25</v>
      </c>
      <c r="J9" s="11">
        <f t="shared" si="0"/>
        <v>2.8481372306219019E-3</v>
      </c>
      <c r="K9" s="11">
        <f t="shared" si="0"/>
        <v>5.2751154877561292E-3</v>
      </c>
      <c r="L9" s="11">
        <f>'9Pl1_P'!$G$51*(1.805/($Q$8*2.65*202600))</f>
        <v>5.9734055859997108E-3</v>
      </c>
      <c r="M9" s="11">
        <f t="shared" si="1"/>
        <v>1.4096658304377743E-2</v>
      </c>
      <c r="N9" s="4">
        <f t="shared" si="2"/>
        <v>140.96658304377743</v>
      </c>
      <c r="P9" s="2" t="s">
        <v>22</v>
      </c>
      <c r="Q9">
        <v>5.33E-2</v>
      </c>
    </row>
    <row r="10" spans="1:17" x14ac:dyDescent="0.25">
      <c r="A10" s="4" t="s">
        <v>56</v>
      </c>
      <c r="B10" s="4" t="s">
        <v>22</v>
      </c>
      <c r="C10" s="9" t="s">
        <v>15</v>
      </c>
      <c r="D10" s="10">
        <v>8</v>
      </c>
      <c r="E10" s="10">
        <v>1400</v>
      </c>
      <c r="F10" s="10">
        <v>46.143999999999998</v>
      </c>
      <c r="G10" s="10">
        <v>82.882000000000005</v>
      </c>
      <c r="H10" s="9" t="s">
        <v>24</v>
      </c>
      <c r="I10" s="9" t="s">
        <v>25</v>
      </c>
      <c r="J10" s="11">
        <f t="shared" si="0"/>
        <v>2.9105825479429732E-3</v>
      </c>
      <c r="K10" s="11">
        <f t="shared" si="0"/>
        <v>5.2278715052576615E-3</v>
      </c>
      <c r="L10" s="11">
        <f>'9Pl1_P'!$G$51*(1.805/($Q$8*2.65*202600))</f>
        <v>5.9734055859997108E-3</v>
      </c>
      <c r="M10" s="11">
        <f t="shared" si="1"/>
        <v>1.4111859639200346E-2</v>
      </c>
      <c r="N10" s="4">
        <f t="shared" si="2"/>
        <v>141.11859639200347</v>
      </c>
    </row>
    <row r="11" spans="1:17" x14ac:dyDescent="0.25">
      <c r="A11" s="4" t="s">
        <v>56</v>
      </c>
      <c r="B11" s="4" t="s">
        <v>22</v>
      </c>
      <c r="C11" s="9" t="s">
        <v>15</v>
      </c>
      <c r="D11" s="10">
        <v>9</v>
      </c>
      <c r="E11" s="10">
        <v>1600</v>
      </c>
      <c r="F11" s="10">
        <v>33.039000000000001</v>
      </c>
      <c r="G11" s="10">
        <v>79.64</v>
      </c>
      <c r="H11" s="9" t="s">
        <v>24</v>
      </c>
      <c r="I11" s="9" t="s">
        <v>25</v>
      </c>
      <c r="J11" s="11">
        <f t="shared" si="0"/>
        <v>2.0839705444150466E-3</v>
      </c>
      <c r="K11" s="11">
        <f t="shared" si="0"/>
        <v>5.0233788600506767E-3</v>
      </c>
      <c r="L11" s="11">
        <f>'9Pl1_P'!$G$51*(1.805/($Q$8*2.65*202600))</f>
        <v>5.9734055859997108E-3</v>
      </c>
      <c r="M11" s="11">
        <f t="shared" si="1"/>
        <v>1.3080754990465435E-2</v>
      </c>
      <c r="N11" s="4">
        <f t="shared" si="2"/>
        <v>130.80754990465437</v>
      </c>
    </row>
    <row r="12" spans="1:17" x14ac:dyDescent="0.25">
      <c r="A12" s="8" t="s">
        <v>56</v>
      </c>
      <c r="B12" s="8" t="s">
        <v>22</v>
      </c>
      <c r="C12" s="5" t="s">
        <v>15</v>
      </c>
      <c r="D12" s="6">
        <v>10</v>
      </c>
      <c r="E12" s="6">
        <v>1800</v>
      </c>
      <c r="F12" s="6">
        <v>69.262</v>
      </c>
      <c r="G12" s="6">
        <v>109.39700000000001</v>
      </c>
      <c r="H12" s="5" t="s">
        <v>24</v>
      </c>
      <c r="I12" s="5" t="s">
        <v>25</v>
      </c>
      <c r="J12" s="7">
        <f t="shared" si="0"/>
        <v>4.3687753215071569E-3</v>
      </c>
      <c r="K12" s="7">
        <f t="shared" si="0"/>
        <v>6.900333716134654E-3</v>
      </c>
      <c r="L12" s="7">
        <f>'9Pl1_P'!$G$51*(1.805/($Q$8*2.65*202600))</f>
        <v>5.9734055859997108E-3</v>
      </c>
      <c r="M12" s="7">
        <f t="shared" si="1"/>
        <v>1.7242514623641521E-2</v>
      </c>
      <c r="N12" s="8">
        <f t="shared" si="2"/>
        <v>172.4251462364152</v>
      </c>
    </row>
    <row r="13" spans="1:17" x14ac:dyDescent="0.25">
      <c r="A13" s="8" t="s">
        <v>56</v>
      </c>
      <c r="B13" s="8" t="s">
        <v>22</v>
      </c>
      <c r="C13" s="5" t="s">
        <v>15</v>
      </c>
      <c r="D13" s="6">
        <v>11</v>
      </c>
      <c r="E13" s="6">
        <v>2000</v>
      </c>
      <c r="F13" s="6">
        <v>41.387</v>
      </c>
      <c r="G13" s="6">
        <v>101.496</v>
      </c>
      <c r="H13" s="5" t="s">
        <v>24</v>
      </c>
      <c r="I13" s="5" t="s">
        <v>25</v>
      </c>
      <c r="J13" s="7">
        <f t="shared" si="0"/>
        <v>2.6105296444113176E-3</v>
      </c>
      <c r="K13" s="7">
        <f t="shared" si="0"/>
        <v>6.4019696230500174E-3</v>
      </c>
      <c r="L13" s="7">
        <f>'9Pl1_P'!$G$51*(1.805/($Q$8*2.65*202600))</f>
        <v>5.9734055859997108E-3</v>
      </c>
      <c r="M13" s="7">
        <f t="shared" si="1"/>
        <v>1.4985904853461046E-2</v>
      </c>
      <c r="N13" s="8">
        <f t="shared" si="2"/>
        <v>149.85904853461045</v>
      </c>
    </row>
    <row r="14" spans="1:17" x14ac:dyDescent="0.25">
      <c r="A14" s="8" t="s">
        <v>56</v>
      </c>
      <c r="B14" s="8" t="s">
        <v>22</v>
      </c>
      <c r="C14" s="5" t="s">
        <v>15</v>
      </c>
      <c r="D14" s="6">
        <v>12</v>
      </c>
      <c r="E14" s="6">
        <v>2200</v>
      </c>
      <c r="F14" s="6">
        <v>13.484</v>
      </c>
      <c r="G14" s="6">
        <v>73.489999999999995</v>
      </c>
      <c r="H14" s="5" t="s">
        <v>24</v>
      </c>
      <c r="I14" s="5" t="s">
        <v>25</v>
      </c>
      <c r="J14" s="7">
        <f t="shared" si="0"/>
        <v>8.5051783712862029E-4</v>
      </c>
      <c r="K14" s="7">
        <f t="shared" si="0"/>
        <v>4.6354609797228047E-3</v>
      </c>
      <c r="L14" s="7">
        <f>'9Pl1_P'!$G$51*(1.805/($Q$8*2.65*202600))</f>
        <v>5.9734055859997108E-3</v>
      </c>
      <c r="M14" s="7">
        <f t="shared" si="1"/>
        <v>1.1459384402851136E-2</v>
      </c>
      <c r="N14" s="8">
        <f t="shared" si="2"/>
        <v>114.59384402851136</v>
      </c>
    </row>
    <row r="15" spans="1:17" x14ac:dyDescent="0.25">
      <c r="A15" s="4" t="s">
        <v>56</v>
      </c>
      <c r="B15" s="4" t="s">
        <v>22</v>
      </c>
      <c r="C15" s="9" t="s">
        <v>15</v>
      </c>
      <c r="D15" s="10">
        <v>13</v>
      </c>
      <c r="E15" s="10">
        <v>2400</v>
      </c>
      <c r="F15" s="10">
        <v>34.811999999999998</v>
      </c>
      <c r="G15" s="10">
        <v>71.733999999999995</v>
      </c>
      <c r="H15" s="9" t="s">
        <v>24</v>
      </c>
      <c r="I15" s="9" t="s">
        <v>25</v>
      </c>
      <c r="J15" s="11">
        <f t="shared" si="0"/>
        <v>2.1958044308900567E-3</v>
      </c>
      <c r="K15" s="11">
        <f t="shared" si="0"/>
        <v>4.5246993865755295E-3</v>
      </c>
      <c r="L15" s="11">
        <f>'9Pl1_P'!$G$51*(1.805/($Q$8*2.65*202600))</f>
        <v>5.9734055859997108E-3</v>
      </c>
      <c r="M15" s="11">
        <f t="shared" si="1"/>
        <v>1.2693909403465296E-2</v>
      </c>
      <c r="N15" s="4">
        <f t="shared" si="2"/>
        <v>126.93909403465295</v>
      </c>
    </row>
    <row r="16" spans="1:17" x14ac:dyDescent="0.25">
      <c r="A16" s="8" t="s">
        <v>56</v>
      </c>
      <c r="B16" s="8" t="s">
        <v>22</v>
      </c>
      <c r="C16" s="5" t="s">
        <v>15</v>
      </c>
      <c r="D16" s="6">
        <v>14</v>
      </c>
      <c r="E16" s="6">
        <v>2600</v>
      </c>
      <c r="F16" s="6">
        <v>65.634</v>
      </c>
      <c r="G16" s="6">
        <v>97.296000000000006</v>
      </c>
      <c r="H16" s="5" t="s">
        <v>24</v>
      </c>
      <c r="I16" s="5" t="s">
        <v>25</v>
      </c>
      <c r="J16" s="7">
        <f t="shared" si="0"/>
        <v>4.1399353101527637E-3</v>
      </c>
      <c r="K16" s="7">
        <f t="shared" si="0"/>
        <v>6.1370500950212285E-3</v>
      </c>
      <c r="L16" s="7">
        <f>'9Pl1_P'!$G$51*(1.805/($Q$8*2.65*202600))</f>
        <v>5.9734055859997108E-3</v>
      </c>
      <c r="M16" s="7">
        <f t="shared" si="1"/>
        <v>1.6250390991173702E-2</v>
      </c>
      <c r="N16" s="8">
        <f t="shared" si="2"/>
        <v>162.50390991173703</v>
      </c>
    </row>
    <row r="17" spans="1:14" x14ac:dyDescent="0.25">
      <c r="A17" s="8" t="s">
        <v>56</v>
      </c>
      <c r="B17" s="8" t="s">
        <v>22</v>
      </c>
      <c r="C17" s="5" t="s">
        <v>15</v>
      </c>
      <c r="D17" s="6">
        <v>15</v>
      </c>
      <c r="E17" s="6">
        <v>2800</v>
      </c>
      <c r="F17" s="6">
        <v>125.011</v>
      </c>
      <c r="G17" s="6">
        <v>181.03700000000001</v>
      </c>
      <c r="H17" s="5" t="s">
        <v>24</v>
      </c>
      <c r="I17" s="5" t="s">
        <v>25</v>
      </c>
      <c r="J17" s="7">
        <f t="shared" si="0"/>
        <v>7.8852035996207319E-3</v>
      </c>
      <c r="K17" s="7">
        <f t="shared" si="0"/>
        <v>1.1419103951368588E-2</v>
      </c>
      <c r="L17" s="7">
        <f>'9Pl1_P'!$G$51*(1.805/($Q$8*2.65*202600))</f>
        <v>5.9734055859997108E-3</v>
      </c>
      <c r="M17" s="7">
        <f t="shared" si="1"/>
        <v>2.5277713136989031E-2</v>
      </c>
      <c r="N17" s="8">
        <f t="shared" si="2"/>
        <v>252.77713136989033</v>
      </c>
    </row>
    <row r="18" spans="1:14" x14ac:dyDescent="0.25">
      <c r="A18" s="8" t="s">
        <v>56</v>
      </c>
      <c r="B18" s="8" t="s">
        <v>22</v>
      </c>
      <c r="C18" s="5" t="s">
        <v>15</v>
      </c>
      <c r="D18" s="6">
        <v>16</v>
      </c>
      <c r="E18" s="6">
        <v>3000</v>
      </c>
      <c r="F18" s="6">
        <v>124.14100000000001</v>
      </c>
      <c r="G18" s="6">
        <v>123.283</v>
      </c>
      <c r="H18" s="5" t="s">
        <v>24</v>
      </c>
      <c r="I18" s="5" t="s">
        <v>25</v>
      </c>
      <c r="J18" s="7">
        <f t="shared" si="0"/>
        <v>7.8303274116719116E-3</v>
      </c>
      <c r="K18" s="7">
        <f t="shared" si="0"/>
        <v>7.7762081366603156E-3</v>
      </c>
      <c r="L18" s="7">
        <f>'9Pl1_P'!$G$51*(1.805/($Q$8*2.65*202600))</f>
        <v>5.9734055859997108E-3</v>
      </c>
      <c r="M18" s="7">
        <f t="shared" si="1"/>
        <v>2.157994113433194E-2</v>
      </c>
      <c r="N18" s="8">
        <f t="shared" si="2"/>
        <v>215.79941134331941</v>
      </c>
    </row>
    <row r="19" spans="1:14" x14ac:dyDescent="0.25">
      <c r="A19" s="8" t="s">
        <v>56</v>
      </c>
      <c r="B19" s="8" t="s">
        <v>22</v>
      </c>
      <c r="C19" s="5" t="s">
        <v>15</v>
      </c>
      <c r="D19" s="6">
        <v>17</v>
      </c>
      <c r="E19" s="6">
        <v>3200</v>
      </c>
      <c r="F19" s="6">
        <v>104.289</v>
      </c>
      <c r="G19" s="6">
        <v>120.292</v>
      </c>
      <c r="H19" s="5" t="s">
        <v>24</v>
      </c>
      <c r="I19" s="5" t="s">
        <v>25</v>
      </c>
      <c r="J19" s="7">
        <f t="shared" si="0"/>
        <v>6.5781411091891638E-3</v>
      </c>
      <c r="K19" s="7">
        <f t="shared" si="0"/>
        <v>7.587547587056956E-3</v>
      </c>
      <c r="L19" s="7">
        <f>'9Pl1_P'!$G$51*(1.805/($Q$8*2.65*202600))</f>
        <v>5.9734055859997108E-3</v>
      </c>
      <c r="M19" s="7">
        <f t="shared" si="1"/>
        <v>2.0139094282245831E-2</v>
      </c>
      <c r="N19" s="8">
        <f t="shared" si="2"/>
        <v>201.3909428224583</v>
      </c>
    </row>
    <row r="20" spans="1:14" x14ac:dyDescent="0.25">
      <c r="A20" s="8" t="s">
        <v>56</v>
      </c>
      <c r="B20" s="8" t="s">
        <v>22</v>
      </c>
      <c r="C20" s="5" t="s">
        <v>15</v>
      </c>
      <c r="D20" s="6">
        <v>18</v>
      </c>
      <c r="E20" s="6">
        <v>3400</v>
      </c>
      <c r="F20" s="6">
        <v>153.21100000000001</v>
      </c>
      <c r="G20" s="6">
        <v>196.50899999999999</v>
      </c>
      <c r="H20" s="5" t="s">
        <v>24</v>
      </c>
      <c r="I20" s="5" t="s">
        <v>25</v>
      </c>
      <c r="J20" s="7">
        <f t="shared" si="0"/>
        <v>9.6639490020997525E-3</v>
      </c>
      <c r="K20" s="7">
        <f t="shared" si="0"/>
        <v>1.2395017031764167E-2</v>
      </c>
      <c r="L20" s="7">
        <f>'9Pl1_P'!$G$51*(1.805/($Q$8*2.65*202600))</f>
        <v>5.9734055859997108E-3</v>
      </c>
      <c r="M20" s="7">
        <f t="shared" si="1"/>
        <v>2.803237161986363E-2</v>
      </c>
      <c r="N20" s="8">
        <f t="shared" si="2"/>
        <v>280.3237161986363</v>
      </c>
    </row>
    <row r="21" spans="1:14" x14ac:dyDescent="0.25">
      <c r="A21" s="8" t="s">
        <v>56</v>
      </c>
      <c r="B21" s="8" t="s">
        <v>22</v>
      </c>
      <c r="C21" s="5" t="s">
        <v>20</v>
      </c>
      <c r="D21" s="6">
        <v>1</v>
      </c>
      <c r="E21" s="6">
        <v>0</v>
      </c>
      <c r="F21" s="6">
        <v>57.712000000000003</v>
      </c>
      <c r="G21" s="6">
        <v>64.435000000000002</v>
      </c>
      <c r="H21" s="5" t="s">
        <v>26</v>
      </c>
      <c r="I21" s="5" t="s">
        <v>27</v>
      </c>
      <c r="J21" s="7">
        <f t="shared" si="0"/>
        <v>3.6402466194279839E-3</v>
      </c>
      <c r="K21" s="7">
        <f t="shared" si="0"/>
        <v>4.0643070925083539E-3</v>
      </c>
      <c r="L21" s="7">
        <f>'9Pl1_P'!$G$51*(1.805/($Q$8*2.65*202600))</f>
        <v>5.9734055859997108E-3</v>
      </c>
      <c r="M21" s="7">
        <f t="shared" si="1"/>
        <v>1.3677959297936047E-2</v>
      </c>
      <c r="N21" s="8">
        <f t="shared" si="2"/>
        <v>136.77959297936047</v>
      </c>
    </row>
    <row r="22" spans="1:14" x14ac:dyDescent="0.25">
      <c r="A22" s="4" t="s">
        <v>56</v>
      </c>
      <c r="B22" s="4" t="s">
        <v>22</v>
      </c>
      <c r="C22" s="9" t="s">
        <v>20</v>
      </c>
      <c r="D22" s="10">
        <v>2</v>
      </c>
      <c r="E22" s="10">
        <v>200</v>
      </c>
      <c r="F22" s="10">
        <v>35.878</v>
      </c>
      <c r="G22" s="10">
        <v>55.244999999999997</v>
      </c>
      <c r="H22" s="9" t="s">
        <v>28</v>
      </c>
      <c r="I22" s="9" t="s">
        <v>29</v>
      </c>
      <c r="J22" s="11">
        <f t="shared" si="0"/>
        <v>2.2630435301468879E-3</v>
      </c>
      <c r="K22" s="11">
        <f t="shared" si="0"/>
        <v>3.4846379347501207E-3</v>
      </c>
      <c r="L22" s="11">
        <f>'9Pl1_P'!$G$51*(1.805/($Q$8*2.65*202600))</f>
        <v>5.9734055859997108E-3</v>
      </c>
      <c r="M22" s="11">
        <f t="shared" si="1"/>
        <v>1.1721087050896719E-2</v>
      </c>
      <c r="N22" s="4">
        <f t="shared" si="2"/>
        <v>117.21087050896719</v>
      </c>
    </row>
    <row r="23" spans="1:14" x14ac:dyDescent="0.25">
      <c r="A23" s="4" t="s">
        <v>56</v>
      </c>
      <c r="B23" s="4" t="s">
        <v>22</v>
      </c>
      <c r="C23" s="9" t="s">
        <v>20</v>
      </c>
      <c r="D23" s="10">
        <v>3</v>
      </c>
      <c r="E23" s="10">
        <v>400</v>
      </c>
      <c r="F23" s="10">
        <v>51.814999999999998</v>
      </c>
      <c r="G23" s="10">
        <v>63.625</v>
      </c>
      <c r="H23" s="9" t="s">
        <v>30</v>
      </c>
      <c r="I23" s="9" t="s">
        <v>31</v>
      </c>
      <c r="J23" s="11">
        <f t="shared" si="0"/>
        <v>3.2682869868599419E-3</v>
      </c>
      <c r="K23" s="11">
        <f t="shared" si="0"/>
        <v>4.0132154692456594E-3</v>
      </c>
      <c r="L23" s="11">
        <f>'9Pl1_P'!$G$51*(1.805/($Q$8*2.65*202600))</f>
        <v>5.9734055859997108E-3</v>
      </c>
      <c r="M23" s="11">
        <f t="shared" si="1"/>
        <v>1.3254908042105312E-2</v>
      </c>
      <c r="N23" s="4">
        <f t="shared" si="2"/>
        <v>132.54908042105311</v>
      </c>
    </row>
    <row r="24" spans="1:14" x14ac:dyDescent="0.25">
      <c r="A24" s="4" t="s">
        <v>56</v>
      </c>
      <c r="B24" s="4" t="s">
        <v>22</v>
      </c>
      <c r="C24" s="9" t="s">
        <v>20</v>
      </c>
      <c r="D24" s="10">
        <v>4</v>
      </c>
      <c r="E24" s="10">
        <v>600</v>
      </c>
      <c r="F24" s="10">
        <v>45.985999999999997</v>
      </c>
      <c r="G24" s="10">
        <v>59.488999999999997</v>
      </c>
      <c r="H24" s="9" t="s">
        <v>32</v>
      </c>
      <c r="I24" s="9" t="s">
        <v>33</v>
      </c>
      <c r="J24" s="11">
        <f t="shared" si="0"/>
        <v>2.9006165276028424E-3</v>
      </c>
      <c r="K24" s="11">
        <f t="shared" si="0"/>
        <v>3.7523328102154027E-3</v>
      </c>
      <c r="L24" s="11">
        <f>'9Pl1_P'!$G$51*(1.805/($Q$8*2.65*202600))</f>
        <v>5.9734055859997108E-3</v>
      </c>
      <c r="M24" s="11">
        <f t="shared" si="1"/>
        <v>1.2626354923817956E-2</v>
      </c>
      <c r="N24" s="4">
        <f t="shared" si="2"/>
        <v>126.26354923817955</v>
      </c>
    </row>
    <row r="25" spans="1:14" x14ac:dyDescent="0.25">
      <c r="A25" s="8" t="s">
        <v>56</v>
      </c>
      <c r="B25" s="8" t="s">
        <v>22</v>
      </c>
      <c r="C25" s="5" t="s">
        <v>20</v>
      </c>
      <c r="D25" s="6">
        <v>5</v>
      </c>
      <c r="E25" s="6">
        <v>800</v>
      </c>
      <c r="F25" s="6">
        <v>26.253</v>
      </c>
      <c r="G25" s="6">
        <v>91.902000000000001</v>
      </c>
      <c r="H25" s="5" t="s">
        <v>34</v>
      </c>
      <c r="I25" s="5" t="s">
        <v>35</v>
      </c>
      <c r="J25" s="7">
        <f t="shared" si="0"/>
        <v>1.6559362784142441E-3</v>
      </c>
      <c r="K25" s="7">
        <f t="shared" si="0"/>
        <v>5.7968177297385388E-3</v>
      </c>
      <c r="L25" s="7">
        <f>'9Pl1_P'!$G$51*(1.805/($Q$8*2.65*202600))</f>
        <v>5.9734055859997108E-3</v>
      </c>
      <c r="M25" s="7">
        <f t="shared" si="1"/>
        <v>1.3426159594152495E-2</v>
      </c>
      <c r="N25" s="8">
        <f t="shared" si="2"/>
        <v>134.26159594152494</v>
      </c>
    </row>
    <row r="26" spans="1:14" x14ac:dyDescent="0.25">
      <c r="A26" s="4" t="s">
        <v>56</v>
      </c>
      <c r="B26" s="4" t="s">
        <v>22</v>
      </c>
      <c r="C26" s="9" t="s">
        <v>20</v>
      </c>
      <c r="D26" s="10">
        <v>6</v>
      </c>
      <c r="E26" s="10">
        <v>1000</v>
      </c>
      <c r="F26" s="10">
        <v>42.8</v>
      </c>
      <c r="G26" s="10">
        <v>83.736000000000004</v>
      </c>
      <c r="H26" s="9" t="s">
        <v>36</v>
      </c>
      <c r="I26" s="9" t="s">
        <v>37</v>
      </c>
      <c r="J26" s="11">
        <f t="shared" ref="J26:J31" si="3">(F26)*(1.805/($Q$9*2.65*202600))</f>
        <v>2.6996561427695747E-3</v>
      </c>
      <c r="K26" s="11">
        <f t="shared" ref="K26:K31" si="4">(G26)*(1.805/($Q$9*2.65*202600))</f>
        <v>5.2817384759568488E-3</v>
      </c>
      <c r="L26" s="11">
        <f>'9Pl1_P'!$G$51*(1.805/($Q$8*2.65*202600))</f>
        <v>5.9734055859997108E-3</v>
      </c>
      <c r="M26" s="11">
        <f t="shared" ref="M26:M31" si="5">SUM(J26:L26)</f>
        <v>1.3954800204726135E-2</v>
      </c>
      <c r="N26" s="4">
        <f t="shared" ref="N26:N31" si="6">M26*10000</f>
        <v>139.54800204726135</v>
      </c>
    </row>
    <row r="27" spans="1:14" x14ac:dyDescent="0.25">
      <c r="A27" s="8" t="s">
        <v>56</v>
      </c>
      <c r="B27" s="8" t="s">
        <v>22</v>
      </c>
      <c r="C27" s="5" t="s">
        <v>20</v>
      </c>
      <c r="D27" s="6">
        <v>7</v>
      </c>
      <c r="E27" s="6">
        <v>1200</v>
      </c>
      <c r="F27" s="6">
        <v>56.581000000000003</v>
      </c>
      <c r="G27" s="6">
        <v>77.655000000000001</v>
      </c>
      <c r="H27" s="5" t="s">
        <v>38</v>
      </c>
      <c r="I27" s="5" t="s">
        <v>39</v>
      </c>
      <c r="J27" s="7">
        <f t="shared" si="3"/>
        <v>3.5689075750945168E-3</v>
      </c>
      <c r="K27" s="7">
        <f t="shared" si="4"/>
        <v>4.8981728450180218E-3</v>
      </c>
      <c r="L27" s="7">
        <f>'9Pl1_P'!$G$51*(1.805/($Q$8*2.65*202600))</f>
        <v>5.9734055859997108E-3</v>
      </c>
      <c r="M27" s="7">
        <f t="shared" si="5"/>
        <v>1.4440486006112249E-2</v>
      </c>
      <c r="N27" s="8">
        <f t="shared" si="6"/>
        <v>144.40486006112249</v>
      </c>
    </row>
    <row r="28" spans="1:14" x14ac:dyDescent="0.25">
      <c r="A28" s="8" t="s">
        <v>56</v>
      </c>
      <c r="B28" s="8" t="s">
        <v>22</v>
      </c>
      <c r="C28" s="5" t="s">
        <v>20</v>
      </c>
      <c r="D28" s="6">
        <v>8</v>
      </c>
      <c r="E28" s="6">
        <v>1400</v>
      </c>
      <c r="F28" s="6">
        <v>139.67500000000001</v>
      </c>
      <c r="G28" s="6">
        <v>147.405</v>
      </c>
      <c r="H28" s="5" t="s">
        <v>40</v>
      </c>
      <c r="I28" s="5" t="s">
        <v>41</v>
      </c>
      <c r="J28" s="7">
        <f t="shared" si="3"/>
        <v>8.8101512089098222E-3</v>
      </c>
      <c r="K28" s="7">
        <f t="shared" si="4"/>
        <v>9.2977292926389992E-3</v>
      </c>
      <c r="L28" s="7">
        <f>'9Pl1_P'!$G$51*(1.805/($Q$8*2.65*202600))</f>
        <v>5.9734055859997108E-3</v>
      </c>
      <c r="M28" s="7">
        <f t="shared" si="5"/>
        <v>2.4081286087548535E-2</v>
      </c>
      <c r="N28" s="8">
        <f t="shared" si="6"/>
        <v>240.81286087548534</v>
      </c>
    </row>
    <row r="29" spans="1:14" x14ac:dyDescent="0.25">
      <c r="A29" s="8" t="s">
        <v>56</v>
      </c>
      <c r="B29" s="8" t="s">
        <v>22</v>
      </c>
      <c r="C29" s="5" t="s">
        <v>20</v>
      </c>
      <c r="D29" s="6">
        <v>9</v>
      </c>
      <c r="E29" s="6">
        <v>1600</v>
      </c>
      <c r="F29" s="6">
        <v>35.786000000000001</v>
      </c>
      <c r="G29" s="6">
        <v>81.736000000000004</v>
      </c>
      <c r="H29" s="5" t="s">
        <v>42</v>
      </c>
      <c r="I29" s="5" t="s">
        <v>43</v>
      </c>
      <c r="J29" s="7">
        <f t="shared" si="3"/>
        <v>2.2572405309614955E-3</v>
      </c>
      <c r="K29" s="7">
        <f t="shared" si="4"/>
        <v>5.1555863197526629E-3</v>
      </c>
      <c r="L29" s="7">
        <f>'9Pl1_P'!$G$51*(1.805/($Q$8*2.65*202600))</f>
        <v>5.9734055859997108E-3</v>
      </c>
      <c r="M29" s="7">
        <f t="shared" si="5"/>
        <v>1.3386232436713868E-2</v>
      </c>
      <c r="N29" s="8">
        <f t="shared" si="6"/>
        <v>133.86232436713868</v>
      </c>
    </row>
    <row r="30" spans="1:14" x14ac:dyDescent="0.25">
      <c r="A30" s="8" t="s">
        <v>56</v>
      </c>
      <c r="B30" s="8" t="s">
        <v>22</v>
      </c>
      <c r="C30" s="5" t="s">
        <v>20</v>
      </c>
      <c r="D30" s="6">
        <v>10</v>
      </c>
      <c r="E30" s="6">
        <v>1800</v>
      </c>
      <c r="F30" s="6">
        <v>73.707999999999998</v>
      </c>
      <c r="G30" s="6">
        <v>102.36499999999999</v>
      </c>
      <c r="H30" s="5" t="s">
        <v>44</v>
      </c>
      <c r="I30" s="5" t="s">
        <v>45</v>
      </c>
      <c r="J30" s="7">
        <f t="shared" si="3"/>
        <v>4.6492115647490612E-3</v>
      </c>
      <c r="K30" s="7">
        <f t="shared" si="4"/>
        <v>6.4567827349207366E-3</v>
      </c>
      <c r="L30" s="7">
        <f>'9Pl1_P'!$G$51*(1.805/($Q$8*2.65*202600))</f>
        <v>5.9734055859997108E-3</v>
      </c>
      <c r="M30" s="7">
        <f t="shared" si="5"/>
        <v>1.7079399885669509E-2</v>
      </c>
      <c r="N30" s="8">
        <f t="shared" si="6"/>
        <v>170.79399885669508</v>
      </c>
    </row>
    <row r="31" spans="1:14" x14ac:dyDescent="0.25">
      <c r="A31" s="8" t="s">
        <v>56</v>
      </c>
      <c r="B31" s="8" t="s">
        <v>22</v>
      </c>
      <c r="C31" s="5" t="s">
        <v>20</v>
      </c>
      <c r="D31" s="6">
        <v>11</v>
      </c>
      <c r="E31" s="6">
        <v>2000</v>
      </c>
      <c r="F31" s="6">
        <v>144.54400000000001</v>
      </c>
      <c r="G31" s="6">
        <v>218.572</v>
      </c>
      <c r="H31" s="5" t="s">
        <v>46</v>
      </c>
      <c r="I31" s="5" t="s">
        <v>47</v>
      </c>
      <c r="J31" s="7">
        <f t="shared" si="3"/>
        <v>9.1172686331889123E-3</v>
      </c>
      <c r="K31" s="7">
        <f t="shared" si="4"/>
        <v>1.3786664542930644E-2</v>
      </c>
      <c r="L31" s="7">
        <f>'9Pl1_P'!$G$51*(1.805/($Q$8*2.65*202600))</f>
        <v>5.9734055859997108E-3</v>
      </c>
      <c r="M31" s="7">
        <f t="shared" si="5"/>
        <v>2.8877338762119269E-2</v>
      </c>
      <c r="N31" s="8">
        <f t="shared" si="6"/>
        <v>288.77338762119268</v>
      </c>
    </row>
    <row r="33" spans="5:7" x14ac:dyDescent="0.25">
      <c r="E33" s="16" t="s">
        <v>61</v>
      </c>
      <c r="F33" s="2">
        <f t="shared" ref="F33:F34" si="7">AVERAGE(F4:F11,F15)</f>
        <v>38.07311111111111</v>
      </c>
      <c r="G33" s="2">
        <f t="shared" ref="G33:G34" si="8">AVERAGE(G21:G23,G25)</f>
        <v>68.801749999999998</v>
      </c>
    </row>
    <row r="34" spans="5:7" x14ac:dyDescent="0.25">
      <c r="E34" s="16" t="s">
        <v>62</v>
      </c>
      <c r="F34" s="2">
        <f t="shared" si="7"/>
        <v>46.238555555555564</v>
      </c>
      <c r="G34" s="2">
        <f t="shared" si="8"/>
        <v>65.523750000000007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79EE7-5A33-4223-8C72-FF5F838EE7B0}">
  <dimension ref="A1:Q52"/>
  <sheetViews>
    <sheetView tabSelected="1" topLeftCell="A47" workbookViewId="0">
      <selection activeCell="M57" sqref="M57"/>
    </sheetView>
  </sheetViews>
  <sheetFormatPr defaultColWidth="11.42578125" defaultRowHeight="15" x14ac:dyDescent="0.25"/>
  <cols>
    <col min="1" max="1" width="12.85546875" style="1" bestFit="1" customWidth="1"/>
    <col min="2" max="3" width="8.85546875" style="1" customWidth="1"/>
    <col min="4" max="4" width="7" style="2" customWidth="1"/>
    <col min="5" max="5" width="10.140625" style="2" customWidth="1"/>
    <col min="6" max="9" width="11.42578125" style="2"/>
    <col min="10" max="12" width="5.5703125" style="2" bestFit="1" customWidth="1"/>
    <col min="13" max="13" width="15.140625" style="2" customWidth="1"/>
    <col min="14" max="14" width="16.5703125" style="2" customWidth="1"/>
    <col min="15" max="15" width="5.5703125" style="2" customWidth="1"/>
    <col min="16" max="16384" width="11.42578125" style="2"/>
  </cols>
  <sheetData>
    <row r="1" spans="1:17" x14ac:dyDescent="0.25">
      <c r="F1" s="3" t="s">
        <v>0</v>
      </c>
      <c r="G1" s="3" t="s">
        <v>1</v>
      </c>
      <c r="H1" s="3" t="s">
        <v>0</v>
      </c>
      <c r="I1" s="3" t="s">
        <v>1</v>
      </c>
      <c r="J1" s="15" t="s">
        <v>58</v>
      </c>
      <c r="K1" s="15" t="s">
        <v>59</v>
      </c>
      <c r="L1" s="14" t="s">
        <v>57</v>
      </c>
    </row>
    <row r="2" spans="1:17" x14ac:dyDescent="0.25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7</v>
      </c>
      <c r="H2" s="3" t="s">
        <v>8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P2" t="s">
        <v>14</v>
      </c>
    </row>
    <row r="3" spans="1:17" x14ac:dyDescent="0.25">
      <c r="A3" s="8" t="s">
        <v>56</v>
      </c>
      <c r="B3" s="8" t="s">
        <v>21</v>
      </c>
      <c r="C3" s="8" t="s">
        <v>15</v>
      </c>
      <c r="D3" s="6">
        <v>1</v>
      </c>
      <c r="E3" s="6">
        <v>0</v>
      </c>
      <c r="F3" s="6">
        <v>18.350000000000001</v>
      </c>
      <c r="G3" s="6">
        <v>22.515000000000001</v>
      </c>
      <c r="H3" s="5" t="s">
        <v>48</v>
      </c>
      <c r="I3" s="5" t="s">
        <v>49</v>
      </c>
      <c r="J3" s="7">
        <f t="shared" ref="J3:K27" si="0">(F3)*(1.805/($Q$8*2.65*202600))</f>
        <v>2.3279952289865075E-3</v>
      </c>
      <c r="K3" s="7">
        <f t="shared" si="0"/>
        <v>2.8563930561651889E-3</v>
      </c>
      <c r="L3" s="7">
        <f>'9Pl1_C'!$G$34*(1.805/($Q$9*2.65*202600))</f>
        <v>4.1329811725420084E-3</v>
      </c>
      <c r="M3" s="7">
        <f>SUM(J3:L3)</f>
        <v>9.3173694576937048E-3</v>
      </c>
      <c r="N3" s="8">
        <f>M3*10000</f>
        <v>93.173694576937052</v>
      </c>
      <c r="P3" t="s">
        <v>16</v>
      </c>
    </row>
    <row r="4" spans="1:17" x14ac:dyDescent="0.25">
      <c r="A4" s="8" t="s">
        <v>56</v>
      </c>
      <c r="B4" s="8" t="s">
        <v>21</v>
      </c>
      <c r="C4" s="8" t="s">
        <v>15</v>
      </c>
      <c r="D4" s="6">
        <v>2</v>
      </c>
      <c r="E4" s="6">
        <v>200</v>
      </c>
      <c r="F4" s="6">
        <v>49.786999999999999</v>
      </c>
      <c r="G4" s="6">
        <v>64.510000000000005</v>
      </c>
      <c r="H4" s="5" t="s">
        <v>48</v>
      </c>
      <c r="I4" s="5" t="s">
        <v>49</v>
      </c>
      <c r="J4" s="7">
        <f t="shared" si="0"/>
        <v>6.3162887447166891E-3</v>
      </c>
      <c r="K4" s="7">
        <f t="shared" si="0"/>
        <v>8.1841401755814499E-3</v>
      </c>
      <c r="L4" s="7">
        <f>'9Pl1_C'!$F$34*(1.805/($Q$9*2.65*202600))</f>
        <v>2.9165467415501831E-3</v>
      </c>
      <c r="M4" s="7">
        <f t="shared" ref="M4:M27" si="1">SUM(J4:L4)</f>
        <v>1.741697566184832E-2</v>
      </c>
      <c r="N4" s="8">
        <f t="shared" ref="N4:N27" si="2">M4*10000</f>
        <v>174.16975661848321</v>
      </c>
      <c r="P4" t="s">
        <v>17</v>
      </c>
    </row>
    <row r="5" spans="1:17" x14ac:dyDescent="0.25">
      <c r="A5" s="8" t="s">
        <v>56</v>
      </c>
      <c r="B5" s="8" t="s">
        <v>21</v>
      </c>
      <c r="C5" s="8" t="s">
        <v>15</v>
      </c>
      <c r="D5" s="6">
        <v>3</v>
      </c>
      <c r="E5" s="6">
        <v>400</v>
      </c>
      <c r="F5" s="6">
        <v>38.268000000000001</v>
      </c>
      <c r="G5" s="6">
        <v>39.854999999999997</v>
      </c>
      <c r="H5" s="5" t="s">
        <v>48</v>
      </c>
      <c r="I5" s="5" t="s">
        <v>49</v>
      </c>
      <c r="J5" s="7">
        <f t="shared" si="0"/>
        <v>4.8549166987932246E-3</v>
      </c>
      <c r="K5" s="7">
        <f t="shared" si="0"/>
        <v>5.0562533978886787E-3</v>
      </c>
      <c r="L5" s="7">
        <f>'9Pl1_C'!$F$34*(1.805/($Q$9*2.65*202600))</f>
        <v>2.9165467415501831E-3</v>
      </c>
      <c r="M5" s="7">
        <f t="shared" si="1"/>
        <v>1.2827716838232086E-2</v>
      </c>
      <c r="N5" s="8">
        <f t="shared" si="2"/>
        <v>128.27716838232087</v>
      </c>
      <c r="P5" t="s">
        <v>18</v>
      </c>
    </row>
    <row r="6" spans="1:17" x14ac:dyDescent="0.25">
      <c r="A6" s="4" t="s">
        <v>56</v>
      </c>
      <c r="B6" s="4" t="s">
        <v>21</v>
      </c>
      <c r="C6" s="4" t="s">
        <v>15</v>
      </c>
      <c r="D6" s="10">
        <v>4</v>
      </c>
      <c r="E6" s="10">
        <v>600</v>
      </c>
      <c r="F6" s="10">
        <v>32.194000000000003</v>
      </c>
      <c r="G6" s="10">
        <v>35.051000000000002</v>
      </c>
      <c r="H6" s="9" t="s">
        <v>48</v>
      </c>
      <c r="I6" s="9" t="s">
        <v>49</v>
      </c>
      <c r="J6" s="11">
        <f t="shared" si="0"/>
        <v>4.0843312480649393E-3</v>
      </c>
      <c r="K6" s="11">
        <f t="shared" si="0"/>
        <v>4.4467880529267621E-3</v>
      </c>
      <c r="L6" s="11">
        <f>'9Pl1_C'!$F$34*(1.805/($Q$9*2.65*202600))</f>
        <v>2.9165467415501831E-3</v>
      </c>
      <c r="M6" s="11">
        <f t="shared" si="1"/>
        <v>1.1447666042541884E-2</v>
      </c>
      <c r="N6" s="4">
        <f t="shared" si="2"/>
        <v>114.47666042541884</v>
      </c>
    </row>
    <row r="7" spans="1:17" x14ac:dyDescent="0.25">
      <c r="A7" s="4" t="s">
        <v>56</v>
      </c>
      <c r="B7" s="4" t="s">
        <v>21</v>
      </c>
      <c r="C7" s="4" t="s">
        <v>15</v>
      </c>
      <c r="D7" s="10">
        <v>5</v>
      </c>
      <c r="E7" s="10">
        <v>800</v>
      </c>
      <c r="F7" s="10">
        <v>27.872</v>
      </c>
      <c r="G7" s="10">
        <v>35.576999999999998</v>
      </c>
      <c r="H7" s="9" t="s">
        <v>48</v>
      </c>
      <c r="I7" s="9" t="s">
        <v>49</v>
      </c>
      <c r="J7" s="11">
        <f t="shared" si="0"/>
        <v>3.5360154235592337E-3</v>
      </c>
      <c r="K7" s="11">
        <f t="shared" si="0"/>
        <v>4.5135196872835405E-3</v>
      </c>
      <c r="L7" s="11">
        <f>'9Pl1_C'!$F$34*(1.805/($Q$9*2.65*202600))</f>
        <v>2.9165467415501831E-3</v>
      </c>
      <c r="M7" s="11">
        <f t="shared" si="1"/>
        <v>1.0966081852392957E-2</v>
      </c>
      <c r="N7" s="4">
        <f t="shared" si="2"/>
        <v>109.66081852392958</v>
      </c>
      <c r="P7" t="s">
        <v>19</v>
      </c>
    </row>
    <row r="8" spans="1:17" x14ac:dyDescent="0.25">
      <c r="A8" s="8" t="s">
        <v>56</v>
      </c>
      <c r="B8" s="8" t="s">
        <v>21</v>
      </c>
      <c r="C8" s="8" t="s">
        <v>15</v>
      </c>
      <c r="D8" s="6">
        <v>6</v>
      </c>
      <c r="E8" s="6">
        <v>1000</v>
      </c>
      <c r="F8" s="6">
        <v>41.523000000000003</v>
      </c>
      <c r="G8" s="6">
        <v>45.036999999999999</v>
      </c>
      <c r="H8" s="5" t="s">
        <v>48</v>
      </c>
      <c r="I8" s="5" t="s">
        <v>49</v>
      </c>
      <c r="J8" s="7">
        <f t="shared" si="0"/>
        <v>5.267866261210178E-3</v>
      </c>
      <c r="K8" s="7">
        <f t="shared" si="0"/>
        <v>5.7136741759054683E-3</v>
      </c>
      <c r="L8" s="7">
        <f>'9Pl1_C'!$F$34*(1.805/($Q$9*2.65*202600))</f>
        <v>2.9165467415501831E-3</v>
      </c>
      <c r="M8" s="7">
        <f t="shared" si="1"/>
        <v>1.389808717866583E-2</v>
      </c>
      <c r="N8" s="8">
        <f t="shared" si="2"/>
        <v>138.9808717866583</v>
      </c>
      <c r="P8" s="2" t="s">
        <v>21</v>
      </c>
      <c r="Q8">
        <v>2.6499999999999999E-2</v>
      </c>
    </row>
    <row r="9" spans="1:17" x14ac:dyDescent="0.25">
      <c r="A9" s="4" t="s">
        <v>56</v>
      </c>
      <c r="B9" s="4" t="s">
        <v>21</v>
      </c>
      <c r="C9" s="4" t="s">
        <v>15</v>
      </c>
      <c r="D9" s="10">
        <v>7</v>
      </c>
      <c r="E9" s="10">
        <v>1200</v>
      </c>
      <c r="F9" s="10">
        <v>20.908000000000001</v>
      </c>
      <c r="G9" s="10">
        <v>34.029000000000003</v>
      </c>
      <c r="H9" s="9" t="s">
        <v>48</v>
      </c>
      <c r="I9" s="9" t="s">
        <v>49</v>
      </c>
      <c r="J9" s="11">
        <f t="shared" si="0"/>
        <v>2.6525190325694769E-3</v>
      </c>
      <c r="K9" s="11">
        <f t="shared" si="0"/>
        <v>4.3171307709635896E-3</v>
      </c>
      <c r="L9" s="11">
        <f>'9Pl1_C'!$F$34*(1.805/($Q$9*2.65*202600))</f>
        <v>2.9165467415501831E-3</v>
      </c>
      <c r="M9" s="11">
        <f t="shared" si="1"/>
        <v>9.8861965450832492E-3</v>
      </c>
      <c r="N9" s="4">
        <f t="shared" si="2"/>
        <v>98.861965450832486</v>
      </c>
      <c r="P9" s="2" t="s">
        <v>22</v>
      </c>
      <c r="Q9">
        <v>5.33E-2</v>
      </c>
    </row>
    <row r="10" spans="1:17" x14ac:dyDescent="0.25">
      <c r="A10" s="4" t="s">
        <v>56</v>
      </c>
      <c r="B10" s="4" t="s">
        <v>21</v>
      </c>
      <c r="C10" s="4" t="s">
        <v>15</v>
      </c>
      <c r="D10" s="10">
        <v>8</v>
      </c>
      <c r="E10" s="10">
        <v>1400</v>
      </c>
      <c r="F10" s="10">
        <v>32.302999999999997</v>
      </c>
      <c r="G10" s="10">
        <v>37.71</v>
      </c>
      <c r="H10" s="9" t="s">
        <v>48</v>
      </c>
      <c r="I10" s="9" t="s">
        <v>49</v>
      </c>
      <c r="J10" s="11">
        <f t="shared" si="0"/>
        <v>4.0981596665913434E-3</v>
      </c>
      <c r="K10" s="11">
        <f t="shared" si="0"/>
        <v>4.7841253452360327E-3</v>
      </c>
      <c r="L10" s="11">
        <f>'9Pl1_C'!$F$34*(1.805/($Q$9*2.65*202600))</f>
        <v>2.9165467415501831E-3</v>
      </c>
      <c r="M10" s="11">
        <f t="shared" si="1"/>
        <v>1.1798831753377559E-2</v>
      </c>
      <c r="N10" s="4">
        <f t="shared" si="2"/>
        <v>117.98831753377559</v>
      </c>
    </row>
    <row r="11" spans="1:17" x14ac:dyDescent="0.25">
      <c r="A11" s="4" t="s">
        <v>56</v>
      </c>
      <c r="B11" s="4" t="s">
        <v>21</v>
      </c>
      <c r="C11" s="4" t="s">
        <v>15</v>
      </c>
      <c r="D11" s="10">
        <v>9</v>
      </c>
      <c r="E11" s="10">
        <v>1600</v>
      </c>
      <c r="F11" s="10">
        <v>31.946000000000002</v>
      </c>
      <c r="G11" s="10">
        <v>38.893999999999998</v>
      </c>
      <c r="H11" s="9" t="s">
        <v>48</v>
      </c>
      <c r="I11" s="9" t="s">
        <v>49</v>
      </c>
      <c r="J11" s="11">
        <f t="shared" si="0"/>
        <v>4.0528684242617423E-3</v>
      </c>
      <c r="K11" s="11">
        <f t="shared" si="0"/>
        <v>4.9343349556512928E-3</v>
      </c>
      <c r="L11" s="11">
        <f>'9Pl1_C'!$F$34*(1.805/($Q$9*2.65*202600))</f>
        <v>2.9165467415501831E-3</v>
      </c>
      <c r="M11" s="11">
        <f t="shared" si="1"/>
        <v>1.1903750121463217E-2</v>
      </c>
      <c r="N11" s="4">
        <f t="shared" si="2"/>
        <v>119.03750121463217</v>
      </c>
    </row>
    <row r="12" spans="1:17" x14ac:dyDescent="0.25">
      <c r="A12" s="8" t="s">
        <v>56</v>
      </c>
      <c r="B12" s="8" t="s">
        <v>21</v>
      </c>
      <c r="C12" s="8" t="s">
        <v>15</v>
      </c>
      <c r="D12" s="6">
        <v>10</v>
      </c>
      <c r="E12" s="6">
        <v>1800</v>
      </c>
      <c r="F12" s="6">
        <v>53.465000000000003</v>
      </c>
      <c r="G12" s="6">
        <v>55.57</v>
      </c>
      <c r="H12" s="5" t="s">
        <v>48</v>
      </c>
      <c r="I12" s="5" t="s">
        <v>49</v>
      </c>
      <c r="J12" s="7">
        <f t="shared" si="0"/>
        <v>6.7829027203140943E-3</v>
      </c>
      <c r="K12" s="7">
        <f t="shared" si="0"/>
        <v>7.0499561239662249E-3</v>
      </c>
      <c r="L12" s="7">
        <f>'9Pl1_C'!$F$34*(1.805/($Q$9*2.65*202600))</f>
        <v>2.9165467415501831E-3</v>
      </c>
      <c r="M12" s="7">
        <f t="shared" si="1"/>
        <v>1.6749405585830504E-2</v>
      </c>
      <c r="N12" s="8">
        <f t="shared" si="2"/>
        <v>167.49405585830505</v>
      </c>
    </row>
    <row r="13" spans="1:17" x14ac:dyDescent="0.25">
      <c r="A13" s="4" t="s">
        <v>56</v>
      </c>
      <c r="B13" s="4" t="s">
        <v>21</v>
      </c>
      <c r="C13" s="4" t="s">
        <v>15</v>
      </c>
      <c r="D13" s="10">
        <v>11</v>
      </c>
      <c r="E13" s="10">
        <v>2000</v>
      </c>
      <c r="F13" s="10">
        <v>35.701000000000001</v>
      </c>
      <c r="G13" s="10">
        <v>43.343000000000004</v>
      </c>
      <c r="H13" s="9" t="s">
        <v>50</v>
      </c>
      <c r="I13" s="9" t="s">
        <v>51</v>
      </c>
      <c r="J13" s="11">
        <f t="shared" si="0"/>
        <v>4.529251099185139E-3</v>
      </c>
      <c r="K13" s="11">
        <f t="shared" si="0"/>
        <v>5.4987627907336347E-3</v>
      </c>
      <c r="L13" s="11">
        <f>'9Pl1_C'!$F$34*(1.805/($Q$9*2.65*202600))</f>
        <v>2.9165467415501831E-3</v>
      </c>
      <c r="M13" s="11">
        <f t="shared" si="1"/>
        <v>1.2944560631468956E-2</v>
      </c>
      <c r="N13" s="4">
        <f t="shared" si="2"/>
        <v>129.44560631468957</v>
      </c>
    </row>
    <row r="14" spans="1:17" x14ac:dyDescent="0.25">
      <c r="A14" s="4" t="s">
        <v>56</v>
      </c>
      <c r="B14" s="4" t="s">
        <v>21</v>
      </c>
      <c r="C14" s="4" t="s">
        <v>15</v>
      </c>
      <c r="D14" s="10">
        <v>12</v>
      </c>
      <c r="E14" s="10">
        <v>2200</v>
      </c>
      <c r="F14" s="10">
        <v>45.646999999999998</v>
      </c>
      <c r="G14" s="10">
        <v>37.747</v>
      </c>
      <c r="H14" s="9" t="s">
        <v>50</v>
      </c>
      <c r="I14" s="9" t="s">
        <v>51</v>
      </c>
      <c r="J14" s="11">
        <f t="shared" si="0"/>
        <v>5.7910625731633298E-3</v>
      </c>
      <c r="K14" s="11">
        <f t="shared" si="0"/>
        <v>4.7888193955615095E-3</v>
      </c>
      <c r="L14" s="11">
        <f>'9Pl1_C'!$F$34*(1.805/($Q$9*2.65*202600))</f>
        <v>2.9165467415501831E-3</v>
      </c>
      <c r="M14" s="11">
        <f t="shared" si="1"/>
        <v>1.3496428710275022E-2</v>
      </c>
      <c r="N14" s="4">
        <f t="shared" si="2"/>
        <v>134.96428710275023</v>
      </c>
    </row>
    <row r="15" spans="1:17" x14ac:dyDescent="0.25">
      <c r="A15" s="4" t="s">
        <v>56</v>
      </c>
      <c r="B15" s="4" t="s">
        <v>21</v>
      </c>
      <c r="C15" s="4" t="s">
        <v>15</v>
      </c>
      <c r="D15" s="10">
        <v>13</v>
      </c>
      <c r="E15" s="10">
        <v>2400</v>
      </c>
      <c r="F15" s="10">
        <v>48.484000000000002</v>
      </c>
      <c r="G15" s="10">
        <v>47.554000000000002</v>
      </c>
      <c r="H15" s="9" t="s">
        <v>50</v>
      </c>
      <c r="I15" s="9" t="s">
        <v>51</v>
      </c>
      <c r="J15" s="11">
        <f t="shared" si="0"/>
        <v>6.1509820535248956E-3</v>
      </c>
      <c r="K15" s="11">
        <f t="shared" si="0"/>
        <v>6.032996464262909E-3</v>
      </c>
      <c r="L15" s="11">
        <f>'9Pl1_C'!$F$34*(1.805/($Q$9*2.65*202600))</f>
        <v>2.9165467415501831E-3</v>
      </c>
      <c r="M15" s="11">
        <f t="shared" si="1"/>
        <v>1.5100525259337987E-2</v>
      </c>
      <c r="N15" s="4">
        <f t="shared" si="2"/>
        <v>151.00525259337988</v>
      </c>
    </row>
    <row r="16" spans="1:17" x14ac:dyDescent="0.25">
      <c r="A16" s="8" t="s">
        <v>56</v>
      </c>
      <c r="B16" s="8" t="s">
        <v>21</v>
      </c>
      <c r="C16" s="8" t="s">
        <v>15</v>
      </c>
      <c r="D16" s="6">
        <v>14</v>
      </c>
      <c r="E16" s="6">
        <v>2600</v>
      </c>
      <c r="F16" s="6">
        <v>45.152000000000001</v>
      </c>
      <c r="G16" s="6">
        <v>46.194000000000003</v>
      </c>
      <c r="H16" s="5" t="s">
        <v>50</v>
      </c>
      <c r="I16" s="5" t="s">
        <v>51</v>
      </c>
      <c r="J16" s="7">
        <f t="shared" si="0"/>
        <v>5.7282637917819507E-3</v>
      </c>
      <c r="K16" s="7">
        <f t="shared" si="0"/>
        <v>5.8604583982453809E-3</v>
      </c>
      <c r="L16" s="7">
        <f>'9Pl1_C'!$F$34*(1.805/($Q$9*2.65*202600))</f>
        <v>2.9165467415501831E-3</v>
      </c>
      <c r="M16" s="7">
        <f t="shared" si="1"/>
        <v>1.4505268931577515E-2</v>
      </c>
      <c r="N16" s="8">
        <f t="shared" si="2"/>
        <v>145.05268931577515</v>
      </c>
    </row>
    <row r="17" spans="1:17" x14ac:dyDescent="0.25">
      <c r="A17" s="8" t="s">
        <v>56</v>
      </c>
      <c r="B17" s="8" t="s">
        <v>21</v>
      </c>
      <c r="C17" s="8" t="s">
        <v>15</v>
      </c>
      <c r="D17" s="6">
        <v>15</v>
      </c>
      <c r="E17" s="6">
        <v>2800</v>
      </c>
      <c r="F17" s="6">
        <v>20.103999999999999</v>
      </c>
      <c r="G17" s="6">
        <v>22.427</v>
      </c>
      <c r="H17" s="5" t="s">
        <v>50</v>
      </c>
      <c r="I17" s="5" t="s">
        <v>51</v>
      </c>
      <c r="J17" s="7">
        <f t="shared" si="0"/>
        <v>2.5505185876591144E-3</v>
      </c>
      <c r="K17" s="7">
        <f t="shared" si="0"/>
        <v>2.8452288283640549E-3</v>
      </c>
      <c r="L17" s="7">
        <f>'9Pl1_C'!$F$34*(1.805/($Q$9*2.65*202600))</f>
        <v>2.9165467415501831E-3</v>
      </c>
      <c r="M17" s="7">
        <f t="shared" si="1"/>
        <v>8.3122941575733515E-3</v>
      </c>
      <c r="N17" s="8">
        <f t="shared" si="2"/>
        <v>83.12294157573352</v>
      </c>
    </row>
    <row r="18" spans="1:17" x14ac:dyDescent="0.25">
      <c r="A18" s="8" t="s">
        <v>56</v>
      </c>
      <c r="B18" s="8" t="s">
        <v>21</v>
      </c>
      <c r="C18" s="8" t="s">
        <v>15</v>
      </c>
      <c r="D18" s="6">
        <v>16</v>
      </c>
      <c r="E18" s="6">
        <v>3000</v>
      </c>
      <c r="F18" s="6">
        <v>58.639000000000003</v>
      </c>
      <c r="G18" s="6">
        <v>53.54</v>
      </c>
      <c r="H18" s="5" t="s">
        <v>50</v>
      </c>
      <c r="I18" s="5" t="s">
        <v>51</v>
      </c>
      <c r="J18" s="7">
        <f t="shared" si="0"/>
        <v>7.4393085685307801E-3</v>
      </c>
      <c r="K18" s="7">
        <f t="shared" si="0"/>
        <v>6.7924176871900603E-3</v>
      </c>
      <c r="L18" s="7">
        <f>'9Pl1_C'!$F$34*(1.805/($Q$9*2.65*202600))</f>
        <v>2.9165467415501831E-3</v>
      </c>
      <c r="M18" s="7">
        <f t="shared" si="1"/>
        <v>1.7148272997271022E-2</v>
      </c>
      <c r="N18" s="8">
        <f t="shared" si="2"/>
        <v>171.48272997271022</v>
      </c>
    </row>
    <row r="19" spans="1:17" x14ac:dyDescent="0.25">
      <c r="A19" s="4" t="s">
        <v>56</v>
      </c>
      <c r="B19" s="4" t="s">
        <v>21</v>
      </c>
      <c r="C19" s="4" t="s">
        <v>15</v>
      </c>
      <c r="D19" s="10">
        <v>17</v>
      </c>
      <c r="E19" s="10">
        <v>3200</v>
      </c>
      <c r="F19" s="10">
        <v>42.110999999999997</v>
      </c>
      <c r="G19" s="10">
        <v>53.677</v>
      </c>
      <c r="H19" s="9" t="s">
        <v>50</v>
      </c>
      <c r="I19" s="9" t="s">
        <v>51</v>
      </c>
      <c r="J19" s="11">
        <f t="shared" si="0"/>
        <v>5.3424636015177553E-3</v>
      </c>
      <c r="K19" s="11">
        <f t="shared" si="0"/>
        <v>6.809798360016826E-3</v>
      </c>
      <c r="L19" s="11">
        <f>'9Pl1_C'!$F$34*(1.805/($Q$9*2.65*202600))</f>
        <v>2.9165467415501831E-3</v>
      </c>
      <c r="M19" s="11">
        <f t="shared" si="1"/>
        <v>1.5068808703084765E-2</v>
      </c>
      <c r="N19" s="4">
        <f t="shared" si="2"/>
        <v>150.68808703084764</v>
      </c>
    </row>
    <row r="20" spans="1:17" x14ac:dyDescent="0.25">
      <c r="A20" s="4" t="s">
        <v>56</v>
      </c>
      <c r="B20" s="4" t="s">
        <v>21</v>
      </c>
      <c r="C20" s="4" t="s">
        <v>15</v>
      </c>
      <c r="D20" s="10">
        <v>18</v>
      </c>
      <c r="E20" s="10">
        <v>3400</v>
      </c>
      <c r="F20" s="10">
        <v>33.179000000000002</v>
      </c>
      <c r="G20" s="10">
        <v>53.069000000000003</v>
      </c>
      <c r="H20" s="9" t="s">
        <v>50</v>
      </c>
      <c r="I20" s="9" t="s">
        <v>51</v>
      </c>
      <c r="J20" s="11">
        <f t="shared" si="0"/>
        <v>4.2092944797026341E-3</v>
      </c>
      <c r="K20" s="11">
        <f t="shared" si="0"/>
        <v>6.73266369520899E-3</v>
      </c>
      <c r="L20" s="11">
        <f>'9Pl1_C'!$F$34*(1.805/($Q$9*2.65*202600))</f>
        <v>2.9165467415501831E-3</v>
      </c>
      <c r="M20" s="11">
        <f t="shared" si="1"/>
        <v>1.3858504916461808E-2</v>
      </c>
      <c r="N20" s="4">
        <f t="shared" si="2"/>
        <v>138.58504916461808</v>
      </c>
    </row>
    <row r="21" spans="1:17" x14ac:dyDescent="0.25">
      <c r="A21" s="4" t="s">
        <v>56</v>
      </c>
      <c r="B21" s="4" t="s">
        <v>21</v>
      </c>
      <c r="C21" s="4" t="s">
        <v>15</v>
      </c>
      <c r="D21" s="10">
        <v>19</v>
      </c>
      <c r="E21" s="10">
        <v>3600</v>
      </c>
      <c r="F21" s="10">
        <v>40.481999999999999</v>
      </c>
      <c r="G21" s="10">
        <v>45.436</v>
      </c>
      <c r="H21" s="9" t="s">
        <v>50</v>
      </c>
      <c r="I21" s="9" t="s">
        <v>51</v>
      </c>
      <c r="J21" s="11">
        <f t="shared" si="0"/>
        <v>5.1357985209717601E-3</v>
      </c>
      <c r="K21" s="11">
        <f t="shared" si="0"/>
        <v>5.7642937996856105E-3</v>
      </c>
      <c r="L21" s="11">
        <f>'9Pl1_C'!$F$34*(1.805/($Q$9*2.65*202600))</f>
        <v>2.9165467415501831E-3</v>
      </c>
      <c r="M21" s="11">
        <f>SUM(J21:L21)</f>
        <v>1.3816639062207554E-2</v>
      </c>
      <c r="N21" s="4">
        <f t="shared" si="2"/>
        <v>138.16639062207554</v>
      </c>
    </row>
    <row r="22" spans="1:17" x14ac:dyDescent="0.25">
      <c r="A22" s="4" t="s">
        <v>56</v>
      </c>
      <c r="B22" s="4" t="s">
        <v>21</v>
      </c>
      <c r="C22" s="4" t="s">
        <v>15</v>
      </c>
      <c r="D22" s="10">
        <v>20</v>
      </c>
      <c r="E22" s="10">
        <v>3800</v>
      </c>
      <c r="F22" s="10">
        <v>35.731000000000002</v>
      </c>
      <c r="G22" s="10">
        <v>44.475999999999999</v>
      </c>
      <c r="H22" s="9" t="s">
        <v>50</v>
      </c>
      <c r="I22" s="9" t="s">
        <v>51</v>
      </c>
      <c r="J22" s="11">
        <f t="shared" si="0"/>
        <v>4.5330570859355261E-3</v>
      </c>
      <c r="K22" s="11">
        <f t="shared" si="0"/>
        <v>5.6425022236732377E-3</v>
      </c>
      <c r="L22" s="11">
        <f>'9Pl1_C'!$F$34*(1.805/($Q$9*2.65*202600))</f>
        <v>2.9165467415501831E-3</v>
      </c>
      <c r="M22" s="11">
        <f t="shared" si="1"/>
        <v>1.3092106051158946E-2</v>
      </c>
      <c r="N22" s="4">
        <f t="shared" si="2"/>
        <v>130.92106051158947</v>
      </c>
    </row>
    <row r="23" spans="1:17" x14ac:dyDescent="0.25">
      <c r="A23" s="8" t="s">
        <v>56</v>
      </c>
      <c r="B23" s="8" t="s">
        <v>21</v>
      </c>
      <c r="C23" s="8" t="s">
        <v>15</v>
      </c>
      <c r="D23" s="6">
        <v>21</v>
      </c>
      <c r="E23" s="6">
        <v>4000</v>
      </c>
      <c r="F23" s="6">
        <v>40.625</v>
      </c>
      <c r="G23" s="6">
        <v>54.607999999999997</v>
      </c>
      <c r="H23" s="5" t="s">
        <v>50</v>
      </c>
      <c r="I23" s="5" t="s">
        <v>51</v>
      </c>
      <c r="J23" s="7">
        <f t="shared" si="0"/>
        <v>5.1539403911486032E-3</v>
      </c>
      <c r="K23" s="7">
        <f t="shared" si="0"/>
        <v>6.9279108155038257E-3</v>
      </c>
      <c r="L23" s="7">
        <f>'9Pl1_C'!$F$34*(1.805/($Q$9*2.65*202600))</f>
        <v>2.9165467415501831E-3</v>
      </c>
      <c r="M23" s="7">
        <f t="shared" si="1"/>
        <v>1.4998397948202612E-2</v>
      </c>
      <c r="N23" s="8">
        <f t="shared" si="2"/>
        <v>149.98397948202611</v>
      </c>
    </row>
    <row r="24" spans="1:17" x14ac:dyDescent="0.25">
      <c r="A24" s="8" t="s">
        <v>56</v>
      </c>
      <c r="B24" s="8" t="s">
        <v>21</v>
      </c>
      <c r="C24" s="8" t="s">
        <v>15</v>
      </c>
      <c r="D24" s="6">
        <v>22</v>
      </c>
      <c r="E24" s="6">
        <v>4200</v>
      </c>
      <c r="F24" s="6">
        <v>49.44</v>
      </c>
      <c r="G24" s="6">
        <v>48.994999999999997</v>
      </c>
      <c r="H24" s="5" t="s">
        <v>50</v>
      </c>
      <c r="I24" s="5" t="s">
        <v>51</v>
      </c>
      <c r="J24" s="7">
        <f t="shared" si="0"/>
        <v>6.2722661646372165E-3</v>
      </c>
      <c r="K24" s="7">
        <f t="shared" si="0"/>
        <v>6.2158106945064814E-3</v>
      </c>
      <c r="L24" s="7">
        <f>'9Pl1_C'!$F$34*(1.805/($Q$9*2.65*202600))</f>
        <v>2.9165467415501831E-3</v>
      </c>
      <c r="M24" s="7">
        <f t="shared" si="1"/>
        <v>1.5404623600693881E-2</v>
      </c>
      <c r="N24" s="8">
        <f t="shared" si="2"/>
        <v>154.04623600693881</v>
      </c>
    </row>
    <row r="25" spans="1:17" x14ac:dyDescent="0.25">
      <c r="A25" s="4" t="s">
        <v>56</v>
      </c>
      <c r="B25" s="4" t="s">
        <v>21</v>
      </c>
      <c r="C25" s="4" t="s">
        <v>15</v>
      </c>
      <c r="D25" s="10">
        <v>23</v>
      </c>
      <c r="E25" s="10">
        <v>4400</v>
      </c>
      <c r="F25" s="10">
        <v>38.146000000000001</v>
      </c>
      <c r="G25" s="10">
        <v>48.06</v>
      </c>
      <c r="H25" s="9" t="s">
        <v>50</v>
      </c>
      <c r="I25" s="9" t="s">
        <v>51</v>
      </c>
      <c r="J25" s="11">
        <f t="shared" si="0"/>
        <v>4.8394390193416525E-3</v>
      </c>
      <c r="K25" s="11">
        <f t="shared" si="0"/>
        <v>6.0971907741194306E-3</v>
      </c>
      <c r="L25" s="11">
        <f>'9Pl1_C'!$F$34*(1.805/($Q$9*2.65*202600))</f>
        <v>2.9165467415501831E-3</v>
      </c>
      <c r="M25" s="11">
        <f t="shared" si="1"/>
        <v>1.3853176535011266E-2</v>
      </c>
      <c r="N25" s="4">
        <f t="shared" si="2"/>
        <v>138.53176535011266</v>
      </c>
    </row>
    <row r="26" spans="1:17" x14ac:dyDescent="0.25">
      <c r="A26" s="4" t="s">
        <v>56</v>
      </c>
      <c r="B26" s="8" t="s">
        <v>21</v>
      </c>
      <c r="C26" s="8" t="s">
        <v>20</v>
      </c>
      <c r="D26" s="6">
        <v>1</v>
      </c>
      <c r="E26" s="6">
        <v>0</v>
      </c>
      <c r="F26" s="5"/>
      <c r="G26" s="5"/>
      <c r="H26" s="5"/>
      <c r="I26" s="5"/>
      <c r="J26" s="7">
        <f t="shared" si="0"/>
        <v>0</v>
      </c>
      <c r="K26" s="7">
        <f t="shared" si="0"/>
        <v>0</v>
      </c>
      <c r="L26" s="7">
        <f>'9Pl1_C'!$F$34*(1.805/($Q$9*2.65*202600))</f>
        <v>2.9165467415501831E-3</v>
      </c>
      <c r="M26" s="7">
        <f t="shared" si="1"/>
        <v>2.9165467415501831E-3</v>
      </c>
      <c r="N26" s="8">
        <f t="shared" si="2"/>
        <v>29.16546741550183</v>
      </c>
    </row>
    <row r="27" spans="1:17" x14ac:dyDescent="0.25">
      <c r="A27" s="4" t="s">
        <v>56</v>
      </c>
      <c r="B27" s="8" t="s">
        <v>21</v>
      </c>
      <c r="C27" s="8" t="s">
        <v>20</v>
      </c>
      <c r="D27" s="6">
        <v>2</v>
      </c>
      <c r="E27" s="6">
        <v>100</v>
      </c>
      <c r="F27" s="6">
        <v>37.243000000000002</v>
      </c>
      <c r="G27" s="5"/>
      <c r="H27" s="5" t="s">
        <v>52</v>
      </c>
      <c r="I27" s="5" t="s">
        <v>53</v>
      </c>
      <c r="J27" s="7">
        <f t="shared" si="0"/>
        <v>4.7248788181550143E-3</v>
      </c>
      <c r="K27" s="7">
        <f t="shared" si="0"/>
        <v>0</v>
      </c>
      <c r="L27" s="7">
        <f>'9Pl1_C'!$F$34*(1.805/($Q$9*2.65*202600))</f>
        <v>2.9165467415501831E-3</v>
      </c>
      <c r="M27" s="7">
        <f t="shared" si="1"/>
        <v>7.6414255597051974E-3</v>
      </c>
      <c r="N27" s="8">
        <f t="shared" si="2"/>
        <v>76.414255597051977</v>
      </c>
    </row>
    <row r="28" spans="1:17" x14ac:dyDescent="0.25">
      <c r="A28" s="4" t="s">
        <v>56</v>
      </c>
      <c r="B28" s="4" t="s">
        <v>21</v>
      </c>
      <c r="C28" s="4" t="s">
        <v>20</v>
      </c>
      <c r="D28" s="10">
        <v>3</v>
      </c>
      <c r="E28" s="10">
        <v>200</v>
      </c>
      <c r="F28" s="10">
        <v>24.251999999999999</v>
      </c>
      <c r="G28" s="10">
        <v>43.597000000000001</v>
      </c>
      <c r="H28" s="9" t="s">
        <v>52</v>
      </c>
      <c r="I28" s="9" t="s">
        <v>53</v>
      </c>
      <c r="J28" s="11">
        <f t="shared" ref="J28:J33" si="3">(F28)*(1.805/($Q$8*2.65*202600))</f>
        <v>3.0767596890125763E-3</v>
      </c>
      <c r="K28" s="11">
        <f t="shared" ref="K28:K33" si="4">(G28)*(1.805/($Q$8*2.65*202600))</f>
        <v>5.5309868118869083E-3</v>
      </c>
      <c r="L28" s="11">
        <f>'9Pl1_C'!$F$34*(1.805/($Q$9*2.65*202600))</f>
        <v>2.9165467415501831E-3</v>
      </c>
      <c r="M28" s="11">
        <f t="shared" ref="M28:M33" si="5">SUM(J28:L28)</f>
        <v>1.1524293242449668E-2</v>
      </c>
      <c r="N28" s="4">
        <f t="shared" ref="N28:N33" si="6">M28*10000</f>
        <v>115.24293242449667</v>
      </c>
      <c r="Q28" s="2" t="s">
        <v>23</v>
      </c>
    </row>
    <row r="29" spans="1:17" x14ac:dyDescent="0.25">
      <c r="A29" s="4" t="s">
        <v>56</v>
      </c>
      <c r="B29" s="4" t="s">
        <v>21</v>
      </c>
      <c r="C29" s="4" t="s">
        <v>20</v>
      </c>
      <c r="D29" s="12">
        <v>4</v>
      </c>
      <c r="E29" s="12">
        <v>300</v>
      </c>
      <c r="F29" s="12">
        <v>37.865000000000002</v>
      </c>
      <c r="G29" s="12">
        <v>41.862000000000002</v>
      </c>
      <c r="H29" s="13" t="s">
        <v>52</v>
      </c>
      <c r="I29" s="13" t="s">
        <v>53</v>
      </c>
      <c r="J29" s="11">
        <f t="shared" si="3"/>
        <v>4.8037896101130306E-3</v>
      </c>
      <c r="K29" s="11">
        <f t="shared" si="4"/>
        <v>5.3108739114895468E-3</v>
      </c>
      <c r="L29" s="11">
        <f>'9Pl1_C'!$F$34*(1.805/($Q$9*2.65*202600))</f>
        <v>2.9165467415501831E-3</v>
      </c>
      <c r="M29" s="11">
        <f t="shared" si="5"/>
        <v>1.303121026315276E-2</v>
      </c>
      <c r="N29" s="4">
        <f t="shared" si="6"/>
        <v>130.31210263152761</v>
      </c>
    </row>
    <row r="30" spans="1:17" x14ac:dyDescent="0.25">
      <c r="A30" s="4" t="s">
        <v>56</v>
      </c>
      <c r="B30" s="4" t="s">
        <v>21</v>
      </c>
      <c r="C30" s="4" t="s">
        <v>20</v>
      </c>
      <c r="D30" s="12">
        <v>5</v>
      </c>
      <c r="E30" s="12">
        <v>400</v>
      </c>
      <c r="F30" s="12">
        <v>28.795000000000002</v>
      </c>
      <c r="G30" s="12">
        <v>39.362000000000002</v>
      </c>
      <c r="H30" s="13" t="s">
        <v>52</v>
      </c>
      <c r="I30" s="13" t="s">
        <v>53</v>
      </c>
      <c r="J30" s="11">
        <f t="shared" si="3"/>
        <v>3.6531129492461301E-3</v>
      </c>
      <c r="K30" s="11">
        <f t="shared" si="4"/>
        <v>4.9937083489573252E-3</v>
      </c>
      <c r="L30" s="11">
        <f>'9Pl1_C'!$F$34*(1.805/($Q$9*2.65*202600))</f>
        <v>2.9165467415501831E-3</v>
      </c>
      <c r="M30" s="11">
        <f t="shared" si="5"/>
        <v>1.1563368039753639E-2</v>
      </c>
      <c r="N30" s="4">
        <f t="shared" si="6"/>
        <v>115.63368039753639</v>
      </c>
    </row>
    <row r="31" spans="1:17" x14ac:dyDescent="0.25">
      <c r="A31" s="4" t="s">
        <v>56</v>
      </c>
      <c r="B31" s="4" t="s">
        <v>21</v>
      </c>
      <c r="C31" s="4" t="s">
        <v>20</v>
      </c>
      <c r="D31" s="12">
        <v>6</v>
      </c>
      <c r="E31" s="12">
        <v>500</v>
      </c>
      <c r="F31" s="12">
        <v>28.599</v>
      </c>
      <c r="G31" s="12">
        <v>39.362000000000002</v>
      </c>
      <c r="H31" s="13" t="s">
        <v>52</v>
      </c>
      <c r="I31" s="13" t="s">
        <v>53</v>
      </c>
      <c r="J31" s="11">
        <f t="shared" si="3"/>
        <v>3.6282471691436039E-3</v>
      </c>
      <c r="K31" s="11">
        <f t="shared" si="4"/>
        <v>4.9937083489573252E-3</v>
      </c>
      <c r="L31" s="11">
        <f>'9Pl1_C'!$F$34*(1.805/($Q$9*2.65*202600))</f>
        <v>2.9165467415501831E-3</v>
      </c>
      <c r="M31" s="11">
        <f t="shared" si="5"/>
        <v>1.1538502259651112E-2</v>
      </c>
      <c r="N31" s="4">
        <f t="shared" si="6"/>
        <v>115.38502259651112</v>
      </c>
    </row>
    <row r="32" spans="1:17" x14ac:dyDescent="0.25">
      <c r="A32" s="4" t="s">
        <v>56</v>
      </c>
      <c r="B32" s="4" t="s">
        <v>21</v>
      </c>
      <c r="C32" s="4" t="s">
        <v>20</v>
      </c>
      <c r="D32" s="12">
        <v>7</v>
      </c>
      <c r="E32" s="12">
        <v>600</v>
      </c>
      <c r="F32" s="12">
        <v>28.675999999999998</v>
      </c>
      <c r="G32" s="12">
        <v>39.366999999999997</v>
      </c>
      <c r="H32" s="13" t="s">
        <v>52</v>
      </c>
      <c r="I32" s="13" t="s">
        <v>53</v>
      </c>
      <c r="J32" s="11">
        <f t="shared" si="3"/>
        <v>3.6380158684695958E-3</v>
      </c>
      <c r="K32" s="11">
        <f t="shared" si="4"/>
        <v>4.9943426800823885E-3</v>
      </c>
      <c r="L32" s="11">
        <f>'9Pl1_C'!$F$34*(1.805/($Q$9*2.65*202600))</f>
        <v>2.9165467415501831E-3</v>
      </c>
      <c r="M32" s="11">
        <f t="shared" si="5"/>
        <v>1.1548905290102168E-2</v>
      </c>
      <c r="N32" s="4">
        <f t="shared" si="6"/>
        <v>115.48905290102168</v>
      </c>
    </row>
    <row r="33" spans="1:14" x14ac:dyDescent="0.25">
      <c r="A33" s="4" t="s">
        <v>56</v>
      </c>
      <c r="B33" s="4" t="s">
        <v>21</v>
      </c>
      <c r="C33" s="4" t="s">
        <v>20</v>
      </c>
      <c r="D33" s="12">
        <v>8</v>
      </c>
      <c r="E33" s="12">
        <v>700</v>
      </c>
      <c r="F33" s="12">
        <v>23.945</v>
      </c>
      <c r="G33" s="12">
        <v>39.667000000000002</v>
      </c>
      <c r="H33" s="13" t="s">
        <v>52</v>
      </c>
      <c r="I33" s="13" t="s">
        <v>53</v>
      </c>
      <c r="J33" s="11">
        <f t="shared" si="3"/>
        <v>3.03781175793362E-3</v>
      </c>
      <c r="K33" s="11">
        <f t="shared" si="4"/>
        <v>5.0324025475862559E-3</v>
      </c>
      <c r="L33" s="11">
        <f>'9Pl1_C'!$F$34*(1.805/($Q$9*2.65*202600))</f>
        <v>2.9165467415501831E-3</v>
      </c>
      <c r="M33" s="11">
        <f t="shared" si="5"/>
        <v>1.0986761047070059E-2</v>
      </c>
      <c r="N33" s="4">
        <f t="shared" si="6"/>
        <v>109.8676104707006</v>
      </c>
    </row>
    <row r="34" spans="1:14" x14ac:dyDescent="0.25">
      <c r="A34" s="4" t="s">
        <v>56</v>
      </c>
      <c r="B34" s="4" t="s">
        <v>21</v>
      </c>
      <c r="C34" s="4" t="s">
        <v>20</v>
      </c>
      <c r="D34" s="12">
        <v>9</v>
      </c>
      <c r="E34" s="12">
        <v>800</v>
      </c>
      <c r="F34" s="12">
        <v>23.802</v>
      </c>
      <c r="G34" s="12">
        <v>39.966999999999999</v>
      </c>
      <c r="H34" s="13" t="s">
        <v>52</v>
      </c>
      <c r="I34" s="13" t="s">
        <v>53</v>
      </c>
      <c r="J34" s="11">
        <f t="shared" ref="J34:J49" si="7">(F34)*(1.805/($Q$8*2.65*202600))</f>
        <v>3.0196698877567765E-3</v>
      </c>
      <c r="K34" s="11">
        <f t="shared" ref="K34:K49" si="8">(G34)*(1.805/($Q$8*2.65*202600))</f>
        <v>5.0704624150901224E-3</v>
      </c>
      <c r="L34" s="11">
        <f>'9Pl1_C'!$F$34*(1.805/($Q$9*2.65*202600))</f>
        <v>2.9165467415501831E-3</v>
      </c>
      <c r="M34" s="11">
        <f t="shared" ref="M34:M49" si="9">SUM(J34:L34)</f>
        <v>1.1006679044397082E-2</v>
      </c>
      <c r="N34" s="4">
        <f t="shared" ref="N34:N49" si="10">M34*10000</f>
        <v>110.06679044397082</v>
      </c>
    </row>
    <row r="35" spans="1:14" x14ac:dyDescent="0.25">
      <c r="A35" s="4" t="s">
        <v>56</v>
      </c>
      <c r="B35" s="4" t="s">
        <v>21</v>
      </c>
      <c r="C35" s="4" t="s">
        <v>20</v>
      </c>
      <c r="D35" s="12">
        <v>10</v>
      </c>
      <c r="E35" s="12">
        <v>900</v>
      </c>
      <c r="F35" s="12">
        <v>27.154</v>
      </c>
      <c r="G35" s="12">
        <v>35.283999999999999</v>
      </c>
      <c r="H35" s="13" t="s">
        <v>52</v>
      </c>
      <c r="I35" s="13" t="s">
        <v>53</v>
      </c>
      <c r="J35" s="11">
        <f t="shared" si="7"/>
        <v>3.4449254739999796E-3</v>
      </c>
      <c r="K35" s="11">
        <f t="shared" si="8"/>
        <v>4.4763478833547646E-3</v>
      </c>
      <c r="L35" s="11">
        <f>'9Pl1_C'!$F$34*(1.805/($Q$9*2.65*202600))</f>
        <v>2.9165467415501831E-3</v>
      </c>
      <c r="M35" s="11">
        <f t="shared" si="9"/>
        <v>1.0837820098904927E-2</v>
      </c>
      <c r="N35" s="4">
        <f t="shared" si="10"/>
        <v>108.37820098904928</v>
      </c>
    </row>
    <row r="36" spans="1:14" x14ac:dyDescent="0.25">
      <c r="A36" s="4" t="s">
        <v>56</v>
      </c>
      <c r="B36" s="4" t="s">
        <v>21</v>
      </c>
      <c r="C36" s="4" t="s">
        <v>20</v>
      </c>
      <c r="D36" s="12">
        <v>11</v>
      </c>
      <c r="E36" s="12">
        <v>1000</v>
      </c>
      <c r="F36" s="12">
        <v>26.024999999999999</v>
      </c>
      <c r="G36" s="12">
        <v>34.950000000000003</v>
      </c>
      <c r="H36" s="13" t="s">
        <v>52</v>
      </c>
      <c r="I36" s="13" t="s">
        <v>53</v>
      </c>
      <c r="J36" s="11">
        <f t="shared" si="7"/>
        <v>3.3016935059604281E-3</v>
      </c>
      <c r="K36" s="11">
        <f t="shared" si="8"/>
        <v>4.43397456420046E-3</v>
      </c>
      <c r="L36" s="11">
        <f>'9Pl1_C'!$F$34*(1.805/($Q$9*2.65*202600))</f>
        <v>2.9165467415501831E-3</v>
      </c>
      <c r="M36" s="11">
        <f t="shared" si="9"/>
        <v>1.0652214811711072E-2</v>
      </c>
      <c r="N36" s="4">
        <f t="shared" si="10"/>
        <v>106.52214811711072</v>
      </c>
    </row>
    <row r="37" spans="1:14" x14ac:dyDescent="0.25">
      <c r="A37" s="4" t="s">
        <v>56</v>
      </c>
      <c r="B37" s="4" t="s">
        <v>21</v>
      </c>
      <c r="C37" s="4" t="s">
        <v>20</v>
      </c>
      <c r="D37" s="12">
        <v>12</v>
      </c>
      <c r="E37" s="12">
        <v>1100</v>
      </c>
      <c r="F37" s="12">
        <v>24.384</v>
      </c>
      <c r="G37" s="12">
        <v>37.158000000000001</v>
      </c>
      <c r="H37" s="13" t="s">
        <v>52</v>
      </c>
      <c r="I37" s="13" t="s">
        <v>53</v>
      </c>
      <c r="J37" s="11">
        <f t="shared" si="7"/>
        <v>3.0935060307142781E-3</v>
      </c>
      <c r="K37" s="11">
        <f t="shared" si="8"/>
        <v>4.7140951890289181E-3</v>
      </c>
      <c r="L37" s="11">
        <f>'9Pl1_C'!$F$34*(1.805/($Q$9*2.65*202600))</f>
        <v>2.9165467415501831E-3</v>
      </c>
      <c r="M37" s="11">
        <f t="shared" si="9"/>
        <v>1.072414796129338E-2</v>
      </c>
      <c r="N37" s="4">
        <f t="shared" si="10"/>
        <v>107.2414796129338</v>
      </c>
    </row>
    <row r="38" spans="1:14" x14ac:dyDescent="0.25">
      <c r="A38" s="4" t="s">
        <v>56</v>
      </c>
      <c r="B38" s="4" t="s">
        <v>21</v>
      </c>
      <c r="C38" s="4" t="s">
        <v>20</v>
      </c>
      <c r="D38" s="12">
        <v>13</v>
      </c>
      <c r="E38" s="12">
        <v>1200</v>
      </c>
      <c r="F38" s="12">
        <v>25.863</v>
      </c>
      <c r="G38" s="12">
        <v>37.354999999999997</v>
      </c>
      <c r="H38" s="13" t="s">
        <v>52</v>
      </c>
      <c r="I38" s="13" t="s">
        <v>53</v>
      </c>
      <c r="J38" s="11">
        <f t="shared" si="7"/>
        <v>3.2811411775083401E-3</v>
      </c>
      <c r="K38" s="11">
        <f t="shared" si="8"/>
        <v>4.7390878353564571E-3</v>
      </c>
      <c r="L38" s="11">
        <f>'9Pl1_C'!$F$34*(1.805/($Q$9*2.65*202600))</f>
        <v>2.9165467415501831E-3</v>
      </c>
      <c r="M38" s="11">
        <f t="shared" si="9"/>
        <v>1.0936775754414979E-2</v>
      </c>
      <c r="N38" s="4">
        <f t="shared" si="10"/>
        <v>109.3677575441498</v>
      </c>
    </row>
    <row r="39" spans="1:14" x14ac:dyDescent="0.25">
      <c r="A39" s="4" t="s">
        <v>56</v>
      </c>
      <c r="B39" s="4" t="s">
        <v>21</v>
      </c>
      <c r="C39" s="4" t="s">
        <v>20</v>
      </c>
      <c r="D39" s="12">
        <v>1</v>
      </c>
      <c r="E39" s="12">
        <v>0</v>
      </c>
      <c r="F39" s="12">
        <v>41.113999999999997</v>
      </c>
      <c r="G39" s="12">
        <v>48.896000000000001</v>
      </c>
      <c r="H39" s="13" t="s">
        <v>54</v>
      </c>
      <c r="I39" s="13" t="s">
        <v>55</v>
      </c>
      <c r="J39" s="11">
        <f t="shared" si="7"/>
        <v>5.2159779751799057E-3</v>
      </c>
      <c r="K39" s="11">
        <f t="shared" si="8"/>
        <v>6.2032509382302058E-3</v>
      </c>
      <c r="L39" s="11">
        <f>'9Pl1_C'!$F$34*(1.805/($Q$9*2.65*202600))</f>
        <v>2.9165467415501831E-3</v>
      </c>
      <c r="M39" s="11">
        <f t="shared" si="9"/>
        <v>1.4335775654960295E-2</v>
      </c>
      <c r="N39" s="4">
        <f t="shared" si="10"/>
        <v>143.35775654960295</v>
      </c>
    </row>
    <row r="40" spans="1:14" x14ac:dyDescent="0.25">
      <c r="A40" s="4" t="s">
        <v>56</v>
      </c>
      <c r="B40" s="4" t="s">
        <v>21</v>
      </c>
      <c r="C40" s="4" t="s">
        <v>20</v>
      </c>
      <c r="D40" s="12">
        <v>2</v>
      </c>
      <c r="E40" s="12">
        <v>100</v>
      </c>
      <c r="F40" s="12">
        <v>45.536999999999999</v>
      </c>
      <c r="G40" s="12">
        <v>61.552999999999997</v>
      </c>
      <c r="H40" s="13" t="s">
        <v>54</v>
      </c>
      <c r="I40" s="13" t="s">
        <v>55</v>
      </c>
      <c r="J40" s="11">
        <f t="shared" si="7"/>
        <v>5.7771072884119125E-3</v>
      </c>
      <c r="K40" s="11">
        <f t="shared" si="8"/>
        <v>7.8089967482183375E-3</v>
      </c>
      <c r="L40" s="11">
        <f>'9Pl1_C'!$F$34*(1.805/($Q$9*2.65*202600))</f>
        <v>2.9165467415501831E-3</v>
      </c>
      <c r="M40" s="11">
        <f t="shared" si="9"/>
        <v>1.650265077818043E-2</v>
      </c>
      <c r="N40" s="4">
        <f t="shared" si="10"/>
        <v>165.0265077818043</v>
      </c>
    </row>
    <row r="41" spans="1:14" x14ac:dyDescent="0.25">
      <c r="A41" s="4" t="s">
        <v>56</v>
      </c>
      <c r="B41" s="4" t="s">
        <v>21</v>
      </c>
      <c r="C41" s="4" t="s">
        <v>20</v>
      </c>
      <c r="D41" s="12">
        <v>3</v>
      </c>
      <c r="E41" s="12">
        <v>200</v>
      </c>
      <c r="F41" s="12">
        <v>38.125999999999998</v>
      </c>
      <c r="G41" s="12">
        <v>45.905000000000001</v>
      </c>
      <c r="H41" s="13" t="s">
        <v>54</v>
      </c>
      <c r="I41" s="13" t="s">
        <v>55</v>
      </c>
      <c r="J41" s="11">
        <f t="shared" si="7"/>
        <v>4.8369016948413938E-3</v>
      </c>
      <c r="K41" s="11">
        <f t="shared" si="8"/>
        <v>5.8237940592166552E-3</v>
      </c>
      <c r="L41" s="11">
        <f>'9Pl1_C'!$F$34*(1.805/($Q$9*2.65*202600))</f>
        <v>2.9165467415501831E-3</v>
      </c>
      <c r="M41" s="11">
        <f t="shared" si="9"/>
        <v>1.3577242495608233E-2</v>
      </c>
      <c r="N41" s="4">
        <f t="shared" si="10"/>
        <v>135.77242495608232</v>
      </c>
    </row>
    <row r="42" spans="1:14" x14ac:dyDescent="0.25">
      <c r="A42" s="4" t="s">
        <v>56</v>
      </c>
      <c r="B42" s="4" t="s">
        <v>21</v>
      </c>
      <c r="C42" s="4" t="s">
        <v>20</v>
      </c>
      <c r="D42" s="12">
        <v>4</v>
      </c>
      <c r="E42" s="12">
        <v>300</v>
      </c>
      <c r="F42" s="12">
        <v>38.996000000000002</v>
      </c>
      <c r="G42" s="12">
        <v>50.408999999999999</v>
      </c>
      <c r="H42" s="13" t="s">
        <v>54</v>
      </c>
      <c r="I42" s="13" t="s">
        <v>55</v>
      </c>
      <c r="J42" s="11">
        <f t="shared" si="7"/>
        <v>4.947275310602608E-3</v>
      </c>
      <c r="K42" s="11">
        <f t="shared" si="8"/>
        <v>6.3951995366747063E-3</v>
      </c>
      <c r="L42" s="11">
        <f>'9Pl1_C'!$F$34*(1.805/($Q$9*2.65*202600))</f>
        <v>2.9165467415501831E-3</v>
      </c>
      <c r="M42" s="11">
        <f t="shared" si="9"/>
        <v>1.4259021588827497E-2</v>
      </c>
      <c r="N42" s="4">
        <f t="shared" si="10"/>
        <v>142.59021588827497</v>
      </c>
    </row>
    <row r="43" spans="1:14" x14ac:dyDescent="0.25">
      <c r="A43" s="4" t="s">
        <v>56</v>
      </c>
      <c r="B43" s="4" t="s">
        <v>21</v>
      </c>
      <c r="C43" s="4" t="s">
        <v>20</v>
      </c>
      <c r="D43" s="12">
        <v>5</v>
      </c>
      <c r="E43" s="12">
        <v>400</v>
      </c>
      <c r="F43" s="12">
        <v>45.476999999999997</v>
      </c>
      <c r="G43" s="12">
        <v>58.384999999999998</v>
      </c>
      <c r="H43" s="13" t="s">
        <v>54</v>
      </c>
      <c r="I43" s="13" t="s">
        <v>55</v>
      </c>
      <c r="J43" s="11">
        <f t="shared" si="7"/>
        <v>5.7694953149111383E-3</v>
      </c>
      <c r="K43" s="11">
        <f t="shared" si="8"/>
        <v>7.4070845473775066E-3</v>
      </c>
      <c r="L43" s="11">
        <f>'9Pl1_C'!$F$34*(1.805/($Q$9*2.65*202600))</f>
        <v>2.9165467415501831E-3</v>
      </c>
      <c r="M43" s="11">
        <f t="shared" si="9"/>
        <v>1.6093126603838825E-2</v>
      </c>
      <c r="N43" s="4">
        <f t="shared" si="10"/>
        <v>160.93126603838826</v>
      </c>
    </row>
    <row r="44" spans="1:14" x14ac:dyDescent="0.25">
      <c r="A44" s="4" t="s">
        <v>56</v>
      </c>
      <c r="B44" s="4" t="s">
        <v>21</v>
      </c>
      <c r="C44" s="4" t="s">
        <v>20</v>
      </c>
      <c r="D44" s="12">
        <v>6</v>
      </c>
      <c r="E44" s="12">
        <v>500</v>
      </c>
      <c r="F44" s="12">
        <v>53.768000000000001</v>
      </c>
      <c r="G44" s="12">
        <v>71.677999999999997</v>
      </c>
      <c r="H44" s="13" t="s">
        <v>54</v>
      </c>
      <c r="I44" s="13" t="s">
        <v>55</v>
      </c>
      <c r="J44" s="11">
        <f t="shared" si="7"/>
        <v>6.8213431864929995E-3</v>
      </c>
      <c r="K44" s="11">
        <f t="shared" si="8"/>
        <v>9.0935172764738358E-3</v>
      </c>
      <c r="L44" s="11">
        <f>'9Pl1_C'!$F$34*(1.805/($Q$9*2.65*202600))</f>
        <v>2.9165467415501831E-3</v>
      </c>
      <c r="M44" s="11">
        <f t="shared" si="9"/>
        <v>1.8831407204517016E-2</v>
      </c>
      <c r="N44" s="4">
        <f t="shared" si="10"/>
        <v>188.31407204517015</v>
      </c>
    </row>
    <row r="45" spans="1:14" x14ac:dyDescent="0.25">
      <c r="A45" s="4" t="s">
        <v>56</v>
      </c>
      <c r="B45" s="4" t="s">
        <v>21</v>
      </c>
      <c r="C45" s="4" t="s">
        <v>20</v>
      </c>
      <c r="D45" s="12">
        <v>7</v>
      </c>
      <c r="E45" s="12">
        <v>600</v>
      </c>
      <c r="F45" s="12">
        <v>38.542000000000002</v>
      </c>
      <c r="G45" s="12">
        <v>52.607999999999997</v>
      </c>
      <c r="H45" s="13" t="s">
        <v>54</v>
      </c>
      <c r="I45" s="13" t="s">
        <v>55</v>
      </c>
      <c r="J45" s="11">
        <f t="shared" si="7"/>
        <v>4.8896780444467559E-3</v>
      </c>
      <c r="K45" s="11">
        <f t="shared" si="8"/>
        <v>6.6741783654780482E-3</v>
      </c>
      <c r="L45" s="11">
        <f>'9Pl1_C'!$F$34*(1.805/($Q$9*2.65*202600))</f>
        <v>2.9165467415501831E-3</v>
      </c>
      <c r="M45" s="11">
        <f t="shared" si="9"/>
        <v>1.4480403151474986E-2</v>
      </c>
      <c r="N45" s="4">
        <f t="shared" si="10"/>
        <v>144.80403151474985</v>
      </c>
    </row>
    <row r="46" spans="1:14" x14ac:dyDescent="0.25">
      <c r="A46" s="4" t="s">
        <v>56</v>
      </c>
      <c r="B46" s="4" t="s">
        <v>21</v>
      </c>
      <c r="C46" s="4" t="s">
        <v>20</v>
      </c>
      <c r="D46" s="10">
        <v>8</v>
      </c>
      <c r="E46" s="10">
        <v>700</v>
      </c>
      <c r="F46" s="10">
        <v>36.271000000000001</v>
      </c>
      <c r="G46" s="10">
        <v>48.273000000000003</v>
      </c>
      <c r="H46" s="9" t="s">
        <v>54</v>
      </c>
      <c r="I46" s="9" t="s">
        <v>55</v>
      </c>
      <c r="J46" s="11">
        <f t="shared" si="7"/>
        <v>4.6015648474424858E-3</v>
      </c>
      <c r="K46" s="11">
        <f t="shared" si="8"/>
        <v>6.1242132800471763E-3</v>
      </c>
      <c r="L46" s="11">
        <f>'9Pl1_C'!$F$34*(1.805/($Q$9*2.65*202600))</f>
        <v>2.9165467415501831E-3</v>
      </c>
      <c r="M46" s="11">
        <f t="shared" si="9"/>
        <v>1.3642324869039846E-2</v>
      </c>
      <c r="N46" s="4">
        <f t="shared" si="10"/>
        <v>136.42324869039845</v>
      </c>
    </row>
    <row r="47" spans="1:14" x14ac:dyDescent="0.25">
      <c r="A47" s="4" t="s">
        <v>56</v>
      </c>
      <c r="B47" s="4" t="s">
        <v>21</v>
      </c>
      <c r="C47" s="4" t="s">
        <v>20</v>
      </c>
      <c r="D47" s="12">
        <v>9</v>
      </c>
      <c r="E47" s="12">
        <v>800</v>
      </c>
      <c r="F47" s="12">
        <v>55.567</v>
      </c>
      <c r="G47" s="12">
        <v>70.843000000000004</v>
      </c>
      <c r="H47" s="13" t="s">
        <v>54</v>
      </c>
      <c r="I47" s="13" t="s">
        <v>55</v>
      </c>
      <c r="J47" s="11">
        <f t="shared" si="7"/>
        <v>7.0495755252911862E-3</v>
      </c>
      <c r="K47" s="11">
        <f t="shared" si="8"/>
        <v>8.9875839785880738E-3</v>
      </c>
      <c r="L47" s="11">
        <f>'9Pl1_C'!$F$34*(1.805/($Q$9*2.65*202600))</f>
        <v>2.9165467415501831E-3</v>
      </c>
      <c r="M47" s="11">
        <f t="shared" si="9"/>
        <v>1.8953706245429441E-2</v>
      </c>
      <c r="N47" s="4">
        <f t="shared" si="10"/>
        <v>189.53706245429441</v>
      </c>
    </row>
    <row r="48" spans="1:14" x14ac:dyDescent="0.25">
      <c r="A48" s="4" t="s">
        <v>56</v>
      </c>
      <c r="B48" s="4" t="s">
        <v>21</v>
      </c>
      <c r="C48" s="4" t="s">
        <v>20</v>
      </c>
      <c r="D48" s="10">
        <v>10</v>
      </c>
      <c r="E48" s="10">
        <v>900</v>
      </c>
      <c r="F48" s="10">
        <v>38.524999999999999</v>
      </c>
      <c r="G48" s="10">
        <v>52.289000000000001</v>
      </c>
      <c r="H48" s="9" t="s">
        <v>54</v>
      </c>
      <c r="I48" s="9" t="s">
        <v>55</v>
      </c>
      <c r="J48" s="11">
        <f t="shared" si="7"/>
        <v>4.8875213186215368E-3</v>
      </c>
      <c r="K48" s="11">
        <f t="shared" si="8"/>
        <v>6.6337080396989372E-3</v>
      </c>
      <c r="L48" s="11">
        <f>'9Pl1_C'!$F$34*(1.805/($Q$9*2.65*202600))</f>
        <v>2.9165467415501831E-3</v>
      </c>
      <c r="M48" s="11">
        <f t="shared" si="9"/>
        <v>1.4437776099870658E-2</v>
      </c>
      <c r="N48" s="4">
        <f t="shared" si="10"/>
        <v>144.37776099870658</v>
      </c>
    </row>
    <row r="49" spans="1:14" x14ac:dyDescent="0.25">
      <c r="A49" s="4" t="s">
        <v>56</v>
      </c>
      <c r="B49" s="4" t="s">
        <v>21</v>
      </c>
      <c r="C49" s="4" t="s">
        <v>20</v>
      </c>
      <c r="D49" s="10">
        <v>11</v>
      </c>
      <c r="E49" s="10">
        <v>1000</v>
      </c>
      <c r="F49" s="10">
        <v>41.664000000000001</v>
      </c>
      <c r="G49" s="10">
        <v>55.921999999999997</v>
      </c>
      <c r="H49" s="9" t="s">
        <v>54</v>
      </c>
      <c r="I49" s="9" t="s">
        <v>55</v>
      </c>
      <c r="J49" s="11">
        <f t="shared" si="7"/>
        <v>5.2857543989369947E-3</v>
      </c>
      <c r="K49" s="11">
        <f t="shared" si="8"/>
        <v>7.0946130351707609E-3</v>
      </c>
      <c r="L49" s="11">
        <f>'9Pl1_C'!$F$34*(1.805/($Q$9*2.65*202600))</f>
        <v>2.9165467415501831E-3</v>
      </c>
      <c r="M49" s="11">
        <f t="shared" si="9"/>
        <v>1.529691417565794E-2</v>
      </c>
      <c r="N49" s="4">
        <f t="shared" si="10"/>
        <v>152.9691417565794</v>
      </c>
    </row>
    <row r="51" spans="1:14" x14ac:dyDescent="0.25">
      <c r="E51" s="16" t="s">
        <v>61</v>
      </c>
      <c r="F51" s="2">
        <f t="shared" ref="F51:F52" si="11">AVERAGE(F6:F7,F19:F22,F24:F25,F9:F11,F13:F15)</f>
        <v>36.724571428571437</v>
      </c>
      <c r="G51" s="2">
        <f t="shared" ref="G51:G52" si="12">AVERAGE(G27:G48)</f>
        <v>47.084285714285706</v>
      </c>
    </row>
    <row r="52" spans="1:14" x14ac:dyDescent="0.25">
      <c r="E52" s="16" t="s">
        <v>62</v>
      </c>
      <c r="F52" s="2">
        <f t="shared" si="11"/>
        <v>39.581153846153853</v>
      </c>
      <c r="G52" s="2">
        <f t="shared" si="12"/>
        <v>47.48599999999999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9Pl1_C</vt:lpstr>
      <vt:lpstr>9Pl1_P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Castilla</dc:creator>
  <cp:lastModifiedBy>Silvia Castilla</cp:lastModifiedBy>
  <dcterms:created xsi:type="dcterms:W3CDTF">2022-05-03T22:18:11Z</dcterms:created>
  <dcterms:modified xsi:type="dcterms:W3CDTF">2022-11-13T22:35:49Z</dcterms:modified>
</cp:coreProperties>
</file>