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Silvia Castilla\Documents\Master Thesis\1 Project\1 Manuscript\Thesis\Appendix E. Water in feldspar\"/>
    </mc:Choice>
  </mc:AlternateContent>
  <xr:revisionPtr revIDLastSave="0" documentId="8_{FC90D976-8654-494F-B071-808DE6294BE1}" xr6:coauthVersionLast="36" xr6:coauthVersionMax="36" xr10:uidLastSave="{00000000-0000-0000-0000-000000000000}"/>
  <bookViews>
    <workbookView xWindow="0" yWindow="0" windowWidth="9870" windowHeight="3240" activeTab="1" xr2:uid="{00000000-000D-0000-FFFF-FFFF00000000}"/>
  </bookViews>
  <sheets>
    <sheet name="Pl1C" sheetId="1" r:id="rId1"/>
    <sheet name="Pl1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" l="1"/>
  <c r="F27" i="1"/>
  <c r="G42" i="2"/>
  <c r="F42" i="2"/>
  <c r="G40" i="2"/>
  <c r="F40" i="2"/>
  <c r="G41" i="2" l="1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3" i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" i="2"/>
  <c r="K4" i="1"/>
  <c r="J3" i="1"/>
  <c r="J4" i="2"/>
  <c r="K4" i="2"/>
  <c r="G28" i="1" l="1"/>
  <c r="F28" i="1"/>
  <c r="F41" i="2" l="1"/>
  <c r="J28" i="2" l="1"/>
  <c r="K28" i="2"/>
  <c r="M28" i="2"/>
  <c r="N28" i="2" s="1"/>
  <c r="J29" i="2"/>
  <c r="K29" i="2"/>
  <c r="M29" i="2"/>
  <c r="N29" i="2" s="1"/>
  <c r="J30" i="2"/>
  <c r="K30" i="2"/>
  <c r="M30" i="2"/>
  <c r="N30" i="2" s="1"/>
  <c r="J31" i="2"/>
  <c r="K31" i="2"/>
  <c r="M31" i="2"/>
  <c r="N31" i="2" s="1"/>
  <c r="J32" i="2"/>
  <c r="K32" i="2"/>
  <c r="M32" i="2"/>
  <c r="N32" i="2" s="1"/>
  <c r="J33" i="2"/>
  <c r="K33" i="2"/>
  <c r="M33" i="2"/>
  <c r="N33" i="2" s="1"/>
  <c r="J34" i="2"/>
  <c r="K34" i="2"/>
  <c r="M34" i="2"/>
  <c r="N34" i="2" s="1"/>
  <c r="J35" i="2"/>
  <c r="K35" i="2"/>
  <c r="M35" i="2"/>
  <c r="N35" i="2" s="1"/>
  <c r="J36" i="2"/>
  <c r="K36" i="2"/>
  <c r="M36" i="2"/>
  <c r="N36" i="2" s="1"/>
  <c r="J37" i="2"/>
  <c r="K37" i="2"/>
  <c r="M37" i="2"/>
  <c r="N37" i="2" s="1"/>
  <c r="J38" i="2"/>
  <c r="K38" i="2"/>
  <c r="M38" i="2"/>
  <c r="N38" i="2" s="1"/>
  <c r="J18" i="1"/>
  <c r="K18" i="1"/>
  <c r="M18" i="1"/>
  <c r="N18" i="1" s="1"/>
  <c r="J25" i="1"/>
  <c r="K25" i="1"/>
  <c r="M25" i="1"/>
  <c r="N25" i="1" s="1"/>
  <c r="J3" i="2"/>
  <c r="K3" i="2"/>
  <c r="M3" i="2"/>
  <c r="N3" i="2" s="1"/>
  <c r="J8" i="2"/>
  <c r="K8" i="2"/>
  <c r="M8" i="2"/>
  <c r="N8" i="2" s="1"/>
  <c r="K24" i="1"/>
  <c r="J24" i="1"/>
  <c r="K23" i="1"/>
  <c r="J23" i="1"/>
  <c r="K22" i="1"/>
  <c r="J22" i="1"/>
  <c r="K21" i="1"/>
  <c r="J21" i="1"/>
  <c r="M21" i="1"/>
  <c r="N21" i="1" s="1"/>
  <c r="K20" i="1"/>
  <c r="J20" i="1"/>
  <c r="K19" i="1"/>
  <c r="J19" i="1"/>
  <c r="M19" i="1"/>
  <c r="N19" i="1" s="1"/>
  <c r="K17" i="1"/>
  <c r="J17" i="1"/>
  <c r="K16" i="1"/>
  <c r="J16" i="1"/>
  <c r="M16" i="1"/>
  <c r="N16" i="1"/>
  <c r="K15" i="1"/>
  <c r="J15" i="1"/>
  <c r="M15" i="1"/>
  <c r="N15" i="1" s="1"/>
  <c r="K14" i="1"/>
  <c r="J14" i="1"/>
  <c r="K13" i="1"/>
  <c r="J13" i="1"/>
  <c r="M13" i="1"/>
  <c r="N13" i="1" s="1"/>
  <c r="K12" i="1"/>
  <c r="J12" i="1"/>
  <c r="M12" i="1"/>
  <c r="N12" i="1" s="1"/>
  <c r="K11" i="1"/>
  <c r="J11" i="1"/>
  <c r="K10" i="1"/>
  <c r="J10" i="1"/>
  <c r="M10" i="1"/>
  <c r="N10" i="1" s="1"/>
  <c r="K9" i="1"/>
  <c r="J9" i="1"/>
  <c r="M9" i="1"/>
  <c r="N9" i="1" s="1"/>
  <c r="K8" i="1"/>
  <c r="J8" i="1"/>
  <c r="K7" i="1"/>
  <c r="J7" i="1"/>
  <c r="K6" i="1"/>
  <c r="J6" i="1"/>
  <c r="M6" i="1"/>
  <c r="N6" i="1" s="1"/>
  <c r="K5" i="1"/>
  <c r="J5" i="1"/>
  <c r="M5" i="1"/>
  <c r="N5" i="1" s="1"/>
  <c r="J4" i="1"/>
  <c r="M4" i="1"/>
  <c r="N4" i="1" s="1"/>
  <c r="K3" i="1"/>
  <c r="K27" i="2"/>
  <c r="J27" i="2"/>
  <c r="K26" i="2"/>
  <c r="J26" i="2"/>
  <c r="K25" i="2"/>
  <c r="J25" i="2"/>
  <c r="K24" i="2"/>
  <c r="J24" i="2"/>
  <c r="M24" i="2"/>
  <c r="N24" i="2" s="1"/>
  <c r="K23" i="2"/>
  <c r="J23" i="2"/>
  <c r="K22" i="2"/>
  <c r="J22" i="2"/>
  <c r="M22" i="2"/>
  <c r="N22" i="2" s="1"/>
  <c r="K21" i="2"/>
  <c r="J21" i="2"/>
  <c r="K20" i="2"/>
  <c r="J20" i="2"/>
  <c r="K19" i="2"/>
  <c r="J19" i="2"/>
  <c r="K18" i="2"/>
  <c r="J18" i="2"/>
  <c r="M18" i="2"/>
  <c r="N18" i="2" s="1"/>
  <c r="K17" i="2"/>
  <c r="J17" i="2"/>
  <c r="M17" i="2"/>
  <c r="N17" i="2" s="1"/>
  <c r="K16" i="2"/>
  <c r="J16" i="2"/>
  <c r="K15" i="2"/>
  <c r="J15" i="2"/>
  <c r="K14" i="2"/>
  <c r="J14" i="2"/>
  <c r="K13" i="2"/>
  <c r="J13" i="2"/>
  <c r="K12" i="2"/>
  <c r="J12" i="2"/>
  <c r="M12" i="2"/>
  <c r="N12" i="2" s="1"/>
  <c r="K11" i="2"/>
  <c r="J11" i="2"/>
  <c r="K10" i="2"/>
  <c r="J10" i="2"/>
  <c r="M10" i="2"/>
  <c r="N10" i="2" s="1"/>
  <c r="K9" i="2"/>
  <c r="J9" i="2"/>
  <c r="K7" i="2"/>
  <c r="J7" i="2"/>
  <c r="K6" i="2"/>
  <c r="J6" i="2"/>
  <c r="M6" i="2"/>
  <c r="N6" i="2" s="1"/>
  <c r="K5" i="2"/>
  <c r="J5" i="2"/>
  <c r="M5" i="2"/>
  <c r="N5" i="2" s="1"/>
  <c r="M22" i="1"/>
  <c r="N22" i="1" s="1"/>
  <c r="M23" i="1"/>
  <c r="N23" i="1" s="1"/>
  <c r="M14" i="2"/>
  <c r="N14" i="2" s="1"/>
  <c r="M26" i="2"/>
  <c r="N26" i="2" s="1"/>
  <c r="M24" i="1"/>
  <c r="N24" i="1" s="1"/>
  <c r="M27" i="2"/>
  <c r="N27" i="2" s="1"/>
  <c r="M7" i="1"/>
  <c r="N7" i="1" s="1"/>
  <c r="M16" i="2"/>
  <c r="N16" i="2" s="1"/>
  <c r="M3" i="1"/>
  <c r="N3" i="1" s="1"/>
  <c r="M11" i="1"/>
  <c r="N11" i="1" s="1"/>
  <c r="M17" i="1"/>
  <c r="N17" i="1" s="1"/>
  <c r="M8" i="1"/>
  <c r="N8" i="1" s="1"/>
  <c r="M14" i="1"/>
  <c r="N14" i="1" s="1"/>
  <c r="M20" i="1"/>
  <c r="N20" i="1" s="1"/>
  <c r="M23" i="2"/>
  <c r="N23" i="2" s="1"/>
  <c r="M7" i="2"/>
  <c r="N7" i="2" s="1"/>
  <c r="M13" i="2"/>
  <c r="N13" i="2" s="1"/>
  <c r="M19" i="2"/>
  <c r="N19" i="2" s="1"/>
  <c r="M11" i="2"/>
  <c r="N11" i="2" s="1"/>
  <c r="M20" i="2"/>
  <c r="N20" i="2" s="1"/>
  <c r="M9" i="2"/>
  <c r="N9" i="2" s="1"/>
  <c r="M4" i="2"/>
  <c r="N4" i="2" s="1"/>
  <c r="M21" i="2"/>
  <c r="N21" i="2" s="1"/>
  <c r="M25" i="2"/>
  <c r="N25" i="2" s="1"/>
  <c r="M15" i="2"/>
  <c r="N15" i="2" s="1"/>
</calcChain>
</file>

<file path=xl/sharedStrings.xml><?xml version="1.0" encoding="utf-8"?>
<sst xmlns="http://schemas.openxmlformats.org/spreadsheetml/2006/main" count="344" uniqueCount="41">
  <si>
    <t xml:space="preserve">Crystal </t>
  </si>
  <si>
    <t>Sample</t>
  </si>
  <si>
    <t>Point</t>
  </si>
  <si>
    <t>Distance</t>
  </si>
  <si>
    <t>Profile_0</t>
  </si>
  <si>
    <t>Profile_90</t>
  </si>
  <si>
    <t>Area (cm2)</t>
  </si>
  <si>
    <t>EW</t>
  </si>
  <si>
    <t>Name</t>
  </si>
  <si>
    <t>NS</t>
  </si>
  <si>
    <t>NS2</t>
  </si>
  <si>
    <t>Baseline</t>
  </si>
  <si>
    <t>CMV8Ad2PT7</t>
  </si>
  <si>
    <t>3729-2537</t>
  </si>
  <si>
    <t>3714-2700</t>
  </si>
  <si>
    <t>3756-2611</t>
  </si>
  <si>
    <t>3795-2707</t>
  </si>
  <si>
    <t>3772-2622</t>
  </si>
  <si>
    <t>3668-2707</t>
  </si>
  <si>
    <t>3803-2707</t>
  </si>
  <si>
    <t>3764-2634</t>
  </si>
  <si>
    <t>3741-2723</t>
  </si>
  <si>
    <t>X</t>
  </si>
  <si>
    <t>Y</t>
  </si>
  <si>
    <t>Z</t>
  </si>
  <si>
    <t>Total water (%)</t>
  </si>
  <si>
    <t>Total water (ppm)</t>
  </si>
  <si>
    <t>c (wt% H2O) = Abstot × 1.805/[t·D·I]</t>
  </si>
  <si>
    <t>Abstotal= sum of areas</t>
  </si>
  <si>
    <t>D= 2.65 g/cm3</t>
  </si>
  <si>
    <t>I = 202600 ± 20260 L·mol–1 H2O cm–2</t>
  </si>
  <si>
    <t>t=thickness</t>
  </si>
  <si>
    <t>Pl1_P</t>
  </si>
  <si>
    <t>Pl1_C</t>
  </si>
  <si>
    <t>C_0</t>
  </si>
  <si>
    <t>C_90</t>
  </si>
  <si>
    <t>P_0</t>
  </si>
  <si>
    <t>P_90</t>
  </si>
  <si>
    <t>Average NS</t>
  </si>
  <si>
    <t>Average EW</t>
  </si>
  <si>
    <t>Average NS2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</si>
</sst>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1" fillId="0" borderId="2" xfId="0" applyFont="1" applyFill="1" applyBorder="1"/>
    <xf numFmtId="0" fontId="0" fillId="0" borderId="0" xfId="0" applyFill="1" applyBorder="1"/>
    <xf numFmtId="0" fontId="1" fillId="0" borderId="3" xfId="0" applyFont="1" applyFill="1" applyBorder="1"/>
    <xf numFmtId="0" fontId="0" fillId="2" borderId="1" xfId="0" applyFill="1" applyBorder="1"/>
    <xf numFmtId="0" fontId="1" fillId="0" borderId="0" xfId="0" applyFont="1" applyFill="1" applyBorder="1"/>
    <xf numFmtId="164" fontId="0" fillId="0" borderId="1" xfId="0" applyNumberFormat="1" applyFill="1" applyBorder="1"/>
    <xf numFmtId="0" fontId="0" fillId="0" borderId="1" xfId="0" applyBorder="1"/>
    <xf numFmtId="0" fontId="0" fillId="3" borderId="1" xfId="0" applyFill="1" applyBorder="1"/>
    <xf numFmtId="164" fontId="0" fillId="3" borderId="1" xfId="0" applyNumberFormat="1" applyFill="1" applyBorder="1"/>
    <xf numFmtId="164" fontId="0" fillId="0" borderId="3" xfId="0" applyNumberFormat="1" applyFill="1" applyBorder="1"/>
    <xf numFmtId="0" fontId="0" fillId="0" borderId="3" xfId="0" applyBorder="1"/>
    <xf numFmtId="164" fontId="0" fillId="0" borderId="0" xfId="0" applyNumberFormat="1" applyFill="1" applyBorder="1"/>
    <xf numFmtId="0" fontId="0" fillId="0" borderId="0" xfId="0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0" xfId="0" applyFont="1"/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v>T7Pl1P-NS2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Pl1P!$E$15:$E$24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</c:numCache>
              <c:extLst xmlns:c15="http://schemas.microsoft.com/office/drawing/2012/chart"/>
            </c:numRef>
          </c:xVal>
          <c:yVal>
            <c:numRef>
              <c:f>Pl1P!$N$15:$N$24</c:f>
              <c:numCache>
                <c:formatCode>General</c:formatCode>
                <c:ptCount val="10"/>
                <c:pt idx="0">
                  <c:v>92.048668380153401</c:v>
                </c:pt>
                <c:pt idx="1">
                  <c:v>158.18392575751813</c:v>
                </c:pt>
                <c:pt idx="2">
                  <c:v>157.56943510042098</c:v>
                </c:pt>
                <c:pt idx="3">
                  <c:v>127.60507761771709</c:v>
                </c:pt>
                <c:pt idx="4">
                  <c:v>115.53752705387305</c:v>
                </c:pt>
                <c:pt idx="5">
                  <c:v>82.222421124870422</c:v>
                </c:pt>
                <c:pt idx="6">
                  <c:v>105.42738137950565</c:v>
                </c:pt>
                <c:pt idx="7">
                  <c:v>166.93434742469182</c:v>
                </c:pt>
                <c:pt idx="8">
                  <c:v>173.26229376586249</c:v>
                </c:pt>
                <c:pt idx="9">
                  <c:v>187.07619315762699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0A9-4763-8EB5-020769F09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791807"/>
        <c:axId val="205749463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T7Pl1P-NS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Pl1P!$E$3:$E$14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100</c:v>
                      </c:pt>
                      <c:pt idx="2">
                        <c:v>200</c:v>
                      </c:pt>
                      <c:pt idx="3">
                        <c:v>300</c:v>
                      </c:pt>
                      <c:pt idx="4">
                        <c:v>400</c:v>
                      </c:pt>
                      <c:pt idx="5">
                        <c:v>500</c:v>
                      </c:pt>
                      <c:pt idx="6">
                        <c:v>600</c:v>
                      </c:pt>
                      <c:pt idx="7">
                        <c:v>700</c:v>
                      </c:pt>
                      <c:pt idx="8">
                        <c:v>800</c:v>
                      </c:pt>
                      <c:pt idx="9">
                        <c:v>900</c:v>
                      </c:pt>
                      <c:pt idx="10">
                        <c:v>1000</c:v>
                      </c:pt>
                      <c:pt idx="11">
                        <c:v>1100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Pl1P!$N$3:$N$14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141.02114567221199</c:v>
                      </c:pt>
                      <c:pt idx="1">
                        <c:v>165.20854387709983</c:v>
                      </c:pt>
                      <c:pt idx="2">
                        <c:v>98.477473370209324</c:v>
                      </c:pt>
                      <c:pt idx="3">
                        <c:v>161.99600913482902</c:v>
                      </c:pt>
                      <c:pt idx="4">
                        <c:v>89.807365071592372</c:v>
                      </c:pt>
                      <c:pt idx="5">
                        <c:v>103.71838760672786</c:v>
                      </c:pt>
                      <c:pt idx="6">
                        <c:v>106.84313796941336</c:v>
                      </c:pt>
                      <c:pt idx="7">
                        <c:v>286.61060533806534</c:v>
                      </c:pt>
                      <c:pt idx="8">
                        <c:v>228.29749650757867</c:v>
                      </c:pt>
                      <c:pt idx="9">
                        <c:v>132.48178006659447</c:v>
                      </c:pt>
                      <c:pt idx="10">
                        <c:v>89.544011932836469</c:v>
                      </c:pt>
                      <c:pt idx="11">
                        <c:v>145.25534117263521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60A9-4763-8EB5-020769F09C7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T7Pl1P-EW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Pl1P!$E$25:$E$38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0</c:v>
                      </c:pt>
                      <c:pt idx="1">
                        <c:v>150</c:v>
                      </c:pt>
                      <c:pt idx="2">
                        <c:v>300</c:v>
                      </c:pt>
                      <c:pt idx="3">
                        <c:v>450</c:v>
                      </c:pt>
                      <c:pt idx="4">
                        <c:v>600</c:v>
                      </c:pt>
                      <c:pt idx="5">
                        <c:v>750</c:v>
                      </c:pt>
                      <c:pt idx="6">
                        <c:v>900</c:v>
                      </c:pt>
                      <c:pt idx="7">
                        <c:v>1050</c:v>
                      </c:pt>
                      <c:pt idx="8">
                        <c:v>1200</c:v>
                      </c:pt>
                      <c:pt idx="9">
                        <c:v>1350</c:v>
                      </c:pt>
                      <c:pt idx="10">
                        <c:v>1500</c:v>
                      </c:pt>
                      <c:pt idx="11">
                        <c:v>1650</c:v>
                      </c:pt>
                      <c:pt idx="12">
                        <c:v>1800</c:v>
                      </c:pt>
                      <c:pt idx="13">
                        <c:v>1950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Pl1P!$N$25:$N$38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112.39783466913046</c:v>
                      </c:pt>
                      <c:pt idx="1">
                        <c:v>128.38766602295632</c:v>
                      </c:pt>
                      <c:pt idx="2">
                        <c:v>96.338896463290666</c:v>
                      </c:pt>
                      <c:pt idx="3">
                        <c:v>108.31866264754939</c:v>
                      </c:pt>
                      <c:pt idx="4">
                        <c:v>190.8994830514807</c:v>
                      </c:pt>
                      <c:pt idx="5">
                        <c:v>159.99191042642403</c:v>
                      </c:pt>
                      <c:pt idx="6">
                        <c:v>142.05961620517863</c:v>
                      </c:pt>
                      <c:pt idx="7">
                        <c:v>110.1266473164553</c:v>
                      </c:pt>
                      <c:pt idx="8">
                        <c:v>135.30208672986709</c:v>
                      </c:pt>
                      <c:pt idx="9">
                        <c:v>107.0131034703126</c:v>
                      </c:pt>
                      <c:pt idx="10">
                        <c:v>103.75761041462768</c:v>
                      </c:pt>
                      <c:pt idx="11">
                        <c:v>162.16410688297108</c:v>
                      </c:pt>
                      <c:pt idx="12">
                        <c:v>125.99133923555314</c:v>
                      </c:pt>
                      <c:pt idx="13">
                        <c:v>202.95395934602479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0A9-4763-8EB5-020769F09C7C}"/>
                  </c:ext>
                </c:extLst>
              </c15:ser>
            </c15:filteredScatterSeries>
          </c:ext>
        </c:extLst>
      </c:scatterChart>
      <c:valAx>
        <c:axId val="2039791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494639"/>
        <c:crosses val="autoZero"/>
        <c:crossBetween val="midCat"/>
      </c:valAx>
      <c:valAx>
        <c:axId val="20574946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Water 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791807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9</xdr:row>
      <xdr:rowOff>176212</xdr:rowOff>
    </xdr:from>
    <xdr:to>
      <xdr:col>22</xdr:col>
      <xdr:colOff>323850</xdr:colOff>
      <xdr:row>24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23DAF7-9C61-4CC5-83FF-7CEE4E348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workbookViewId="0">
      <selection activeCell="B5" sqref="B5:B25"/>
    </sheetView>
  </sheetViews>
  <sheetFormatPr defaultColWidth="11.42578125" defaultRowHeight="15" x14ac:dyDescent="0.25"/>
  <cols>
    <col min="1" max="1" width="12.85546875" style="5" bestFit="1" customWidth="1"/>
    <col min="2" max="2" width="8.85546875" style="5" customWidth="1"/>
    <col min="3" max="3" width="9.5703125" style="5" bestFit="1" customWidth="1"/>
    <col min="4" max="4" width="7" style="3" customWidth="1"/>
    <col min="5" max="5" width="10.140625" style="3" customWidth="1"/>
    <col min="6" max="9" width="11.42578125" style="3"/>
    <col min="10" max="12" width="5.5703125" style="3" bestFit="1" customWidth="1"/>
    <col min="13" max="16384" width="11.42578125" style="3"/>
  </cols>
  <sheetData>
    <row r="1" spans="1:17" x14ac:dyDescent="0.25">
      <c r="F1" s="1" t="s">
        <v>4</v>
      </c>
      <c r="G1" s="1" t="s">
        <v>5</v>
      </c>
      <c r="H1" s="1" t="s">
        <v>4</v>
      </c>
      <c r="I1" s="1" t="s">
        <v>5</v>
      </c>
      <c r="J1" s="17" t="s">
        <v>34</v>
      </c>
      <c r="K1" s="17" t="s">
        <v>35</v>
      </c>
      <c r="L1" s="8" t="s">
        <v>36</v>
      </c>
    </row>
    <row r="2" spans="1:17" x14ac:dyDescent="0.25">
      <c r="A2" s="1" t="s">
        <v>1</v>
      </c>
      <c r="B2" s="1" t="s">
        <v>0</v>
      </c>
      <c r="C2" s="4" t="s">
        <v>8</v>
      </c>
      <c r="D2" s="4" t="s">
        <v>2</v>
      </c>
      <c r="E2" s="6" t="s">
        <v>3</v>
      </c>
      <c r="F2" s="1" t="s">
        <v>6</v>
      </c>
      <c r="G2" s="1" t="s">
        <v>6</v>
      </c>
      <c r="H2" s="1" t="s">
        <v>11</v>
      </c>
      <c r="I2" s="1" t="s">
        <v>11</v>
      </c>
      <c r="J2" s="1" t="s">
        <v>23</v>
      </c>
      <c r="K2" s="1" t="s">
        <v>24</v>
      </c>
      <c r="L2" s="1" t="s">
        <v>22</v>
      </c>
      <c r="M2" s="1" t="s">
        <v>25</v>
      </c>
      <c r="N2" s="1" t="s">
        <v>26</v>
      </c>
      <c r="P2" t="s">
        <v>27</v>
      </c>
    </row>
    <row r="3" spans="1:17" x14ac:dyDescent="0.25">
      <c r="A3" s="2" t="s">
        <v>12</v>
      </c>
      <c r="B3" s="2" t="s">
        <v>33</v>
      </c>
      <c r="C3" s="2" t="s">
        <v>7</v>
      </c>
      <c r="D3" s="2">
        <v>1</v>
      </c>
      <c r="E3" s="2">
        <v>0</v>
      </c>
      <c r="F3" s="2">
        <v>27.437999999999999</v>
      </c>
      <c r="G3" s="2">
        <v>24.286999999999999</v>
      </c>
      <c r="H3" s="2" t="s">
        <v>13</v>
      </c>
      <c r="I3" s="2" t="s">
        <v>14</v>
      </c>
      <c r="J3" s="9">
        <f>(F3)*(1.805/($Q$9*2.65*202600))</f>
        <v>3.8276066502259945E-3</v>
      </c>
      <c r="K3" s="9">
        <f>(G3)*(1.805/($Q$9*2.65*202600))</f>
        <v>3.3880415013499061E-3</v>
      </c>
      <c r="L3" s="9">
        <f>Pl1P!$F$40*(1.805/($Q$8*2.65*202600))</f>
        <v>7.5946562610590632E-3</v>
      </c>
      <c r="M3" s="9">
        <f>SUM(J3:L3)</f>
        <v>1.4810304412634964E-2</v>
      </c>
      <c r="N3" s="10">
        <f>M3*10000</f>
        <v>148.10304412634963</v>
      </c>
      <c r="P3" t="s">
        <v>28</v>
      </c>
    </row>
    <row r="4" spans="1:17" x14ac:dyDescent="0.25">
      <c r="A4" s="2" t="s">
        <v>12</v>
      </c>
      <c r="B4" s="11" t="s">
        <v>33</v>
      </c>
      <c r="C4" s="11" t="s">
        <v>7</v>
      </c>
      <c r="D4" s="11">
        <v>2</v>
      </c>
      <c r="E4" s="11">
        <v>50</v>
      </c>
      <c r="F4" s="11">
        <v>29.105</v>
      </c>
      <c r="G4" s="11">
        <v>28.308</v>
      </c>
      <c r="H4" s="11" t="s">
        <v>13</v>
      </c>
      <c r="I4" s="11" t="s">
        <v>14</v>
      </c>
      <c r="J4" s="12">
        <f t="shared" ref="J4:K25" si="0">(F4)*(1.805/($Q$9*2.65*202600))</f>
        <v>4.0601534935063629E-3</v>
      </c>
      <c r="K4" s="12">
        <f>(G4)*(1.805/($Q$9*2.65*202600))</f>
        <v>3.9489718293825157E-3</v>
      </c>
      <c r="L4" s="12">
        <f>Pl1P!$F$42*(1.805/($Q$8*2.65*202600))</f>
        <v>9.2141846767701228E-3</v>
      </c>
      <c r="M4" s="12">
        <f t="shared" ref="M4:M25" si="1">SUM(J4:L4)</f>
        <v>1.7223309999659001E-2</v>
      </c>
      <c r="N4" s="11">
        <f t="shared" ref="N4:N25" si="2">M4*10000</f>
        <v>172.23309999659</v>
      </c>
      <c r="P4" t="s">
        <v>29</v>
      </c>
    </row>
    <row r="5" spans="1:17" x14ac:dyDescent="0.25">
      <c r="A5" s="2" t="s">
        <v>12</v>
      </c>
      <c r="B5" s="11" t="s">
        <v>33</v>
      </c>
      <c r="C5" s="11" t="s">
        <v>7</v>
      </c>
      <c r="D5" s="11">
        <v>3</v>
      </c>
      <c r="E5" s="11">
        <v>100</v>
      </c>
      <c r="F5" s="11">
        <v>25.564</v>
      </c>
      <c r="G5" s="11">
        <v>32.402999999999999</v>
      </c>
      <c r="H5" s="11" t="s">
        <v>13</v>
      </c>
      <c r="I5" s="11" t="s">
        <v>14</v>
      </c>
      <c r="J5" s="12">
        <f t="shared" si="0"/>
        <v>3.5661832643187306E-3</v>
      </c>
      <c r="K5" s="12">
        <f>(G5)*(1.805/($Q$9*2.65*202600))</f>
        <v>4.5202251726537248E-3</v>
      </c>
      <c r="L5" s="12">
        <f>Pl1P!$F$42*(1.805/($Q$8*2.65*202600))</f>
        <v>9.2141846767701228E-3</v>
      </c>
      <c r="M5" s="12">
        <f t="shared" si="1"/>
        <v>1.7300593113742577E-2</v>
      </c>
      <c r="N5" s="11">
        <f t="shared" si="2"/>
        <v>173.00593113742576</v>
      </c>
      <c r="P5" t="s">
        <v>30</v>
      </c>
    </row>
    <row r="6" spans="1:17" x14ac:dyDescent="0.25">
      <c r="A6" s="2" t="s">
        <v>12</v>
      </c>
      <c r="B6" s="11" t="s">
        <v>33</v>
      </c>
      <c r="C6" s="11" t="s">
        <v>7</v>
      </c>
      <c r="D6" s="11">
        <v>4</v>
      </c>
      <c r="E6" s="11">
        <v>150</v>
      </c>
      <c r="F6" s="11">
        <v>22.994</v>
      </c>
      <c r="G6" s="11">
        <v>30.884</v>
      </c>
      <c r="H6" s="11" t="s">
        <v>13</v>
      </c>
      <c r="I6" s="11" t="s">
        <v>14</v>
      </c>
      <c r="J6" s="12">
        <f t="shared" si="0"/>
        <v>3.2076677350862497E-3</v>
      </c>
      <c r="K6" s="12">
        <f t="shared" si="0"/>
        <v>4.3083243598505579E-3</v>
      </c>
      <c r="L6" s="12">
        <f>Pl1P!$F$42*(1.805/($Q$8*2.65*202600))</f>
        <v>9.2141846767701228E-3</v>
      </c>
      <c r="M6" s="12">
        <f t="shared" si="1"/>
        <v>1.673017677170693E-2</v>
      </c>
      <c r="N6" s="11">
        <f t="shared" si="2"/>
        <v>167.30176771706931</v>
      </c>
    </row>
    <row r="7" spans="1:17" x14ac:dyDescent="0.25">
      <c r="A7" s="2" t="s">
        <v>12</v>
      </c>
      <c r="B7" s="11" t="s">
        <v>33</v>
      </c>
      <c r="C7" s="11" t="s">
        <v>7</v>
      </c>
      <c r="D7" s="11">
        <v>5</v>
      </c>
      <c r="E7" s="11">
        <v>200</v>
      </c>
      <c r="F7" s="11">
        <v>23.638999999999999</v>
      </c>
      <c r="G7" s="11">
        <v>28.523</v>
      </c>
      <c r="H7" s="11" t="s">
        <v>13</v>
      </c>
      <c r="I7" s="11" t="s">
        <v>14</v>
      </c>
      <c r="J7" s="12">
        <f t="shared" si="0"/>
        <v>3.2976453679091876E-3</v>
      </c>
      <c r="K7" s="12">
        <f t="shared" si="0"/>
        <v>3.9789643736568275E-3</v>
      </c>
      <c r="L7" s="12">
        <f>Pl1P!$F$42*(1.805/($Q$8*2.65*202600))</f>
        <v>9.2141846767701228E-3</v>
      </c>
      <c r="M7" s="12">
        <f t="shared" si="1"/>
        <v>1.649079441833614E-2</v>
      </c>
      <c r="N7" s="11">
        <f t="shared" si="2"/>
        <v>164.90794418336139</v>
      </c>
      <c r="P7" t="s">
        <v>31</v>
      </c>
    </row>
    <row r="8" spans="1:17" x14ac:dyDescent="0.25">
      <c r="A8" s="2" t="s">
        <v>12</v>
      </c>
      <c r="B8" s="11" t="s">
        <v>33</v>
      </c>
      <c r="C8" s="11" t="s">
        <v>7</v>
      </c>
      <c r="D8" s="11">
        <v>6</v>
      </c>
      <c r="E8" s="11">
        <v>250</v>
      </c>
      <c r="F8" s="11">
        <v>25.007999999999999</v>
      </c>
      <c r="G8" s="11">
        <v>26.905999999999999</v>
      </c>
      <c r="H8" s="11" t="s">
        <v>13</v>
      </c>
      <c r="I8" s="11" t="s">
        <v>14</v>
      </c>
      <c r="J8" s="12">
        <f t="shared" si="0"/>
        <v>3.4886211498232986E-3</v>
      </c>
      <c r="K8" s="12">
        <f t="shared" si="0"/>
        <v>3.7533925406728116E-3</v>
      </c>
      <c r="L8" s="12">
        <f>Pl1P!$F$42*(1.805/($Q$8*2.65*202600))</f>
        <v>9.2141846767701228E-3</v>
      </c>
      <c r="M8" s="12">
        <f t="shared" si="1"/>
        <v>1.6456198367266233E-2</v>
      </c>
      <c r="N8" s="11">
        <f t="shared" si="2"/>
        <v>164.56198367266234</v>
      </c>
      <c r="P8" s="3" t="s">
        <v>32</v>
      </c>
      <c r="Q8" s="3">
        <v>1.7999999999999999E-2</v>
      </c>
    </row>
    <row r="9" spans="1:17" x14ac:dyDescent="0.25">
      <c r="A9" s="2" t="s">
        <v>12</v>
      </c>
      <c r="B9" s="11" t="s">
        <v>33</v>
      </c>
      <c r="C9" s="11" t="s">
        <v>7</v>
      </c>
      <c r="D9" s="11">
        <v>7</v>
      </c>
      <c r="E9" s="11">
        <v>300</v>
      </c>
      <c r="F9" s="11">
        <v>27.530999999999999</v>
      </c>
      <c r="G9" s="11">
        <v>26.303000000000001</v>
      </c>
      <c r="H9" s="11" t="s">
        <v>13</v>
      </c>
      <c r="I9" s="11" t="s">
        <v>14</v>
      </c>
      <c r="J9" s="12">
        <f t="shared" si="0"/>
        <v>3.8405801693772086E-3</v>
      </c>
      <c r="K9" s="12">
        <f t="shared" si="0"/>
        <v>3.6692739164988098E-3</v>
      </c>
      <c r="L9" s="12">
        <f>Pl1P!$F$42*(1.805/($Q$8*2.65*202600))</f>
        <v>9.2141846767701228E-3</v>
      </c>
      <c r="M9" s="12">
        <f t="shared" si="1"/>
        <v>1.6724038762646141E-2</v>
      </c>
      <c r="N9" s="11">
        <f t="shared" si="2"/>
        <v>167.2403876264614</v>
      </c>
      <c r="P9" s="3" t="s">
        <v>33</v>
      </c>
      <c r="Q9" s="3">
        <v>2.41E-2</v>
      </c>
    </row>
    <row r="10" spans="1:17" x14ac:dyDescent="0.25">
      <c r="A10" s="2" t="s">
        <v>12</v>
      </c>
      <c r="B10" s="11" t="s">
        <v>33</v>
      </c>
      <c r="C10" s="11" t="s">
        <v>7</v>
      </c>
      <c r="D10" s="11">
        <v>8</v>
      </c>
      <c r="E10" s="11">
        <v>350</v>
      </c>
      <c r="F10" s="11">
        <v>32.930999999999997</v>
      </c>
      <c r="G10" s="11">
        <v>27.704999999999998</v>
      </c>
      <c r="H10" s="11" t="s">
        <v>13</v>
      </c>
      <c r="I10" s="11" t="s">
        <v>14</v>
      </c>
      <c r="J10" s="12">
        <f t="shared" si="0"/>
        <v>4.593881281383199E-3</v>
      </c>
      <c r="K10" s="12">
        <f t="shared" si="0"/>
        <v>3.8648532052085126E-3</v>
      </c>
      <c r="L10" s="12">
        <f>Pl1P!$F$42*(1.805/($Q$8*2.65*202600))</f>
        <v>9.2141846767701228E-3</v>
      </c>
      <c r="M10" s="12">
        <f t="shared" si="1"/>
        <v>1.7672919163361833E-2</v>
      </c>
      <c r="N10" s="11">
        <f t="shared" si="2"/>
        <v>176.72919163361834</v>
      </c>
    </row>
    <row r="11" spans="1:17" x14ac:dyDescent="0.25">
      <c r="A11" s="2" t="s">
        <v>12</v>
      </c>
      <c r="B11" s="11" t="s">
        <v>33</v>
      </c>
      <c r="C11" s="11" t="s">
        <v>7</v>
      </c>
      <c r="D11" s="11">
        <v>9</v>
      </c>
      <c r="E11" s="11">
        <v>400</v>
      </c>
      <c r="F11" s="11">
        <v>35.67</v>
      </c>
      <c r="G11" s="11">
        <v>28.81</v>
      </c>
      <c r="H11" s="11" t="s">
        <v>13</v>
      </c>
      <c r="I11" s="11" t="s">
        <v>14</v>
      </c>
      <c r="J11" s="12">
        <f t="shared" si="0"/>
        <v>4.9759723454173496E-3</v>
      </c>
      <c r="K11" s="12">
        <f t="shared" si="0"/>
        <v>4.0190009327578866E-3</v>
      </c>
      <c r="L11" s="12">
        <f>Pl1P!$F$42*(1.805/($Q$8*2.65*202600))</f>
        <v>9.2141846767701228E-3</v>
      </c>
      <c r="M11" s="12">
        <f t="shared" si="1"/>
        <v>1.8209157954945359E-2</v>
      </c>
      <c r="N11" s="11">
        <f t="shared" si="2"/>
        <v>182.0915795494536</v>
      </c>
    </row>
    <row r="12" spans="1:17" x14ac:dyDescent="0.25">
      <c r="A12" s="2" t="s">
        <v>12</v>
      </c>
      <c r="B12" s="11" t="s">
        <v>33</v>
      </c>
      <c r="C12" s="11" t="s">
        <v>7</v>
      </c>
      <c r="D12" s="11">
        <v>10</v>
      </c>
      <c r="E12" s="11">
        <v>450</v>
      </c>
      <c r="F12" s="11">
        <v>39.996000000000002</v>
      </c>
      <c r="G12" s="11">
        <v>30.117000000000001</v>
      </c>
      <c r="H12" s="11" t="s">
        <v>13</v>
      </c>
      <c r="I12" s="11" t="s">
        <v>14</v>
      </c>
      <c r="J12" s="12">
        <f t="shared" si="0"/>
        <v>5.5794502362577041E-3</v>
      </c>
      <c r="K12" s="12">
        <f t="shared" si="0"/>
        <v>4.2013277019045218E-3</v>
      </c>
      <c r="L12" s="12">
        <f>Pl1P!$F$42*(1.805/($Q$8*2.65*202600))</f>
        <v>9.2141846767701228E-3</v>
      </c>
      <c r="M12" s="12">
        <f t="shared" si="1"/>
        <v>1.8994962614932349E-2</v>
      </c>
      <c r="N12" s="11">
        <f t="shared" si="2"/>
        <v>189.94962614932348</v>
      </c>
    </row>
    <row r="13" spans="1:17" x14ac:dyDescent="0.25">
      <c r="A13" s="2" t="s">
        <v>12</v>
      </c>
      <c r="B13" s="11" t="s">
        <v>33</v>
      </c>
      <c r="C13" s="11" t="s">
        <v>7</v>
      </c>
      <c r="D13" s="11">
        <v>11</v>
      </c>
      <c r="E13" s="11">
        <v>500</v>
      </c>
      <c r="F13" s="11">
        <v>46.396999999999998</v>
      </c>
      <c r="G13" s="11">
        <v>33.531999999999996</v>
      </c>
      <c r="H13" s="11" t="s">
        <v>13</v>
      </c>
      <c r="I13" s="11" t="s">
        <v>14</v>
      </c>
      <c r="J13" s="12">
        <f t="shared" si="0"/>
        <v>6.4723910543966565E-3</v>
      </c>
      <c r="K13" s="12">
        <f t="shared" si="0"/>
        <v>4.6777209051453474E-3</v>
      </c>
      <c r="L13" s="12">
        <f>Pl1P!$F$42*(1.805/($Q$8*2.65*202600))</f>
        <v>9.2141846767701228E-3</v>
      </c>
      <c r="M13" s="12">
        <f t="shared" si="1"/>
        <v>2.0364296636312125E-2</v>
      </c>
      <c r="N13" s="11">
        <f t="shared" si="2"/>
        <v>203.64296636312125</v>
      </c>
    </row>
    <row r="14" spans="1:17" x14ac:dyDescent="0.25">
      <c r="A14" s="2" t="s">
        <v>12</v>
      </c>
      <c r="B14" s="11" t="s">
        <v>33</v>
      </c>
      <c r="C14" s="11" t="s">
        <v>7</v>
      </c>
      <c r="D14" s="11">
        <v>12</v>
      </c>
      <c r="E14" s="11">
        <v>550</v>
      </c>
      <c r="F14" s="11">
        <v>48.859000000000002</v>
      </c>
      <c r="G14" s="11">
        <v>34.505000000000003</v>
      </c>
      <c r="H14" s="11" t="s">
        <v>13</v>
      </c>
      <c r="I14" s="11" t="s">
        <v>14</v>
      </c>
      <c r="J14" s="12">
        <f t="shared" si="0"/>
        <v>6.8158405613890178E-3</v>
      </c>
      <c r="K14" s="12">
        <f t="shared" si="0"/>
        <v>4.8134546055123538E-3</v>
      </c>
      <c r="L14" s="12">
        <f>Pl1P!$F$42*(1.805/($Q$8*2.65*202600))</f>
        <v>9.2141846767701228E-3</v>
      </c>
      <c r="M14" s="12">
        <f t="shared" si="1"/>
        <v>2.0843479843671495E-2</v>
      </c>
      <c r="N14" s="11">
        <f t="shared" si="2"/>
        <v>208.43479843671494</v>
      </c>
    </row>
    <row r="15" spans="1:17" x14ac:dyDescent="0.25">
      <c r="A15" s="2" t="s">
        <v>12</v>
      </c>
      <c r="B15" s="11" t="s">
        <v>33</v>
      </c>
      <c r="C15" s="11" t="s">
        <v>7</v>
      </c>
      <c r="D15" s="11">
        <v>13</v>
      </c>
      <c r="E15" s="11">
        <v>600</v>
      </c>
      <c r="F15" s="11">
        <v>49.128999999999998</v>
      </c>
      <c r="G15" s="11">
        <v>35.323999999999998</v>
      </c>
      <c r="H15" s="11" t="s">
        <v>13</v>
      </c>
      <c r="I15" s="11" t="s">
        <v>14</v>
      </c>
      <c r="J15" s="12">
        <f t="shared" si="0"/>
        <v>6.8535056169893166E-3</v>
      </c>
      <c r="K15" s="12">
        <f t="shared" si="0"/>
        <v>4.9277052741665949E-3</v>
      </c>
      <c r="L15" s="12">
        <f>Pl1P!$F$42*(1.805/($Q$8*2.65*202600))</f>
        <v>9.2141846767701228E-3</v>
      </c>
      <c r="M15" s="12">
        <f t="shared" si="1"/>
        <v>2.0995395567926033E-2</v>
      </c>
      <c r="N15" s="11">
        <f t="shared" si="2"/>
        <v>209.95395567926033</v>
      </c>
    </row>
    <row r="16" spans="1:17" x14ac:dyDescent="0.25">
      <c r="A16" s="2" t="s">
        <v>12</v>
      </c>
      <c r="B16" s="11" t="s">
        <v>33</v>
      </c>
      <c r="C16" s="11" t="s">
        <v>7</v>
      </c>
      <c r="D16" s="11">
        <v>14</v>
      </c>
      <c r="E16" s="11">
        <v>650</v>
      </c>
      <c r="F16" s="11">
        <v>37.286999999999999</v>
      </c>
      <c r="G16" s="11">
        <v>25.940999999999999</v>
      </c>
      <c r="H16" s="11" t="s">
        <v>13</v>
      </c>
      <c r="I16" s="11" t="s">
        <v>14</v>
      </c>
      <c r="J16" s="12">
        <f t="shared" si="0"/>
        <v>5.2015441784013655E-3</v>
      </c>
      <c r="K16" s="12">
        <f t="shared" si="0"/>
        <v>3.6187748419532228E-3</v>
      </c>
      <c r="L16" s="12">
        <f>Pl1P!$F$42*(1.805/($Q$8*2.65*202600))</f>
        <v>9.2141846767701228E-3</v>
      </c>
      <c r="M16" s="12">
        <f t="shared" si="1"/>
        <v>1.8034503697124712E-2</v>
      </c>
      <c r="N16" s="11">
        <f t="shared" si="2"/>
        <v>180.34503697124711</v>
      </c>
    </row>
    <row r="17" spans="1:14" x14ac:dyDescent="0.25">
      <c r="A17" s="2" t="s">
        <v>12</v>
      </c>
      <c r="B17" s="11" t="s">
        <v>33</v>
      </c>
      <c r="C17" s="11" t="s">
        <v>9</v>
      </c>
      <c r="D17" s="11">
        <v>1</v>
      </c>
      <c r="E17" s="11">
        <v>0</v>
      </c>
      <c r="F17" s="11">
        <v>31.683</v>
      </c>
      <c r="G17" s="11">
        <v>19.681000000000001</v>
      </c>
      <c r="H17" s="11" t="s">
        <v>15</v>
      </c>
      <c r="I17" s="11" t="s">
        <v>16</v>
      </c>
      <c r="J17" s="12">
        <f t="shared" si="0"/>
        <v>4.4197850243862594E-3</v>
      </c>
      <c r="K17" s="12">
        <f t="shared" si="0"/>
        <v>2.7455035528499818E-3</v>
      </c>
      <c r="L17" s="12">
        <f>Pl1P!$F$42*(1.805/($Q$8*2.65*202600))</f>
        <v>9.2141846767701228E-3</v>
      </c>
      <c r="M17" s="12">
        <f t="shared" si="1"/>
        <v>1.6379473254006363E-2</v>
      </c>
      <c r="N17" s="11">
        <f t="shared" si="2"/>
        <v>163.79473254006362</v>
      </c>
    </row>
    <row r="18" spans="1:14" x14ac:dyDescent="0.25">
      <c r="A18" s="2" t="s">
        <v>12</v>
      </c>
      <c r="B18" s="11" t="s">
        <v>33</v>
      </c>
      <c r="C18" s="11" t="s">
        <v>9</v>
      </c>
      <c r="D18" s="11">
        <v>2</v>
      </c>
      <c r="E18" s="11">
        <v>50</v>
      </c>
      <c r="F18" s="11">
        <v>31.004999999999999</v>
      </c>
      <c r="G18" s="11">
        <v>22.888999999999999</v>
      </c>
      <c r="H18" s="11" t="s">
        <v>15</v>
      </c>
      <c r="I18" s="11" t="s">
        <v>16</v>
      </c>
      <c r="J18" s="12">
        <f t="shared" si="0"/>
        <v>4.3252038847677293E-3</v>
      </c>
      <c r="K18" s="12">
        <f t="shared" si="0"/>
        <v>3.193020213463911E-3</v>
      </c>
      <c r="L18" s="12">
        <f>Pl1P!$F$42*(1.805/($Q$8*2.65*202600))</f>
        <v>9.2141846767701228E-3</v>
      </c>
      <c r="M18" s="12">
        <f t="shared" si="1"/>
        <v>1.6732408775001761E-2</v>
      </c>
      <c r="N18" s="11">
        <f t="shared" si="2"/>
        <v>167.32408775001761</v>
      </c>
    </row>
    <row r="19" spans="1:14" x14ac:dyDescent="0.25">
      <c r="A19" s="2" t="s">
        <v>12</v>
      </c>
      <c r="B19" s="11" t="s">
        <v>33</v>
      </c>
      <c r="C19" s="11" t="s">
        <v>9</v>
      </c>
      <c r="D19" s="11">
        <v>3</v>
      </c>
      <c r="E19" s="11">
        <v>100</v>
      </c>
      <c r="F19" s="11">
        <v>35.710999999999999</v>
      </c>
      <c r="G19" s="11">
        <v>30.422999999999998</v>
      </c>
      <c r="H19" s="11" t="s">
        <v>15</v>
      </c>
      <c r="I19" s="11" t="s">
        <v>16</v>
      </c>
      <c r="J19" s="12">
        <f t="shared" si="0"/>
        <v>4.9816918538603573E-3</v>
      </c>
      <c r="K19" s="12">
        <f t="shared" si="0"/>
        <v>4.2440147649181947E-3</v>
      </c>
      <c r="L19" s="12">
        <f>Pl1P!$F$42*(1.805/($Q$8*2.65*202600))</f>
        <v>9.2141846767701228E-3</v>
      </c>
      <c r="M19" s="12">
        <f t="shared" si="1"/>
        <v>1.8439891295548676E-2</v>
      </c>
      <c r="N19" s="11">
        <f t="shared" si="2"/>
        <v>184.39891295548676</v>
      </c>
    </row>
    <row r="20" spans="1:14" x14ac:dyDescent="0.25">
      <c r="A20" s="2" t="s">
        <v>12</v>
      </c>
      <c r="B20" s="11" t="s">
        <v>33</v>
      </c>
      <c r="C20" s="11" t="s">
        <v>9</v>
      </c>
      <c r="D20" s="11">
        <v>4</v>
      </c>
      <c r="E20" s="11">
        <v>150</v>
      </c>
      <c r="F20" s="11">
        <v>41.661999999999999</v>
      </c>
      <c r="G20" s="11">
        <v>31.143999999999998</v>
      </c>
      <c r="H20" s="11" t="s">
        <v>15</v>
      </c>
      <c r="I20" s="11" t="s">
        <v>16</v>
      </c>
      <c r="J20" s="12">
        <f t="shared" si="0"/>
        <v>5.8118575793321449E-3</v>
      </c>
      <c r="K20" s="12">
        <f t="shared" si="0"/>
        <v>4.3445944133915868E-3</v>
      </c>
      <c r="L20" s="12">
        <f>Pl1P!$F$42*(1.805/($Q$8*2.65*202600))</f>
        <v>9.2141846767701228E-3</v>
      </c>
      <c r="M20" s="12">
        <f t="shared" si="1"/>
        <v>1.9370636669493853E-2</v>
      </c>
      <c r="N20" s="11">
        <f t="shared" si="2"/>
        <v>193.70636669493854</v>
      </c>
    </row>
    <row r="21" spans="1:14" x14ac:dyDescent="0.25">
      <c r="A21" s="2" t="s">
        <v>12</v>
      </c>
      <c r="B21" s="11" t="s">
        <v>33</v>
      </c>
      <c r="C21" s="11" t="s">
        <v>9</v>
      </c>
      <c r="D21" s="11">
        <v>5</v>
      </c>
      <c r="E21" s="11">
        <v>200</v>
      </c>
      <c r="F21" s="11">
        <v>24.364000000000001</v>
      </c>
      <c r="G21" s="11">
        <v>16.870999999999999</v>
      </c>
      <c r="H21" s="11" t="s">
        <v>15</v>
      </c>
      <c r="I21" s="11" t="s">
        <v>16</v>
      </c>
      <c r="J21" s="12">
        <f t="shared" si="0"/>
        <v>3.3987830172062883E-3</v>
      </c>
      <c r="K21" s="12">
        <f t="shared" si="0"/>
        <v>2.3535079741950123E-3</v>
      </c>
      <c r="L21" s="12">
        <f>Pl1P!$F$42*(1.805/($Q$8*2.65*202600))</f>
        <v>9.2141846767701228E-3</v>
      </c>
      <c r="M21" s="12">
        <f t="shared" si="1"/>
        <v>1.4966475668171424E-2</v>
      </c>
      <c r="N21" s="11">
        <f t="shared" si="2"/>
        <v>149.66475668171424</v>
      </c>
    </row>
    <row r="22" spans="1:14" x14ac:dyDescent="0.25">
      <c r="A22" s="2" t="s">
        <v>12</v>
      </c>
      <c r="B22" s="11" t="s">
        <v>33</v>
      </c>
      <c r="C22" s="11" t="s">
        <v>9</v>
      </c>
      <c r="D22" s="11">
        <v>6</v>
      </c>
      <c r="E22" s="11">
        <v>250</v>
      </c>
      <c r="F22" s="11">
        <v>17.643000000000001</v>
      </c>
      <c r="G22" s="11">
        <v>12.372</v>
      </c>
      <c r="H22" s="11" t="s">
        <v>15</v>
      </c>
      <c r="I22" s="11" t="s">
        <v>16</v>
      </c>
      <c r="J22" s="12">
        <f t="shared" si="0"/>
        <v>2.4612021331706837E-3</v>
      </c>
      <c r="K22" s="12">
        <f t="shared" si="0"/>
        <v>1.7258965477292808E-3</v>
      </c>
      <c r="L22" s="12">
        <f>Pl1P!$F$42*(1.805/($Q$8*2.65*202600))</f>
        <v>9.2141846767701228E-3</v>
      </c>
      <c r="M22" s="12">
        <f t="shared" si="1"/>
        <v>1.3401283357670088E-2</v>
      </c>
      <c r="N22" s="11">
        <f t="shared" si="2"/>
        <v>134.01283357670087</v>
      </c>
    </row>
    <row r="23" spans="1:14" x14ac:dyDescent="0.25">
      <c r="A23" s="2" t="s">
        <v>12</v>
      </c>
      <c r="B23" s="11" t="s">
        <v>33</v>
      </c>
      <c r="C23" s="11" t="s">
        <v>9</v>
      </c>
      <c r="D23" s="11">
        <v>7</v>
      </c>
      <c r="E23" s="11">
        <v>300</v>
      </c>
      <c r="F23" s="11">
        <v>17.172000000000001</v>
      </c>
      <c r="G23" s="11">
        <v>11.795999999999999</v>
      </c>
      <c r="H23" s="11" t="s">
        <v>15</v>
      </c>
      <c r="I23" s="11" t="s">
        <v>16</v>
      </c>
      <c r="J23" s="12">
        <f t="shared" si="0"/>
        <v>2.3954975361790503E-3</v>
      </c>
      <c r="K23" s="12">
        <f t="shared" si="0"/>
        <v>1.6455444291153083E-3</v>
      </c>
      <c r="L23" s="12">
        <f>Pl1P!$F$42*(1.805/($Q$8*2.65*202600))</f>
        <v>9.2141846767701228E-3</v>
      </c>
      <c r="M23" s="12">
        <f t="shared" si="1"/>
        <v>1.3255226642064482E-2</v>
      </c>
      <c r="N23" s="11">
        <f t="shared" si="2"/>
        <v>132.55226642064483</v>
      </c>
    </row>
    <row r="24" spans="1:14" x14ac:dyDescent="0.25">
      <c r="A24" s="2" t="s">
        <v>12</v>
      </c>
      <c r="B24" s="2" t="s">
        <v>33</v>
      </c>
      <c r="C24" s="2" t="s">
        <v>9</v>
      </c>
      <c r="D24" s="2">
        <v>8</v>
      </c>
      <c r="E24" s="2">
        <v>350</v>
      </c>
      <c r="F24" s="2">
        <v>15.053000000000001</v>
      </c>
      <c r="G24" s="2">
        <v>11.167999999999999</v>
      </c>
      <c r="H24" s="2" t="s">
        <v>15</v>
      </c>
      <c r="I24" s="2" t="s">
        <v>16</v>
      </c>
      <c r="J24" s="9">
        <f t="shared" si="0"/>
        <v>2.0998965998196627E-3</v>
      </c>
      <c r="K24" s="9">
        <f t="shared" si="0"/>
        <v>1.5579382997931302E-3</v>
      </c>
      <c r="L24" s="9">
        <f>Pl1P!$F$42*(1.805/($Q$8*2.65*202600))</f>
        <v>9.2141846767701228E-3</v>
      </c>
      <c r="M24" s="9">
        <f t="shared" si="1"/>
        <v>1.2872019576382916E-2</v>
      </c>
      <c r="N24" s="10">
        <f t="shared" si="2"/>
        <v>128.72019576382917</v>
      </c>
    </row>
    <row r="25" spans="1:14" x14ac:dyDescent="0.25">
      <c r="A25" s="2" t="s">
        <v>12</v>
      </c>
      <c r="B25" s="2" t="s">
        <v>33</v>
      </c>
      <c r="C25" s="2" t="s">
        <v>9</v>
      </c>
      <c r="D25" s="2">
        <v>9</v>
      </c>
      <c r="E25" s="2">
        <v>400</v>
      </c>
      <c r="F25" s="2">
        <v>18.045000000000002</v>
      </c>
      <c r="G25" s="2">
        <v>10.590999999999999</v>
      </c>
      <c r="H25" s="2" t="s">
        <v>15</v>
      </c>
      <c r="I25" s="2" t="s">
        <v>16</v>
      </c>
      <c r="J25" s="13">
        <f t="shared" si="0"/>
        <v>2.5172812159533521E-3</v>
      </c>
      <c r="K25" s="13">
        <f t="shared" si="0"/>
        <v>1.4774466809732308E-3</v>
      </c>
      <c r="L25" s="13">
        <f>Pl1P!$F$42*(1.805/($Q$8*2.65*202600))</f>
        <v>9.2141846767701228E-3</v>
      </c>
      <c r="M25" s="13">
        <f t="shared" si="1"/>
        <v>1.3208912573696706E-2</v>
      </c>
      <c r="N25" s="14">
        <f t="shared" si="2"/>
        <v>132.08912573696705</v>
      </c>
    </row>
    <row r="26" spans="1:14" x14ac:dyDescent="0.25">
      <c r="A26" s="3"/>
      <c r="B26" s="3"/>
      <c r="C26" s="3"/>
      <c r="J26" s="15"/>
      <c r="K26" s="15"/>
      <c r="L26" s="15"/>
      <c r="M26" s="15"/>
      <c r="N26" s="16"/>
    </row>
    <row r="27" spans="1:14" x14ac:dyDescent="0.25">
      <c r="A27" s="3"/>
      <c r="B27" s="3"/>
      <c r="C27" s="3"/>
      <c r="E27" s="20" t="s">
        <v>38</v>
      </c>
      <c r="F27" s="5">
        <f>F3</f>
        <v>27.437999999999999</v>
      </c>
      <c r="G27" s="5">
        <f>G3</f>
        <v>24.286999999999999</v>
      </c>
      <c r="J27" s="15"/>
      <c r="K27" s="15"/>
      <c r="L27" s="15"/>
      <c r="M27" s="15"/>
      <c r="N27" s="5"/>
    </row>
    <row r="28" spans="1:14" x14ac:dyDescent="0.25">
      <c r="A28" s="3"/>
      <c r="B28" s="3"/>
      <c r="C28" s="3"/>
      <c r="E28" s="20" t="s">
        <v>39</v>
      </c>
      <c r="F28" s="5">
        <f t="shared" ref="F28" si="3">AVERAGE(F20:F26)</f>
        <v>22.323166666666665</v>
      </c>
      <c r="G28" s="5">
        <f t="shared" ref="G28" si="4">AVERAGE(G3:G14)</f>
        <v>29.356916666666667</v>
      </c>
      <c r="J28" s="15"/>
      <c r="K28" s="15"/>
      <c r="L28" s="15"/>
      <c r="M28" s="15"/>
      <c r="N28" s="5"/>
    </row>
    <row r="29" spans="1:14" x14ac:dyDescent="0.25">
      <c r="A29" s="3"/>
      <c r="B29" s="3"/>
      <c r="C29" s="3"/>
      <c r="J29" s="15"/>
      <c r="K29" s="15"/>
      <c r="L29" s="15"/>
      <c r="M29" s="15"/>
      <c r="N29" s="16"/>
    </row>
    <row r="30" spans="1:14" x14ac:dyDescent="0.25">
      <c r="A30" s="3"/>
      <c r="B30" s="3"/>
      <c r="C30" s="3"/>
      <c r="J30" s="15"/>
      <c r="K30" s="15"/>
      <c r="L30" s="15"/>
      <c r="M30" s="15"/>
      <c r="N30" s="16"/>
    </row>
    <row r="31" spans="1:14" x14ac:dyDescent="0.25">
      <c r="A31" s="3"/>
      <c r="B31" s="3"/>
      <c r="C31" s="3"/>
      <c r="J31" s="15"/>
      <c r="K31" s="15"/>
      <c r="L31" s="15"/>
      <c r="M31" s="15"/>
      <c r="N31" s="16"/>
    </row>
    <row r="32" spans="1:14" x14ac:dyDescent="0.25">
      <c r="A32" s="3"/>
      <c r="B32" s="3"/>
      <c r="C32" s="3"/>
      <c r="J32" s="15"/>
      <c r="K32" s="15"/>
      <c r="L32" s="15"/>
      <c r="M32" s="15"/>
      <c r="N32" s="16"/>
    </row>
    <row r="33" spans="1:14" x14ac:dyDescent="0.25">
      <c r="A33" s="3"/>
      <c r="B33" s="3"/>
      <c r="C33" s="3"/>
      <c r="J33" s="15"/>
      <c r="K33" s="15"/>
      <c r="L33" s="15"/>
      <c r="M33" s="15"/>
      <c r="N33" s="16"/>
    </row>
    <row r="34" spans="1:14" x14ac:dyDescent="0.25">
      <c r="A34" s="3"/>
      <c r="B34" s="3"/>
      <c r="C34" s="3"/>
      <c r="J34" s="15"/>
      <c r="K34" s="15"/>
      <c r="L34" s="15"/>
      <c r="M34" s="15"/>
      <c r="N34" s="16"/>
    </row>
    <row r="35" spans="1:14" x14ac:dyDescent="0.25">
      <c r="A35" s="3"/>
      <c r="B35" s="3"/>
      <c r="C35" s="3"/>
      <c r="J35" s="15"/>
      <c r="K35" s="15"/>
      <c r="L35" s="15"/>
      <c r="M35" s="15"/>
      <c r="N35" s="16"/>
    </row>
    <row r="36" spans="1:14" x14ac:dyDescent="0.25">
      <c r="A36" s="3"/>
      <c r="B36" s="3"/>
      <c r="C36" s="3"/>
      <c r="J36" s="15"/>
      <c r="K36" s="15"/>
      <c r="L36" s="15"/>
      <c r="M36" s="15"/>
      <c r="N36" s="16"/>
    </row>
    <row r="37" spans="1:14" x14ac:dyDescent="0.25">
      <c r="J37" s="15"/>
      <c r="K37" s="15"/>
      <c r="L37" s="15"/>
      <c r="M37" s="15"/>
      <c r="N37" s="16"/>
    </row>
    <row r="38" spans="1:14" x14ac:dyDescent="0.25">
      <c r="J38" s="15"/>
      <c r="K38" s="15"/>
      <c r="L38" s="15"/>
      <c r="M38" s="15"/>
      <c r="N38" s="16"/>
    </row>
    <row r="39" spans="1:14" x14ac:dyDescent="0.25">
      <c r="J39" s="15"/>
      <c r="K39" s="15"/>
      <c r="L39" s="15"/>
      <c r="M39" s="15"/>
      <c r="N39" s="16"/>
    </row>
    <row r="40" spans="1:14" x14ac:dyDescent="0.25">
      <c r="J40" s="15"/>
      <c r="K40" s="15"/>
      <c r="L40" s="15"/>
      <c r="M40" s="15"/>
      <c r="N40" s="16"/>
    </row>
    <row r="41" spans="1:14" x14ac:dyDescent="0.25">
      <c r="J41" s="15"/>
      <c r="K41" s="15"/>
      <c r="L41" s="15"/>
      <c r="M41" s="15"/>
      <c r="N41" s="16"/>
    </row>
    <row r="42" spans="1:14" x14ac:dyDescent="0.25">
      <c r="J42" s="15"/>
      <c r="K42" s="15"/>
      <c r="L42" s="15"/>
      <c r="M42" s="15"/>
      <c r="N42" s="16"/>
    </row>
    <row r="43" spans="1:14" x14ac:dyDescent="0.25">
      <c r="J43" s="15"/>
      <c r="K43" s="15"/>
      <c r="L43" s="15"/>
      <c r="M43" s="15"/>
      <c r="N43" s="16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A205-23A9-4F44-95E3-3E63FA9B2144}">
  <dimension ref="A1:R53"/>
  <sheetViews>
    <sheetView tabSelected="1" workbookViewId="0">
      <selection activeCell="G10" sqref="G10"/>
    </sheetView>
  </sheetViews>
  <sheetFormatPr defaultRowHeight="15" x14ac:dyDescent="0.25"/>
  <cols>
    <col min="1" max="1" width="12.85546875" style="5" bestFit="1" customWidth="1"/>
    <col min="2" max="2" width="8.85546875" style="5" customWidth="1"/>
    <col min="7" max="7" width="10.5703125" bestFit="1" customWidth="1"/>
    <col min="8" max="8" width="9.7109375" bestFit="1" customWidth="1"/>
    <col min="9" max="9" width="10" bestFit="1" customWidth="1"/>
    <col min="10" max="12" width="5.5703125" style="3" bestFit="1" customWidth="1"/>
    <col min="13" max="13" width="14.5703125" style="3" bestFit="1" customWidth="1"/>
    <col min="14" max="14" width="17" style="3" bestFit="1" customWidth="1"/>
    <col min="16" max="18" width="9.140625" style="3"/>
  </cols>
  <sheetData>
    <row r="1" spans="1:17" x14ac:dyDescent="0.25">
      <c r="C1" s="5"/>
      <c r="D1" s="3"/>
      <c r="E1" s="3"/>
      <c r="F1" s="1" t="s">
        <v>4</v>
      </c>
      <c r="G1" s="1" t="s">
        <v>5</v>
      </c>
      <c r="H1" s="1" t="s">
        <v>4</v>
      </c>
      <c r="I1" s="1" t="s">
        <v>5</v>
      </c>
      <c r="J1" s="17" t="s">
        <v>36</v>
      </c>
      <c r="K1" s="18" t="s">
        <v>37</v>
      </c>
      <c r="L1" s="19" t="s">
        <v>34</v>
      </c>
    </row>
    <row r="2" spans="1:17" x14ac:dyDescent="0.25">
      <c r="A2" s="1" t="s">
        <v>1</v>
      </c>
      <c r="B2" s="1" t="s">
        <v>0</v>
      </c>
      <c r="C2" s="4" t="s">
        <v>8</v>
      </c>
      <c r="D2" s="4" t="s">
        <v>2</v>
      </c>
      <c r="E2" s="6" t="s">
        <v>3</v>
      </c>
      <c r="F2" s="1" t="s">
        <v>6</v>
      </c>
      <c r="G2" s="1" t="s">
        <v>6</v>
      </c>
      <c r="H2" s="1" t="s">
        <v>11</v>
      </c>
      <c r="I2" s="1" t="s">
        <v>11</v>
      </c>
      <c r="J2" s="1" t="s">
        <v>22</v>
      </c>
      <c r="K2" s="1" t="s">
        <v>24</v>
      </c>
      <c r="L2" s="1" t="s">
        <v>23</v>
      </c>
      <c r="M2" s="1" t="s">
        <v>25</v>
      </c>
      <c r="N2" s="1" t="s">
        <v>26</v>
      </c>
      <c r="P2" t="s">
        <v>27</v>
      </c>
    </row>
    <row r="3" spans="1:17" x14ac:dyDescent="0.25">
      <c r="A3" s="11" t="s">
        <v>12</v>
      </c>
      <c r="B3" s="11" t="s">
        <v>32</v>
      </c>
      <c r="C3" s="11" t="s">
        <v>9</v>
      </c>
      <c r="D3" s="11">
        <v>1</v>
      </c>
      <c r="E3" s="11">
        <v>0</v>
      </c>
      <c r="F3" s="11">
        <v>38.874000000000002</v>
      </c>
      <c r="G3" s="11">
        <v>16.135999999999999</v>
      </c>
      <c r="H3" s="11" t="s">
        <v>17</v>
      </c>
      <c r="I3" s="11"/>
      <c r="J3" s="12">
        <f>(F3)*(1.805/($Q$8*2.65*202600))</f>
        <v>7.2607020680834694E-3</v>
      </c>
      <c r="K3" s="12">
        <f>(G3)*(1.805/($Q$8*2.65*202600))</f>
        <v>3.0138058489117365E-3</v>
      </c>
      <c r="L3" s="12">
        <f>Pl1C!$F$27*(1.805/($Q$9*2.65*202600))</f>
        <v>3.8276066502259945E-3</v>
      </c>
      <c r="M3" s="12">
        <f>SUM(J3:L3)</f>
        <v>1.4102114567221199E-2</v>
      </c>
      <c r="N3" s="11">
        <f>M3*10000</f>
        <v>141.02114567221199</v>
      </c>
      <c r="P3" t="s">
        <v>28</v>
      </c>
    </row>
    <row r="4" spans="1:17" x14ac:dyDescent="0.25">
      <c r="A4" s="11" t="s">
        <v>12</v>
      </c>
      <c r="B4" s="11" t="s">
        <v>32</v>
      </c>
      <c r="C4" s="11" t="s">
        <v>9</v>
      </c>
      <c r="D4" s="11">
        <v>2</v>
      </c>
      <c r="E4" s="11">
        <v>100</v>
      </c>
      <c r="F4" s="11">
        <v>45.296999999999997</v>
      </c>
      <c r="G4" s="11">
        <v>22.663</v>
      </c>
      <c r="H4" s="11" t="s">
        <v>17</v>
      </c>
      <c r="I4" s="11"/>
      <c r="J4" s="12">
        <f>(F4)*(1.805/($Q$8*2.65*202600))</f>
        <v>8.4603596639907623E-3</v>
      </c>
      <c r="K4" s="12">
        <f>(G4)*(1.805/($Q$8*2.65*202600))</f>
        <v>4.232888073493226E-3</v>
      </c>
      <c r="L4" s="12">
        <f>Pl1C!$F$27*(1.805/($Q$9*2.65*202600))</f>
        <v>3.8276066502259945E-3</v>
      </c>
      <c r="M4" s="12">
        <f t="shared" ref="M4:M27" si="0">SUM(J4:L4)</f>
        <v>1.6520854387709984E-2</v>
      </c>
      <c r="N4" s="11">
        <f t="shared" ref="N4:N27" si="1">M4*10000</f>
        <v>165.20854387709983</v>
      </c>
      <c r="P4" t="s">
        <v>29</v>
      </c>
    </row>
    <row r="5" spans="1:17" x14ac:dyDescent="0.25">
      <c r="A5" s="11" t="s">
        <v>12</v>
      </c>
      <c r="B5" s="11" t="s">
        <v>32</v>
      </c>
      <c r="C5" s="11" t="s">
        <v>9</v>
      </c>
      <c r="D5" s="11">
        <v>3</v>
      </c>
      <c r="E5" s="11">
        <v>200</v>
      </c>
      <c r="F5" s="11">
        <v>29.454000000000001</v>
      </c>
      <c r="G5" s="11">
        <v>2.778</v>
      </c>
      <c r="H5" s="11" t="s">
        <v>17</v>
      </c>
      <c r="I5" s="11"/>
      <c r="J5" s="12">
        <f t="shared" ref="J5:K27" si="2">(F5)*(1.805/($Q$8*2.65*202600))</f>
        <v>5.5012789708630576E-3</v>
      </c>
      <c r="K5" s="12">
        <f t="shared" si="2"/>
        <v>5.1886171593187934E-4</v>
      </c>
      <c r="L5" s="12">
        <f>Pl1C!$F$27*(1.805/($Q$9*2.65*202600))</f>
        <v>3.8276066502259945E-3</v>
      </c>
      <c r="M5" s="12">
        <f t="shared" si="0"/>
        <v>9.8477473370209324E-3</v>
      </c>
      <c r="N5" s="11">
        <f t="shared" si="1"/>
        <v>98.477473370209324</v>
      </c>
      <c r="P5" t="s">
        <v>30</v>
      </c>
    </row>
    <row r="6" spans="1:17" x14ac:dyDescent="0.25">
      <c r="A6" s="11" t="s">
        <v>12</v>
      </c>
      <c r="B6" s="11" t="s">
        <v>32</v>
      </c>
      <c r="C6" s="11" t="s">
        <v>9</v>
      </c>
      <c r="D6" s="11">
        <v>4</v>
      </c>
      <c r="E6" s="11">
        <v>300</v>
      </c>
      <c r="F6" s="11">
        <v>47.938000000000002</v>
      </c>
      <c r="G6" s="11">
        <v>18.302</v>
      </c>
      <c r="H6" s="11" t="s">
        <v>17</v>
      </c>
      <c r="I6" s="11"/>
      <c r="J6" s="12">
        <f t="shared" si="2"/>
        <v>8.9536331671499041E-3</v>
      </c>
      <c r="K6" s="12">
        <f t="shared" si="2"/>
        <v>3.4183610961070034E-3</v>
      </c>
      <c r="L6" s="12">
        <f>Pl1C!$F$27*(1.805/($Q$9*2.65*202600))</f>
        <v>3.8276066502259945E-3</v>
      </c>
      <c r="M6" s="12">
        <f t="shared" si="0"/>
        <v>1.6199600913482902E-2</v>
      </c>
      <c r="N6" s="11">
        <f t="shared" si="1"/>
        <v>161.99600913482902</v>
      </c>
    </row>
    <row r="7" spans="1:17" x14ac:dyDescent="0.25">
      <c r="A7" s="11" t="s">
        <v>12</v>
      </c>
      <c r="B7" s="11" t="s">
        <v>32</v>
      </c>
      <c r="C7" s="11" t="s">
        <v>9</v>
      </c>
      <c r="D7" s="11">
        <v>5</v>
      </c>
      <c r="E7" s="11">
        <v>400</v>
      </c>
      <c r="F7" s="11">
        <v>25.111999999999998</v>
      </c>
      <c r="G7" s="11">
        <v>2.4780000000000002</v>
      </c>
      <c r="H7" s="11" t="s">
        <v>17</v>
      </c>
      <c r="I7" s="11"/>
      <c r="J7" s="12">
        <f t="shared" si="2"/>
        <v>4.6903007237153902E-3</v>
      </c>
      <c r="K7" s="12">
        <f t="shared" si="2"/>
        <v>4.6282913321785352E-4</v>
      </c>
      <c r="L7" s="12">
        <f>Pl1C!$F$27*(1.805/($Q$9*2.65*202600))</f>
        <v>3.8276066502259945E-3</v>
      </c>
      <c r="M7" s="12">
        <f t="shared" si="0"/>
        <v>8.9807365071592378E-3</v>
      </c>
      <c r="N7" s="11">
        <f t="shared" si="1"/>
        <v>89.807365071592372</v>
      </c>
      <c r="P7" t="s">
        <v>31</v>
      </c>
    </row>
    <row r="8" spans="1:17" x14ac:dyDescent="0.25">
      <c r="A8" s="11" t="s">
        <v>12</v>
      </c>
      <c r="B8" s="11" t="s">
        <v>32</v>
      </c>
      <c r="C8" s="11" t="s">
        <v>9</v>
      </c>
      <c r="D8" s="11">
        <v>6</v>
      </c>
      <c r="E8" s="11">
        <v>500</v>
      </c>
      <c r="F8" s="11">
        <v>31.617999999999999</v>
      </c>
      <c r="G8" s="11">
        <v>3.42</v>
      </c>
      <c r="H8" s="11" t="s">
        <v>17</v>
      </c>
      <c r="I8" s="11"/>
      <c r="J8" s="12">
        <f t="shared" si="2"/>
        <v>5.9054606675068974E-3</v>
      </c>
      <c r="K8" s="12">
        <f t="shared" si="2"/>
        <v>6.3877144293989462E-4</v>
      </c>
      <c r="L8" s="12">
        <f>Pl1C!$F$27*(1.805/($Q$9*2.65*202600))</f>
        <v>3.8276066502259945E-3</v>
      </c>
      <c r="M8" s="12">
        <f t="shared" si="0"/>
        <v>1.0371838760672786E-2</v>
      </c>
      <c r="N8" s="11">
        <f t="shared" si="1"/>
        <v>103.71838760672786</v>
      </c>
      <c r="P8" s="3" t="s">
        <v>32</v>
      </c>
      <c r="Q8" s="3">
        <v>1.7999999999999999E-2</v>
      </c>
    </row>
    <row r="9" spans="1:17" x14ac:dyDescent="0.25">
      <c r="A9" s="11" t="s">
        <v>12</v>
      </c>
      <c r="B9" s="11" t="s">
        <v>32</v>
      </c>
      <c r="C9" s="11" t="s">
        <v>9</v>
      </c>
      <c r="D9" s="11">
        <v>7</v>
      </c>
      <c r="E9" s="11">
        <v>600</v>
      </c>
      <c r="F9" s="11">
        <v>32.002000000000002</v>
      </c>
      <c r="G9" s="11">
        <v>4.7089999999999996</v>
      </c>
      <c r="H9" s="11" t="s">
        <v>17</v>
      </c>
      <c r="I9" s="11"/>
      <c r="J9" s="12">
        <f t="shared" si="2"/>
        <v>5.9771823733808507E-3</v>
      </c>
      <c r="K9" s="12">
        <f t="shared" si="2"/>
        <v>8.7952477333449227E-4</v>
      </c>
      <c r="L9" s="12">
        <f>Pl1C!$F$27*(1.805/($Q$9*2.65*202600))</f>
        <v>3.8276066502259945E-3</v>
      </c>
      <c r="M9" s="12">
        <f t="shared" si="0"/>
        <v>1.0684313796941337E-2</v>
      </c>
      <c r="N9" s="11">
        <f t="shared" si="1"/>
        <v>106.84313796941336</v>
      </c>
      <c r="P9" s="3" t="s">
        <v>33</v>
      </c>
      <c r="Q9" s="3">
        <v>2.41E-2</v>
      </c>
    </row>
    <row r="10" spans="1:17" x14ac:dyDescent="0.25">
      <c r="A10" s="11" t="s">
        <v>12</v>
      </c>
      <c r="B10" s="11" t="s">
        <v>32</v>
      </c>
      <c r="C10" s="11" t="s">
        <v>9</v>
      </c>
      <c r="D10" s="11">
        <v>8</v>
      </c>
      <c r="E10" s="11">
        <v>700</v>
      </c>
      <c r="F10" s="11">
        <v>77.63</v>
      </c>
      <c r="G10" s="11">
        <v>55.329000000000001</v>
      </c>
      <c r="H10" s="11" t="s">
        <v>17</v>
      </c>
      <c r="I10" s="11"/>
      <c r="J10" s="12">
        <f t="shared" si="2"/>
        <v>1.4499364653632755E-2</v>
      </c>
      <c r="K10" s="12">
        <f t="shared" si="2"/>
        <v>1.0334089229947788E-2</v>
      </c>
      <c r="L10" s="12">
        <f>Pl1C!$F$27*(1.805/($Q$9*2.65*202600))</f>
        <v>3.8276066502259945E-3</v>
      </c>
      <c r="M10" s="12">
        <f t="shared" si="0"/>
        <v>2.8661060533806536E-2</v>
      </c>
      <c r="N10" s="11">
        <f t="shared" si="1"/>
        <v>286.61060533806534</v>
      </c>
    </row>
    <row r="11" spans="1:17" x14ac:dyDescent="0.25">
      <c r="A11" s="11" t="s">
        <v>12</v>
      </c>
      <c r="B11" s="11" t="s">
        <v>32</v>
      </c>
      <c r="C11" s="11" t="s">
        <v>9</v>
      </c>
      <c r="D11" s="11">
        <v>9</v>
      </c>
      <c r="E11" s="11">
        <v>800</v>
      </c>
      <c r="F11" s="11">
        <v>65.397000000000006</v>
      </c>
      <c r="G11" s="11">
        <v>36.341000000000001</v>
      </c>
      <c r="H11" s="11" t="s">
        <v>17</v>
      </c>
      <c r="I11" s="11"/>
      <c r="J11" s="12">
        <f t="shared" si="2"/>
        <v>1.2214542705830495E-2</v>
      </c>
      <c r="K11" s="12">
        <f t="shared" si="2"/>
        <v>6.7876002947013774E-3</v>
      </c>
      <c r="L11" s="12">
        <f>Pl1C!$F$27*(1.805/($Q$9*2.65*202600))</f>
        <v>3.8276066502259945E-3</v>
      </c>
      <c r="M11" s="12">
        <f t="shared" si="0"/>
        <v>2.2829749650757868E-2</v>
      </c>
      <c r="N11" s="11">
        <f t="shared" si="1"/>
        <v>228.29749650757867</v>
      </c>
    </row>
    <row r="12" spans="1:17" x14ac:dyDescent="0.25">
      <c r="A12" s="11" t="s">
        <v>12</v>
      </c>
      <c r="B12" s="11" t="s">
        <v>32</v>
      </c>
      <c r="C12" s="11" t="s">
        <v>9</v>
      </c>
      <c r="D12" s="11">
        <v>10</v>
      </c>
      <c r="E12" s="11">
        <v>900</v>
      </c>
      <c r="F12" s="11">
        <v>41.962000000000003</v>
      </c>
      <c r="G12" s="11">
        <v>8.4760000000000009</v>
      </c>
      <c r="H12" s="11" t="s">
        <v>17</v>
      </c>
      <c r="I12" s="11"/>
      <c r="J12" s="12">
        <f t="shared" si="2"/>
        <v>7.8374641194865098E-3</v>
      </c>
      <c r="K12" s="12">
        <f t="shared" si="2"/>
        <v>1.5831072369469437E-3</v>
      </c>
      <c r="L12" s="12">
        <f>Pl1C!$F$27*(1.805/($Q$9*2.65*202600))</f>
        <v>3.8276066502259945E-3</v>
      </c>
      <c r="M12" s="12">
        <f t="shared" si="0"/>
        <v>1.3248178006659447E-2</v>
      </c>
      <c r="N12" s="11">
        <f t="shared" si="1"/>
        <v>132.48178006659447</v>
      </c>
    </row>
    <row r="13" spans="1:17" x14ac:dyDescent="0.25">
      <c r="A13" s="11" t="s">
        <v>12</v>
      </c>
      <c r="B13" s="11" t="s">
        <v>32</v>
      </c>
      <c r="C13" s="11" t="s">
        <v>9</v>
      </c>
      <c r="D13" s="11">
        <v>11</v>
      </c>
      <c r="E13" s="11">
        <v>1000</v>
      </c>
      <c r="F13" s="11">
        <v>28.556000000000001</v>
      </c>
      <c r="G13" s="11">
        <v>-1.107</v>
      </c>
      <c r="H13" s="11" t="s">
        <v>17</v>
      </c>
      <c r="I13" s="11"/>
      <c r="J13" s="12">
        <f t="shared" si="2"/>
        <v>5.3335547732724069E-3</v>
      </c>
      <c r="K13" s="12">
        <f t="shared" si="2"/>
        <v>-2.0676023021475536E-4</v>
      </c>
      <c r="L13" s="12">
        <f>Pl1C!$F$27*(1.805/($Q$9*2.65*202600))</f>
        <v>3.8276066502259945E-3</v>
      </c>
      <c r="M13" s="12">
        <f t="shared" si="0"/>
        <v>8.9544011932836468E-3</v>
      </c>
      <c r="N13" s="11">
        <f t="shared" si="1"/>
        <v>89.544011932836469</v>
      </c>
    </row>
    <row r="14" spans="1:17" x14ac:dyDescent="0.25">
      <c r="A14" s="2" t="s">
        <v>12</v>
      </c>
      <c r="B14" s="2" t="s">
        <v>32</v>
      </c>
      <c r="C14" s="2" t="s">
        <v>9</v>
      </c>
      <c r="D14" s="2">
        <v>12</v>
      </c>
      <c r="E14" s="2">
        <v>1100</v>
      </c>
      <c r="F14" s="2">
        <v>40.661999999999999</v>
      </c>
      <c r="G14" s="2">
        <v>16.614999999999998</v>
      </c>
      <c r="H14" s="2" t="s">
        <v>17</v>
      </c>
      <c r="I14" s="2"/>
      <c r="J14" s="9">
        <f t="shared" si="2"/>
        <v>7.5946562610590632E-3</v>
      </c>
      <c r="K14" s="9">
        <f t="shared" si="2"/>
        <v>3.1032712059784646E-3</v>
      </c>
      <c r="L14" s="9">
        <f>Pl1C!$F$27*(1.805/($Q$9*2.65*202600))</f>
        <v>3.8276066502259945E-3</v>
      </c>
      <c r="M14" s="9">
        <f t="shared" si="0"/>
        <v>1.4525534117263521E-2</v>
      </c>
      <c r="N14" s="10">
        <f t="shared" si="1"/>
        <v>145.25534117263521</v>
      </c>
    </row>
    <row r="15" spans="1:17" x14ac:dyDescent="0.25">
      <c r="A15" s="2" t="s">
        <v>12</v>
      </c>
      <c r="B15" s="2" t="s">
        <v>32</v>
      </c>
      <c r="C15" s="2" t="s">
        <v>10</v>
      </c>
      <c r="D15" s="2">
        <v>1</v>
      </c>
      <c r="E15" s="2">
        <v>0</v>
      </c>
      <c r="F15" s="2">
        <v>26.216999999999999</v>
      </c>
      <c r="G15" s="2">
        <v>2.573</v>
      </c>
      <c r="H15" s="2" t="s">
        <v>18</v>
      </c>
      <c r="I15" s="2" t="s">
        <v>19</v>
      </c>
      <c r="J15" s="9">
        <f t="shared" si="2"/>
        <v>4.8966874033787187E-3</v>
      </c>
      <c r="K15" s="9">
        <f t="shared" si="2"/>
        <v>4.8057278441062832E-4</v>
      </c>
      <c r="L15" s="9">
        <f>Pl1C!$F$27*(1.805/($Q$9*2.65*202600))</f>
        <v>3.8276066502259945E-3</v>
      </c>
      <c r="M15" s="9">
        <f t="shared" si="0"/>
        <v>9.2048668380153402E-3</v>
      </c>
      <c r="N15" s="10">
        <f t="shared" si="1"/>
        <v>92.048668380153401</v>
      </c>
    </row>
    <row r="16" spans="1:17" x14ac:dyDescent="0.25">
      <c r="A16" s="2" t="s">
        <v>12</v>
      </c>
      <c r="B16" s="2" t="s">
        <v>32</v>
      </c>
      <c r="C16" s="2" t="s">
        <v>10</v>
      </c>
      <c r="D16" s="2">
        <v>2</v>
      </c>
      <c r="E16" s="2">
        <v>100</v>
      </c>
      <c r="F16" s="2">
        <v>42.151000000000003</v>
      </c>
      <c r="G16" s="2">
        <v>22.047999999999998</v>
      </c>
      <c r="H16" s="2" t="s">
        <v>18</v>
      </c>
      <c r="I16" s="2" t="s">
        <v>19</v>
      </c>
      <c r="J16" s="9">
        <f t="shared" si="2"/>
        <v>7.872764646596345E-3</v>
      </c>
      <c r="K16" s="9">
        <f t="shared" si="2"/>
        <v>4.1180212789294728E-3</v>
      </c>
      <c r="L16" s="9">
        <f>Pl1C!$F$27*(1.805/($Q$9*2.65*202600))</f>
        <v>3.8276066502259945E-3</v>
      </c>
      <c r="M16" s="9">
        <f t="shared" si="0"/>
        <v>1.5818392575751811E-2</v>
      </c>
      <c r="N16" s="10">
        <f t="shared" si="1"/>
        <v>158.18392575751813</v>
      </c>
    </row>
    <row r="17" spans="1:14" x14ac:dyDescent="0.25">
      <c r="A17" s="2" t="s">
        <v>12</v>
      </c>
      <c r="B17" s="2" t="s">
        <v>32</v>
      </c>
      <c r="C17" s="2" t="s">
        <v>10</v>
      </c>
      <c r="D17" s="7">
        <v>3</v>
      </c>
      <c r="E17" s="2">
        <v>200</v>
      </c>
      <c r="F17" s="2">
        <v>43.664000000000001</v>
      </c>
      <c r="G17" s="2">
        <v>20.206</v>
      </c>
      <c r="H17" s="2" t="s">
        <v>18</v>
      </c>
      <c r="I17" s="2" t="s">
        <v>19</v>
      </c>
      <c r="J17" s="9">
        <f t="shared" si="2"/>
        <v>8.155355638750748E-3</v>
      </c>
      <c r="K17" s="9">
        <f t="shared" si="2"/>
        <v>3.773981221065354E-3</v>
      </c>
      <c r="L17" s="9">
        <f>Pl1C!$F$27*(1.805/($Q$9*2.65*202600))</f>
        <v>3.8276066502259945E-3</v>
      </c>
      <c r="M17" s="9">
        <f t="shared" si="0"/>
        <v>1.5756943510042098E-2</v>
      </c>
      <c r="N17" s="10">
        <f t="shared" si="1"/>
        <v>157.56943510042098</v>
      </c>
    </row>
    <row r="18" spans="1:14" x14ac:dyDescent="0.25">
      <c r="A18" s="2" t="s">
        <v>12</v>
      </c>
      <c r="B18" s="2" t="s">
        <v>32</v>
      </c>
      <c r="C18" s="2" t="s">
        <v>10</v>
      </c>
      <c r="D18" s="7">
        <v>4</v>
      </c>
      <c r="E18" s="2">
        <v>300</v>
      </c>
      <c r="F18" s="2">
        <v>37.003999999999998</v>
      </c>
      <c r="G18" s="2">
        <v>10.823</v>
      </c>
      <c r="H18" s="2" t="s">
        <v>18</v>
      </c>
      <c r="I18" s="2" t="s">
        <v>19</v>
      </c>
      <c r="J18" s="9">
        <f t="shared" si="2"/>
        <v>6.911432302499374E-3</v>
      </c>
      <c r="K18" s="9">
        <f t="shared" si="2"/>
        <v>2.0214688090463393E-3</v>
      </c>
      <c r="L18" s="9">
        <f>Pl1C!$F$27*(1.805/($Q$9*2.65*202600))</f>
        <v>3.8276066502259945E-3</v>
      </c>
      <c r="M18" s="9">
        <f t="shared" si="0"/>
        <v>1.2760507761771709E-2</v>
      </c>
      <c r="N18" s="10">
        <f t="shared" si="1"/>
        <v>127.60507761771709</v>
      </c>
    </row>
    <row r="19" spans="1:14" x14ac:dyDescent="0.25">
      <c r="A19" s="2" t="s">
        <v>12</v>
      </c>
      <c r="B19" s="2" t="s">
        <v>32</v>
      </c>
      <c r="C19" s="2" t="s">
        <v>10</v>
      </c>
      <c r="D19" s="2">
        <v>5</v>
      </c>
      <c r="E19" s="2">
        <v>400</v>
      </c>
      <c r="F19" s="2">
        <v>33.348999999999997</v>
      </c>
      <c r="G19" s="2">
        <v>8.0169999999999995</v>
      </c>
      <c r="H19" s="2" t="s">
        <v>18</v>
      </c>
      <c r="I19" s="2" t="s">
        <v>19</v>
      </c>
      <c r="J19" s="9">
        <f t="shared" si="2"/>
        <v>6.2287686697668262E-3</v>
      </c>
      <c r="K19" s="9">
        <f t="shared" si="2"/>
        <v>1.4973773853944839E-3</v>
      </c>
      <c r="L19" s="9">
        <f>Pl1C!$F$27*(1.805/($Q$9*2.65*202600))</f>
        <v>3.8276066502259945E-3</v>
      </c>
      <c r="M19" s="9">
        <f t="shared" si="0"/>
        <v>1.1553752705387305E-2</v>
      </c>
      <c r="N19" s="10">
        <f t="shared" si="1"/>
        <v>115.53752705387305</v>
      </c>
    </row>
    <row r="20" spans="1:14" x14ac:dyDescent="0.25">
      <c r="A20" s="2" t="s">
        <v>12</v>
      </c>
      <c r="B20" s="2" t="s">
        <v>32</v>
      </c>
      <c r="C20" s="2" t="s">
        <v>10</v>
      </c>
      <c r="D20" s="2">
        <v>6</v>
      </c>
      <c r="E20" s="2">
        <v>500</v>
      </c>
      <c r="F20" s="2">
        <v>25.574000000000002</v>
      </c>
      <c r="G20" s="2">
        <v>-2.0449999999999999</v>
      </c>
      <c r="H20" s="2" t="s">
        <v>18</v>
      </c>
      <c r="I20" s="2" t="s">
        <v>19</v>
      </c>
      <c r="J20" s="9">
        <f t="shared" si="2"/>
        <v>4.7765909010949901E-3</v>
      </c>
      <c r="K20" s="9">
        <f t="shared" si="2"/>
        <v>-3.8195543883394283E-4</v>
      </c>
      <c r="L20" s="9">
        <f>Pl1C!$F$27*(1.805/($Q$9*2.65*202600))</f>
        <v>3.8276066502259945E-3</v>
      </c>
      <c r="M20" s="9">
        <f t="shared" si="0"/>
        <v>8.2222421124870416E-3</v>
      </c>
      <c r="N20" s="10">
        <f t="shared" si="1"/>
        <v>82.222421124870422</v>
      </c>
    </row>
    <row r="21" spans="1:14" x14ac:dyDescent="0.25">
      <c r="A21" s="2" t="s">
        <v>12</v>
      </c>
      <c r="B21" s="2" t="s">
        <v>32</v>
      </c>
      <c r="C21" s="2" t="s">
        <v>10</v>
      </c>
      <c r="D21" s="2">
        <v>7</v>
      </c>
      <c r="E21" s="2">
        <v>600</v>
      </c>
      <c r="F21" s="2">
        <v>29.704000000000001</v>
      </c>
      <c r="G21" s="2">
        <v>6.2489999999999997</v>
      </c>
      <c r="H21" s="2" t="s">
        <v>18</v>
      </c>
      <c r="I21" s="2" t="s">
        <v>19</v>
      </c>
      <c r="J21" s="9">
        <f t="shared" si="2"/>
        <v>5.5479727897914128E-3</v>
      </c>
      <c r="K21" s="9">
        <f t="shared" si="2"/>
        <v>1.1671586979331583E-3</v>
      </c>
      <c r="L21" s="9">
        <f>Pl1C!$F$27*(1.805/($Q$9*2.65*202600))</f>
        <v>3.8276066502259945E-3</v>
      </c>
      <c r="M21" s="9">
        <f t="shared" si="0"/>
        <v>1.0542738137950565E-2</v>
      </c>
      <c r="N21" s="10">
        <f t="shared" si="1"/>
        <v>105.42738137950565</v>
      </c>
    </row>
    <row r="22" spans="1:14" x14ac:dyDescent="0.25">
      <c r="A22" s="2" t="s">
        <v>12</v>
      </c>
      <c r="B22" s="2" t="s">
        <v>32</v>
      </c>
      <c r="C22" s="2" t="s">
        <v>10</v>
      </c>
      <c r="D22" s="7">
        <v>8</v>
      </c>
      <c r="E22" s="2">
        <v>700</v>
      </c>
      <c r="F22" s="2">
        <v>41.829000000000001</v>
      </c>
      <c r="G22" s="2">
        <v>27.055</v>
      </c>
      <c r="H22" s="2" t="s">
        <v>18</v>
      </c>
      <c r="I22" s="2" t="s">
        <v>19</v>
      </c>
      <c r="J22" s="9">
        <f t="shared" si="2"/>
        <v>7.8126230078166235E-3</v>
      </c>
      <c r="K22" s="9">
        <f t="shared" si="2"/>
        <v>5.0532050844265645E-3</v>
      </c>
      <c r="L22" s="9">
        <f>Pl1C!$F$27*(1.805/($Q$9*2.65*202600))</f>
        <v>3.8276066502259945E-3</v>
      </c>
      <c r="M22" s="9">
        <f t="shared" si="0"/>
        <v>1.6693434742469183E-2</v>
      </c>
      <c r="N22" s="10">
        <f t="shared" si="1"/>
        <v>166.93434742469182</v>
      </c>
    </row>
    <row r="23" spans="1:14" x14ac:dyDescent="0.25">
      <c r="A23" s="2" t="s">
        <v>12</v>
      </c>
      <c r="B23" s="2" t="s">
        <v>32</v>
      </c>
      <c r="C23" s="2" t="s">
        <v>10</v>
      </c>
      <c r="D23" s="7">
        <v>9</v>
      </c>
      <c r="E23" s="2">
        <v>800</v>
      </c>
      <c r="F23" s="2">
        <v>46.139000000000003</v>
      </c>
      <c r="G23" s="2">
        <v>26.132999999999999</v>
      </c>
      <c r="H23" s="2" t="s">
        <v>18</v>
      </c>
      <c r="I23" s="2" t="s">
        <v>19</v>
      </c>
      <c r="J23" s="9">
        <f t="shared" si="2"/>
        <v>8.6176244461414631E-3</v>
      </c>
      <c r="K23" s="9">
        <f t="shared" si="2"/>
        <v>4.880998280218791E-3</v>
      </c>
      <c r="L23" s="9">
        <f>Pl1C!$F$27*(1.805/($Q$9*2.65*202600))</f>
        <v>3.8276066502259945E-3</v>
      </c>
      <c r="M23" s="9">
        <f t="shared" si="0"/>
        <v>1.732622937658625E-2</v>
      </c>
      <c r="N23" s="10">
        <f t="shared" si="1"/>
        <v>173.26229376586249</v>
      </c>
    </row>
    <row r="24" spans="1:14" x14ac:dyDescent="0.25">
      <c r="A24" s="2" t="s">
        <v>12</v>
      </c>
      <c r="B24" s="2" t="s">
        <v>32</v>
      </c>
      <c r="C24" s="2" t="s">
        <v>10</v>
      </c>
      <c r="D24" s="2">
        <v>10</v>
      </c>
      <c r="E24" s="2">
        <v>900</v>
      </c>
      <c r="F24" s="2">
        <v>50.243000000000002</v>
      </c>
      <c r="G24" s="2">
        <v>29.425000000000001</v>
      </c>
      <c r="H24" s="2" t="s">
        <v>18</v>
      </c>
      <c r="I24" s="2" t="s">
        <v>19</v>
      </c>
      <c r="J24" s="9">
        <f t="shared" si="2"/>
        <v>9.3841501776693349E-3</v>
      </c>
      <c r="K24" s="9">
        <f t="shared" si="2"/>
        <v>5.4958624878673687E-3</v>
      </c>
      <c r="L24" s="9">
        <f>Pl1C!$F$27*(1.805/($Q$9*2.65*202600))</f>
        <v>3.8276066502259945E-3</v>
      </c>
      <c r="M24" s="9">
        <f t="shared" si="0"/>
        <v>1.8707619315762699E-2</v>
      </c>
      <c r="N24" s="10">
        <f t="shared" si="1"/>
        <v>187.07619315762699</v>
      </c>
    </row>
    <row r="25" spans="1:14" x14ac:dyDescent="0.25">
      <c r="A25" s="2" t="s">
        <v>12</v>
      </c>
      <c r="B25" s="2" t="s">
        <v>32</v>
      </c>
      <c r="C25" s="2" t="s">
        <v>7</v>
      </c>
      <c r="D25" s="2">
        <v>1</v>
      </c>
      <c r="E25" s="2">
        <v>0</v>
      </c>
      <c r="F25" s="2">
        <v>28.55</v>
      </c>
      <c r="G25" s="2">
        <v>11.135</v>
      </c>
      <c r="H25" s="2" t="s">
        <v>20</v>
      </c>
      <c r="I25" s="2" t="s">
        <v>21</v>
      </c>
      <c r="J25" s="9">
        <f t="shared" si="2"/>
        <v>5.3324341216181266E-3</v>
      </c>
      <c r="K25" s="9">
        <f t="shared" si="2"/>
        <v>2.0797426950689259E-3</v>
      </c>
      <c r="L25" s="9">
        <f>Pl1C!$F$27*(1.805/($Q$9*2.65*202600))</f>
        <v>3.8276066502259945E-3</v>
      </c>
      <c r="M25" s="9">
        <f t="shared" si="0"/>
        <v>1.1239783466913046E-2</v>
      </c>
      <c r="N25" s="10">
        <f t="shared" si="1"/>
        <v>112.39783466913046</v>
      </c>
    </row>
    <row r="26" spans="1:14" x14ac:dyDescent="0.25">
      <c r="A26" s="11" t="s">
        <v>12</v>
      </c>
      <c r="B26" s="11" t="s">
        <v>32</v>
      </c>
      <c r="C26" s="11" t="s">
        <v>7</v>
      </c>
      <c r="D26" s="11">
        <v>2</v>
      </c>
      <c r="E26" s="11">
        <v>150</v>
      </c>
      <c r="F26" s="11">
        <v>48.246000000000002</v>
      </c>
      <c r="G26" s="11"/>
      <c r="H26" s="11" t="s">
        <v>20</v>
      </c>
      <c r="I26" s="11" t="s">
        <v>21</v>
      </c>
      <c r="J26" s="12">
        <f t="shared" si="2"/>
        <v>9.0111599520696379E-3</v>
      </c>
      <c r="K26" s="12">
        <f t="shared" si="2"/>
        <v>0</v>
      </c>
      <c r="L26" s="12">
        <f>Pl1C!$F$27*(1.805/($Q$9*2.65*202600))</f>
        <v>3.8276066502259945E-3</v>
      </c>
      <c r="M26" s="12">
        <f t="shared" si="0"/>
        <v>1.2838766602295631E-2</v>
      </c>
      <c r="N26" s="11">
        <f t="shared" si="1"/>
        <v>128.38766602295632</v>
      </c>
    </row>
    <row r="27" spans="1:14" x14ac:dyDescent="0.25">
      <c r="A27" s="11" t="s">
        <v>12</v>
      </c>
      <c r="B27" s="11" t="s">
        <v>32</v>
      </c>
      <c r="C27" s="11" t="s">
        <v>7</v>
      </c>
      <c r="D27" s="11">
        <v>3</v>
      </c>
      <c r="E27" s="11">
        <v>300</v>
      </c>
      <c r="F27" s="11">
        <v>31.087</v>
      </c>
      <c r="G27" s="11"/>
      <c r="H27" s="11" t="s">
        <v>20</v>
      </c>
      <c r="I27" s="11" t="s">
        <v>21</v>
      </c>
      <c r="J27" s="12">
        <f t="shared" si="2"/>
        <v>5.8062829961030718E-3</v>
      </c>
      <c r="K27" s="12">
        <f t="shared" si="2"/>
        <v>0</v>
      </c>
      <c r="L27" s="12">
        <f>Pl1C!$F$27*(1.805/($Q$9*2.65*202600))</f>
        <v>3.8276066502259945E-3</v>
      </c>
      <c r="M27" s="12">
        <f t="shared" si="0"/>
        <v>9.6338896463290663E-3</v>
      </c>
      <c r="N27" s="11">
        <f t="shared" si="1"/>
        <v>96.338896463290666</v>
      </c>
    </row>
    <row r="28" spans="1:14" x14ac:dyDescent="0.25">
      <c r="A28" s="11" t="s">
        <v>12</v>
      </c>
      <c r="B28" s="11" t="s">
        <v>32</v>
      </c>
      <c r="C28" s="11" t="s">
        <v>7</v>
      </c>
      <c r="D28" s="11">
        <v>4</v>
      </c>
      <c r="E28" s="11">
        <v>450</v>
      </c>
      <c r="F28" s="11">
        <v>26.902999999999999</v>
      </c>
      <c r="G28" s="11">
        <v>10.598000000000001</v>
      </c>
      <c r="H28" s="11" t="s">
        <v>20</v>
      </c>
      <c r="I28" s="11" t="s">
        <v>21</v>
      </c>
      <c r="J28" s="12">
        <f t="shared" ref="J28:J38" si="3">(F28)*(1.805/($Q$8*2.65*202600))</f>
        <v>5.0248152425181247E-3</v>
      </c>
      <c r="K28" s="12">
        <f t="shared" ref="K28:K38" si="4">(G28)*(1.805/($Q$8*2.65*202600))</f>
        <v>1.9794443720108201E-3</v>
      </c>
      <c r="L28" s="12">
        <f>Pl1C!$F$27*(1.805/($Q$9*2.65*202600))</f>
        <v>3.8276066502259945E-3</v>
      </c>
      <c r="M28" s="12">
        <f t="shared" ref="M28:M38" si="5">SUM(J28:L28)</f>
        <v>1.0831866264754939E-2</v>
      </c>
      <c r="N28" s="11">
        <f t="shared" ref="N28:N38" si="6">M28*10000</f>
        <v>108.31866264754939</v>
      </c>
    </row>
    <row r="29" spans="1:14" x14ac:dyDescent="0.25">
      <c r="A29" s="11" t="s">
        <v>12</v>
      </c>
      <c r="B29" s="11" t="s">
        <v>32</v>
      </c>
      <c r="C29" s="11" t="s">
        <v>7</v>
      </c>
      <c r="D29" s="11">
        <v>5</v>
      </c>
      <c r="E29" s="11">
        <v>600</v>
      </c>
      <c r="F29" s="11">
        <v>55.822000000000003</v>
      </c>
      <c r="G29" s="11">
        <v>25.893000000000001</v>
      </c>
      <c r="H29" s="11" t="s">
        <v>20</v>
      </c>
      <c r="I29" s="11" t="s">
        <v>21</v>
      </c>
      <c r="J29" s="12">
        <f t="shared" si="3"/>
        <v>1.0426169440874503E-2</v>
      </c>
      <c r="K29" s="12">
        <f t="shared" si="4"/>
        <v>4.836172214047571E-3</v>
      </c>
      <c r="L29" s="12">
        <f>Pl1C!$F$27*(1.805/($Q$9*2.65*202600))</f>
        <v>3.8276066502259945E-3</v>
      </c>
      <c r="M29" s="12">
        <f t="shared" si="5"/>
        <v>1.9089948305148069E-2</v>
      </c>
      <c r="N29" s="11">
        <f t="shared" si="6"/>
        <v>190.8994830514807</v>
      </c>
    </row>
    <row r="30" spans="1:14" x14ac:dyDescent="0.25">
      <c r="A30" s="11" t="s">
        <v>12</v>
      </c>
      <c r="B30" s="11" t="s">
        <v>32</v>
      </c>
      <c r="C30" s="11" t="s">
        <v>7</v>
      </c>
      <c r="D30" s="11">
        <v>6</v>
      </c>
      <c r="E30" s="11">
        <v>750</v>
      </c>
      <c r="F30" s="11">
        <v>45.158999999999999</v>
      </c>
      <c r="G30" s="11">
        <v>20.007999999999999</v>
      </c>
      <c r="H30" s="11" t="s">
        <v>20</v>
      </c>
      <c r="I30" s="11" t="s">
        <v>21</v>
      </c>
      <c r="J30" s="12">
        <f t="shared" si="3"/>
        <v>8.434584675942311E-3</v>
      </c>
      <c r="K30" s="12">
        <f t="shared" si="4"/>
        <v>3.736999716474097E-3</v>
      </c>
      <c r="L30" s="12">
        <f>Pl1C!$F$27*(1.805/($Q$9*2.65*202600))</f>
        <v>3.8276066502259945E-3</v>
      </c>
      <c r="M30" s="12">
        <f t="shared" si="5"/>
        <v>1.5999191042642403E-2</v>
      </c>
      <c r="N30" s="11">
        <f t="shared" si="6"/>
        <v>159.99191042642403</v>
      </c>
    </row>
    <row r="31" spans="1:14" x14ac:dyDescent="0.25">
      <c r="A31" s="11" t="s">
        <v>12</v>
      </c>
      <c r="B31" s="11" t="s">
        <v>32</v>
      </c>
      <c r="C31" s="11" t="s">
        <v>7</v>
      </c>
      <c r="D31" s="11">
        <v>7</v>
      </c>
      <c r="E31" s="11">
        <v>900</v>
      </c>
      <c r="F31" s="11">
        <v>43.454000000000001</v>
      </c>
      <c r="G31" s="11">
        <v>12.112</v>
      </c>
      <c r="H31" s="11" t="s">
        <v>20</v>
      </c>
      <c r="I31" s="11" t="s">
        <v>21</v>
      </c>
      <c r="J31" s="12">
        <f t="shared" si="3"/>
        <v>8.1161328308509313E-3</v>
      </c>
      <c r="K31" s="12">
        <f t="shared" si="4"/>
        <v>2.262222139440937E-3</v>
      </c>
      <c r="L31" s="12">
        <f>Pl1C!$F$27*(1.805/($Q$9*2.65*202600))</f>
        <v>3.8276066502259945E-3</v>
      </c>
      <c r="M31" s="12">
        <f t="shared" si="5"/>
        <v>1.4205961620517862E-2</v>
      </c>
      <c r="N31" s="11">
        <f t="shared" si="6"/>
        <v>142.05961620517863</v>
      </c>
    </row>
    <row r="32" spans="1:14" x14ac:dyDescent="0.25">
      <c r="A32" s="11" t="s">
        <v>12</v>
      </c>
      <c r="B32" s="11" t="s">
        <v>32</v>
      </c>
      <c r="C32" s="11" t="s">
        <v>7</v>
      </c>
      <c r="D32" s="11">
        <v>8</v>
      </c>
      <c r="E32" s="11">
        <v>1050</v>
      </c>
      <c r="F32" s="11">
        <v>32.627000000000002</v>
      </c>
      <c r="G32" s="11">
        <v>5.8419999999999996</v>
      </c>
      <c r="H32" s="11" t="s">
        <v>20</v>
      </c>
      <c r="I32" s="11" t="s">
        <v>21</v>
      </c>
      <c r="J32" s="12">
        <f t="shared" si="3"/>
        <v>6.0939169207017384E-3</v>
      </c>
      <c r="K32" s="12">
        <f t="shared" si="4"/>
        <v>1.0911411607177966E-3</v>
      </c>
      <c r="L32" s="12">
        <f>Pl1C!$F$27*(1.805/($Q$9*2.65*202600))</f>
        <v>3.8276066502259945E-3</v>
      </c>
      <c r="M32" s="12">
        <f t="shared" si="5"/>
        <v>1.1012664731645531E-2</v>
      </c>
      <c r="N32" s="11">
        <f t="shared" si="6"/>
        <v>110.1266473164553</v>
      </c>
    </row>
    <row r="33" spans="1:14" x14ac:dyDescent="0.25">
      <c r="A33" s="11" t="s">
        <v>12</v>
      </c>
      <c r="B33" s="11" t="s">
        <v>32</v>
      </c>
      <c r="C33" s="11" t="s">
        <v>7</v>
      </c>
      <c r="D33" s="11">
        <v>9</v>
      </c>
      <c r="E33" s="11">
        <v>1200</v>
      </c>
      <c r="F33" s="11">
        <v>40.973999999999997</v>
      </c>
      <c r="G33" s="11">
        <v>10.974</v>
      </c>
      <c r="H33" s="11" t="s">
        <v>20</v>
      </c>
      <c r="I33" s="11" t="s">
        <v>21</v>
      </c>
      <c r="J33" s="12">
        <f t="shared" si="3"/>
        <v>7.6529301470816494E-3</v>
      </c>
      <c r="K33" s="12">
        <f t="shared" si="4"/>
        <v>2.0496718756790656E-3</v>
      </c>
      <c r="L33" s="12">
        <f>Pl1C!$F$27*(1.805/($Q$9*2.65*202600))</f>
        <v>3.8276066502259945E-3</v>
      </c>
      <c r="M33" s="12">
        <f t="shared" si="5"/>
        <v>1.353020867298671E-2</v>
      </c>
      <c r="N33" s="11">
        <f t="shared" si="6"/>
        <v>135.30208672986709</v>
      </c>
    </row>
    <row r="34" spans="1:14" x14ac:dyDescent="0.25">
      <c r="A34" s="11" t="s">
        <v>12</v>
      </c>
      <c r="B34" s="11" t="s">
        <v>32</v>
      </c>
      <c r="C34" s="11" t="s">
        <v>7</v>
      </c>
      <c r="D34" s="11">
        <v>10</v>
      </c>
      <c r="E34" s="11">
        <v>1350</v>
      </c>
      <c r="F34" s="11">
        <v>30.422000000000001</v>
      </c>
      <c r="G34" s="11">
        <v>6.38</v>
      </c>
      <c r="H34" s="11" t="s">
        <v>20</v>
      </c>
      <c r="I34" s="11" t="s">
        <v>21</v>
      </c>
      <c r="J34" s="12">
        <f t="shared" si="3"/>
        <v>5.6820774377536482E-3</v>
      </c>
      <c r="K34" s="12">
        <f t="shared" si="4"/>
        <v>1.1916262590516164E-3</v>
      </c>
      <c r="L34" s="12">
        <f>Pl1C!$F$27*(1.805/($Q$9*2.65*202600))</f>
        <v>3.8276066502259945E-3</v>
      </c>
      <c r="M34" s="12">
        <f t="shared" si="5"/>
        <v>1.070131034703126E-2</v>
      </c>
      <c r="N34" s="11">
        <f t="shared" si="6"/>
        <v>107.0131034703126</v>
      </c>
    </row>
    <row r="35" spans="1:14" x14ac:dyDescent="0.25">
      <c r="A35" s="11" t="s">
        <v>12</v>
      </c>
      <c r="B35" s="11" t="s">
        <v>32</v>
      </c>
      <c r="C35" s="11" t="s">
        <v>7</v>
      </c>
      <c r="D35" s="11">
        <v>11</v>
      </c>
      <c r="E35" s="11">
        <v>1500</v>
      </c>
      <c r="F35" s="11">
        <v>29.061</v>
      </c>
      <c r="G35" s="11">
        <v>5.9980000000000002</v>
      </c>
      <c r="H35" s="11" t="s">
        <v>20</v>
      </c>
      <c r="I35" s="11" t="s">
        <v>21</v>
      </c>
      <c r="J35" s="12">
        <f t="shared" si="3"/>
        <v>5.4278762875076833E-3</v>
      </c>
      <c r="K35" s="12">
        <f t="shared" si="4"/>
        <v>1.1202781037290901E-3</v>
      </c>
      <c r="L35" s="12">
        <f>Pl1C!$F$27*(1.805/($Q$9*2.65*202600))</f>
        <v>3.8276066502259945E-3</v>
      </c>
      <c r="M35" s="12">
        <f t="shared" si="5"/>
        <v>1.0375761041462768E-2</v>
      </c>
      <c r="N35" s="11">
        <f t="shared" si="6"/>
        <v>103.75761041462768</v>
      </c>
    </row>
    <row r="36" spans="1:14" x14ac:dyDescent="0.25">
      <c r="A36" s="2" t="s">
        <v>12</v>
      </c>
      <c r="B36" s="2" t="s">
        <v>32</v>
      </c>
      <c r="C36" s="2" t="s">
        <v>7</v>
      </c>
      <c r="D36" s="2">
        <v>12</v>
      </c>
      <c r="E36" s="2">
        <v>1650</v>
      </c>
      <c r="F36" s="2">
        <v>49.332999999999998</v>
      </c>
      <c r="G36" s="2">
        <v>16.997</v>
      </c>
      <c r="H36" s="2" t="s">
        <v>20</v>
      </c>
      <c r="I36" s="2" t="s">
        <v>21</v>
      </c>
      <c r="J36" s="9">
        <f t="shared" si="3"/>
        <v>9.2141846767701228E-3</v>
      </c>
      <c r="K36" s="9">
        <f t="shared" si="4"/>
        <v>3.1746193613009909E-3</v>
      </c>
      <c r="L36" s="9">
        <f>Pl1C!$F$27*(1.805/($Q$9*2.65*202600))</f>
        <v>3.8276066502259945E-3</v>
      </c>
      <c r="M36" s="9">
        <f t="shared" si="5"/>
        <v>1.6216410688297107E-2</v>
      </c>
      <c r="N36" s="10">
        <f t="shared" si="6"/>
        <v>162.16410688297108</v>
      </c>
    </row>
    <row r="37" spans="1:14" x14ac:dyDescent="0.25">
      <c r="A37" s="11" t="s">
        <v>12</v>
      </c>
      <c r="B37" s="11" t="s">
        <v>32</v>
      </c>
      <c r="C37" s="11" t="s">
        <v>7</v>
      </c>
      <c r="D37" s="11">
        <v>13</v>
      </c>
      <c r="E37" s="11">
        <v>1800</v>
      </c>
      <c r="F37" s="11">
        <v>46.963000000000001</v>
      </c>
      <c r="G37" s="11"/>
      <c r="H37" s="11" t="s">
        <v>20</v>
      </c>
      <c r="I37" s="11" t="s">
        <v>21</v>
      </c>
      <c r="J37" s="12">
        <f t="shared" si="3"/>
        <v>8.7715272733293204E-3</v>
      </c>
      <c r="K37" s="12">
        <f t="shared" si="4"/>
        <v>0</v>
      </c>
      <c r="L37" s="12">
        <f>Pl1C!$F$27*(1.805/($Q$9*2.65*202600))</f>
        <v>3.8276066502259945E-3</v>
      </c>
      <c r="M37" s="12">
        <f t="shared" si="5"/>
        <v>1.2599133923555314E-2</v>
      </c>
      <c r="N37" s="11">
        <f t="shared" si="6"/>
        <v>125.99133923555314</v>
      </c>
    </row>
    <row r="38" spans="1:14" x14ac:dyDescent="0.25">
      <c r="A38" s="11" t="s">
        <v>12</v>
      </c>
      <c r="B38" s="11" t="s">
        <v>32</v>
      </c>
      <c r="C38" s="11" t="s">
        <v>7</v>
      </c>
      <c r="D38" s="11">
        <v>14</v>
      </c>
      <c r="E38" s="11">
        <v>1950</v>
      </c>
      <c r="F38" s="11">
        <v>61.170999999999999</v>
      </c>
      <c r="G38" s="11">
        <v>26.998000000000001</v>
      </c>
      <c r="H38" s="11" t="s">
        <v>20</v>
      </c>
      <c r="I38" s="11" t="s">
        <v>21</v>
      </c>
      <c r="J38" s="12">
        <f t="shared" si="3"/>
        <v>1.1425230390665583E-2</v>
      </c>
      <c r="K38" s="12">
        <f t="shared" si="4"/>
        <v>5.0425588937108995E-3</v>
      </c>
      <c r="L38" s="12">
        <f>Pl1C!$F$27*(1.805/($Q$9*2.65*202600))</f>
        <v>3.8276066502259945E-3</v>
      </c>
      <c r="M38" s="12">
        <f t="shared" si="5"/>
        <v>2.029539593460248E-2</v>
      </c>
      <c r="N38" s="11">
        <f t="shared" si="6"/>
        <v>202.95395934602479</v>
      </c>
    </row>
    <row r="39" spans="1:14" x14ac:dyDescent="0.25">
      <c r="C39" s="5"/>
      <c r="D39" s="5"/>
      <c r="E39" s="5"/>
      <c r="F39" s="5"/>
      <c r="G39" s="5"/>
      <c r="H39" s="5"/>
      <c r="I39" s="5"/>
    </row>
    <row r="40" spans="1:14" x14ac:dyDescent="0.25">
      <c r="C40" s="5"/>
      <c r="D40" s="5"/>
      <c r="E40" s="21" t="s">
        <v>38</v>
      </c>
      <c r="F40" s="5">
        <f>F14</f>
        <v>40.661999999999999</v>
      </c>
      <c r="G40" s="5">
        <f>G14</f>
        <v>16.614999999999998</v>
      </c>
      <c r="H40" s="5"/>
      <c r="I40" s="5"/>
      <c r="N40" s="5"/>
    </row>
    <row r="41" spans="1:14" x14ac:dyDescent="0.25">
      <c r="C41" s="5"/>
      <c r="D41" s="5"/>
      <c r="E41" s="21" t="s">
        <v>40</v>
      </c>
      <c r="F41" s="5">
        <f>AVERAGE(F15:F16,F19:F21,F24)</f>
        <v>34.539666666666662</v>
      </c>
      <c r="G41" s="5">
        <f>AVERAGE(G15:G16,G19:G21,G24)</f>
        <v>11.044499999999999</v>
      </c>
      <c r="H41" s="5"/>
      <c r="I41" s="5"/>
      <c r="N41" s="5"/>
    </row>
    <row r="42" spans="1:14" x14ac:dyDescent="0.25">
      <c r="C42" s="5"/>
      <c r="D42" s="5"/>
      <c r="E42" s="21" t="s">
        <v>39</v>
      </c>
      <c r="F42" s="5">
        <f>AVERAGE(F36)</f>
        <v>49.332999999999998</v>
      </c>
      <c r="G42" s="5">
        <f>AVERAGE(G36)</f>
        <v>16.997</v>
      </c>
      <c r="H42" s="5"/>
      <c r="I42" s="5"/>
      <c r="N42" s="5"/>
    </row>
    <row r="43" spans="1:14" x14ac:dyDescent="0.25">
      <c r="C43" s="5"/>
      <c r="D43" s="5"/>
      <c r="E43" s="5"/>
      <c r="F43" s="5"/>
      <c r="G43" s="5"/>
      <c r="H43" s="5"/>
      <c r="I43" s="5"/>
    </row>
    <row r="44" spans="1:14" x14ac:dyDescent="0.25">
      <c r="C44" s="5"/>
      <c r="D44" s="5"/>
      <c r="E44" s="5"/>
      <c r="F44" s="5"/>
      <c r="G44" s="5"/>
      <c r="H44" s="5"/>
      <c r="I44" s="5"/>
    </row>
    <row r="45" spans="1:14" x14ac:dyDescent="0.25">
      <c r="C45" s="5"/>
      <c r="D45" s="5"/>
      <c r="E45" s="5"/>
      <c r="F45" s="5"/>
      <c r="G45" s="5"/>
      <c r="H45" s="5"/>
      <c r="I45" s="5"/>
    </row>
    <row r="46" spans="1:14" x14ac:dyDescent="0.25">
      <c r="C46" s="5"/>
      <c r="D46" s="5"/>
      <c r="E46" s="5"/>
      <c r="F46" s="5"/>
      <c r="G46" s="5"/>
      <c r="H46" s="5"/>
      <c r="I46" s="5"/>
    </row>
    <row r="47" spans="1:14" x14ac:dyDescent="0.25">
      <c r="C47" s="5"/>
      <c r="D47" s="5"/>
      <c r="E47" s="5"/>
      <c r="F47" s="5"/>
      <c r="G47" s="5"/>
      <c r="H47" s="5"/>
      <c r="I47" s="5"/>
    </row>
    <row r="48" spans="1:14" x14ac:dyDescent="0.25">
      <c r="C48" s="5"/>
      <c r="D48" s="5"/>
      <c r="E48" s="5"/>
      <c r="F48" s="5"/>
      <c r="G48" s="5"/>
      <c r="H48" s="5"/>
      <c r="I48" s="5"/>
    </row>
    <row r="49" spans="3:9" x14ac:dyDescent="0.25">
      <c r="C49" s="5"/>
      <c r="D49" s="5"/>
      <c r="E49" s="5"/>
      <c r="F49" s="5"/>
      <c r="G49" s="5"/>
      <c r="H49" s="5"/>
      <c r="I49" s="5"/>
    </row>
    <row r="50" spans="3:9" x14ac:dyDescent="0.25">
      <c r="C50" s="5"/>
      <c r="D50" s="5"/>
      <c r="E50" s="5"/>
      <c r="F50" s="5"/>
      <c r="G50" s="5"/>
      <c r="H50" s="5"/>
      <c r="I50" s="5"/>
    </row>
    <row r="51" spans="3:9" x14ac:dyDescent="0.25">
      <c r="C51" s="5"/>
      <c r="D51" s="5"/>
      <c r="E51" s="5"/>
      <c r="F51" s="5"/>
      <c r="G51" s="5"/>
      <c r="H51" s="5"/>
      <c r="I51" s="5"/>
    </row>
    <row r="52" spans="3:9" x14ac:dyDescent="0.25">
      <c r="C52" s="5"/>
      <c r="D52" s="5"/>
      <c r="E52" s="5"/>
      <c r="F52" s="5"/>
      <c r="G52" s="5"/>
      <c r="H52" s="5"/>
      <c r="I52" s="5"/>
    </row>
    <row r="53" spans="3:9" x14ac:dyDescent="0.25">
      <c r="C53" s="5"/>
      <c r="D53" s="5"/>
      <c r="E53" s="5"/>
      <c r="F53" s="5"/>
      <c r="G53" s="5"/>
      <c r="H53" s="5"/>
      <c r="I53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Pl1C</vt:lpstr>
      <vt:lpstr>Pl1P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CASTILLA</dc:creator>
  <cp:lastModifiedBy>Silvia Castilla</cp:lastModifiedBy>
  <dcterms:created xsi:type="dcterms:W3CDTF">2021-08-31T13:50:38Z</dcterms:created>
  <dcterms:modified xsi:type="dcterms:W3CDTF">2022-11-13T22:39:32Z</dcterms:modified>
</cp:coreProperties>
</file>