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8_{C8ADD17E-5614-4BD6-A067-340FDE011D0C}" xr6:coauthVersionLast="36" xr6:coauthVersionMax="36" xr10:uidLastSave="{00000000-0000-0000-0000-000000000000}"/>
  <bookViews>
    <workbookView xWindow="0" yWindow="0" windowWidth="9870" windowHeight="3240" activeTab="1" xr2:uid="{00000000-000D-0000-FFFF-FFFF00000000}"/>
  </bookViews>
  <sheets>
    <sheet name="Pl2C" sheetId="1" r:id="rId1"/>
    <sheet name="Pl2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G65" i="2"/>
  <c r="G64" i="2"/>
  <c r="G63" i="2"/>
  <c r="G62" i="2"/>
  <c r="F64" i="2"/>
  <c r="F62" i="2"/>
  <c r="G38" i="1"/>
  <c r="G37" i="1"/>
  <c r="F38" i="1"/>
  <c r="F37" i="1"/>
  <c r="L3" i="2" l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F65" i="2" l="1"/>
  <c r="F63" i="2"/>
  <c r="J28" i="2" l="1"/>
  <c r="K28" i="2"/>
  <c r="M28" i="2"/>
  <c r="N28" i="2"/>
  <c r="J30" i="2"/>
  <c r="K30" i="2"/>
  <c r="M30" i="2"/>
  <c r="N30" i="2"/>
  <c r="J35" i="2"/>
  <c r="K35" i="2"/>
  <c r="M35" i="2"/>
  <c r="N35" i="2" s="1"/>
  <c r="J36" i="2"/>
  <c r="K36" i="2"/>
  <c r="M36" i="2"/>
  <c r="N36" i="2" s="1"/>
  <c r="J37" i="2"/>
  <c r="K37" i="2"/>
  <c r="M37" i="2"/>
  <c r="N37" i="2"/>
  <c r="J42" i="2"/>
  <c r="K42" i="2"/>
  <c r="M42" i="2"/>
  <c r="N42" i="2" s="1"/>
  <c r="J47" i="2"/>
  <c r="K47" i="2"/>
  <c r="M47" i="2"/>
  <c r="N47" i="2"/>
  <c r="J48" i="2"/>
  <c r="K48" i="2"/>
  <c r="M48" i="2"/>
  <c r="N48" i="2" s="1"/>
  <c r="J53" i="2"/>
  <c r="K53" i="2"/>
  <c r="M53" i="2"/>
  <c r="N53" i="2" s="1"/>
  <c r="J54" i="2"/>
  <c r="K54" i="2"/>
  <c r="M54" i="2"/>
  <c r="N54" i="2" s="1"/>
  <c r="J59" i="2"/>
  <c r="K59" i="2"/>
  <c r="M59" i="2"/>
  <c r="N59" i="2"/>
  <c r="M7" i="1"/>
  <c r="N7" i="1" s="1"/>
  <c r="M8" i="1"/>
  <c r="N8" i="1" s="1"/>
  <c r="M12" i="1"/>
  <c r="N12" i="1" s="1"/>
  <c r="M13" i="1"/>
  <c r="N13" i="1" s="1"/>
  <c r="M14" i="1"/>
  <c r="N14" i="1" s="1"/>
  <c r="M17" i="1"/>
  <c r="N17" i="1" s="1"/>
  <c r="M18" i="1"/>
  <c r="N18" i="1" s="1"/>
  <c r="M19" i="1"/>
  <c r="N19" i="1" s="1"/>
  <c r="M20" i="1"/>
  <c r="N20" i="1" s="1"/>
  <c r="M25" i="1"/>
  <c r="N25" i="1" s="1"/>
  <c r="M26" i="1"/>
  <c r="N26" i="1" s="1"/>
  <c r="J29" i="1"/>
  <c r="K29" i="1"/>
  <c r="M29" i="1"/>
  <c r="N29" i="1" s="1"/>
  <c r="M31" i="1"/>
  <c r="N31" i="1" s="1"/>
  <c r="M32" i="1"/>
  <c r="N32" i="1" s="1"/>
  <c r="M33" i="1"/>
  <c r="N33" i="1" s="1"/>
  <c r="M34" i="1"/>
  <c r="N34" i="1" s="1"/>
  <c r="J34" i="1"/>
  <c r="K34" i="1"/>
  <c r="M35" i="1"/>
  <c r="N35" i="1" s="1"/>
  <c r="J35" i="1"/>
  <c r="K35" i="1"/>
  <c r="M3" i="1"/>
  <c r="N3" i="1" s="1"/>
  <c r="J27" i="1"/>
  <c r="K27" i="1"/>
  <c r="M27" i="1"/>
  <c r="N27" i="1" s="1"/>
  <c r="J28" i="1"/>
  <c r="K28" i="1"/>
  <c r="M28" i="1"/>
  <c r="N28" i="1"/>
  <c r="J30" i="1"/>
  <c r="K30" i="1"/>
  <c r="J31" i="1"/>
  <c r="K31" i="1"/>
  <c r="J32" i="1"/>
  <c r="K32" i="1"/>
  <c r="J33" i="1"/>
  <c r="K33" i="1"/>
  <c r="J29" i="2"/>
  <c r="K29" i="2"/>
  <c r="M29" i="2"/>
  <c r="N29" i="2" s="1"/>
  <c r="J31" i="2"/>
  <c r="K31" i="2"/>
  <c r="J32" i="2"/>
  <c r="K32" i="2"/>
  <c r="J33" i="2"/>
  <c r="K33" i="2"/>
  <c r="J34" i="2"/>
  <c r="K34" i="2"/>
  <c r="J38" i="2"/>
  <c r="K38" i="2"/>
  <c r="J39" i="2"/>
  <c r="K39" i="2"/>
  <c r="M39" i="2"/>
  <c r="N39" i="2" s="1"/>
  <c r="J40" i="2"/>
  <c r="K40" i="2"/>
  <c r="M40" i="2"/>
  <c r="N40" i="2"/>
  <c r="J41" i="2"/>
  <c r="K41" i="2"/>
  <c r="M41" i="2"/>
  <c r="N41" i="2"/>
  <c r="J43" i="2"/>
  <c r="K43" i="2"/>
  <c r="J44" i="2"/>
  <c r="K44" i="2"/>
  <c r="M44" i="2"/>
  <c r="N44" i="2" s="1"/>
  <c r="J45" i="2"/>
  <c r="K45" i="2"/>
  <c r="J46" i="2"/>
  <c r="K46" i="2"/>
  <c r="M46" i="2"/>
  <c r="N46" i="2"/>
  <c r="J49" i="2"/>
  <c r="K49" i="2"/>
  <c r="M49" i="2"/>
  <c r="N49" i="2" s="1"/>
  <c r="J50" i="2"/>
  <c r="K50" i="2"/>
  <c r="M50" i="2"/>
  <c r="N50" i="2"/>
  <c r="J51" i="2"/>
  <c r="K51" i="2"/>
  <c r="J52" i="2"/>
  <c r="K52" i="2"/>
  <c r="M52" i="2"/>
  <c r="N52" i="2" s="1"/>
  <c r="J55" i="2"/>
  <c r="K55" i="2"/>
  <c r="J56" i="2"/>
  <c r="K56" i="2"/>
  <c r="J57" i="2"/>
  <c r="K57" i="2"/>
  <c r="M57" i="2"/>
  <c r="N57" i="2" s="1"/>
  <c r="J58" i="2"/>
  <c r="K58" i="2"/>
  <c r="J60" i="2"/>
  <c r="K60" i="2"/>
  <c r="M60" i="2"/>
  <c r="N60" i="2"/>
  <c r="J8" i="2"/>
  <c r="K8" i="2"/>
  <c r="M8" i="2"/>
  <c r="N8" i="2" s="1"/>
  <c r="K26" i="1"/>
  <c r="J26" i="1"/>
  <c r="K25" i="1"/>
  <c r="J25" i="1"/>
  <c r="K24" i="1"/>
  <c r="J24" i="1"/>
  <c r="K23" i="1"/>
  <c r="J23" i="1"/>
  <c r="K22" i="1"/>
  <c r="J22" i="1"/>
  <c r="K21" i="1"/>
  <c r="J21" i="1"/>
  <c r="M21" i="1"/>
  <c r="N21" i="1" s="1"/>
  <c r="K20" i="1"/>
  <c r="J20" i="1"/>
  <c r="K19" i="1"/>
  <c r="J19" i="1"/>
  <c r="K18" i="1"/>
  <c r="J18" i="1"/>
  <c r="K17" i="1"/>
  <c r="J17" i="1"/>
  <c r="K16" i="1"/>
  <c r="J16" i="1"/>
  <c r="M16" i="1"/>
  <c r="N16" i="1" s="1"/>
  <c r="K15" i="1"/>
  <c r="J15" i="1"/>
  <c r="M15" i="1"/>
  <c r="N15" i="1" s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M4" i="1"/>
  <c r="N4" i="1" s="1"/>
  <c r="K3" i="1"/>
  <c r="J3" i="1"/>
  <c r="J3" i="2"/>
  <c r="K27" i="2"/>
  <c r="J27" i="2"/>
  <c r="K26" i="2"/>
  <c r="J26" i="2"/>
  <c r="M26" i="2"/>
  <c r="N26" i="2" s="1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M18" i="2"/>
  <c r="N18" i="2"/>
  <c r="K17" i="2"/>
  <c r="J17" i="2"/>
  <c r="K16" i="2"/>
  <c r="J16" i="2"/>
  <c r="K15" i="2"/>
  <c r="J15" i="2"/>
  <c r="K14" i="2"/>
  <c r="J14" i="2"/>
  <c r="M14" i="2"/>
  <c r="N14" i="2"/>
  <c r="K13" i="2"/>
  <c r="J13" i="2"/>
  <c r="K12" i="2"/>
  <c r="J12" i="2"/>
  <c r="K11" i="2"/>
  <c r="J11" i="2"/>
  <c r="K10" i="2"/>
  <c r="J10" i="2"/>
  <c r="K9" i="2"/>
  <c r="J9" i="2"/>
  <c r="K7" i="2"/>
  <c r="J7" i="2"/>
  <c r="K6" i="2"/>
  <c r="J6" i="2"/>
  <c r="M6" i="2"/>
  <c r="N6" i="2"/>
  <c r="K5" i="2"/>
  <c r="J5" i="2"/>
  <c r="K4" i="2"/>
  <c r="J4" i="2"/>
  <c r="K3" i="2"/>
  <c r="M5" i="2"/>
  <c r="N5" i="2" s="1"/>
  <c r="M17" i="2"/>
  <c r="N17" i="2"/>
  <c r="M33" i="2"/>
  <c r="N33" i="2" s="1"/>
  <c r="M23" i="1"/>
  <c r="N23" i="1" s="1"/>
  <c r="M24" i="1"/>
  <c r="N24" i="1" s="1"/>
  <c r="M30" i="1"/>
  <c r="N30" i="1" s="1"/>
  <c r="M56" i="2"/>
  <c r="N56" i="2" s="1"/>
  <c r="M43" i="2"/>
  <c r="N43" i="2"/>
  <c r="M3" i="2"/>
  <c r="N3" i="2" s="1"/>
  <c r="M34" i="2"/>
  <c r="N34" i="2" s="1"/>
  <c r="M9" i="1"/>
  <c r="N9" i="1"/>
  <c r="M6" i="1"/>
  <c r="N6" i="1"/>
  <c r="M55" i="2"/>
  <c r="N55" i="2" s="1"/>
  <c r="M24" i="2"/>
  <c r="N24" i="2"/>
  <c r="M58" i="2"/>
  <c r="N58" i="2" s="1"/>
  <c r="M51" i="2"/>
  <c r="N51" i="2"/>
  <c r="M45" i="2"/>
  <c r="N45" i="2" s="1"/>
  <c r="M38" i="2"/>
  <c r="N38" i="2"/>
  <c r="M32" i="2"/>
  <c r="N32" i="2" s="1"/>
  <c r="M31" i="2"/>
  <c r="N31" i="2"/>
  <c r="M10" i="1"/>
  <c r="N10" i="1"/>
  <c r="M12" i="2"/>
  <c r="N12" i="2" s="1"/>
  <c r="M5" i="1"/>
  <c r="N5" i="1" s="1"/>
  <c r="M22" i="1"/>
  <c r="N22" i="1" s="1"/>
  <c r="M27" i="2"/>
  <c r="N27" i="2" s="1"/>
  <c r="M10" i="2"/>
  <c r="N10" i="2"/>
  <c r="M16" i="2"/>
  <c r="N16" i="2" s="1"/>
  <c r="M22" i="2"/>
  <c r="N22" i="2" s="1"/>
  <c r="M11" i="1"/>
  <c r="N11" i="1" s="1"/>
  <c r="M23" i="2"/>
  <c r="N23" i="2"/>
  <c r="M7" i="2"/>
  <c r="N7" i="2" s="1"/>
  <c r="M13" i="2"/>
  <c r="N13" i="2"/>
  <c r="M19" i="2"/>
  <c r="N19" i="2" s="1"/>
  <c r="M11" i="2"/>
  <c r="N11" i="2"/>
  <c r="M20" i="2"/>
  <c r="N20" i="2" s="1"/>
  <c r="M9" i="2"/>
  <c r="N9" i="2" s="1"/>
  <c r="M4" i="2"/>
  <c r="N4" i="2" s="1"/>
  <c r="M21" i="2"/>
  <c r="N21" i="2"/>
  <c r="M25" i="2"/>
  <c r="N25" i="2" s="1"/>
  <c r="M15" i="2"/>
  <c r="N15" i="2" s="1"/>
</calcChain>
</file>

<file path=xl/sharedStrings.xml><?xml version="1.0" encoding="utf-8"?>
<sst xmlns="http://schemas.openxmlformats.org/spreadsheetml/2006/main" count="517" uniqueCount="93">
  <si>
    <t xml:space="preserve">Crystal </t>
  </si>
  <si>
    <t>Sample</t>
  </si>
  <si>
    <t>Point</t>
  </si>
  <si>
    <t>Distance</t>
  </si>
  <si>
    <t>Profile_0</t>
  </si>
  <si>
    <t>Profile_90</t>
  </si>
  <si>
    <t>Area (cm2)</t>
  </si>
  <si>
    <t>EW</t>
  </si>
  <si>
    <t>Name</t>
  </si>
  <si>
    <t>NS</t>
  </si>
  <si>
    <t>NS2</t>
  </si>
  <si>
    <t>Baseline</t>
  </si>
  <si>
    <t>CMV8Ad2PT7</t>
  </si>
  <si>
    <t>X</t>
  </si>
  <si>
    <t>Y</t>
  </si>
  <si>
    <t>Z</t>
  </si>
  <si>
    <t>Total water (%)</t>
  </si>
  <si>
    <t>Total water (ppm)</t>
  </si>
  <si>
    <t>c (wt% H2O) = Abstot × 1.805/[t·D·I]</t>
  </si>
  <si>
    <t>Abstotal= sum of areas</t>
  </si>
  <si>
    <t>D= 2.65 g/cm3</t>
  </si>
  <si>
    <t>I = 202600 ± 20260 L·mol–1 H2O cm–2</t>
  </si>
  <si>
    <t>t=thickness</t>
  </si>
  <si>
    <t>Pl2_P</t>
  </si>
  <si>
    <t>Pl2_C</t>
  </si>
  <si>
    <t>3733-2545</t>
  </si>
  <si>
    <t>3722-2661</t>
  </si>
  <si>
    <t>3722-2662</t>
  </si>
  <si>
    <t>3722-2663</t>
  </si>
  <si>
    <t>3722-2664</t>
  </si>
  <si>
    <t>3722-2665</t>
  </si>
  <si>
    <t>3722-2666</t>
  </si>
  <si>
    <t>3722-2667</t>
  </si>
  <si>
    <t>3722-2668</t>
  </si>
  <si>
    <t>3722-2669</t>
  </si>
  <si>
    <t>3722-2670</t>
  </si>
  <si>
    <t>3722-2671</t>
  </si>
  <si>
    <t>3722-2672</t>
  </si>
  <si>
    <t>3722-2673</t>
  </si>
  <si>
    <t>3722-2674</t>
  </si>
  <si>
    <t>3722-2675</t>
  </si>
  <si>
    <t>3722-2676</t>
  </si>
  <si>
    <t>3722-2677</t>
  </si>
  <si>
    <t>3722-2678</t>
  </si>
  <si>
    <t>3722-2679</t>
  </si>
  <si>
    <t>3722-2680</t>
  </si>
  <si>
    <t>EW2</t>
  </si>
  <si>
    <t>3756-2657</t>
  </si>
  <si>
    <t>3725-2634</t>
  </si>
  <si>
    <t>3733-2603</t>
  </si>
  <si>
    <t>3810-2696</t>
  </si>
  <si>
    <t>3749-2564</t>
  </si>
  <si>
    <t>3714-2653</t>
  </si>
  <si>
    <t>3749-2565</t>
  </si>
  <si>
    <t>3749-2566</t>
  </si>
  <si>
    <t>3749-2567</t>
  </si>
  <si>
    <t>3749-2568</t>
  </si>
  <si>
    <t>3749-2569</t>
  </si>
  <si>
    <t>3749-2570</t>
  </si>
  <si>
    <t>3749-2571</t>
  </si>
  <si>
    <t>3749-2572</t>
  </si>
  <si>
    <t>3749-2573</t>
  </si>
  <si>
    <t>3803-2645</t>
  </si>
  <si>
    <t>3764-2657</t>
  </si>
  <si>
    <t>3729-2676</t>
  </si>
  <si>
    <t>3714-2711</t>
  </si>
  <si>
    <t>3714-2712</t>
  </si>
  <si>
    <t>3714-2713</t>
  </si>
  <si>
    <t>3714-2714</t>
  </si>
  <si>
    <t>3714-2715</t>
  </si>
  <si>
    <t>3714-2716</t>
  </si>
  <si>
    <t>3714-2717</t>
  </si>
  <si>
    <t>3714-2718</t>
  </si>
  <si>
    <t>3714-2719</t>
  </si>
  <si>
    <t>3714-2720</t>
  </si>
  <si>
    <t>3714-2721</t>
  </si>
  <si>
    <t>3714-2722</t>
  </si>
  <si>
    <t>3714-2723</t>
  </si>
  <si>
    <t>3714-2724</t>
  </si>
  <si>
    <t>3714-2725</t>
  </si>
  <si>
    <t>3714-2726</t>
  </si>
  <si>
    <t>3714-2727</t>
  </si>
  <si>
    <t>3714-2728</t>
  </si>
  <si>
    <t>3714-2729</t>
  </si>
  <si>
    <t>3714-2730</t>
  </si>
  <si>
    <t>C_90</t>
  </si>
  <si>
    <t>P_0</t>
  </si>
  <si>
    <t>P_90</t>
  </si>
  <si>
    <t>C_0</t>
  </si>
  <si>
    <t>Average NS</t>
  </si>
  <si>
    <t>Average EW</t>
  </si>
  <si>
    <t>Average NS2</t>
  </si>
  <si>
    <t>Average 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</si>
</sst>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1" fillId="0" borderId="3" xfId="0" applyFont="1" applyFill="1" applyBorder="1"/>
    <xf numFmtId="0" fontId="0" fillId="0" borderId="0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164" fontId="0" fillId="0" borderId="1" xfId="0" applyNumberFormat="1" applyFill="1" applyBorder="1"/>
    <xf numFmtId="0" fontId="0" fillId="0" borderId="1" xfId="0" applyBorder="1"/>
    <xf numFmtId="0" fontId="0" fillId="0" borderId="5" xfId="0" applyFill="1" applyBorder="1"/>
    <xf numFmtId="164" fontId="0" fillId="0" borderId="2" xfId="0" applyNumberForma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0" fillId="2" borderId="1" xfId="0" applyFont="1" applyFill="1" applyBorder="1" applyAlignment="1">
      <alignment horizontal="right" wrapText="1"/>
    </xf>
    <xf numFmtId="0" fontId="0" fillId="3" borderId="5" xfId="0" applyFill="1" applyBorder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right" wrapText="1"/>
    </xf>
    <xf numFmtId="164" fontId="0" fillId="3" borderId="2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1" fillId="0" borderId="6" xfId="0" applyFont="1" applyFill="1" applyBorder="1"/>
    <xf numFmtId="0" fontId="1" fillId="0" borderId="0" xfId="0" applyFont="1"/>
    <xf numFmtId="0" fontId="1" fillId="0" borderId="7" xfId="0" applyFont="1" applyFill="1" applyBorder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0288713910761"/>
          <c:y val="0.11665864683581219"/>
          <c:w val="0.77818285214348215"/>
          <c:h val="0.74350320793234181"/>
        </c:manualLayout>
      </c:layout>
      <c:scatterChart>
        <c:scatterStyle val="lineMarker"/>
        <c:varyColors val="0"/>
        <c:ser>
          <c:idx val="1"/>
          <c:order val="1"/>
          <c:tx>
            <c:v>T7_Pl2_EW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Pl2C!$E$16:$E$35</c:f>
              <c:numCache>
                <c:formatCode>General</c:formatCode>
                <c:ptCount val="2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</c:numCache>
            </c:numRef>
          </c:xVal>
          <c:yVal>
            <c:numRef>
              <c:f>Pl2C!$N$16:$N$35</c:f>
              <c:numCache>
                <c:formatCode>General</c:formatCode>
                <c:ptCount val="20"/>
                <c:pt idx="0">
                  <c:v>136.13180802316108</c:v>
                </c:pt>
                <c:pt idx="1">
                  <c:v>129.43186816028435</c:v>
                </c:pt>
                <c:pt idx="2">
                  <c:v>134.33958486563895</c:v>
                </c:pt>
                <c:pt idx="3">
                  <c:v>126.21496280827108</c:v>
                </c:pt>
                <c:pt idx="4">
                  <c:v>115.36144129294767</c:v>
                </c:pt>
                <c:pt idx="5">
                  <c:v>147.56921568376777</c:v>
                </c:pt>
                <c:pt idx="6">
                  <c:v>123.02202751906414</c:v>
                </c:pt>
                <c:pt idx="7">
                  <c:v>125.1135691531683</c:v>
                </c:pt>
                <c:pt idx="8">
                  <c:v>129.83690076001241</c:v>
                </c:pt>
                <c:pt idx="9">
                  <c:v>135.51104485817572</c:v>
                </c:pt>
                <c:pt idx="10">
                  <c:v>139.91170254262647</c:v>
                </c:pt>
                <c:pt idx="11">
                  <c:v>141.71683265704431</c:v>
                </c:pt>
                <c:pt idx="12">
                  <c:v>151.86354462807742</c:v>
                </c:pt>
                <c:pt idx="13">
                  <c:v>149.93549111465256</c:v>
                </c:pt>
                <c:pt idx="14">
                  <c:v>115.2249963200499</c:v>
                </c:pt>
                <c:pt idx="15">
                  <c:v>132.48405615762826</c:v>
                </c:pt>
                <c:pt idx="16">
                  <c:v>124.63724098201618</c:v>
                </c:pt>
                <c:pt idx="17">
                  <c:v>134.54671079296577</c:v>
                </c:pt>
                <c:pt idx="18">
                  <c:v>131.51541977345306</c:v>
                </c:pt>
                <c:pt idx="19">
                  <c:v>141.08500638614831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82-4E52-80CE-82BD12F0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0432"/>
        <c:axId val="2051994672"/>
      </c:scatterChart>
      <c:scatterChart>
        <c:scatterStyle val="lineMarker"/>
        <c:varyColors val="0"/>
        <c:ser>
          <c:idx val="0"/>
          <c:order val="0"/>
          <c:tx>
            <c:v>T7_Pl2_NS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Pl2C!$E$3:$E$15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  <c:extLst xmlns:c15="http://schemas.microsoft.com/office/drawing/2012/chart"/>
            </c:numRef>
          </c:xVal>
          <c:yVal>
            <c:numRef>
              <c:f>Pl2C!$N$3:$N$15</c:f>
              <c:numCache>
                <c:formatCode>General</c:formatCode>
                <c:ptCount val="13"/>
                <c:pt idx="0">
                  <c:v>136.8257106105556</c:v>
                </c:pt>
                <c:pt idx="1">
                  <c:v>133.47236028564456</c:v>
                </c:pt>
                <c:pt idx="2">
                  <c:v>128.48167028596021</c:v>
                </c:pt>
                <c:pt idx="3">
                  <c:v>130.07414292009597</c:v>
                </c:pt>
                <c:pt idx="4">
                  <c:v>134.24616308239365</c:v>
                </c:pt>
                <c:pt idx="5">
                  <c:v>123.51126264711202</c:v>
                </c:pt>
                <c:pt idx="6">
                  <c:v>128.43127169236735</c:v>
                </c:pt>
                <c:pt idx="7">
                  <c:v>135.24860340129578</c:v>
                </c:pt>
                <c:pt idx="8">
                  <c:v>129.84058846198263</c:v>
                </c:pt>
                <c:pt idx="9">
                  <c:v>123.423372416822</c:v>
                </c:pt>
                <c:pt idx="10">
                  <c:v>128.86396205687203</c:v>
                </c:pt>
                <c:pt idx="11">
                  <c:v>159.4134997950876</c:v>
                </c:pt>
                <c:pt idx="12">
                  <c:v>131.52279517739348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3F82-4E52-80CE-82BD12F0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68176"/>
        <c:axId val="1664966096"/>
        <c:extLst/>
      </c:scatterChart>
      <c:valAx>
        <c:axId val="31410432"/>
        <c:scaling>
          <c:orientation val="minMax"/>
          <c:max val="19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94672"/>
        <c:crosses val="autoZero"/>
        <c:crossBetween val="midCat"/>
        <c:majorUnit val="200"/>
      </c:valAx>
      <c:valAx>
        <c:axId val="2051994672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concentration (ppm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0432"/>
        <c:crosses val="autoZero"/>
        <c:crossBetween val="midCat"/>
      </c:valAx>
      <c:valAx>
        <c:axId val="166496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8176"/>
        <c:crosses val="max"/>
        <c:crossBetween val="midCat"/>
      </c:valAx>
      <c:valAx>
        <c:axId val="1664968176"/>
        <c:scaling>
          <c:orientation val="minMax"/>
          <c:max val="12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6096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449956255468081"/>
          <c:y val="0.65798556430446198"/>
          <c:w val="0.1988337707786526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0.13149679206765819"/>
          <c:w val="0.6589208223972004"/>
          <c:h val="0.69628900554097406"/>
        </c:manualLayout>
      </c:layout>
      <c:scatterChart>
        <c:scatterStyle val="lineMarker"/>
        <c:varyColors val="0"/>
        <c:ser>
          <c:idx val="0"/>
          <c:order val="0"/>
          <c:tx>
            <c:v>T7Pl2P-EW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Pl2P!$E$3:$E$22</c:f>
              <c:numCache>
                <c:formatCode>General</c:formatCode>
                <c:ptCount val="20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</c:numCache>
              <c:extLst xmlns:c15="http://schemas.microsoft.com/office/drawing/2012/chart"/>
            </c:numRef>
          </c:xVal>
          <c:yVal>
            <c:numRef>
              <c:f>Pl2P!$N$3:$N$22</c:f>
              <c:numCache>
                <c:formatCode>General</c:formatCode>
                <c:ptCount val="20"/>
                <c:pt idx="0">
                  <c:v>105.36467701375206</c:v>
                </c:pt>
                <c:pt idx="1">
                  <c:v>109.16104188752256</c:v>
                </c:pt>
                <c:pt idx="2">
                  <c:v>112.8115961303204</c:v>
                </c:pt>
                <c:pt idx="3">
                  <c:v>114.7124228014461</c:v>
                </c:pt>
                <c:pt idx="4">
                  <c:v>114.3580954132275</c:v>
                </c:pt>
                <c:pt idx="5">
                  <c:v>116.87767289661552</c:v>
                </c:pt>
                <c:pt idx="6">
                  <c:v>116.92678010393792</c:v>
                </c:pt>
                <c:pt idx="7">
                  <c:v>139.97694772557739</c:v>
                </c:pt>
                <c:pt idx="8">
                  <c:v>112.38323018336956</c:v>
                </c:pt>
                <c:pt idx="9">
                  <c:v>120.03564407519477</c:v>
                </c:pt>
                <c:pt idx="10">
                  <c:v>114.71544478343516</c:v>
                </c:pt>
                <c:pt idx="11">
                  <c:v>111.614135767151</c:v>
                </c:pt>
                <c:pt idx="12">
                  <c:v>115.0312419012931</c:v>
                </c:pt>
                <c:pt idx="13">
                  <c:v>101.73376565388317</c:v>
                </c:pt>
                <c:pt idx="14">
                  <c:v>126.22768517080135</c:v>
                </c:pt>
                <c:pt idx="15">
                  <c:v>142.25552214533698</c:v>
                </c:pt>
                <c:pt idx="16">
                  <c:v>131.3854529306484</c:v>
                </c:pt>
                <c:pt idx="17">
                  <c:v>270.42306677032138</c:v>
                </c:pt>
                <c:pt idx="18">
                  <c:v>254.49873267891141</c:v>
                </c:pt>
                <c:pt idx="19">
                  <c:v>242.51506310125012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EE-4FA6-ACC5-5E888CEB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51168"/>
        <c:axId val="1579236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T7Pl2P-EW2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Pl2P!$D$23:$D$36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Pl2P!$N$23:$N$36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127.20302985777404</c:v>
                      </c:pt>
                      <c:pt idx="1">
                        <c:v>99.046468170101733</c:v>
                      </c:pt>
                      <c:pt idx="2">
                        <c:v>99.695438802254728</c:v>
                      </c:pt>
                      <c:pt idx="3">
                        <c:v>104.13850782168646</c:v>
                      </c:pt>
                      <c:pt idx="4">
                        <c:v>123.52754426356637</c:v>
                      </c:pt>
                      <c:pt idx="5">
                        <c:v>138.29823673064843</c:v>
                      </c:pt>
                      <c:pt idx="6">
                        <c:v>105.96076296109631</c:v>
                      </c:pt>
                      <c:pt idx="7">
                        <c:v>168.57169680166498</c:v>
                      </c:pt>
                      <c:pt idx="8">
                        <c:v>151.62215532046272</c:v>
                      </c:pt>
                      <c:pt idx="9">
                        <c:v>141.14947673733695</c:v>
                      </c:pt>
                      <c:pt idx="10">
                        <c:v>156.73610434146821</c:v>
                      </c:pt>
                      <c:pt idx="11">
                        <c:v>198.89653056649578</c:v>
                      </c:pt>
                      <c:pt idx="12">
                        <c:v>127.63819526420026</c:v>
                      </c:pt>
                      <c:pt idx="13">
                        <c:v>134.77762771338064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CEE-4FA6-ACC5-5E888CEBB3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T7Pl2P-NS2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Pl2P!$D$51:$D$60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Pl2P!$N$51:$N$60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121.35398371792701</c:v>
                      </c:pt>
                      <c:pt idx="1">
                        <c:v>155.3346601940365</c:v>
                      </c:pt>
                      <c:pt idx="2">
                        <c:v>124.45831471620025</c:v>
                      </c:pt>
                      <c:pt idx="3">
                        <c:v>103.63912529799248</c:v>
                      </c:pt>
                      <c:pt idx="4">
                        <c:v>121.78688263786144</c:v>
                      </c:pt>
                      <c:pt idx="5">
                        <c:v>122.00673182756637</c:v>
                      </c:pt>
                      <c:pt idx="6">
                        <c:v>111.72594910074662</c:v>
                      </c:pt>
                      <c:pt idx="7">
                        <c:v>101.95890331206895</c:v>
                      </c:pt>
                      <c:pt idx="8">
                        <c:v>115.69532244339146</c:v>
                      </c:pt>
                      <c:pt idx="9">
                        <c:v>114.23797162916193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EE-4FA6-ACC5-5E888CEBB34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1"/>
          <c:tx>
            <c:v>T7Pl2P-NS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Pl2P!$E$37:$E$50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</c:numCache>
              <c:extLst xmlns:c15="http://schemas.microsoft.com/office/drawing/2012/chart"/>
            </c:numRef>
          </c:xVal>
          <c:yVal>
            <c:numRef>
              <c:f>Pl2P!$N$37:$N$50</c:f>
              <c:numCache>
                <c:formatCode>General</c:formatCode>
                <c:ptCount val="14"/>
                <c:pt idx="0">
                  <c:v>138.28237132520582</c:v>
                </c:pt>
                <c:pt idx="1">
                  <c:v>142.47763782153368</c:v>
                </c:pt>
                <c:pt idx="2">
                  <c:v>179.42212313342463</c:v>
                </c:pt>
                <c:pt idx="3">
                  <c:v>227.48599117410254</c:v>
                </c:pt>
                <c:pt idx="4">
                  <c:v>136.9791415924189</c:v>
                </c:pt>
                <c:pt idx="5">
                  <c:v>126.58427904551175</c:v>
                </c:pt>
                <c:pt idx="6">
                  <c:v>131.17693617340248</c:v>
                </c:pt>
                <c:pt idx="7">
                  <c:v>115.04861829773024</c:v>
                </c:pt>
                <c:pt idx="8">
                  <c:v>108.76591774245152</c:v>
                </c:pt>
                <c:pt idx="9">
                  <c:v>135.47646104835334</c:v>
                </c:pt>
                <c:pt idx="10">
                  <c:v>149.02022882787253</c:v>
                </c:pt>
                <c:pt idx="11">
                  <c:v>155.99647424964306</c:v>
                </c:pt>
                <c:pt idx="12">
                  <c:v>161.70650921799282</c:v>
                </c:pt>
                <c:pt idx="13">
                  <c:v>171.43426924081257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CEE-4FA6-ACC5-5E888CEB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256992"/>
        <c:axId val="1579267392"/>
      </c:scatterChart>
      <c:valAx>
        <c:axId val="1579236192"/>
        <c:scaling>
          <c:orientation val="minMax"/>
          <c:max val="4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concentration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1168"/>
        <c:crosses val="autoZero"/>
        <c:crossBetween val="midCat"/>
      </c:valAx>
      <c:valAx>
        <c:axId val="1579251168"/>
        <c:scaling>
          <c:orientation val="minMax"/>
          <c:max val="29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36192"/>
        <c:crosses val="autoZero"/>
        <c:crossBetween val="midCat"/>
      </c:valAx>
      <c:valAx>
        <c:axId val="1579267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56992"/>
        <c:crosses val="max"/>
        <c:crossBetween val="midCat"/>
      </c:valAx>
      <c:valAx>
        <c:axId val="1579256992"/>
        <c:scaling>
          <c:orientation val="minMax"/>
          <c:max val="260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267392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8246577559307977"/>
          <c:y val="0.67264403911114534"/>
          <c:w val="0.19916556673190416"/>
          <c:h val="0.12912570497095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619125</xdr:colOff>
      <xdr:row>12</xdr:row>
      <xdr:rowOff>157162</xdr:rowOff>
    </xdr:from>
    <xdr:to>
      <xdr:col>20</xdr:col>
      <xdr:colOff>619125</xdr:colOff>
      <xdr:row>27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6836-EC31-47E2-BC05-AD0D79C70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142874</xdr:colOff>
      <xdr:row>12</xdr:row>
      <xdr:rowOff>52386</xdr:rowOff>
    </xdr:from>
    <xdr:to>
      <xdr:col>23</xdr:col>
      <xdr:colOff>209549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48C0F-0E15-482B-AEF9-535C3CE4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opLeftCell="A25" workbookViewId="0">
      <selection activeCell="E37" sqref="E37:E38"/>
    </sheetView>
  </sheetViews>
  <sheetFormatPr defaultColWidth="11.42578125" defaultRowHeight="15" x14ac:dyDescent="0.25"/>
  <cols>
    <col min="1" max="1" width="12.85546875" style="5" bestFit="1" customWidth="1"/>
    <col min="2" max="2" width="8.85546875" style="5" customWidth="1"/>
    <col min="3" max="3" width="9.5703125" style="5" bestFit="1" customWidth="1"/>
    <col min="4" max="4" width="7" style="3" customWidth="1"/>
    <col min="5" max="5" width="10.140625" style="3" customWidth="1"/>
    <col min="6" max="9" width="11.42578125" style="3"/>
    <col min="10" max="12" width="5.5703125" style="3" bestFit="1" customWidth="1"/>
    <col min="13" max="13" width="14.5703125" style="3" bestFit="1" customWidth="1"/>
    <col min="14" max="14" width="17" style="3" bestFit="1" customWidth="1"/>
    <col min="15" max="16384" width="11.42578125" style="3"/>
  </cols>
  <sheetData>
    <row r="1" spans="1:17" x14ac:dyDescent="0.25">
      <c r="F1" s="1" t="s">
        <v>4</v>
      </c>
      <c r="G1" s="1" t="s">
        <v>5</v>
      </c>
      <c r="H1" s="1" t="s">
        <v>4</v>
      </c>
      <c r="I1" s="1" t="s">
        <v>5</v>
      </c>
      <c r="J1" s="21" t="s">
        <v>88</v>
      </c>
      <c r="K1" s="23" t="s">
        <v>85</v>
      </c>
      <c r="L1" s="22" t="s">
        <v>86</v>
      </c>
    </row>
    <row r="2" spans="1:17" x14ac:dyDescent="0.25">
      <c r="A2" s="1" t="s">
        <v>1</v>
      </c>
      <c r="B2" s="1" t="s">
        <v>0</v>
      </c>
      <c r="C2" s="4" t="s">
        <v>8</v>
      </c>
      <c r="D2" s="4" t="s">
        <v>2</v>
      </c>
      <c r="E2" s="6" t="s">
        <v>3</v>
      </c>
      <c r="F2" s="6" t="s">
        <v>6</v>
      </c>
      <c r="G2" s="6" t="s">
        <v>6</v>
      </c>
      <c r="H2" s="6" t="s">
        <v>11</v>
      </c>
      <c r="I2" s="6" t="s">
        <v>11</v>
      </c>
      <c r="J2" s="1" t="s">
        <v>15</v>
      </c>
      <c r="K2" s="1" t="s">
        <v>14</v>
      </c>
      <c r="L2" s="1" t="s">
        <v>13</v>
      </c>
      <c r="M2" s="1" t="s">
        <v>16</v>
      </c>
      <c r="N2" s="1" t="s">
        <v>17</v>
      </c>
      <c r="P2" t="s">
        <v>18</v>
      </c>
    </row>
    <row r="3" spans="1:17" x14ac:dyDescent="0.25">
      <c r="A3" s="2" t="s">
        <v>12</v>
      </c>
      <c r="B3" s="10" t="s">
        <v>24</v>
      </c>
      <c r="C3" s="12" t="s">
        <v>9</v>
      </c>
      <c r="D3" s="13">
        <v>1</v>
      </c>
      <c r="E3" s="13">
        <v>0</v>
      </c>
      <c r="F3" s="13">
        <v>41.323</v>
      </c>
      <c r="G3" s="13">
        <v>55.091000000000001</v>
      </c>
      <c r="H3" s="12" t="s">
        <v>62</v>
      </c>
      <c r="I3" s="12" t="s">
        <v>63</v>
      </c>
      <c r="J3" s="11">
        <f>(F3)*(1.805/($Q$9*2.65*202600))</f>
        <v>2.5397818085832061E-3</v>
      </c>
      <c r="K3" s="8">
        <f>(G3)*(1.805/($Q$9*2.65*202600))</f>
        <v>3.3859864873474195E-3</v>
      </c>
      <c r="L3" s="8">
        <f>Pl2P!$F$62*(1.805/($Q$8*2.65*202600))</f>
        <v>7.7568027651249366E-3</v>
      </c>
      <c r="M3" s="8">
        <f>SUM(J3:L3)</f>
        <v>1.3682571061055561E-2</v>
      </c>
      <c r="N3" s="9">
        <f>M3*10000</f>
        <v>136.8257106105556</v>
      </c>
      <c r="P3" t="s">
        <v>19</v>
      </c>
    </row>
    <row r="4" spans="1:17" x14ac:dyDescent="0.25">
      <c r="A4" s="2" t="s">
        <v>12</v>
      </c>
      <c r="B4" s="10" t="s">
        <v>24</v>
      </c>
      <c r="C4" s="12" t="s">
        <v>9</v>
      </c>
      <c r="D4" s="13">
        <v>2</v>
      </c>
      <c r="E4" s="13">
        <v>100</v>
      </c>
      <c r="F4" s="13">
        <v>36.854999999999997</v>
      </c>
      <c r="G4" s="13">
        <v>54.103000000000002</v>
      </c>
      <c r="H4" s="12" t="s">
        <v>62</v>
      </c>
      <c r="I4" s="12" t="s">
        <v>63</v>
      </c>
      <c r="J4" s="11">
        <f t="shared" ref="J4:K26" si="0">(F4)*(1.805/($Q$9*2.65*202600))</f>
        <v>2.2651709352015598E-3</v>
      </c>
      <c r="K4" s="8">
        <f t="shared" si="0"/>
        <v>3.3252623282379597E-3</v>
      </c>
      <c r="L4" s="8">
        <f>Pl2P!$F$62*(1.805/($Q$8*2.65*202600))</f>
        <v>7.7568027651249366E-3</v>
      </c>
      <c r="M4" s="8">
        <f t="shared" ref="M4:M26" si="1">SUM(J4:L4)</f>
        <v>1.3347236028564455E-2</v>
      </c>
      <c r="N4" s="9">
        <f t="shared" ref="N4:N26" si="2">M4*10000</f>
        <v>133.47236028564456</v>
      </c>
      <c r="P4" t="s">
        <v>20</v>
      </c>
    </row>
    <row r="5" spans="1:17" x14ac:dyDescent="0.25">
      <c r="A5" s="2" t="s">
        <v>12</v>
      </c>
      <c r="B5" s="10" t="s">
        <v>24</v>
      </c>
      <c r="C5" s="12" t="s">
        <v>9</v>
      </c>
      <c r="D5" s="13">
        <v>3</v>
      </c>
      <c r="E5" s="13">
        <v>200</v>
      </c>
      <c r="F5" s="13">
        <v>31.64</v>
      </c>
      <c r="G5" s="13">
        <v>51.198</v>
      </c>
      <c r="H5" s="12" t="s">
        <v>62</v>
      </c>
      <c r="I5" s="12" t="s">
        <v>63</v>
      </c>
      <c r="J5" s="11">
        <f t="shared" si="0"/>
        <v>1.9446481722907982E-3</v>
      </c>
      <c r="K5" s="8">
        <f>(G5)*(1.805/($Q$9*2.65*202600))</f>
        <v>3.1467160911802868E-3</v>
      </c>
      <c r="L5" s="8">
        <f>Pl2P!$F$62*(1.805/($Q$8*2.65*202600))</f>
        <v>7.7568027651249366E-3</v>
      </c>
      <c r="M5" s="8">
        <f t="shared" si="1"/>
        <v>1.2848167028596022E-2</v>
      </c>
      <c r="N5" s="9">
        <f t="shared" si="2"/>
        <v>128.48167028596021</v>
      </c>
      <c r="P5" t="s">
        <v>21</v>
      </c>
    </row>
    <row r="6" spans="1:17" x14ac:dyDescent="0.25">
      <c r="A6" s="2" t="s">
        <v>12</v>
      </c>
      <c r="B6" s="10" t="s">
        <v>24</v>
      </c>
      <c r="C6" s="12" t="s">
        <v>9</v>
      </c>
      <c r="D6" s="13">
        <v>4</v>
      </c>
      <c r="E6" s="13">
        <v>300</v>
      </c>
      <c r="F6" s="13">
        <v>34.475999999999999</v>
      </c>
      <c r="G6" s="13">
        <v>50.953000000000003</v>
      </c>
      <c r="H6" s="12" t="s">
        <v>62</v>
      </c>
      <c r="I6" s="12" t="s">
        <v>63</v>
      </c>
      <c r="J6" s="11">
        <f t="shared" si="0"/>
        <v>2.1189535520827292E-3</v>
      </c>
      <c r="K6" s="8">
        <f t="shared" si="0"/>
        <v>3.1316579748019292E-3</v>
      </c>
      <c r="L6" s="8">
        <f>Pl2P!$F$62*(1.805/($Q$8*2.65*202600))</f>
        <v>7.7568027651249366E-3</v>
      </c>
      <c r="M6" s="8">
        <f t="shared" si="1"/>
        <v>1.3007414292009595E-2</v>
      </c>
      <c r="N6" s="9">
        <f t="shared" si="2"/>
        <v>130.07414292009597</v>
      </c>
    </row>
    <row r="7" spans="1:17" x14ac:dyDescent="0.25">
      <c r="A7" s="2" t="s">
        <v>12</v>
      </c>
      <c r="B7" s="10" t="s">
        <v>24</v>
      </c>
      <c r="C7" s="12" t="s">
        <v>9</v>
      </c>
      <c r="D7" s="13">
        <v>5</v>
      </c>
      <c r="E7" s="13">
        <v>400</v>
      </c>
      <c r="F7" s="13">
        <v>40.462000000000003</v>
      </c>
      <c r="G7" s="13">
        <v>51.755000000000003</v>
      </c>
      <c r="H7" s="12" t="s">
        <v>62</v>
      </c>
      <c r="I7" s="12" t="s">
        <v>63</v>
      </c>
      <c r="J7" s="11">
        <f t="shared" si="0"/>
        <v>2.4868632853106915E-3</v>
      </c>
      <c r="K7" s="8">
        <f t="shared" si="0"/>
        <v>3.1809502578037377E-3</v>
      </c>
      <c r="L7" s="8">
        <f>Pl2P!$F$62*(1.805/($Q$8*2.65*202600))</f>
        <v>7.7568027651249366E-3</v>
      </c>
      <c r="M7" s="8">
        <f t="shared" si="1"/>
        <v>1.3424616308239365E-2</v>
      </c>
      <c r="N7" s="9">
        <f t="shared" si="2"/>
        <v>134.24616308239365</v>
      </c>
      <c r="P7" t="s">
        <v>22</v>
      </c>
    </row>
    <row r="8" spans="1:17" x14ac:dyDescent="0.25">
      <c r="A8" s="2" t="s">
        <v>12</v>
      </c>
      <c r="B8" s="10" t="s">
        <v>24</v>
      </c>
      <c r="C8" s="12" t="s">
        <v>9</v>
      </c>
      <c r="D8" s="13">
        <v>6</v>
      </c>
      <c r="E8" s="13">
        <v>500</v>
      </c>
      <c r="F8" s="13">
        <v>35.107999999999997</v>
      </c>
      <c r="G8" s="13">
        <v>39.643000000000001</v>
      </c>
      <c r="H8" s="12" t="s">
        <v>62</v>
      </c>
      <c r="I8" s="12" t="s">
        <v>63</v>
      </c>
      <c r="J8" s="11">
        <f t="shared" si="0"/>
        <v>2.1577973461689424E-3</v>
      </c>
      <c r="K8" s="8">
        <f t="shared" si="0"/>
        <v>2.4365261534173232E-3</v>
      </c>
      <c r="L8" s="8">
        <f>Pl2P!$F$62*(1.805/($Q$8*2.65*202600))</f>
        <v>7.7568027651249366E-3</v>
      </c>
      <c r="M8" s="8">
        <f t="shared" si="1"/>
        <v>1.2351126264711201E-2</v>
      </c>
      <c r="N8" s="9">
        <f t="shared" si="2"/>
        <v>123.51126264711202</v>
      </c>
      <c r="P8" s="3" t="s">
        <v>23</v>
      </c>
      <c r="Q8" s="3">
        <v>4.4499999999999998E-2</v>
      </c>
    </row>
    <row r="9" spans="1:17" x14ac:dyDescent="0.25">
      <c r="A9" s="20" t="s">
        <v>12</v>
      </c>
      <c r="B9" s="15" t="s">
        <v>24</v>
      </c>
      <c r="C9" s="16" t="s">
        <v>9</v>
      </c>
      <c r="D9" s="17">
        <v>7</v>
      </c>
      <c r="E9" s="17">
        <v>600</v>
      </c>
      <c r="F9" s="17">
        <v>48.222000000000001</v>
      </c>
      <c r="G9" s="17">
        <v>34.533999999999999</v>
      </c>
      <c r="H9" s="16" t="s">
        <v>62</v>
      </c>
      <c r="I9" s="16" t="s">
        <v>63</v>
      </c>
      <c r="J9" s="18">
        <f t="shared" si="0"/>
        <v>2.9638060734578655E-3</v>
      </c>
      <c r="K9" s="19">
        <f t="shared" si="0"/>
        <v>2.1225183306539321E-3</v>
      </c>
      <c r="L9" s="19">
        <f>Pl2P!$F$62*(1.805/($Q$8*2.65*202600))</f>
        <v>7.7568027651249366E-3</v>
      </c>
      <c r="M9" s="19">
        <f t="shared" si="1"/>
        <v>1.2843127169236735E-2</v>
      </c>
      <c r="N9" s="20">
        <f t="shared" si="2"/>
        <v>128.43127169236735</v>
      </c>
      <c r="P9" s="3" t="s">
        <v>24</v>
      </c>
      <c r="Q9" s="3">
        <v>5.4699999999999999E-2</v>
      </c>
    </row>
    <row r="10" spans="1:17" x14ac:dyDescent="0.25">
      <c r="A10" s="20" t="s">
        <v>12</v>
      </c>
      <c r="B10" s="15" t="s">
        <v>24</v>
      </c>
      <c r="C10" s="16" t="s">
        <v>9</v>
      </c>
      <c r="D10" s="17">
        <v>8</v>
      </c>
      <c r="E10" s="17">
        <v>700</v>
      </c>
      <c r="F10" s="17">
        <v>54.131999999999998</v>
      </c>
      <c r="G10" s="17">
        <v>39.716000000000001</v>
      </c>
      <c r="H10" s="16" t="s">
        <v>62</v>
      </c>
      <c r="I10" s="16" t="s">
        <v>63</v>
      </c>
      <c r="J10" s="18">
        <f t="shared" si="0"/>
        <v>3.3270447175235613E-3</v>
      </c>
      <c r="K10" s="19">
        <f t="shared" si="0"/>
        <v>2.441012857481079E-3</v>
      </c>
      <c r="L10" s="19">
        <f>Pl2P!$F$62*(1.805/($Q$8*2.65*202600))</f>
        <v>7.7568027651249366E-3</v>
      </c>
      <c r="M10" s="19">
        <f t="shared" si="1"/>
        <v>1.3524860340129577E-2</v>
      </c>
      <c r="N10" s="20">
        <f t="shared" si="2"/>
        <v>135.24860340129578</v>
      </c>
    </row>
    <row r="11" spans="1:17" x14ac:dyDescent="0.25">
      <c r="A11" s="20" t="s">
        <v>12</v>
      </c>
      <c r="B11" s="15" t="s">
        <v>24</v>
      </c>
      <c r="C11" s="16" t="s">
        <v>9</v>
      </c>
      <c r="D11" s="17">
        <v>9</v>
      </c>
      <c r="E11" s="17">
        <v>800</v>
      </c>
      <c r="F11" s="17">
        <v>51.143999999999998</v>
      </c>
      <c r="G11" s="17">
        <v>33.905000000000001</v>
      </c>
      <c r="H11" s="16" t="s">
        <v>62</v>
      </c>
      <c r="I11" s="16" t="s">
        <v>63</v>
      </c>
      <c r="J11" s="18">
        <f t="shared" si="0"/>
        <v>3.1433971594070978E-3</v>
      </c>
      <c r="K11" s="19">
        <f t="shared" si="0"/>
        <v>2.0838589216662299E-3</v>
      </c>
      <c r="L11" s="19">
        <f>Pl2P!$F$62*(1.805/($Q$8*2.65*202600))</f>
        <v>7.7568027651249366E-3</v>
      </c>
      <c r="M11" s="19">
        <f t="shared" si="1"/>
        <v>1.2984058846198264E-2</v>
      </c>
      <c r="N11" s="20">
        <f t="shared" si="2"/>
        <v>129.84058846198263</v>
      </c>
    </row>
    <row r="12" spans="1:17" x14ac:dyDescent="0.25">
      <c r="A12" s="20" t="s">
        <v>12</v>
      </c>
      <c r="B12" s="15" t="s">
        <v>24</v>
      </c>
      <c r="C12" s="16" t="s">
        <v>9</v>
      </c>
      <c r="D12" s="17">
        <v>10</v>
      </c>
      <c r="E12" s="17">
        <v>900</v>
      </c>
      <c r="F12" s="17">
        <v>42.267000000000003</v>
      </c>
      <c r="G12" s="17">
        <v>32.341000000000001</v>
      </c>
      <c r="H12" s="16" t="s">
        <v>62</v>
      </c>
      <c r="I12" s="16" t="s">
        <v>63</v>
      </c>
      <c r="J12" s="18">
        <f t="shared" si="0"/>
        <v>2.5978016529145122E-3</v>
      </c>
      <c r="K12" s="19">
        <f t="shared" si="0"/>
        <v>1.9877328236427528E-3</v>
      </c>
      <c r="L12" s="19">
        <f>Pl2P!$F$62*(1.805/($Q$8*2.65*202600))</f>
        <v>7.7568027651249366E-3</v>
      </c>
      <c r="M12" s="19">
        <f t="shared" si="1"/>
        <v>1.23423372416822E-2</v>
      </c>
      <c r="N12" s="20">
        <f t="shared" si="2"/>
        <v>123.423372416822</v>
      </c>
    </row>
    <row r="13" spans="1:17" x14ac:dyDescent="0.25">
      <c r="A13" s="20" t="s">
        <v>12</v>
      </c>
      <c r="B13" s="15" t="s">
        <v>24</v>
      </c>
      <c r="C13" s="16" t="s">
        <v>9</v>
      </c>
      <c r="D13" s="17">
        <v>11</v>
      </c>
      <c r="E13" s="17">
        <v>1000</v>
      </c>
      <c r="F13" s="17">
        <v>46.277000000000001</v>
      </c>
      <c r="G13" s="17">
        <v>37.183</v>
      </c>
      <c r="H13" s="16" t="s">
        <v>62</v>
      </c>
      <c r="I13" s="16" t="s">
        <v>63</v>
      </c>
      <c r="J13" s="18">
        <f t="shared" si="0"/>
        <v>2.8442630679235545E-3</v>
      </c>
      <c r="K13" s="19">
        <f t="shared" si="0"/>
        <v>2.2853303726387089E-3</v>
      </c>
      <c r="L13" s="19">
        <f>Pl2P!$F$62*(1.805/($Q$8*2.65*202600))</f>
        <v>7.7568027651249366E-3</v>
      </c>
      <c r="M13" s="19">
        <f t="shared" si="1"/>
        <v>1.2886396205687201E-2</v>
      </c>
      <c r="N13" s="20">
        <f t="shared" si="2"/>
        <v>128.86396205687203</v>
      </c>
    </row>
    <row r="14" spans="1:17" x14ac:dyDescent="0.25">
      <c r="A14" s="20" t="s">
        <v>12</v>
      </c>
      <c r="B14" s="15" t="s">
        <v>24</v>
      </c>
      <c r="C14" s="16" t="s">
        <v>9</v>
      </c>
      <c r="D14" s="17">
        <v>12</v>
      </c>
      <c r="E14" s="17">
        <v>1100</v>
      </c>
      <c r="F14" s="17">
        <v>74.843999999999994</v>
      </c>
      <c r="G14" s="17">
        <v>58.320999999999998</v>
      </c>
      <c r="H14" s="16" t="s">
        <v>62</v>
      </c>
      <c r="I14" s="16" t="s">
        <v>63</v>
      </c>
      <c r="J14" s="18">
        <f t="shared" si="0"/>
        <v>4.600039437640091E-3</v>
      </c>
      <c r="K14" s="19">
        <f t="shared" si="0"/>
        <v>3.5845077767437303E-3</v>
      </c>
      <c r="L14" s="19">
        <f>Pl2P!$F$62*(1.805/($Q$8*2.65*202600))</f>
        <v>7.7568027651249366E-3</v>
      </c>
      <c r="M14" s="19">
        <f t="shared" si="1"/>
        <v>1.5941349979508759E-2</v>
      </c>
      <c r="N14" s="20">
        <f t="shared" si="2"/>
        <v>159.4134997950876</v>
      </c>
    </row>
    <row r="15" spans="1:17" x14ac:dyDescent="0.25">
      <c r="A15" s="20" t="s">
        <v>12</v>
      </c>
      <c r="B15" s="15" t="s">
        <v>24</v>
      </c>
      <c r="C15" s="16" t="s">
        <v>9</v>
      </c>
      <c r="D15" s="17">
        <v>13</v>
      </c>
      <c r="E15" s="17">
        <v>1200</v>
      </c>
      <c r="F15" s="17">
        <v>50.185000000000002</v>
      </c>
      <c r="G15" s="17">
        <v>37.600999999999999</v>
      </c>
      <c r="H15" s="16" t="s">
        <v>62</v>
      </c>
      <c r="I15" s="16" t="s">
        <v>63</v>
      </c>
      <c r="J15" s="18">
        <f t="shared" si="0"/>
        <v>3.0844553895832396E-3</v>
      </c>
      <c r="K15" s="19">
        <f t="shared" si="0"/>
        <v>2.3110213630311723E-3</v>
      </c>
      <c r="L15" s="19">
        <f>Pl2P!$F$62*(1.805/($Q$8*2.65*202600))</f>
        <v>7.7568027651249366E-3</v>
      </c>
      <c r="M15" s="19">
        <f t="shared" si="1"/>
        <v>1.3152279517739347E-2</v>
      </c>
      <c r="N15" s="20">
        <f t="shared" si="2"/>
        <v>131.52279517739348</v>
      </c>
    </row>
    <row r="16" spans="1:17" x14ac:dyDescent="0.25">
      <c r="A16" s="2" t="s">
        <v>12</v>
      </c>
      <c r="B16" s="10" t="s">
        <v>24</v>
      </c>
      <c r="C16" s="12" t="s">
        <v>7</v>
      </c>
      <c r="D16" s="13">
        <v>1</v>
      </c>
      <c r="E16" s="13">
        <v>0</v>
      </c>
      <c r="F16" s="13">
        <v>45.790999999999997</v>
      </c>
      <c r="G16" s="13">
        <v>49.494</v>
      </c>
      <c r="H16" s="12" t="s">
        <v>64</v>
      </c>
      <c r="I16" s="12" t="s">
        <v>65</v>
      </c>
      <c r="J16" s="11">
        <f t="shared" si="0"/>
        <v>2.8143926819648524E-3</v>
      </c>
      <c r="K16" s="8">
        <f t="shared" si="0"/>
        <v>3.0419853552263198E-3</v>
      </c>
      <c r="L16" s="8">
        <f>Pl2P!$F$62*(1.805/($Q$8*2.65*202600))</f>
        <v>7.7568027651249366E-3</v>
      </c>
      <c r="M16" s="8">
        <f t="shared" si="1"/>
        <v>1.3613180802316108E-2</v>
      </c>
      <c r="N16" s="9">
        <f t="shared" si="2"/>
        <v>136.13180802316108</v>
      </c>
    </row>
    <row r="17" spans="1:14" x14ac:dyDescent="0.25">
      <c r="A17" s="2" t="s">
        <v>12</v>
      </c>
      <c r="B17" s="10" t="s">
        <v>24</v>
      </c>
      <c r="C17" s="12" t="s">
        <v>7</v>
      </c>
      <c r="D17" s="13">
        <v>2</v>
      </c>
      <c r="E17" s="13">
        <v>100</v>
      </c>
      <c r="F17" s="13">
        <v>42.02</v>
      </c>
      <c r="G17" s="13">
        <v>42.363999999999997</v>
      </c>
      <c r="H17" s="12" t="s">
        <v>64</v>
      </c>
      <c r="I17" s="12" t="s">
        <v>66</v>
      </c>
      <c r="J17" s="11">
        <f t="shared" si="0"/>
        <v>2.5826206131371473E-3</v>
      </c>
      <c r="K17" s="8">
        <f t="shared" si="0"/>
        <v>2.6037634377663516E-3</v>
      </c>
      <c r="L17" s="8">
        <f>Pl2P!$F$62*(1.805/($Q$8*2.65*202600))</f>
        <v>7.7568027651249366E-3</v>
      </c>
      <c r="M17" s="8">
        <f t="shared" si="1"/>
        <v>1.2943186816028435E-2</v>
      </c>
      <c r="N17" s="9">
        <f t="shared" si="2"/>
        <v>129.43186816028435</v>
      </c>
    </row>
    <row r="18" spans="1:14" x14ac:dyDescent="0.25">
      <c r="A18" s="2" t="s">
        <v>12</v>
      </c>
      <c r="B18" s="10" t="s">
        <v>24</v>
      </c>
      <c r="C18" s="12" t="s">
        <v>7</v>
      </c>
      <c r="D18" s="13">
        <v>3</v>
      </c>
      <c r="E18" s="13">
        <v>200</v>
      </c>
      <c r="F18" s="13">
        <v>51.984000000000002</v>
      </c>
      <c r="G18" s="13">
        <v>40.384999999999998</v>
      </c>
      <c r="H18" s="12" t="s">
        <v>64</v>
      </c>
      <c r="I18" s="12" t="s">
        <v>67</v>
      </c>
      <c r="J18" s="11">
        <f t="shared" si="0"/>
        <v>3.1950249869900395E-3</v>
      </c>
      <c r="K18" s="8">
        <f t="shared" si="0"/>
        <v>2.4821307344489213E-3</v>
      </c>
      <c r="L18" s="8">
        <f>Pl2P!$F$62*(1.805/($Q$8*2.65*202600))</f>
        <v>7.7568027651249366E-3</v>
      </c>
      <c r="M18" s="8">
        <f t="shared" si="1"/>
        <v>1.3433958486563896E-2</v>
      </c>
      <c r="N18" s="9">
        <f t="shared" si="2"/>
        <v>134.33958486563895</v>
      </c>
    </row>
    <row r="19" spans="1:14" x14ac:dyDescent="0.25">
      <c r="A19" s="2" t="s">
        <v>12</v>
      </c>
      <c r="B19" s="10" t="s">
        <v>24</v>
      </c>
      <c r="C19" s="12" t="s">
        <v>7</v>
      </c>
      <c r="D19" s="13">
        <v>4</v>
      </c>
      <c r="E19" s="13">
        <v>300</v>
      </c>
      <c r="F19" s="13">
        <v>43.640999999999998</v>
      </c>
      <c r="G19" s="13">
        <v>35.509</v>
      </c>
      <c r="H19" s="12" t="s">
        <v>64</v>
      </c>
      <c r="I19" s="12" t="s">
        <v>68</v>
      </c>
      <c r="J19" s="11">
        <f t="shared" si="0"/>
        <v>2.6822500280323236E-3</v>
      </c>
      <c r="K19" s="8">
        <f t="shared" si="0"/>
        <v>2.1824434876698468E-3</v>
      </c>
      <c r="L19" s="8">
        <f>Pl2P!$F$62*(1.805/($Q$8*2.65*202600))</f>
        <v>7.7568027651249366E-3</v>
      </c>
      <c r="M19" s="8">
        <f t="shared" si="1"/>
        <v>1.2621496280827108E-2</v>
      </c>
      <c r="N19" s="9">
        <f t="shared" si="2"/>
        <v>126.21496280827108</v>
      </c>
    </row>
    <row r="20" spans="1:14" x14ac:dyDescent="0.25">
      <c r="A20" s="2" t="s">
        <v>12</v>
      </c>
      <c r="B20" s="10" t="s">
        <v>24</v>
      </c>
      <c r="C20" s="12" t="s">
        <v>7</v>
      </c>
      <c r="D20" s="13">
        <v>5</v>
      </c>
      <c r="E20" s="13">
        <v>400</v>
      </c>
      <c r="F20" s="13">
        <v>36.646999999999998</v>
      </c>
      <c r="G20" s="13">
        <v>24.844000000000001</v>
      </c>
      <c r="H20" s="12" t="s">
        <v>64</v>
      </c>
      <c r="I20" s="12" t="s">
        <v>69</v>
      </c>
      <c r="J20" s="11">
        <f t="shared" si="0"/>
        <v>2.2523869017048318E-3</v>
      </c>
      <c r="K20" s="8">
        <f t="shared" si="0"/>
        <v>1.5269544624649997E-3</v>
      </c>
      <c r="L20" s="8">
        <f>Pl2P!$F$62*(1.805/($Q$8*2.65*202600))</f>
        <v>7.7568027651249366E-3</v>
      </c>
      <c r="M20" s="8">
        <f t="shared" si="1"/>
        <v>1.1536144129294768E-2</v>
      </c>
      <c r="N20" s="9">
        <f t="shared" si="2"/>
        <v>115.36144129294767</v>
      </c>
    </row>
    <row r="21" spans="1:14" x14ac:dyDescent="0.25">
      <c r="A21" s="2" t="s">
        <v>12</v>
      </c>
      <c r="B21" s="10" t="s">
        <v>24</v>
      </c>
      <c r="C21" s="12" t="s">
        <v>7</v>
      </c>
      <c r="D21" s="13">
        <v>6</v>
      </c>
      <c r="E21" s="13">
        <v>500</v>
      </c>
      <c r="F21" s="13">
        <v>65.334999999999994</v>
      </c>
      <c r="G21" s="13">
        <v>48.558999999999997</v>
      </c>
      <c r="H21" s="12" t="s">
        <v>64</v>
      </c>
      <c r="I21" s="12" t="s">
        <v>70</v>
      </c>
      <c r="J21" s="11">
        <f t="shared" si="0"/>
        <v>4.0156001370612922E-3</v>
      </c>
      <c r="K21" s="8">
        <f t="shared" si="0"/>
        <v>2.9845186661905452E-3</v>
      </c>
      <c r="L21" s="8">
        <f>Pl2P!$F$62*(1.805/($Q$8*2.65*202600))</f>
        <v>7.7568027651249366E-3</v>
      </c>
      <c r="M21" s="8">
        <f t="shared" si="1"/>
        <v>1.4756921568376775E-2</v>
      </c>
      <c r="N21" s="9">
        <f t="shared" si="2"/>
        <v>147.56921568376777</v>
      </c>
    </row>
    <row r="22" spans="1:14" x14ac:dyDescent="0.25">
      <c r="A22" s="2" t="s">
        <v>12</v>
      </c>
      <c r="B22" s="10" t="s">
        <v>24</v>
      </c>
      <c r="C22" s="12" t="s">
        <v>7</v>
      </c>
      <c r="D22" s="13">
        <v>7</v>
      </c>
      <c r="E22" s="13">
        <v>600</v>
      </c>
      <c r="F22" s="13">
        <v>42.668999999999997</v>
      </c>
      <c r="G22" s="13">
        <v>31.286000000000001</v>
      </c>
      <c r="H22" s="12" t="s">
        <v>64</v>
      </c>
      <c r="I22" s="12" t="s">
        <v>71</v>
      </c>
      <c r="J22" s="11">
        <f t="shared" si="0"/>
        <v>2.6225092561149195E-3</v>
      </c>
      <c r="K22" s="8">
        <f t="shared" si="0"/>
        <v>1.9228907306665585E-3</v>
      </c>
      <c r="L22" s="8">
        <f>Pl2P!$F$62*(1.805/($Q$8*2.65*202600))</f>
        <v>7.7568027651249366E-3</v>
      </c>
      <c r="M22" s="8">
        <f t="shared" si="1"/>
        <v>1.2302202751906414E-2</v>
      </c>
      <c r="N22" s="9">
        <f t="shared" si="2"/>
        <v>123.02202751906414</v>
      </c>
    </row>
    <row r="23" spans="1:14" x14ac:dyDescent="0.25">
      <c r="A23" s="2" t="s">
        <v>12</v>
      </c>
      <c r="B23" s="10" t="s">
        <v>24</v>
      </c>
      <c r="C23" s="12" t="s">
        <v>7</v>
      </c>
      <c r="D23" s="13">
        <v>8</v>
      </c>
      <c r="E23" s="13">
        <v>700</v>
      </c>
      <c r="F23" s="13">
        <v>44.719000000000001</v>
      </c>
      <c r="G23" s="13">
        <v>32.639000000000003</v>
      </c>
      <c r="H23" s="12" t="s">
        <v>64</v>
      </c>
      <c r="I23" s="12" t="s">
        <v>72</v>
      </c>
      <c r="J23" s="11">
        <f t="shared" si="0"/>
        <v>2.7485057400970987E-3</v>
      </c>
      <c r="K23" s="8">
        <f t="shared" si="0"/>
        <v>2.0060484100947965E-3</v>
      </c>
      <c r="L23" s="8">
        <f>Pl2P!$F$62*(1.805/($Q$8*2.65*202600))</f>
        <v>7.7568027651249366E-3</v>
      </c>
      <c r="M23" s="8">
        <f t="shared" si="1"/>
        <v>1.2511356915316831E-2</v>
      </c>
      <c r="N23" s="9">
        <f t="shared" si="2"/>
        <v>125.1135691531683</v>
      </c>
    </row>
    <row r="24" spans="1:14" x14ac:dyDescent="0.25">
      <c r="A24" s="2" t="s">
        <v>12</v>
      </c>
      <c r="B24" s="10" t="s">
        <v>24</v>
      </c>
      <c r="C24" s="12" t="s">
        <v>7</v>
      </c>
      <c r="D24" s="13">
        <v>9</v>
      </c>
      <c r="E24" s="13">
        <v>800</v>
      </c>
      <c r="F24" s="13">
        <v>51.999000000000002</v>
      </c>
      <c r="G24" s="13">
        <v>33.043999999999997</v>
      </c>
      <c r="H24" s="12" t="s">
        <v>64</v>
      </c>
      <c r="I24" s="12" t="s">
        <v>73</v>
      </c>
      <c r="J24" s="11">
        <f t="shared" si="0"/>
        <v>3.1959469124825919E-3</v>
      </c>
      <c r="K24" s="8">
        <f t="shared" si="0"/>
        <v>2.0309403983937145E-3</v>
      </c>
      <c r="L24" s="8">
        <f>Pl2P!$F$62*(1.805/($Q$8*2.65*202600))</f>
        <v>7.7568027651249366E-3</v>
      </c>
      <c r="M24" s="8">
        <f t="shared" si="1"/>
        <v>1.2983690076001243E-2</v>
      </c>
      <c r="N24" s="9">
        <f t="shared" si="2"/>
        <v>129.83690076001241</v>
      </c>
    </row>
    <row r="25" spans="1:14" x14ac:dyDescent="0.25">
      <c r="A25" s="20" t="s">
        <v>12</v>
      </c>
      <c r="B25" s="15" t="s">
        <v>24</v>
      </c>
      <c r="C25" s="16" t="s">
        <v>7</v>
      </c>
      <c r="D25" s="17">
        <v>10</v>
      </c>
      <c r="E25" s="17">
        <v>900</v>
      </c>
      <c r="F25" s="17">
        <v>52.603000000000002</v>
      </c>
      <c r="G25" s="17">
        <v>41.671999999999997</v>
      </c>
      <c r="H25" s="16" t="s">
        <v>64</v>
      </c>
      <c r="I25" s="16" t="s">
        <v>74</v>
      </c>
      <c r="J25" s="18">
        <f t="shared" si="0"/>
        <v>3.2330697789827072E-3</v>
      </c>
      <c r="K25" s="19">
        <f t="shared" si="0"/>
        <v>2.5612319417099281E-3</v>
      </c>
      <c r="L25" s="19">
        <f>Pl2P!$F$62*(1.805/($Q$8*2.65*202600))</f>
        <v>7.7568027651249366E-3</v>
      </c>
      <c r="M25" s="19">
        <f t="shared" si="1"/>
        <v>1.3551104485817572E-2</v>
      </c>
      <c r="N25" s="20">
        <f t="shared" si="2"/>
        <v>135.51104485817572</v>
      </c>
    </row>
    <row r="26" spans="1:14" x14ac:dyDescent="0.25">
      <c r="A26" s="20" t="s">
        <v>12</v>
      </c>
      <c r="B26" s="15" t="s">
        <v>24</v>
      </c>
      <c r="C26" s="16" t="s">
        <v>7</v>
      </c>
      <c r="D26" s="17">
        <v>11</v>
      </c>
      <c r="E26" s="17">
        <v>1000</v>
      </c>
      <c r="F26" s="17">
        <v>50.271000000000001</v>
      </c>
      <c r="G26" s="17">
        <v>51.164000000000001</v>
      </c>
      <c r="H26" s="16" t="s">
        <v>64</v>
      </c>
      <c r="I26" s="16" t="s">
        <v>75</v>
      </c>
      <c r="J26" s="18">
        <f t="shared" si="0"/>
        <v>3.0897410957405409E-3</v>
      </c>
      <c r="K26" s="19">
        <f t="shared" si="0"/>
        <v>3.1446263933971679E-3</v>
      </c>
      <c r="L26" s="19">
        <f>Pl2P!$F$62*(1.805/($Q$8*2.65*202600))</f>
        <v>7.7568027651249366E-3</v>
      </c>
      <c r="M26" s="19">
        <f t="shared" si="1"/>
        <v>1.3991170254262646E-2</v>
      </c>
      <c r="N26" s="20">
        <f t="shared" si="2"/>
        <v>139.91170254262647</v>
      </c>
    </row>
    <row r="27" spans="1:14" x14ac:dyDescent="0.25">
      <c r="A27" s="20" t="s">
        <v>12</v>
      </c>
      <c r="B27" s="15" t="s">
        <v>24</v>
      </c>
      <c r="C27" s="16" t="s">
        <v>7</v>
      </c>
      <c r="D27" s="17">
        <v>12</v>
      </c>
      <c r="E27" s="17">
        <v>1100</v>
      </c>
      <c r="F27" s="17">
        <v>46.707000000000001</v>
      </c>
      <c r="G27" s="17">
        <v>57.664999999999999</v>
      </c>
      <c r="H27" s="16" t="s">
        <v>64</v>
      </c>
      <c r="I27" s="16" t="s">
        <v>76</v>
      </c>
      <c r="J27" s="18">
        <f t="shared" ref="J27:J35" si="3">(F27)*(1.805/($Q$9*2.65*202600))</f>
        <v>2.8706915987100601E-3</v>
      </c>
      <c r="K27" s="19">
        <f t="shared" ref="K27:K35" si="4">(G27)*(1.805/($Q$9*2.65*202600))</f>
        <v>3.5441889018694331E-3</v>
      </c>
      <c r="L27" s="19">
        <f>Pl2P!$F$62*(1.805/($Q$8*2.65*202600))</f>
        <v>7.7568027651249366E-3</v>
      </c>
      <c r="M27" s="19">
        <f t="shared" ref="M27:M35" si="5">SUM(J27:L27)</f>
        <v>1.417168326570443E-2</v>
      </c>
      <c r="N27" s="20">
        <f t="shared" ref="N27:N35" si="6">M27*10000</f>
        <v>141.71683265704431</v>
      </c>
    </row>
    <row r="28" spans="1:14" x14ac:dyDescent="0.25">
      <c r="A28" s="20" t="s">
        <v>12</v>
      </c>
      <c r="B28" s="15" t="s">
        <v>24</v>
      </c>
      <c r="C28" s="16" t="s">
        <v>7</v>
      </c>
      <c r="D28" s="17">
        <v>13</v>
      </c>
      <c r="E28" s="17">
        <v>1200</v>
      </c>
      <c r="F28" s="17">
        <v>56.188000000000002</v>
      </c>
      <c r="G28" s="17">
        <v>64.692999999999998</v>
      </c>
      <c r="H28" s="16" t="s">
        <v>64</v>
      </c>
      <c r="I28" s="16" t="s">
        <v>77</v>
      </c>
      <c r="J28" s="18">
        <f t="shared" si="3"/>
        <v>3.4534099717027614E-3</v>
      </c>
      <c r="K28" s="19">
        <f t="shared" si="4"/>
        <v>3.9761417259800442E-3</v>
      </c>
      <c r="L28" s="19">
        <f>Pl2P!$F$62*(1.805/($Q$8*2.65*202600))</f>
        <v>7.7568027651249366E-3</v>
      </c>
      <c r="M28" s="19">
        <f t="shared" si="5"/>
        <v>1.5186354462807743E-2</v>
      </c>
      <c r="N28" s="20">
        <f t="shared" si="6"/>
        <v>151.86354462807742</v>
      </c>
    </row>
    <row r="29" spans="1:14" x14ac:dyDescent="0.25">
      <c r="A29" s="20" t="s">
        <v>12</v>
      </c>
      <c r="B29" s="15" t="s">
        <v>24</v>
      </c>
      <c r="C29" s="16" t="s">
        <v>7</v>
      </c>
      <c r="D29" s="17">
        <v>14</v>
      </c>
      <c r="E29" s="17">
        <v>1300</v>
      </c>
      <c r="F29" s="17">
        <v>58.058</v>
      </c>
      <c r="G29" s="17">
        <v>59.686</v>
      </c>
      <c r="H29" s="16" t="s">
        <v>64</v>
      </c>
      <c r="I29" s="16" t="s">
        <v>78</v>
      </c>
      <c r="J29" s="18">
        <f t="shared" si="3"/>
        <v>3.5683433497743096E-3</v>
      </c>
      <c r="K29" s="19">
        <f t="shared" si="4"/>
        <v>3.6684029965660106E-3</v>
      </c>
      <c r="L29" s="19">
        <f>Pl2P!$F$62*(1.805/($Q$8*2.65*202600))</f>
        <v>7.7568027651249366E-3</v>
      </c>
      <c r="M29" s="19">
        <f t="shared" si="5"/>
        <v>1.4993549111465256E-2</v>
      </c>
      <c r="N29" s="20">
        <f t="shared" si="6"/>
        <v>149.93549111465256</v>
      </c>
    </row>
    <row r="30" spans="1:14" x14ac:dyDescent="0.25">
      <c r="A30" s="2" t="s">
        <v>12</v>
      </c>
      <c r="B30" s="10" t="s">
        <v>24</v>
      </c>
      <c r="C30" s="12" t="s">
        <v>7</v>
      </c>
      <c r="D30" s="13">
        <v>15</v>
      </c>
      <c r="E30" s="13">
        <v>1400</v>
      </c>
      <c r="F30" s="13">
        <v>38.268999999999998</v>
      </c>
      <c r="G30" s="13">
        <v>23</v>
      </c>
      <c r="H30" s="12" t="s">
        <v>64</v>
      </c>
      <c r="I30" s="12" t="s">
        <v>79</v>
      </c>
      <c r="J30" s="11">
        <f t="shared" si="3"/>
        <v>2.3520777782995118E-3</v>
      </c>
      <c r="K30" s="8">
        <f t="shared" si="4"/>
        <v>1.4136190885805423E-3</v>
      </c>
      <c r="L30" s="8">
        <f>Pl2P!$F$62*(1.805/($Q$8*2.65*202600))</f>
        <v>7.7568027651249366E-3</v>
      </c>
      <c r="M30" s="8">
        <f t="shared" si="5"/>
        <v>1.152249963200499E-2</v>
      </c>
      <c r="N30" s="9">
        <f t="shared" si="6"/>
        <v>115.2249963200499</v>
      </c>
    </row>
    <row r="31" spans="1:14" x14ac:dyDescent="0.25">
      <c r="A31" s="2" t="s">
        <v>12</v>
      </c>
      <c r="B31" s="10" t="s">
        <v>24</v>
      </c>
      <c r="C31" s="12" t="s">
        <v>7</v>
      </c>
      <c r="D31" s="13">
        <v>16</v>
      </c>
      <c r="E31" s="13">
        <v>1500</v>
      </c>
      <c r="F31" s="13">
        <v>50.383000000000003</v>
      </c>
      <c r="G31" s="13">
        <v>38.966999999999999</v>
      </c>
      <c r="H31" s="12" t="s">
        <v>64</v>
      </c>
      <c r="I31" s="12" t="s">
        <v>80</v>
      </c>
      <c r="J31" s="11">
        <f t="shared" si="3"/>
        <v>3.0966248060849333E-3</v>
      </c>
      <c r="K31" s="8">
        <f t="shared" si="4"/>
        <v>2.3949780445529558E-3</v>
      </c>
      <c r="L31" s="8">
        <f>Pl2P!$F$62*(1.805/($Q$8*2.65*202600))</f>
        <v>7.7568027651249366E-3</v>
      </c>
      <c r="M31" s="8">
        <f t="shared" si="5"/>
        <v>1.3248405615762826E-2</v>
      </c>
      <c r="N31" s="9">
        <f t="shared" si="6"/>
        <v>132.48405615762826</v>
      </c>
    </row>
    <row r="32" spans="1:14" x14ac:dyDescent="0.25">
      <c r="A32" s="20" t="s">
        <v>12</v>
      </c>
      <c r="B32" s="15" t="s">
        <v>24</v>
      </c>
      <c r="C32" s="16" t="s">
        <v>7</v>
      </c>
      <c r="D32" s="17">
        <v>17</v>
      </c>
      <c r="E32" s="17">
        <v>1600</v>
      </c>
      <c r="F32" s="17">
        <v>47.362000000000002</v>
      </c>
      <c r="G32" s="17">
        <v>29.221</v>
      </c>
      <c r="H32" s="16" t="s">
        <v>64</v>
      </c>
      <c r="I32" s="16" t="s">
        <v>81</v>
      </c>
      <c r="J32" s="18">
        <f t="shared" si="3"/>
        <v>2.9109490118848541E-3</v>
      </c>
      <c r="K32" s="19">
        <f t="shared" si="4"/>
        <v>1.7959723211918271E-3</v>
      </c>
      <c r="L32" s="19">
        <f>Pl2P!$F$62*(1.805/($Q$8*2.65*202600))</f>
        <v>7.7568027651249366E-3</v>
      </c>
      <c r="M32" s="19">
        <f t="shared" si="5"/>
        <v>1.2463724098201618E-2</v>
      </c>
      <c r="N32" s="20">
        <f t="shared" si="6"/>
        <v>124.63724098201618</v>
      </c>
    </row>
    <row r="33" spans="1:14" x14ac:dyDescent="0.25">
      <c r="A33" s="2" t="s">
        <v>12</v>
      </c>
      <c r="B33" s="10" t="s">
        <v>24</v>
      </c>
      <c r="C33" s="12" t="s">
        <v>7</v>
      </c>
      <c r="D33" s="13">
        <v>18</v>
      </c>
      <c r="E33" s="13">
        <v>1700</v>
      </c>
      <c r="F33" s="13">
        <v>52.573999999999998</v>
      </c>
      <c r="G33" s="13">
        <v>40.131999999999998</v>
      </c>
      <c r="H33" s="12" t="s">
        <v>64</v>
      </c>
      <c r="I33" s="12" t="s">
        <v>82</v>
      </c>
      <c r="J33" s="11">
        <f t="shared" si="3"/>
        <v>3.2312873896971051E-3</v>
      </c>
      <c r="K33" s="8">
        <f t="shared" si="4"/>
        <v>2.4665809244745355E-3</v>
      </c>
      <c r="L33" s="8">
        <f>Pl2P!$F$62*(1.805/($Q$8*2.65*202600))</f>
        <v>7.7568027651249366E-3</v>
      </c>
      <c r="M33" s="8">
        <f t="shared" si="5"/>
        <v>1.3454671079296578E-2</v>
      </c>
      <c r="N33" s="9">
        <f t="shared" si="6"/>
        <v>134.54671079296577</v>
      </c>
    </row>
    <row r="34" spans="1:14" x14ac:dyDescent="0.25">
      <c r="A34" s="20" t="s">
        <v>12</v>
      </c>
      <c r="B34" s="15" t="s">
        <v>24</v>
      </c>
      <c r="C34" s="16" t="s">
        <v>7</v>
      </c>
      <c r="D34" s="17">
        <v>19</v>
      </c>
      <c r="E34" s="17">
        <v>1800</v>
      </c>
      <c r="F34" s="17">
        <v>51.921999999999997</v>
      </c>
      <c r="G34" s="17">
        <v>35.851999999999997</v>
      </c>
      <c r="H34" s="16" t="s">
        <v>64</v>
      </c>
      <c r="I34" s="16" t="s">
        <v>83</v>
      </c>
      <c r="J34" s="18">
        <f t="shared" si="3"/>
        <v>3.1912143616208222E-3</v>
      </c>
      <c r="K34" s="19">
        <f t="shared" si="4"/>
        <v>2.2035248505995475E-3</v>
      </c>
      <c r="L34" s="19">
        <f>Pl2P!$F$62*(1.805/($Q$8*2.65*202600))</f>
        <v>7.7568027651249366E-3</v>
      </c>
      <c r="M34" s="19">
        <f t="shared" si="5"/>
        <v>1.3151541977345306E-2</v>
      </c>
      <c r="N34" s="20">
        <f t="shared" si="6"/>
        <v>131.51541977345306</v>
      </c>
    </row>
    <row r="35" spans="1:14" x14ac:dyDescent="0.25">
      <c r="A35" s="2" t="s">
        <v>12</v>
      </c>
      <c r="B35" s="10" t="s">
        <v>24</v>
      </c>
      <c r="C35" s="12" t="s">
        <v>7</v>
      </c>
      <c r="D35" s="13">
        <v>20</v>
      </c>
      <c r="E35" s="13">
        <v>1900</v>
      </c>
      <c r="F35" s="13">
        <v>58.122999999999998</v>
      </c>
      <c r="G35" s="13">
        <v>45.220999999999997</v>
      </c>
      <c r="H35" s="12" t="s">
        <v>64</v>
      </c>
      <c r="I35" s="12" t="s">
        <v>84</v>
      </c>
      <c r="J35" s="11">
        <f t="shared" si="3"/>
        <v>3.5723383602420371E-3</v>
      </c>
      <c r="K35" s="8">
        <f t="shared" si="4"/>
        <v>2.779359513247856E-3</v>
      </c>
      <c r="L35" s="8">
        <f>Pl2P!$F$62*(1.805/($Q$8*2.65*202600))</f>
        <v>7.7568027651249366E-3</v>
      </c>
      <c r="M35" s="8">
        <f t="shared" si="5"/>
        <v>1.4108500638614831E-2</v>
      </c>
      <c r="N35" s="9">
        <f t="shared" si="6"/>
        <v>141.08500638614831</v>
      </c>
    </row>
    <row r="36" spans="1:14" x14ac:dyDescent="0.25">
      <c r="A36" s="3"/>
      <c r="B36" s="3"/>
      <c r="C36" s="3"/>
    </row>
    <row r="37" spans="1:14" x14ac:dyDescent="0.25">
      <c r="A37" s="3"/>
      <c r="B37" s="3"/>
      <c r="C37" s="3"/>
      <c r="E37" s="24" t="s">
        <v>89</v>
      </c>
      <c r="F37" s="3">
        <f>AVERAGE(F3:F8)</f>
        <v>36.643999999999998</v>
      </c>
      <c r="G37" s="3">
        <f>AVERAGE(G3:G8)</f>
        <v>50.457166666666673</v>
      </c>
    </row>
    <row r="38" spans="1:14" x14ac:dyDescent="0.25">
      <c r="E38" s="24" t="s">
        <v>90</v>
      </c>
      <c r="F38" s="3">
        <f>AVERAGE(F16:F24,F30:F31,F33,F35)</f>
        <v>48.01184615384615</v>
      </c>
      <c r="G38" s="3">
        <f>AVERAGE(G16:G24,G30:G31,G33,G35)</f>
        <v>37.341846153846156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A205-23A9-4F44-95E3-3E63FA9B2144}">
  <dimension ref="A1:R65"/>
  <sheetViews>
    <sheetView tabSelected="1" workbookViewId="0">
      <selection activeCell="Q60" sqref="Q60"/>
    </sheetView>
  </sheetViews>
  <sheetFormatPr defaultRowHeight="15" x14ac:dyDescent="0.25"/>
  <cols>
    <col min="1" max="1" width="12.85546875" style="5" bestFit="1" customWidth="1"/>
    <col min="2" max="2" width="8.85546875" style="5" customWidth="1"/>
    <col min="7" max="7" width="10.5703125" bestFit="1" customWidth="1"/>
    <col min="8" max="8" width="9.7109375" bestFit="1" customWidth="1"/>
    <col min="9" max="9" width="10" bestFit="1" customWidth="1"/>
    <col min="10" max="12" width="5.5703125" style="3" bestFit="1" customWidth="1"/>
    <col min="13" max="13" width="14.5703125" style="3" bestFit="1" customWidth="1"/>
    <col min="14" max="14" width="17" style="3" bestFit="1" customWidth="1"/>
    <col min="16" max="18" width="9.140625" style="3"/>
  </cols>
  <sheetData>
    <row r="1" spans="1:17" x14ac:dyDescent="0.25">
      <c r="C1" s="5"/>
      <c r="D1" s="3"/>
      <c r="E1" s="3"/>
      <c r="F1" s="1" t="s">
        <v>4</v>
      </c>
      <c r="G1" s="1" t="s">
        <v>5</v>
      </c>
      <c r="H1" s="1" t="s">
        <v>4</v>
      </c>
      <c r="I1" s="1" t="s">
        <v>5</v>
      </c>
      <c r="J1" s="21" t="s">
        <v>86</v>
      </c>
      <c r="K1" s="21" t="s">
        <v>87</v>
      </c>
      <c r="L1" s="7" t="s">
        <v>85</v>
      </c>
    </row>
    <row r="2" spans="1:17" x14ac:dyDescent="0.25">
      <c r="A2" s="1" t="s">
        <v>1</v>
      </c>
      <c r="B2" s="1" t="s">
        <v>0</v>
      </c>
      <c r="C2" s="4" t="s">
        <v>8</v>
      </c>
      <c r="D2" s="4" t="s">
        <v>2</v>
      </c>
      <c r="E2" s="6" t="s">
        <v>3</v>
      </c>
      <c r="F2" s="6" t="s">
        <v>6</v>
      </c>
      <c r="G2" s="6" t="s">
        <v>6</v>
      </c>
      <c r="H2" s="6" t="s">
        <v>11</v>
      </c>
      <c r="I2" s="6" t="s">
        <v>11</v>
      </c>
      <c r="J2" s="1" t="s">
        <v>13</v>
      </c>
      <c r="K2" s="1" t="s">
        <v>15</v>
      </c>
      <c r="L2" s="1" t="s">
        <v>14</v>
      </c>
      <c r="M2" s="1" t="s">
        <v>16</v>
      </c>
      <c r="N2" s="1" t="s">
        <v>17</v>
      </c>
      <c r="P2" t="s">
        <v>18</v>
      </c>
    </row>
    <row r="3" spans="1:17" x14ac:dyDescent="0.25">
      <c r="A3" s="2" t="s">
        <v>12</v>
      </c>
      <c r="B3" s="15" t="s">
        <v>23</v>
      </c>
      <c r="C3" s="16" t="s">
        <v>7</v>
      </c>
      <c r="D3" s="17">
        <v>1</v>
      </c>
      <c r="E3" s="17">
        <v>0</v>
      </c>
      <c r="F3" s="17">
        <v>75.284000000000006</v>
      </c>
      <c r="G3" s="17">
        <v>23.132000000000001</v>
      </c>
      <c r="H3" s="16" t="s">
        <v>25</v>
      </c>
      <c r="I3" s="16" t="s">
        <v>26</v>
      </c>
      <c r="J3" s="18">
        <f>(F3)*(1.805/($Q$8*2.65*202600))</f>
        <v>5.6876723016306367E-3</v>
      </c>
      <c r="K3" s="19">
        <f>(G3)*(1.805/($Q$8*2.65*202600))</f>
        <v>1.7476121842797923E-3</v>
      </c>
      <c r="L3" s="19">
        <f>Pl2C!$G$37*(1.805/($Q$9*2.65*202600))</f>
        <v>3.1011832154647762E-3</v>
      </c>
      <c r="M3" s="19">
        <f>SUM(J3:L3)</f>
        <v>1.0536467701375205E-2</v>
      </c>
      <c r="N3" s="20">
        <f>M3*10000</f>
        <v>105.36467701375206</v>
      </c>
      <c r="P3" t="s">
        <v>19</v>
      </c>
    </row>
    <row r="4" spans="1:17" x14ac:dyDescent="0.25">
      <c r="A4" s="2" t="s">
        <v>12</v>
      </c>
      <c r="B4" s="15" t="s">
        <v>23</v>
      </c>
      <c r="C4" s="16" t="s">
        <v>7</v>
      </c>
      <c r="D4" s="17">
        <v>2</v>
      </c>
      <c r="E4" s="17">
        <v>150</v>
      </c>
      <c r="F4" s="17">
        <v>81.313999999999993</v>
      </c>
      <c r="G4" s="17">
        <v>22.126999999999999</v>
      </c>
      <c r="H4" s="16" t="s">
        <v>25</v>
      </c>
      <c r="I4" s="16" t="s">
        <v>27</v>
      </c>
      <c r="J4" s="18">
        <f t="shared" ref="J4:K27" si="0">(F4)*(1.805/($Q$8*2.65*202600))</f>
        <v>6.1432360864830974E-3</v>
      </c>
      <c r="K4" s="19">
        <f t="shared" si="0"/>
        <v>1.6716848868043818E-3</v>
      </c>
      <c r="L4" s="19">
        <f>Pl2C!$G$37*(1.805/($Q$9*2.65*202600))</f>
        <v>3.1011832154647762E-3</v>
      </c>
      <c r="M4" s="19">
        <f t="shared" ref="M4:M27" si="1">SUM(J4:L4)</f>
        <v>1.0916104188752256E-2</v>
      </c>
      <c r="N4" s="20">
        <f t="shared" ref="N4:N27" si="2">M4*10000</f>
        <v>109.16104188752256</v>
      </c>
      <c r="P4" t="s">
        <v>20</v>
      </c>
    </row>
    <row r="5" spans="1:17" x14ac:dyDescent="0.25">
      <c r="A5" s="2" t="s">
        <v>12</v>
      </c>
      <c r="B5" s="15" t="s">
        <v>23</v>
      </c>
      <c r="C5" s="16" t="s">
        <v>7</v>
      </c>
      <c r="D5" s="17">
        <v>3</v>
      </c>
      <c r="E5" s="17">
        <v>300</v>
      </c>
      <c r="F5" s="17">
        <v>82.960999999999999</v>
      </c>
      <c r="G5" s="17">
        <v>25.312000000000001</v>
      </c>
      <c r="H5" s="16" t="s">
        <v>25</v>
      </c>
      <c r="I5" s="16" t="s">
        <v>28</v>
      </c>
      <c r="J5" s="18">
        <f t="shared" si="0"/>
        <v>6.2676661948830982E-3</v>
      </c>
      <c r="K5" s="19">
        <f t="shared" si="0"/>
        <v>1.9123102026841648E-3</v>
      </c>
      <c r="L5" s="19">
        <f>Pl2C!$G$37*(1.805/($Q$9*2.65*202600))</f>
        <v>3.1011832154647762E-3</v>
      </c>
      <c r="M5" s="19">
        <f t="shared" si="1"/>
        <v>1.1281159613032039E-2</v>
      </c>
      <c r="N5" s="20">
        <f t="shared" si="2"/>
        <v>112.8115961303204</v>
      </c>
      <c r="P5" t="s">
        <v>21</v>
      </c>
    </row>
    <row r="6" spans="1:17" x14ac:dyDescent="0.25">
      <c r="A6" s="2" t="s">
        <v>12</v>
      </c>
      <c r="B6" s="15" t="s">
        <v>23</v>
      </c>
      <c r="C6" s="16" t="s">
        <v>7</v>
      </c>
      <c r="D6" s="17">
        <v>4</v>
      </c>
      <c r="E6" s="17">
        <v>450</v>
      </c>
      <c r="F6" s="17">
        <v>83.075999999999993</v>
      </c>
      <c r="G6" s="17">
        <v>27.713000000000001</v>
      </c>
      <c r="H6" s="16" t="s">
        <v>25</v>
      </c>
      <c r="I6" s="16" t="s">
        <v>29</v>
      </c>
      <c r="J6" s="18">
        <f t="shared" si="0"/>
        <v>6.2763543931016776E-3</v>
      </c>
      <c r="K6" s="19">
        <f t="shared" si="0"/>
        <v>2.0937046715781551E-3</v>
      </c>
      <c r="L6" s="19">
        <f>Pl2C!$G$37*(1.805/($Q$9*2.65*202600))</f>
        <v>3.1011832154647762E-3</v>
      </c>
      <c r="M6" s="19">
        <f t="shared" si="1"/>
        <v>1.147124228014461E-2</v>
      </c>
      <c r="N6" s="20">
        <f t="shared" si="2"/>
        <v>114.7124228014461</v>
      </c>
    </row>
    <row r="7" spans="1:17" x14ac:dyDescent="0.25">
      <c r="A7" s="2" t="s">
        <v>12</v>
      </c>
      <c r="B7" s="10" t="s">
        <v>23</v>
      </c>
      <c r="C7" s="12" t="s">
        <v>7</v>
      </c>
      <c r="D7" s="13">
        <v>5</v>
      </c>
      <c r="E7" s="13">
        <v>600</v>
      </c>
      <c r="F7" s="13">
        <v>84.308999999999997</v>
      </c>
      <c r="G7" s="13">
        <v>26.010999999999999</v>
      </c>
      <c r="H7" s="12" t="s">
        <v>25</v>
      </c>
      <c r="I7" s="12" t="s">
        <v>30</v>
      </c>
      <c r="J7" s="11">
        <f t="shared" si="0"/>
        <v>6.369506987914793E-3</v>
      </c>
      <c r="K7" s="8">
        <f t="shared" si="0"/>
        <v>1.9651193379431812E-3</v>
      </c>
      <c r="L7" s="8">
        <f>Pl2C!$G$37*(1.805/($Q$9*2.65*202600))</f>
        <v>3.1011832154647762E-3</v>
      </c>
      <c r="M7" s="8">
        <f t="shared" si="1"/>
        <v>1.143580954132275E-2</v>
      </c>
      <c r="N7" s="9">
        <f t="shared" si="2"/>
        <v>114.3580954132275</v>
      </c>
      <c r="P7" t="s">
        <v>22</v>
      </c>
    </row>
    <row r="8" spans="1:17" x14ac:dyDescent="0.25">
      <c r="A8" s="2" t="s">
        <v>12</v>
      </c>
      <c r="B8" s="15" t="s">
        <v>23</v>
      </c>
      <c r="C8" s="16" t="s">
        <v>7</v>
      </c>
      <c r="D8" s="17">
        <v>6</v>
      </c>
      <c r="E8" s="17">
        <v>750</v>
      </c>
      <c r="F8" s="17">
        <v>87.575000000000003</v>
      </c>
      <c r="G8" s="17">
        <v>26.08</v>
      </c>
      <c r="H8" s="16" t="s">
        <v>25</v>
      </c>
      <c r="I8" s="16" t="s">
        <v>31</v>
      </c>
      <c r="J8" s="18">
        <f t="shared" si="0"/>
        <v>6.616251817322445E-3</v>
      </c>
      <c r="K8" s="19">
        <f t="shared" si="0"/>
        <v>1.9703322568743291E-3</v>
      </c>
      <c r="L8" s="19">
        <f>Pl2C!$G$37*(1.805/($Q$9*2.65*202600))</f>
        <v>3.1011832154647762E-3</v>
      </c>
      <c r="M8" s="19">
        <f t="shared" si="1"/>
        <v>1.1687767289661552E-2</v>
      </c>
      <c r="N8" s="20">
        <f t="shared" si="2"/>
        <v>116.87767289661552</v>
      </c>
      <c r="P8" s="3" t="s">
        <v>23</v>
      </c>
      <c r="Q8" s="3">
        <v>4.4499999999999998E-2</v>
      </c>
    </row>
    <row r="9" spans="1:17" x14ac:dyDescent="0.25">
      <c r="A9" s="2" t="s">
        <v>12</v>
      </c>
      <c r="B9" s="10" t="s">
        <v>23</v>
      </c>
      <c r="C9" s="12" t="s">
        <v>7</v>
      </c>
      <c r="D9" s="13">
        <v>7</v>
      </c>
      <c r="E9" s="13">
        <v>900</v>
      </c>
      <c r="F9" s="13">
        <v>88.138000000000005</v>
      </c>
      <c r="G9" s="13">
        <v>25.582000000000001</v>
      </c>
      <c r="H9" s="12" t="s">
        <v>25</v>
      </c>
      <c r="I9" s="12" t="s">
        <v>32</v>
      </c>
      <c r="J9" s="11">
        <f t="shared" si="0"/>
        <v>6.6587862138186207E-3</v>
      </c>
      <c r="K9" s="8">
        <f t="shared" si="0"/>
        <v>1.9327085811103944E-3</v>
      </c>
      <c r="L9" s="8">
        <f>Pl2C!$G$37*(1.805/($Q$9*2.65*202600))</f>
        <v>3.1011832154647762E-3</v>
      </c>
      <c r="M9" s="8">
        <f t="shared" si="1"/>
        <v>1.1692678010393791E-2</v>
      </c>
      <c r="N9" s="9">
        <f t="shared" si="2"/>
        <v>116.92678010393792</v>
      </c>
      <c r="P9" s="3" t="s">
        <v>24</v>
      </c>
      <c r="Q9" s="3">
        <v>5.4699999999999999E-2</v>
      </c>
    </row>
    <row r="10" spans="1:17" x14ac:dyDescent="0.25">
      <c r="A10" s="2" t="s">
        <v>12</v>
      </c>
      <c r="B10" s="10" t="s">
        <v>23</v>
      </c>
      <c r="C10" s="12" t="s">
        <v>7</v>
      </c>
      <c r="D10" s="13">
        <v>8</v>
      </c>
      <c r="E10" s="13">
        <v>1050</v>
      </c>
      <c r="F10" s="13">
        <v>102.718</v>
      </c>
      <c r="G10" s="13">
        <v>41.512</v>
      </c>
      <c r="H10" s="12" t="s">
        <v>25</v>
      </c>
      <c r="I10" s="12" t="s">
        <v>33</v>
      </c>
      <c r="J10" s="11">
        <f t="shared" si="0"/>
        <v>7.760298648835021E-3</v>
      </c>
      <c r="K10" s="8">
        <f t="shared" si="0"/>
        <v>3.1362129082579426E-3</v>
      </c>
      <c r="L10" s="8">
        <f>Pl2C!$G$37*(1.805/($Q$9*2.65*202600))</f>
        <v>3.1011832154647762E-3</v>
      </c>
      <c r="M10" s="8">
        <f t="shared" si="1"/>
        <v>1.399769477255774E-2</v>
      </c>
      <c r="N10" s="9">
        <f t="shared" si="2"/>
        <v>139.97694772557739</v>
      </c>
    </row>
    <row r="11" spans="1:17" x14ac:dyDescent="0.25">
      <c r="A11" s="2" t="s">
        <v>12</v>
      </c>
      <c r="B11" s="10" t="s">
        <v>23</v>
      </c>
      <c r="C11" s="12" t="s">
        <v>7</v>
      </c>
      <c r="D11" s="13">
        <v>9</v>
      </c>
      <c r="E11" s="13">
        <v>1200</v>
      </c>
      <c r="F11" s="13">
        <v>87.8</v>
      </c>
      <c r="G11" s="13">
        <v>19.905999999999999</v>
      </c>
      <c r="H11" s="12" t="s">
        <v>25</v>
      </c>
      <c r="I11" s="12" t="s">
        <v>34</v>
      </c>
      <c r="J11" s="11">
        <f t="shared" si="0"/>
        <v>6.6332504660109697E-3</v>
      </c>
      <c r="K11" s="8">
        <f t="shared" si="0"/>
        <v>1.5038893368612112E-3</v>
      </c>
      <c r="L11" s="8">
        <f>Pl2C!$G$37*(1.805/($Q$9*2.65*202600))</f>
        <v>3.1011832154647762E-3</v>
      </c>
      <c r="M11" s="8">
        <f t="shared" si="1"/>
        <v>1.1238323018336957E-2</v>
      </c>
      <c r="N11" s="9">
        <f t="shared" si="2"/>
        <v>112.38323018336956</v>
      </c>
    </row>
    <row r="12" spans="1:17" x14ac:dyDescent="0.25">
      <c r="A12" s="2" t="s">
        <v>12</v>
      </c>
      <c r="B12" s="10" t="s">
        <v>23</v>
      </c>
      <c r="C12" s="12" t="s">
        <v>7</v>
      </c>
      <c r="D12" s="13">
        <v>10</v>
      </c>
      <c r="E12" s="13">
        <v>1350</v>
      </c>
      <c r="F12" s="13">
        <v>92.766999999999996</v>
      </c>
      <c r="G12" s="13">
        <v>25.068000000000001</v>
      </c>
      <c r="H12" s="12" t="s">
        <v>25</v>
      </c>
      <c r="I12" s="12" t="s">
        <v>35</v>
      </c>
      <c r="J12" s="11">
        <f t="shared" si="0"/>
        <v>7.0085050795038678E-3</v>
      </c>
      <c r="K12" s="8">
        <f t="shared" si="0"/>
        <v>1.8938761125508314E-3</v>
      </c>
      <c r="L12" s="8">
        <f>Pl2C!$G$37*(1.805/($Q$9*2.65*202600))</f>
        <v>3.1011832154647762E-3</v>
      </c>
      <c r="M12" s="8">
        <f t="shared" si="1"/>
        <v>1.2003564407519476E-2</v>
      </c>
      <c r="N12" s="9">
        <f t="shared" si="2"/>
        <v>120.03564407519477</v>
      </c>
    </row>
    <row r="13" spans="1:17" x14ac:dyDescent="0.25">
      <c r="A13" s="2" t="s">
        <v>12</v>
      </c>
      <c r="B13" s="10" t="s">
        <v>23</v>
      </c>
      <c r="C13" s="12" t="s">
        <v>7</v>
      </c>
      <c r="D13" s="13">
        <v>11</v>
      </c>
      <c r="E13" s="13">
        <v>1500</v>
      </c>
      <c r="F13" s="13">
        <v>89.805999999999997</v>
      </c>
      <c r="G13" s="13">
        <v>20.986999999999998</v>
      </c>
      <c r="H13" s="12" t="s">
        <v>25</v>
      </c>
      <c r="I13" s="12" t="s">
        <v>36</v>
      </c>
      <c r="J13" s="11">
        <f t="shared" si="0"/>
        <v>6.7848028627628832E-3</v>
      </c>
      <c r="K13" s="8">
        <f t="shared" si="0"/>
        <v>1.5855584001158566E-3</v>
      </c>
      <c r="L13" s="8">
        <f>Pl2C!$G$37*(1.805/($Q$9*2.65*202600))</f>
        <v>3.1011832154647762E-3</v>
      </c>
      <c r="M13" s="8">
        <f t="shared" si="1"/>
        <v>1.1471544478343516E-2</v>
      </c>
      <c r="N13" s="9">
        <f t="shared" si="2"/>
        <v>114.71544478343516</v>
      </c>
    </row>
    <row r="14" spans="1:17" x14ac:dyDescent="0.25">
      <c r="A14" s="2" t="s">
        <v>12</v>
      </c>
      <c r="B14" s="10" t="s">
        <v>23</v>
      </c>
      <c r="C14" s="12" t="s">
        <v>7</v>
      </c>
      <c r="D14" s="13">
        <v>12</v>
      </c>
      <c r="E14" s="13">
        <v>1650</v>
      </c>
      <c r="F14" s="13">
        <v>85.596999999999994</v>
      </c>
      <c r="G14" s="13">
        <v>21.091000000000001</v>
      </c>
      <c r="H14" s="12" t="s">
        <v>25</v>
      </c>
      <c r="I14" s="12" t="s">
        <v>37</v>
      </c>
      <c r="J14" s="11">
        <f t="shared" si="0"/>
        <v>6.466814807962881E-3</v>
      </c>
      <c r="K14" s="8">
        <f t="shared" si="0"/>
        <v>1.5934155532874416E-3</v>
      </c>
      <c r="L14" s="8">
        <f>Pl2C!$G$37*(1.805/($Q$9*2.65*202600))</f>
        <v>3.1011832154647762E-3</v>
      </c>
      <c r="M14" s="8">
        <f t="shared" si="1"/>
        <v>1.11614135767151E-2</v>
      </c>
      <c r="N14" s="9">
        <f t="shared" si="2"/>
        <v>111.614135767151</v>
      </c>
    </row>
    <row r="15" spans="1:17" x14ac:dyDescent="0.25">
      <c r="A15" s="2" t="s">
        <v>12</v>
      </c>
      <c r="B15" s="10" t="s">
        <v>23</v>
      </c>
      <c r="C15" s="12" t="s">
        <v>7</v>
      </c>
      <c r="D15" s="13">
        <v>13</v>
      </c>
      <c r="E15" s="13">
        <v>1800</v>
      </c>
      <c r="F15" s="13">
        <v>89.331000000000003</v>
      </c>
      <c r="G15" s="13">
        <v>21.88</v>
      </c>
      <c r="H15" s="12" t="s">
        <v>25</v>
      </c>
      <c r="I15" s="12" t="s">
        <v>38</v>
      </c>
      <c r="J15" s="11">
        <f t="shared" si="0"/>
        <v>6.7489168266426647E-3</v>
      </c>
      <c r="K15" s="8">
        <f t="shared" si="0"/>
        <v>1.6530241480218681E-3</v>
      </c>
      <c r="L15" s="8">
        <f>Pl2C!$G$37*(1.805/($Q$9*2.65*202600))</f>
        <v>3.1011832154647762E-3</v>
      </c>
      <c r="M15" s="8">
        <f t="shared" si="1"/>
        <v>1.150312419012931E-2</v>
      </c>
      <c r="N15" s="9">
        <f t="shared" si="2"/>
        <v>115.0312419012931</v>
      </c>
    </row>
    <row r="16" spans="1:17" x14ac:dyDescent="0.25">
      <c r="A16" s="2" t="s">
        <v>12</v>
      </c>
      <c r="B16" s="10" t="s">
        <v>23</v>
      </c>
      <c r="C16" s="12" t="s">
        <v>7</v>
      </c>
      <c r="D16" s="13">
        <v>14</v>
      </c>
      <c r="E16" s="13">
        <v>1950</v>
      </c>
      <c r="F16" s="13">
        <v>79.509</v>
      </c>
      <c r="G16" s="13">
        <v>14.101000000000001</v>
      </c>
      <c r="H16" s="12" t="s">
        <v>25</v>
      </c>
      <c r="I16" s="12" t="s">
        <v>39</v>
      </c>
      <c r="J16" s="11">
        <f t="shared" si="0"/>
        <v>6.0068691492262665E-3</v>
      </c>
      <c r="K16" s="8">
        <f t="shared" si="0"/>
        <v>1.0653242006972744E-3</v>
      </c>
      <c r="L16" s="8">
        <f>Pl2C!$G$37*(1.805/($Q$9*2.65*202600))</f>
        <v>3.1011832154647762E-3</v>
      </c>
      <c r="M16" s="8">
        <f t="shared" si="1"/>
        <v>1.0173376565388317E-2</v>
      </c>
      <c r="N16" s="9">
        <f t="shared" si="2"/>
        <v>101.73376565388317</v>
      </c>
    </row>
    <row r="17" spans="1:14" x14ac:dyDescent="0.25">
      <c r="A17" s="2" t="s">
        <v>12</v>
      </c>
      <c r="B17" s="10" t="s">
        <v>23</v>
      </c>
      <c r="C17" s="12" t="s">
        <v>7</v>
      </c>
      <c r="D17" s="14">
        <v>15</v>
      </c>
      <c r="E17" s="13">
        <v>2100</v>
      </c>
      <c r="F17" s="13">
        <v>97.34</v>
      </c>
      <c r="G17" s="13">
        <v>28.690999999999999</v>
      </c>
      <c r="H17" s="12" t="s">
        <v>25</v>
      </c>
      <c r="I17" s="12" t="s">
        <v>40</v>
      </c>
      <c r="J17" s="11">
        <f t="shared" si="0"/>
        <v>7.3539931704044168E-3</v>
      </c>
      <c r="K17" s="8">
        <f t="shared" si="0"/>
        <v>2.1675921312109422E-3</v>
      </c>
      <c r="L17" s="8">
        <f>Pl2C!$G$37*(1.805/($Q$9*2.65*202600))</f>
        <v>3.1011832154647762E-3</v>
      </c>
      <c r="M17" s="8">
        <f t="shared" si="1"/>
        <v>1.2622768517080135E-2</v>
      </c>
      <c r="N17" s="9">
        <f t="shared" si="2"/>
        <v>126.22768517080135</v>
      </c>
    </row>
    <row r="18" spans="1:14" x14ac:dyDescent="0.25">
      <c r="A18" s="2" t="s">
        <v>12</v>
      </c>
      <c r="B18" s="10" t="s">
        <v>23</v>
      </c>
      <c r="C18" s="12" t="s">
        <v>7</v>
      </c>
      <c r="D18" s="14">
        <v>16</v>
      </c>
      <c r="E18" s="13">
        <v>2250</v>
      </c>
      <c r="F18" s="13">
        <v>108.65600000000001</v>
      </c>
      <c r="G18" s="13">
        <v>38.590000000000003</v>
      </c>
      <c r="H18" s="12" t="s">
        <v>25</v>
      </c>
      <c r="I18" s="12" t="s">
        <v>41</v>
      </c>
      <c r="J18" s="11">
        <f t="shared" si="0"/>
        <v>8.2089118751126188E-3</v>
      </c>
      <c r="K18" s="8">
        <f t="shared" si="0"/>
        <v>2.9154571239563025E-3</v>
      </c>
      <c r="L18" s="8">
        <f>Pl2C!$G$37*(1.805/($Q$9*2.65*202600))</f>
        <v>3.1011832154647762E-3</v>
      </c>
      <c r="M18" s="8">
        <f t="shared" si="1"/>
        <v>1.4225552214533697E-2</v>
      </c>
      <c r="N18" s="9">
        <f t="shared" si="2"/>
        <v>142.25552214533698</v>
      </c>
    </row>
    <row r="19" spans="1:14" x14ac:dyDescent="0.25">
      <c r="A19" s="2" t="s">
        <v>12</v>
      </c>
      <c r="B19" s="10" t="s">
        <v>23</v>
      </c>
      <c r="C19" s="12" t="s">
        <v>7</v>
      </c>
      <c r="D19" s="13">
        <v>17</v>
      </c>
      <c r="E19" s="13">
        <v>2400</v>
      </c>
      <c r="F19" s="13">
        <v>99.149000000000001</v>
      </c>
      <c r="G19" s="13">
        <v>33.709000000000003</v>
      </c>
      <c r="H19" s="12" t="s">
        <v>25</v>
      </c>
      <c r="I19" s="12" t="s">
        <v>42</v>
      </c>
      <c r="J19" s="11">
        <f t="shared" si="0"/>
        <v>7.4906623058601553E-3</v>
      </c>
      <c r="K19" s="8">
        <f t="shared" si="0"/>
        <v>2.5466997717399067E-3</v>
      </c>
      <c r="L19" s="8">
        <f>Pl2C!$G$37*(1.805/($Q$9*2.65*202600))</f>
        <v>3.1011832154647762E-3</v>
      </c>
      <c r="M19" s="8">
        <f t="shared" si="1"/>
        <v>1.3138545293064839E-2</v>
      </c>
      <c r="N19" s="9">
        <f t="shared" si="2"/>
        <v>131.3854529306484</v>
      </c>
    </row>
    <row r="20" spans="1:14" x14ac:dyDescent="0.25">
      <c r="A20" s="2" t="s">
        <v>12</v>
      </c>
      <c r="B20" s="15" t="s">
        <v>23</v>
      </c>
      <c r="C20" s="16" t="s">
        <v>7</v>
      </c>
      <c r="D20" s="17">
        <v>18</v>
      </c>
      <c r="E20" s="17">
        <v>2550</v>
      </c>
      <c r="F20" s="17">
        <v>178.227</v>
      </c>
      <c r="G20" s="17">
        <v>138.666</v>
      </c>
      <c r="H20" s="16" t="s">
        <v>25</v>
      </c>
      <c r="I20" s="16" t="s">
        <v>43</v>
      </c>
      <c r="J20" s="18">
        <f t="shared" si="0"/>
        <v>1.3464969599154181E-2</v>
      </c>
      <c r="K20" s="19">
        <f t="shared" si="0"/>
        <v>1.0476153862413179E-2</v>
      </c>
      <c r="L20" s="19">
        <f>Pl2C!$G$37*(1.805/($Q$9*2.65*202600))</f>
        <v>3.1011832154647762E-3</v>
      </c>
      <c r="M20" s="19">
        <f t="shared" si="1"/>
        <v>2.7042306677032137E-2</v>
      </c>
      <c r="N20" s="20">
        <f t="shared" si="2"/>
        <v>270.42306677032138</v>
      </c>
    </row>
    <row r="21" spans="1:14" x14ac:dyDescent="0.25">
      <c r="A21" s="2" t="s">
        <v>12</v>
      </c>
      <c r="B21" s="15" t="s">
        <v>23</v>
      </c>
      <c r="C21" s="16" t="s">
        <v>7</v>
      </c>
      <c r="D21" s="17">
        <v>19</v>
      </c>
      <c r="E21" s="17">
        <v>2700</v>
      </c>
      <c r="F21" s="17">
        <v>155.20500000000001</v>
      </c>
      <c r="G21" s="17">
        <v>140.61000000000001</v>
      </c>
      <c r="H21" s="16" t="s">
        <v>25</v>
      </c>
      <c r="I21" s="16" t="s">
        <v>44</v>
      </c>
      <c r="J21" s="18">
        <f t="shared" si="0"/>
        <v>1.1725667865344335E-2</v>
      </c>
      <c r="K21" s="19">
        <f t="shared" si="0"/>
        <v>1.0623022187082033E-2</v>
      </c>
      <c r="L21" s="19">
        <f>Pl2C!$G$37*(1.805/($Q$9*2.65*202600))</f>
        <v>3.1011832154647762E-3</v>
      </c>
      <c r="M21" s="19">
        <f t="shared" si="1"/>
        <v>2.5449873267891141E-2</v>
      </c>
      <c r="N21" s="20">
        <f t="shared" si="2"/>
        <v>254.49873267891141</v>
      </c>
    </row>
    <row r="22" spans="1:14" x14ac:dyDescent="0.25">
      <c r="A22" s="2" t="s">
        <v>12</v>
      </c>
      <c r="B22" s="15" t="s">
        <v>23</v>
      </c>
      <c r="C22" s="16" t="s">
        <v>7</v>
      </c>
      <c r="D22" s="17">
        <v>20</v>
      </c>
      <c r="E22" s="17">
        <v>2850</v>
      </c>
      <c r="F22" s="17">
        <v>138.88999999999999</v>
      </c>
      <c r="G22" s="17">
        <v>141.06299999999999</v>
      </c>
      <c r="H22" s="16" t="s">
        <v>25</v>
      </c>
      <c r="I22" s="16" t="s">
        <v>45</v>
      </c>
      <c r="J22" s="18">
        <f t="shared" si="0"/>
        <v>1.0493076961551976E-2</v>
      </c>
      <c r="K22" s="19">
        <f t="shared" si="0"/>
        <v>1.0657246133108261E-2</v>
      </c>
      <c r="L22" s="19">
        <f>Pl2C!$G$37*(1.805/($Q$9*2.65*202600))</f>
        <v>3.1011832154647762E-3</v>
      </c>
      <c r="M22" s="19">
        <f t="shared" si="1"/>
        <v>2.4251506310125012E-2</v>
      </c>
      <c r="N22" s="20">
        <f t="shared" si="2"/>
        <v>242.51506310125012</v>
      </c>
    </row>
    <row r="23" spans="1:14" x14ac:dyDescent="0.25">
      <c r="A23" s="2" t="s">
        <v>12</v>
      </c>
      <c r="B23" s="10" t="s">
        <v>23</v>
      </c>
      <c r="C23" s="12" t="s">
        <v>46</v>
      </c>
      <c r="D23" s="13">
        <v>1</v>
      </c>
      <c r="E23" s="13">
        <v>0</v>
      </c>
      <c r="F23" s="13">
        <v>90.834999999999994</v>
      </c>
      <c r="G23" s="13">
        <v>36.487000000000002</v>
      </c>
      <c r="H23" s="12" t="s">
        <v>47</v>
      </c>
      <c r="I23" s="12" t="s">
        <v>48</v>
      </c>
      <c r="J23" s="11">
        <f t="shared" si="0"/>
        <v>6.8625433494317357E-3</v>
      </c>
      <c r="K23" s="8">
        <f t="shared" si="0"/>
        <v>2.7565764208808915E-3</v>
      </c>
      <c r="L23" s="8">
        <f>Pl2C!$G$37*(1.805/($Q$9*2.65*202600))</f>
        <v>3.1011832154647762E-3</v>
      </c>
      <c r="M23" s="8">
        <f t="shared" si="1"/>
        <v>1.2720302985777403E-2</v>
      </c>
      <c r="N23" s="9">
        <f t="shared" si="2"/>
        <v>127.20302985777404</v>
      </c>
    </row>
    <row r="24" spans="1:14" x14ac:dyDescent="0.25">
      <c r="A24" s="2" t="s">
        <v>12</v>
      </c>
      <c r="B24" s="10" t="s">
        <v>23</v>
      </c>
      <c r="C24" s="12" t="s">
        <v>46</v>
      </c>
      <c r="D24" s="13">
        <v>2</v>
      </c>
      <c r="E24" s="13">
        <v>200</v>
      </c>
      <c r="F24" s="13">
        <v>76.905000000000001</v>
      </c>
      <c r="G24" s="13">
        <v>13.148</v>
      </c>
      <c r="H24" s="12" t="s">
        <v>47</v>
      </c>
      <c r="I24" s="12" t="s">
        <v>48</v>
      </c>
      <c r="J24" s="11">
        <f t="shared" si="0"/>
        <v>5.8101381217377408E-3</v>
      </c>
      <c r="K24" s="8">
        <f t="shared" si="0"/>
        <v>9.9332547980765626E-4</v>
      </c>
      <c r="L24" s="8">
        <f>Pl2C!$G$37*(1.805/($Q$9*2.65*202600))</f>
        <v>3.1011832154647762E-3</v>
      </c>
      <c r="M24" s="8">
        <f t="shared" si="1"/>
        <v>9.9046468170101726E-3</v>
      </c>
      <c r="N24" s="9">
        <f t="shared" si="2"/>
        <v>99.046468170101733</v>
      </c>
    </row>
    <row r="25" spans="1:14" x14ac:dyDescent="0.25">
      <c r="A25" s="2" t="s">
        <v>12</v>
      </c>
      <c r="B25" s="10" t="s">
        <v>23</v>
      </c>
      <c r="C25" s="12" t="s">
        <v>46</v>
      </c>
      <c r="D25" s="13">
        <v>3</v>
      </c>
      <c r="E25" s="13">
        <v>400</v>
      </c>
      <c r="F25" s="13">
        <v>75.733999999999995</v>
      </c>
      <c r="G25" s="13">
        <v>15.178000000000001</v>
      </c>
      <c r="H25" s="12" t="s">
        <v>47</v>
      </c>
      <c r="I25" s="12" t="s">
        <v>48</v>
      </c>
      <c r="J25" s="11">
        <f t="shared" si="0"/>
        <v>5.721669599007685E-3</v>
      </c>
      <c r="K25" s="8">
        <f t="shared" si="0"/>
        <v>1.1466910657530127E-3</v>
      </c>
      <c r="L25" s="8">
        <f>Pl2C!$G$37*(1.805/($Q$9*2.65*202600))</f>
        <v>3.1011832154647762E-3</v>
      </c>
      <c r="M25" s="8">
        <f t="shared" si="1"/>
        <v>9.9695438802254732E-3</v>
      </c>
      <c r="N25" s="9">
        <f t="shared" si="2"/>
        <v>99.695438802254728</v>
      </c>
    </row>
    <row r="26" spans="1:14" x14ac:dyDescent="0.25">
      <c r="A26" s="2" t="s">
        <v>12</v>
      </c>
      <c r="B26" s="15" t="s">
        <v>23</v>
      </c>
      <c r="C26" s="16" t="s">
        <v>46</v>
      </c>
      <c r="D26" s="17">
        <v>4</v>
      </c>
      <c r="E26" s="17">
        <v>600</v>
      </c>
      <c r="F26" s="17">
        <v>79.394999999999996</v>
      </c>
      <c r="G26" s="17">
        <v>17.398</v>
      </c>
      <c r="H26" s="16" t="s">
        <v>47</v>
      </c>
      <c r="I26" s="16" t="s">
        <v>48</v>
      </c>
      <c r="J26" s="18">
        <f t="shared" si="0"/>
        <v>5.9982565005574136E-3</v>
      </c>
      <c r="K26" s="19">
        <f t="shared" si="0"/>
        <v>1.3144110661464561E-3</v>
      </c>
      <c r="L26" s="19">
        <f>Pl2C!$G$37*(1.805/($Q$9*2.65*202600))</f>
        <v>3.1011832154647762E-3</v>
      </c>
      <c r="M26" s="19">
        <f t="shared" si="1"/>
        <v>1.0413850782168646E-2</v>
      </c>
      <c r="N26" s="20">
        <f t="shared" si="2"/>
        <v>104.13850782168646</v>
      </c>
    </row>
    <row r="27" spans="1:14" x14ac:dyDescent="0.25">
      <c r="A27" s="2" t="s">
        <v>12</v>
      </c>
      <c r="B27" s="10" t="s">
        <v>23</v>
      </c>
      <c r="C27" s="12" t="s">
        <v>46</v>
      </c>
      <c r="D27" s="13">
        <v>5</v>
      </c>
      <c r="E27" s="13">
        <v>800</v>
      </c>
      <c r="F27" s="13">
        <v>89.149000000000001</v>
      </c>
      <c r="G27" s="13">
        <v>33.308</v>
      </c>
      <c r="H27" s="12" t="s">
        <v>47</v>
      </c>
      <c r="I27" s="12" t="s">
        <v>48</v>
      </c>
      <c r="J27" s="11">
        <f t="shared" si="0"/>
        <v>6.7351668085923909E-3</v>
      </c>
      <c r="K27" s="8">
        <f t="shared" si="0"/>
        <v>2.5164044022994688E-3</v>
      </c>
      <c r="L27" s="8">
        <f>Pl2C!$G$37*(1.805/($Q$9*2.65*202600))</f>
        <v>3.1011832154647762E-3</v>
      </c>
      <c r="M27" s="8">
        <f t="shared" si="1"/>
        <v>1.2352754426356636E-2</v>
      </c>
      <c r="N27" s="9">
        <f t="shared" si="2"/>
        <v>123.52754426356637</v>
      </c>
    </row>
    <row r="28" spans="1:14" x14ac:dyDescent="0.25">
      <c r="A28" s="2" t="s">
        <v>12</v>
      </c>
      <c r="B28" s="10" t="s">
        <v>23</v>
      </c>
      <c r="C28" s="12" t="s">
        <v>46</v>
      </c>
      <c r="D28" s="13">
        <v>6</v>
      </c>
      <c r="E28" s="13">
        <v>1000</v>
      </c>
      <c r="F28" s="13">
        <v>103.752</v>
      </c>
      <c r="G28" s="13">
        <v>38.256</v>
      </c>
      <c r="H28" s="12" t="s">
        <v>47</v>
      </c>
      <c r="I28" s="12" t="s">
        <v>48</v>
      </c>
      <c r="J28" s="11">
        <f t="shared" ref="J28:J60" si="3">(F28)*(1.805/($Q$8*2.65*202600))</f>
        <v>7.8384168832525067E-3</v>
      </c>
      <c r="K28" s="8">
        <f t="shared" ref="K28:K60" si="4">(G28)*(1.805/($Q$8*2.65*202600))</f>
        <v>2.8902235743475586E-3</v>
      </c>
      <c r="L28" s="8">
        <f>Pl2C!$G$37*(1.805/($Q$9*2.65*202600))</f>
        <v>3.1011832154647762E-3</v>
      </c>
      <c r="M28" s="8">
        <f t="shared" ref="M28:M60" si="5">SUM(J28:L28)</f>
        <v>1.3829823673064841E-2</v>
      </c>
      <c r="N28" s="9">
        <f t="shared" ref="N28:N60" si="6">M28*10000</f>
        <v>138.29823673064843</v>
      </c>
    </row>
    <row r="29" spans="1:14" x14ac:dyDescent="0.25">
      <c r="A29" s="2" t="s">
        <v>12</v>
      </c>
      <c r="B29" s="15" t="s">
        <v>23</v>
      </c>
      <c r="C29" s="16" t="s">
        <v>46</v>
      </c>
      <c r="D29" s="17">
        <v>7</v>
      </c>
      <c r="E29" s="17">
        <v>1200</v>
      </c>
      <c r="F29" s="17">
        <v>80.465999999999994</v>
      </c>
      <c r="G29" s="17">
        <v>18.739000000000001</v>
      </c>
      <c r="H29" s="16" t="s">
        <v>47</v>
      </c>
      <c r="I29" s="16" t="s">
        <v>48</v>
      </c>
      <c r="J29" s="18">
        <f t="shared" si="3"/>
        <v>6.0791700683147914E-3</v>
      </c>
      <c r="K29" s="19">
        <f t="shared" si="4"/>
        <v>1.4157230123300634E-3</v>
      </c>
      <c r="L29" s="19">
        <f>Pl2C!$G$37*(1.805/($Q$9*2.65*202600))</f>
        <v>3.1011832154647762E-3</v>
      </c>
      <c r="M29" s="19">
        <f t="shared" si="5"/>
        <v>1.0596076296109631E-2</v>
      </c>
      <c r="N29" s="20">
        <f t="shared" si="6"/>
        <v>105.96076296109631</v>
      </c>
    </row>
    <row r="30" spans="1:14" x14ac:dyDescent="0.25">
      <c r="A30" s="2" t="s">
        <v>12</v>
      </c>
      <c r="B30" s="15" t="s">
        <v>23</v>
      </c>
      <c r="C30" s="16" t="s">
        <v>46</v>
      </c>
      <c r="D30" s="17">
        <v>8</v>
      </c>
      <c r="E30" s="17">
        <v>1400</v>
      </c>
      <c r="F30" s="17">
        <v>126.282</v>
      </c>
      <c r="G30" s="17">
        <v>55.796999999999997</v>
      </c>
      <c r="H30" s="16" t="s">
        <v>47</v>
      </c>
      <c r="I30" s="16" t="s">
        <v>48</v>
      </c>
      <c r="J30" s="18">
        <f t="shared" si="3"/>
        <v>9.5405482385967789E-3</v>
      </c>
      <c r="K30" s="19">
        <f t="shared" si="4"/>
        <v>4.215438226104944E-3</v>
      </c>
      <c r="L30" s="19">
        <f>Pl2C!$G$37*(1.805/($Q$9*2.65*202600))</f>
        <v>3.1011832154647762E-3</v>
      </c>
      <c r="M30" s="19">
        <f t="shared" si="5"/>
        <v>1.6857169680166498E-2</v>
      </c>
      <c r="N30" s="20">
        <f t="shared" si="6"/>
        <v>168.57169680166498</v>
      </c>
    </row>
    <row r="31" spans="1:14" x14ac:dyDescent="0.25">
      <c r="A31" s="2" t="s">
        <v>12</v>
      </c>
      <c r="B31" s="15" t="s">
        <v>23</v>
      </c>
      <c r="C31" s="16" t="s">
        <v>46</v>
      </c>
      <c r="D31" s="17">
        <v>9</v>
      </c>
      <c r="E31" s="17">
        <v>1600</v>
      </c>
      <c r="F31" s="17">
        <v>112.14400000000001</v>
      </c>
      <c r="G31" s="17">
        <v>47.5</v>
      </c>
      <c r="H31" s="16" t="s">
        <v>47</v>
      </c>
      <c r="I31" s="16" t="s">
        <v>48</v>
      </c>
      <c r="J31" s="18">
        <f t="shared" si="3"/>
        <v>8.4724287045596161E-3</v>
      </c>
      <c r="K31" s="19">
        <f t="shared" si="4"/>
        <v>3.5886036120218799E-3</v>
      </c>
      <c r="L31" s="19">
        <f>Pl2C!$G$37*(1.805/($Q$9*2.65*202600))</f>
        <v>3.1011832154647762E-3</v>
      </c>
      <c r="M31" s="19">
        <f t="shared" si="5"/>
        <v>1.5162215532046273E-2</v>
      </c>
      <c r="N31" s="20">
        <f t="shared" si="6"/>
        <v>151.62215532046272</v>
      </c>
    </row>
    <row r="32" spans="1:14" x14ac:dyDescent="0.25">
      <c r="A32" s="2" t="s">
        <v>12</v>
      </c>
      <c r="B32" s="15" t="s">
        <v>23</v>
      </c>
      <c r="C32" s="16" t="s">
        <v>46</v>
      </c>
      <c r="D32" s="17">
        <v>10</v>
      </c>
      <c r="E32" s="17">
        <v>1800</v>
      </c>
      <c r="F32" s="17">
        <v>102.46899999999999</v>
      </c>
      <c r="G32" s="17">
        <v>43.313000000000002</v>
      </c>
      <c r="H32" s="16" t="s">
        <v>47</v>
      </c>
      <c r="I32" s="16" t="s">
        <v>48</v>
      </c>
      <c r="J32" s="18">
        <f t="shared" si="3"/>
        <v>7.7414868109530527E-3</v>
      </c>
      <c r="K32" s="19">
        <f t="shared" si="4"/>
        <v>3.2722776473158672E-3</v>
      </c>
      <c r="L32" s="19">
        <f>Pl2C!$G$37*(1.805/($Q$9*2.65*202600))</f>
        <v>3.1011832154647762E-3</v>
      </c>
      <c r="M32" s="19">
        <f t="shared" si="5"/>
        <v>1.4114947673733697E-2</v>
      </c>
      <c r="N32" s="20">
        <f t="shared" si="6"/>
        <v>141.14947673733695</v>
      </c>
    </row>
    <row r="33" spans="1:14" x14ac:dyDescent="0.25">
      <c r="A33" s="2" t="s">
        <v>12</v>
      </c>
      <c r="B33" s="15" t="s">
        <v>23</v>
      </c>
      <c r="C33" s="16" t="s">
        <v>46</v>
      </c>
      <c r="D33" s="17">
        <v>11</v>
      </c>
      <c r="E33" s="17">
        <v>2000</v>
      </c>
      <c r="F33" s="17">
        <v>115.16</v>
      </c>
      <c r="G33" s="17">
        <v>51.253</v>
      </c>
      <c r="H33" s="16" t="s">
        <v>47</v>
      </c>
      <c r="I33" s="16" t="s">
        <v>48</v>
      </c>
      <c r="J33" s="18">
        <f t="shared" si="3"/>
        <v>8.7002861465355717E-3</v>
      </c>
      <c r="K33" s="19">
        <f t="shared" si="4"/>
        <v>3.8721410721464719E-3</v>
      </c>
      <c r="L33" s="19">
        <f>Pl2C!$G$37*(1.805/($Q$9*2.65*202600))</f>
        <v>3.1011832154647762E-3</v>
      </c>
      <c r="M33" s="19">
        <f t="shared" si="5"/>
        <v>1.567361043414682E-2</v>
      </c>
      <c r="N33" s="20">
        <f t="shared" si="6"/>
        <v>156.73610434146821</v>
      </c>
    </row>
    <row r="34" spans="1:14" x14ac:dyDescent="0.25">
      <c r="A34" s="2" t="s">
        <v>12</v>
      </c>
      <c r="B34" s="15" t="s">
        <v>23</v>
      </c>
      <c r="C34" s="16" t="s">
        <v>46</v>
      </c>
      <c r="D34" s="17">
        <v>12</v>
      </c>
      <c r="E34" s="17">
        <v>2200</v>
      </c>
      <c r="F34" s="17">
        <v>137.70500000000001</v>
      </c>
      <c r="G34" s="17">
        <v>84.513000000000005</v>
      </c>
      <c r="H34" s="16" t="s">
        <v>47</v>
      </c>
      <c r="I34" s="16" t="s">
        <v>48</v>
      </c>
      <c r="J34" s="18">
        <f t="shared" si="3"/>
        <v>1.0403550745125749E-2</v>
      </c>
      <c r="K34" s="19">
        <f t="shared" si="4"/>
        <v>6.3849190960590559E-3</v>
      </c>
      <c r="L34" s="19">
        <f>Pl2C!$G$37*(1.805/($Q$9*2.65*202600))</f>
        <v>3.1011832154647762E-3</v>
      </c>
      <c r="M34" s="19">
        <f t="shared" si="5"/>
        <v>1.9889653056649578E-2</v>
      </c>
      <c r="N34" s="20">
        <f t="shared" si="6"/>
        <v>198.89653056649578</v>
      </c>
    </row>
    <row r="35" spans="1:14" x14ac:dyDescent="0.25">
      <c r="A35" s="2" t="s">
        <v>12</v>
      </c>
      <c r="B35" s="15" t="s">
        <v>23</v>
      </c>
      <c r="C35" s="16" t="s">
        <v>46</v>
      </c>
      <c r="D35" s="17">
        <v>13</v>
      </c>
      <c r="E35" s="17">
        <v>2400</v>
      </c>
      <c r="F35" s="17">
        <v>91.441999999999993</v>
      </c>
      <c r="G35" s="17">
        <v>36.456000000000003</v>
      </c>
      <c r="H35" s="16" t="s">
        <v>47</v>
      </c>
      <c r="I35" s="16" t="s">
        <v>48</v>
      </c>
      <c r="J35" s="18">
        <f t="shared" si="3"/>
        <v>6.9084019261158886E-3</v>
      </c>
      <c r="K35" s="19">
        <f t="shared" si="4"/>
        <v>2.7542343848393613E-3</v>
      </c>
      <c r="L35" s="19">
        <f>Pl2C!$G$37*(1.805/($Q$9*2.65*202600))</f>
        <v>3.1011832154647762E-3</v>
      </c>
      <c r="M35" s="19">
        <f t="shared" si="5"/>
        <v>1.2763819526420027E-2</v>
      </c>
      <c r="N35" s="20">
        <f t="shared" si="6"/>
        <v>127.63819526420026</v>
      </c>
    </row>
    <row r="36" spans="1:14" x14ac:dyDescent="0.25">
      <c r="A36" s="2" t="s">
        <v>12</v>
      </c>
      <c r="B36" s="15" t="s">
        <v>23</v>
      </c>
      <c r="C36" s="16" t="s">
        <v>46</v>
      </c>
      <c r="D36" s="17">
        <v>14</v>
      </c>
      <c r="E36" s="17">
        <v>2600</v>
      </c>
      <c r="F36" s="17">
        <v>93.204999999999998</v>
      </c>
      <c r="G36" s="17">
        <v>44.143000000000001</v>
      </c>
      <c r="H36" s="16" t="s">
        <v>47</v>
      </c>
      <c r="I36" s="16" t="s">
        <v>48</v>
      </c>
      <c r="J36" s="18">
        <f t="shared" si="3"/>
        <v>7.0415957822841961E-3</v>
      </c>
      <c r="K36" s="19">
        <f t="shared" si="4"/>
        <v>3.3349837735890914E-3</v>
      </c>
      <c r="L36" s="19">
        <f>Pl2C!$G$37*(1.805/($Q$9*2.65*202600))</f>
        <v>3.1011832154647762E-3</v>
      </c>
      <c r="M36" s="19">
        <f t="shared" si="5"/>
        <v>1.3477762771338064E-2</v>
      </c>
      <c r="N36" s="20">
        <f t="shared" si="6"/>
        <v>134.77762771338064</v>
      </c>
    </row>
    <row r="37" spans="1:14" x14ac:dyDescent="0.25">
      <c r="A37" s="2" t="s">
        <v>12</v>
      </c>
      <c r="B37" s="15" t="s">
        <v>23</v>
      </c>
      <c r="C37" s="16" t="s">
        <v>9</v>
      </c>
      <c r="D37" s="17">
        <v>1</v>
      </c>
      <c r="E37" s="17">
        <v>0</v>
      </c>
      <c r="F37" s="17">
        <v>90.546000000000006</v>
      </c>
      <c r="G37" s="17">
        <v>51.441000000000003</v>
      </c>
      <c r="H37" s="16" t="s">
        <v>49</v>
      </c>
      <c r="I37" s="16" t="s">
        <v>50</v>
      </c>
      <c r="J37" s="18">
        <f t="shared" si="3"/>
        <v>6.8407095295606986E-3</v>
      </c>
      <c r="K37" s="19">
        <f t="shared" si="4"/>
        <v>3.8863443874951062E-3</v>
      </c>
      <c r="L37" s="19">
        <f>Pl2C!$G$37*(1.805/($Q$9*2.65*202600))</f>
        <v>3.1011832154647762E-3</v>
      </c>
      <c r="M37" s="19">
        <f t="shared" si="5"/>
        <v>1.3828237132520581E-2</v>
      </c>
      <c r="N37" s="20">
        <f t="shared" si="6"/>
        <v>138.28237132520582</v>
      </c>
    </row>
    <row r="38" spans="1:14" x14ac:dyDescent="0.25">
      <c r="A38" s="2" t="s">
        <v>12</v>
      </c>
      <c r="B38" s="10" t="s">
        <v>23</v>
      </c>
      <c r="C38" s="12" t="s">
        <v>9</v>
      </c>
      <c r="D38" s="13">
        <v>2</v>
      </c>
      <c r="E38" s="13">
        <v>200</v>
      </c>
      <c r="F38" s="13">
        <v>97.042000000000002</v>
      </c>
      <c r="G38" s="13">
        <v>50.497999999999998</v>
      </c>
      <c r="H38" s="12" t="s">
        <v>49</v>
      </c>
      <c r="I38" s="12" t="s">
        <v>50</v>
      </c>
      <c r="J38" s="11">
        <f t="shared" si="3"/>
        <v>7.3314794045858372E-3</v>
      </c>
      <c r="K38" s="8">
        <f t="shared" si="4"/>
        <v>3.8151011621027553E-3</v>
      </c>
      <c r="L38" s="8">
        <f>Pl2C!$G$37*(1.805/($Q$9*2.65*202600))</f>
        <v>3.1011832154647762E-3</v>
      </c>
      <c r="M38" s="8">
        <f t="shared" si="5"/>
        <v>1.4247763782153368E-2</v>
      </c>
      <c r="N38" s="9">
        <f t="shared" si="6"/>
        <v>142.47763782153368</v>
      </c>
    </row>
    <row r="39" spans="1:14" x14ac:dyDescent="0.25">
      <c r="A39" s="2" t="s">
        <v>12</v>
      </c>
      <c r="B39" s="10" t="s">
        <v>23</v>
      </c>
      <c r="C39" s="12" t="s">
        <v>9</v>
      </c>
      <c r="D39" s="13">
        <v>3</v>
      </c>
      <c r="E39" s="13">
        <v>400</v>
      </c>
      <c r="F39" s="13">
        <v>128.38300000000001</v>
      </c>
      <c r="G39" s="13">
        <v>68.058000000000007</v>
      </c>
      <c r="H39" s="12" t="s">
        <v>49</v>
      </c>
      <c r="I39" s="12" t="s">
        <v>50</v>
      </c>
      <c r="J39" s="11">
        <f t="shared" si="3"/>
        <v>9.6992778425727382E-3</v>
      </c>
      <c r="K39" s="8">
        <f t="shared" si="4"/>
        <v>5.1417512553049499E-3</v>
      </c>
      <c r="L39" s="8">
        <f>Pl2C!$G$37*(1.805/($Q$9*2.65*202600))</f>
        <v>3.1011832154647762E-3</v>
      </c>
      <c r="M39" s="8">
        <f t="shared" si="5"/>
        <v>1.7942212313342462E-2</v>
      </c>
      <c r="N39" s="9">
        <f t="shared" si="6"/>
        <v>179.42212313342463</v>
      </c>
    </row>
    <row r="40" spans="1:14" x14ac:dyDescent="0.25">
      <c r="A40" s="2" t="s">
        <v>12</v>
      </c>
      <c r="B40" s="15" t="s">
        <v>23</v>
      </c>
      <c r="C40" s="16" t="s">
        <v>9</v>
      </c>
      <c r="D40" s="17">
        <v>4</v>
      </c>
      <c r="E40" s="17">
        <v>600</v>
      </c>
      <c r="F40" s="17">
        <v>153.55600000000001</v>
      </c>
      <c r="G40" s="17">
        <v>106.504</v>
      </c>
      <c r="H40" s="16" t="s">
        <v>49</v>
      </c>
      <c r="I40" s="16" t="s">
        <v>50</v>
      </c>
      <c r="J40" s="18">
        <f t="shared" si="3"/>
        <v>1.1601086657844881E-2</v>
      </c>
      <c r="K40" s="19">
        <f t="shared" si="4"/>
        <v>8.046329244100597E-3</v>
      </c>
      <c r="L40" s="19">
        <f>Pl2C!$G$37*(1.805/($Q$9*2.65*202600))</f>
        <v>3.1011832154647762E-3</v>
      </c>
      <c r="M40" s="19">
        <f t="shared" si="5"/>
        <v>2.2748599117410253E-2</v>
      </c>
      <c r="N40" s="20">
        <f t="shared" si="6"/>
        <v>227.48599117410254</v>
      </c>
    </row>
    <row r="41" spans="1:14" x14ac:dyDescent="0.25">
      <c r="A41" s="2" t="s">
        <v>12</v>
      </c>
      <c r="B41" s="10" t="s">
        <v>23</v>
      </c>
      <c r="C41" s="12" t="s">
        <v>9</v>
      </c>
      <c r="D41" s="13">
        <v>5</v>
      </c>
      <c r="E41" s="13">
        <v>800</v>
      </c>
      <c r="F41" s="13">
        <v>97.698999999999998</v>
      </c>
      <c r="G41" s="13">
        <v>42.563000000000002</v>
      </c>
      <c r="H41" s="12" t="s">
        <v>49</v>
      </c>
      <c r="I41" s="12" t="s">
        <v>50</v>
      </c>
      <c r="J41" s="11">
        <f t="shared" si="3"/>
        <v>7.3811154587563295E-3</v>
      </c>
      <c r="K41" s="8">
        <f t="shared" si="4"/>
        <v>3.215615485020785E-3</v>
      </c>
      <c r="L41" s="8">
        <f>Pl2C!$G$37*(1.805/($Q$9*2.65*202600))</f>
        <v>3.1011832154647762E-3</v>
      </c>
      <c r="M41" s="8">
        <f t="shared" si="5"/>
        <v>1.3697914159241891E-2</v>
      </c>
      <c r="N41" s="9">
        <f t="shared" si="6"/>
        <v>136.9791415924189</v>
      </c>
    </row>
    <row r="42" spans="1:14" x14ac:dyDescent="0.25">
      <c r="A42" s="2" t="s">
        <v>12</v>
      </c>
      <c r="B42" s="10" t="s">
        <v>23</v>
      </c>
      <c r="C42" s="12" t="s">
        <v>9</v>
      </c>
      <c r="D42" s="13">
        <v>6</v>
      </c>
      <c r="E42" s="13">
        <v>1000</v>
      </c>
      <c r="F42" s="13">
        <v>95.608000000000004</v>
      </c>
      <c r="G42" s="13">
        <v>30.895</v>
      </c>
      <c r="H42" s="12" t="s">
        <v>49</v>
      </c>
      <c r="I42" s="12" t="s">
        <v>50</v>
      </c>
      <c r="J42" s="11">
        <f t="shared" si="3"/>
        <v>7.22314135027764E-3</v>
      </c>
      <c r="K42" s="8">
        <f t="shared" si="4"/>
        <v>2.3341033388087577E-3</v>
      </c>
      <c r="L42" s="8">
        <f>Pl2C!$G$37*(1.805/($Q$9*2.65*202600))</f>
        <v>3.1011832154647762E-3</v>
      </c>
      <c r="M42" s="8">
        <f t="shared" si="5"/>
        <v>1.2658427904551175E-2</v>
      </c>
      <c r="N42" s="9">
        <f t="shared" si="6"/>
        <v>126.58427904551175</v>
      </c>
    </row>
    <row r="43" spans="1:14" x14ac:dyDescent="0.25">
      <c r="A43" s="2" t="s">
        <v>12</v>
      </c>
      <c r="B43" s="10" t="s">
        <v>23</v>
      </c>
      <c r="C43" s="12" t="s">
        <v>9</v>
      </c>
      <c r="D43" s="13">
        <v>7</v>
      </c>
      <c r="E43" s="13">
        <v>1200</v>
      </c>
      <c r="F43" s="13">
        <v>98.387</v>
      </c>
      <c r="G43" s="13">
        <v>34.195</v>
      </c>
      <c r="H43" s="12" t="s">
        <v>49</v>
      </c>
      <c r="I43" s="12" t="s">
        <v>50</v>
      </c>
      <c r="J43" s="11">
        <f t="shared" si="3"/>
        <v>7.4330935489683517E-3</v>
      </c>
      <c r="K43" s="8">
        <f t="shared" si="4"/>
        <v>2.5834168529071198E-3</v>
      </c>
      <c r="L43" s="8">
        <f>Pl2C!$G$37*(1.805/($Q$9*2.65*202600))</f>
        <v>3.1011832154647762E-3</v>
      </c>
      <c r="M43" s="8">
        <f t="shared" si="5"/>
        <v>1.3117693617340248E-2</v>
      </c>
      <c r="N43" s="9">
        <f t="shared" si="6"/>
        <v>131.17693617340248</v>
      </c>
    </row>
    <row r="44" spans="1:14" x14ac:dyDescent="0.25">
      <c r="A44" s="2" t="s">
        <v>12</v>
      </c>
      <c r="B44" s="10" t="s">
        <v>23</v>
      </c>
      <c r="C44" s="12" t="s">
        <v>9</v>
      </c>
      <c r="D44" s="13">
        <v>8</v>
      </c>
      <c r="E44" s="13">
        <v>1400</v>
      </c>
      <c r="F44" s="13">
        <v>87.715000000000003</v>
      </c>
      <c r="G44" s="13">
        <v>23.518999999999998</v>
      </c>
      <c r="H44" s="12" t="s">
        <v>49</v>
      </c>
      <c r="I44" s="12" t="s">
        <v>50</v>
      </c>
      <c r="J44" s="11">
        <f t="shared" si="3"/>
        <v>6.6268287542841937E-3</v>
      </c>
      <c r="K44" s="8">
        <f t="shared" si="4"/>
        <v>1.7768498600240544E-3</v>
      </c>
      <c r="L44" s="8">
        <f>Pl2C!$G$37*(1.805/($Q$9*2.65*202600))</f>
        <v>3.1011832154647762E-3</v>
      </c>
      <c r="M44" s="8">
        <f t="shared" si="5"/>
        <v>1.1504861829773025E-2</v>
      </c>
      <c r="N44" s="9">
        <f t="shared" si="6"/>
        <v>115.04861829773024</v>
      </c>
    </row>
    <row r="45" spans="1:14" x14ac:dyDescent="0.25">
      <c r="A45" s="2" t="s">
        <v>12</v>
      </c>
      <c r="B45" s="10" t="s">
        <v>23</v>
      </c>
      <c r="C45" s="12" t="s">
        <v>9</v>
      </c>
      <c r="D45" s="13">
        <v>9</v>
      </c>
      <c r="E45" s="13">
        <v>1600</v>
      </c>
      <c r="F45" s="13">
        <v>83.168000000000006</v>
      </c>
      <c r="G45" s="13">
        <v>19.75</v>
      </c>
      <c r="H45" s="12" t="s">
        <v>49</v>
      </c>
      <c r="I45" s="12" t="s">
        <v>50</v>
      </c>
      <c r="J45" s="11">
        <f t="shared" si="3"/>
        <v>6.2833049516765414E-3</v>
      </c>
      <c r="K45" s="8">
        <f t="shared" si="4"/>
        <v>1.4921036071038343E-3</v>
      </c>
      <c r="L45" s="8">
        <f>Pl2C!$G$37*(1.805/($Q$9*2.65*202600))</f>
        <v>3.1011832154647762E-3</v>
      </c>
      <c r="M45" s="8">
        <f t="shared" si="5"/>
        <v>1.0876591774245152E-2</v>
      </c>
      <c r="N45" s="9">
        <f t="shared" si="6"/>
        <v>108.76591774245152</v>
      </c>
    </row>
    <row r="46" spans="1:14" x14ac:dyDescent="0.25">
      <c r="A46" s="2" t="s">
        <v>12</v>
      </c>
      <c r="B46" s="10" t="s">
        <v>23</v>
      </c>
      <c r="C46" s="12" t="s">
        <v>9</v>
      </c>
      <c r="D46" s="13">
        <v>10</v>
      </c>
      <c r="E46" s="13">
        <v>1800</v>
      </c>
      <c r="F46" s="13">
        <v>100.982</v>
      </c>
      <c r="G46" s="13">
        <v>37.290999999999997</v>
      </c>
      <c r="H46" s="12" t="s">
        <v>49</v>
      </c>
      <c r="I46" s="12" t="s">
        <v>50</v>
      </c>
      <c r="J46" s="11">
        <f t="shared" si="3"/>
        <v>7.6291446305093366E-3</v>
      </c>
      <c r="K46" s="8">
        <f t="shared" si="4"/>
        <v>2.8173182588612194E-3</v>
      </c>
      <c r="L46" s="8">
        <f>Pl2C!$G$37*(1.805/($Q$9*2.65*202600))</f>
        <v>3.1011832154647762E-3</v>
      </c>
      <c r="M46" s="8">
        <f t="shared" si="5"/>
        <v>1.3547646104835333E-2</v>
      </c>
      <c r="N46" s="9">
        <f t="shared" si="6"/>
        <v>135.47646104835334</v>
      </c>
    </row>
    <row r="47" spans="1:14" x14ac:dyDescent="0.25">
      <c r="A47" s="2" t="s">
        <v>12</v>
      </c>
      <c r="B47" s="10" t="s">
        <v>23</v>
      </c>
      <c r="C47" s="12" t="s">
        <v>9</v>
      </c>
      <c r="D47" s="13">
        <v>11</v>
      </c>
      <c r="E47" s="13">
        <v>2000</v>
      </c>
      <c r="F47" s="13">
        <v>114.07899999999999</v>
      </c>
      <c r="G47" s="13">
        <v>42.121000000000002</v>
      </c>
      <c r="H47" s="12" t="s">
        <v>49</v>
      </c>
      <c r="I47" s="12" t="s">
        <v>50</v>
      </c>
      <c r="J47" s="11">
        <f t="shared" si="3"/>
        <v>8.6186170832809276E-3</v>
      </c>
      <c r="K47" s="8">
        <f t="shared" si="4"/>
        <v>3.1822225840415497E-3</v>
      </c>
      <c r="L47" s="8">
        <f>Pl2C!$G$37*(1.805/($Q$9*2.65*202600))</f>
        <v>3.1011832154647762E-3</v>
      </c>
      <c r="M47" s="8">
        <f t="shared" si="5"/>
        <v>1.4902022882787254E-2</v>
      </c>
      <c r="N47" s="9">
        <f t="shared" si="6"/>
        <v>149.02022882787253</v>
      </c>
    </row>
    <row r="48" spans="1:14" x14ac:dyDescent="0.25">
      <c r="A48" s="2" t="s">
        <v>12</v>
      </c>
      <c r="B48" s="10" t="s">
        <v>23</v>
      </c>
      <c r="C48" s="12" t="s">
        <v>9</v>
      </c>
      <c r="D48" s="13">
        <v>12</v>
      </c>
      <c r="E48" s="13">
        <v>2200</v>
      </c>
      <c r="F48" s="13">
        <v>112.152</v>
      </c>
      <c r="G48" s="13">
        <v>53.281999999999996</v>
      </c>
      <c r="H48" s="12" t="s">
        <v>49</v>
      </c>
      <c r="I48" s="12" t="s">
        <v>50</v>
      </c>
      <c r="J48" s="11">
        <f t="shared" si="3"/>
        <v>8.4730331009574295E-3</v>
      </c>
      <c r="K48" s="8">
        <f t="shared" si="4"/>
        <v>4.025431108542101E-3</v>
      </c>
      <c r="L48" s="8">
        <f>Pl2C!$G$37*(1.805/($Q$9*2.65*202600))</f>
        <v>3.1011832154647762E-3</v>
      </c>
      <c r="M48" s="8">
        <f t="shared" si="5"/>
        <v>1.5599647424964306E-2</v>
      </c>
      <c r="N48" s="9">
        <f t="shared" si="6"/>
        <v>155.99647424964306</v>
      </c>
    </row>
    <row r="49" spans="1:14" x14ac:dyDescent="0.25">
      <c r="A49" s="2" t="s">
        <v>12</v>
      </c>
      <c r="B49" s="10" t="s">
        <v>23</v>
      </c>
      <c r="C49" s="12" t="s">
        <v>9</v>
      </c>
      <c r="D49" s="13">
        <v>13</v>
      </c>
      <c r="E49" s="13">
        <v>2400</v>
      </c>
      <c r="F49" s="13">
        <v>114.17400000000001</v>
      </c>
      <c r="G49" s="13">
        <v>58.817999999999998</v>
      </c>
      <c r="H49" s="12" t="s">
        <v>49</v>
      </c>
      <c r="I49" s="12" t="s">
        <v>50</v>
      </c>
      <c r="J49" s="11">
        <f t="shared" si="3"/>
        <v>8.6257942905049716E-3</v>
      </c>
      <c r="K49" s="8">
        <f t="shared" si="4"/>
        <v>4.4436734158295353E-3</v>
      </c>
      <c r="L49" s="8">
        <f>Pl2C!$G$37*(1.805/($Q$9*2.65*202600))</f>
        <v>3.1011832154647762E-3</v>
      </c>
      <c r="M49" s="8">
        <f t="shared" si="5"/>
        <v>1.6170650921799281E-2</v>
      </c>
      <c r="N49" s="9">
        <f t="shared" si="6"/>
        <v>161.70650921799282</v>
      </c>
    </row>
    <row r="50" spans="1:14" x14ac:dyDescent="0.25">
      <c r="A50" s="2" t="s">
        <v>12</v>
      </c>
      <c r="B50" s="15" t="s">
        <v>23</v>
      </c>
      <c r="C50" s="16" t="s">
        <v>9</v>
      </c>
      <c r="D50" s="17">
        <v>14</v>
      </c>
      <c r="E50" s="17">
        <v>2600</v>
      </c>
      <c r="F50" s="17">
        <v>120.91200000000001</v>
      </c>
      <c r="G50" s="17">
        <v>64.956000000000003</v>
      </c>
      <c r="H50" s="16" t="s">
        <v>49</v>
      </c>
      <c r="I50" s="16" t="s">
        <v>50</v>
      </c>
      <c r="J50" s="18">
        <f t="shared" si="3"/>
        <v>9.1348471565639907E-3</v>
      </c>
      <c r="K50" s="19">
        <f t="shared" si="4"/>
        <v>4.9073965520524893E-3</v>
      </c>
      <c r="L50" s="19">
        <f>Pl2C!$G$37*(1.805/($Q$9*2.65*202600))</f>
        <v>3.1011832154647762E-3</v>
      </c>
      <c r="M50" s="19">
        <f t="shared" si="5"/>
        <v>1.7143426924081256E-2</v>
      </c>
      <c r="N50" s="20">
        <f t="shared" si="6"/>
        <v>171.43426924081257</v>
      </c>
    </row>
    <row r="51" spans="1:14" x14ac:dyDescent="0.25">
      <c r="A51" s="2" t="s">
        <v>12</v>
      </c>
      <c r="B51" s="15" t="s">
        <v>23</v>
      </c>
      <c r="C51" s="16" t="s">
        <v>10</v>
      </c>
      <c r="D51" s="17">
        <v>1</v>
      </c>
      <c r="E51" s="17">
        <v>0</v>
      </c>
      <c r="F51" s="17">
        <v>85.912000000000006</v>
      </c>
      <c r="G51" s="17">
        <v>33.667999999999999</v>
      </c>
      <c r="H51" s="16" t="s">
        <v>51</v>
      </c>
      <c r="I51" s="16" t="s">
        <v>52</v>
      </c>
      <c r="J51" s="18">
        <f t="shared" si="3"/>
        <v>6.4906129161268165E-3</v>
      </c>
      <c r="K51" s="19">
        <f t="shared" si="4"/>
        <v>2.5436022402011084E-3</v>
      </c>
      <c r="L51" s="19">
        <f>Pl2C!$G$37*(1.805/($Q$9*2.65*202600))</f>
        <v>3.1011832154647762E-3</v>
      </c>
      <c r="M51" s="19">
        <f t="shared" si="5"/>
        <v>1.2135398371792701E-2</v>
      </c>
      <c r="N51" s="20">
        <f t="shared" si="6"/>
        <v>121.35398371792701</v>
      </c>
    </row>
    <row r="52" spans="1:14" x14ac:dyDescent="0.25">
      <c r="A52" s="2" t="s">
        <v>12</v>
      </c>
      <c r="B52" s="15" t="s">
        <v>23</v>
      </c>
      <c r="C52" s="16" t="s">
        <v>10</v>
      </c>
      <c r="D52" s="17">
        <v>2</v>
      </c>
      <c r="E52" s="17">
        <v>200</v>
      </c>
      <c r="F52" s="17">
        <v>108.39100000000001</v>
      </c>
      <c r="G52" s="17">
        <v>56.167000000000002</v>
      </c>
      <c r="H52" s="16" t="s">
        <v>53</v>
      </c>
      <c r="I52" s="16" t="s">
        <v>52</v>
      </c>
      <c r="J52" s="18">
        <f t="shared" si="3"/>
        <v>8.1888912444350228E-3</v>
      </c>
      <c r="K52" s="19">
        <f t="shared" si="4"/>
        <v>4.2433915595038512E-3</v>
      </c>
      <c r="L52" s="19">
        <f>Pl2C!$G$37*(1.805/($Q$9*2.65*202600))</f>
        <v>3.1011832154647762E-3</v>
      </c>
      <c r="M52" s="19">
        <f t="shared" si="5"/>
        <v>1.553346601940365E-2</v>
      </c>
      <c r="N52" s="20">
        <f t="shared" si="6"/>
        <v>155.3346601940365</v>
      </c>
    </row>
    <row r="53" spans="1:14" x14ac:dyDescent="0.25">
      <c r="A53" s="2" t="s">
        <v>12</v>
      </c>
      <c r="B53" s="15" t="s">
        <v>23</v>
      </c>
      <c r="C53" s="16" t="s">
        <v>10</v>
      </c>
      <c r="D53" s="17">
        <v>3</v>
      </c>
      <c r="E53" s="17">
        <v>400</v>
      </c>
      <c r="F53" s="17">
        <v>89.51</v>
      </c>
      <c r="G53" s="17">
        <v>34.179000000000002</v>
      </c>
      <c r="H53" s="16" t="s">
        <v>54</v>
      </c>
      <c r="I53" s="16" t="s">
        <v>52</v>
      </c>
      <c r="J53" s="18">
        <f t="shared" si="3"/>
        <v>6.7624401960437574E-3</v>
      </c>
      <c r="K53" s="19">
        <f t="shared" si="4"/>
        <v>2.5822080601114912E-3</v>
      </c>
      <c r="L53" s="19">
        <f>Pl2C!$G$37*(1.805/($Q$9*2.65*202600))</f>
        <v>3.1011832154647762E-3</v>
      </c>
      <c r="M53" s="19">
        <f t="shared" si="5"/>
        <v>1.2445831471620025E-2</v>
      </c>
      <c r="N53" s="20">
        <f t="shared" si="6"/>
        <v>124.45831471620025</v>
      </c>
    </row>
    <row r="54" spans="1:14" x14ac:dyDescent="0.25">
      <c r="A54" s="2" t="s">
        <v>12</v>
      </c>
      <c r="B54" s="15" t="s">
        <v>23</v>
      </c>
      <c r="C54" s="16" t="s">
        <v>10</v>
      </c>
      <c r="D54" s="17">
        <v>4</v>
      </c>
      <c r="E54" s="17">
        <v>600</v>
      </c>
      <c r="F54" s="17">
        <v>81.024000000000001</v>
      </c>
      <c r="G54" s="17">
        <v>15.108000000000001</v>
      </c>
      <c r="H54" s="16" t="s">
        <v>55</v>
      </c>
      <c r="I54" s="16" t="s">
        <v>52</v>
      </c>
      <c r="J54" s="18">
        <f t="shared" si="3"/>
        <v>6.121326717062333E-3</v>
      </c>
      <c r="K54" s="19">
        <f t="shared" si="4"/>
        <v>1.1414025972721381E-3</v>
      </c>
      <c r="L54" s="19">
        <f>Pl2C!$G$37*(1.805/($Q$9*2.65*202600))</f>
        <v>3.1011832154647762E-3</v>
      </c>
      <c r="M54" s="19">
        <f t="shared" si="5"/>
        <v>1.0363912529799247E-2</v>
      </c>
      <c r="N54" s="20">
        <f t="shared" si="6"/>
        <v>103.63912529799248</v>
      </c>
    </row>
    <row r="55" spans="1:14" x14ac:dyDescent="0.25">
      <c r="A55" s="2" t="s">
        <v>12</v>
      </c>
      <c r="B55" s="15" t="s">
        <v>23</v>
      </c>
      <c r="C55" s="16" t="s">
        <v>10</v>
      </c>
      <c r="D55" s="17">
        <v>5</v>
      </c>
      <c r="E55" s="17">
        <v>800</v>
      </c>
      <c r="F55" s="17">
        <v>92.494</v>
      </c>
      <c r="G55" s="17">
        <v>27.658999999999999</v>
      </c>
      <c r="H55" s="16" t="s">
        <v>56</v>
      </c>
      <c r="I55" s="16" t="s">
        <v>52</v>
      </c>
      <c r="J55" s="18">
        <f t="shared" si="3"/>
        <v>6.9878800524284584E-3</v>
      </c>
      <c r="K55" s="19">
        <f t="shared" si="4"/>
        <v>2.0896249958929089E-3</v>
      </c>
      <c r="L55" s="19">
        <f>Pl2C!$G$37*(1.805/($Q$9*2.65*202600))</f>
        <v>3.1011832154647762E-3</v>
      </c>
      <c r="M55" s="19">
        <f t="shared" si="5"/>
        <v>1.2178688263786144E-2</v>
      </c>
      <c r="N55" s="20">
        <f t="shared" si="6"/>
        <v>121.78688263786144</v>
      </c>
    </row>
    <row r="56" spans="1:14" x14ac:dyDescent="0.25">
      <c r="A56" s="2" t="s">
        <v>12</v>
      </c>
      <c r="B56" s="10" t="s">
        <v>23</v>
      </c>
      <c r="C56" s="12" t="s">
        <v>10</v>
      </c>
      <c r="D56" s="13">
        <v>6</v>
      </c>
      <c r="E56" s="13">
        <v>1000</v>
      </c>
      <c r="F56" s="13">
        <v>94.257000000000005</v>
      </c>
      <c r="G56" s="13">
        <v>26.187000000000001</v>
      </c>
      <c r="H56" s="12" t="s">
        <v>57</v>
      </c>
      <c r="I56" s="12" t="s">
        <v>52</v>
      </c>
      <c r="J56" s="11">
        <f t="shared" si="3"/>
        <v>7.121073908596765E-3</v>
      </c>
      <c r="K56" s="8">
        <f t="shared" si="4"/>
        <v>1.9784160586950941E-3</v>
      </c>
      <c r="L56" s="8">
        <f>Pl2C!$G$37*(1.805/($Q$9*2.65*202600))</f>
        <v>3.1011832154647762E-3</v>
      </c>
      <c r="M56" s="8">
        <f t="shared" si="5"/>
        <v>1.2200673182756637E-2</v>
      </c>
      <c r="N56" s="9">
        <f t="shared" si="6"/>
        <v>122.00673182756637</v>
      </c>
    </row>
    <row r="57" spans="1:14" x14ac:dyDescent="0.25">
      <c r="A57" s="2" t="s">
        <v>12</v>
      </c>
      <c r="B57" s="10" t="s">
        <v>23</v>
      </c>
      <c r="C57" s="12" t="s">
        <v>10</v>
      </c>
      <c r="D57" s="13">
        <v>7</v>
      </c>
      <c r="E57" s="13">
        <v>1200</v>
      </c>
      <c r="F57" s="13">
        <v>85.582999999999998</v>
      </c>
      <c r="G57" s="13">
        <v>21.253</v>
      </c>
      <c r="H57" s="12" t="s">
        <v>58</v>
      </c>
      <c r="I57" s="12" t="s">
        <v>52</v>
      </c>
      <c r="J57" s="11">
        <f t="shared" si="3"/>
        <v>6.4657571142667063E-3</v>
      </c>
      <c r="K57" s="8">
        <f t="shared" si="4"/>
        <v>1.6056545803431793E-3</v>
      </c>
      <c r="L57" s="8">
        <f>Pl2C!$G$37*(1.805/($Q$9*2.65*202600))</f>
        <v>3.1011832154647762E-3</v>
      </c>
      <c r="M57" s="8">
        <f t="shared" si="5"/>
        <v>1.1172594910074662E-2</v>
      </c>
      <c r="N57" s="9">
        <f t="shared" si="6"/>
        <v>111.72594910074662</v>
      </c>
    </row>
    <row r="58" spans="1:14" x14ac:dyDescent="0.25">
      <c r="A58" s="2" t="s">
        <v>12</v>
      </c>
      <c r="B58" s="10" t="s">
        <v>23</v>
      </c>
      <c r="C58" s="12" t="s">
        <v>10</v>
      </c>
      <c r="D58" s="13">
        <v>8</v>
      </c>
      <c r="E58" s="13">
        <v>1400</v>
      </c>
      <c r="F58" s="13">
        <v>78.305000000000007</v>
      </c>
      <c r="G58" s="13">
        <v>15.603</v>
      </c>
      <c r="H58" s="12" t="s">
        <v>59</v>
      </c>
      <c r="I58" s="12" t="s">
        <v>52</v>
      </c>
      <c r="J58" s="11">
        <f t="shared" si="3"/>
        <v>5.915907491355228E-3</v>
      </c>
      <c r="K58" s="8">
        <f t="shared" si="4"/>
        <v>1.1787996243868924E-3</v>
      </c>
      <c r="L58" s="8">
        <f>Pl2C!$G$37*(1.805/($Q$9*2.65*202600))</f>
        <v>3.1011832154647762E-3</v>
      </c>
      <c r="M58" s="8">
        <f t="shared" si="5"/>
        <v>1.0195890331206896E-2</v>
      </c>
      <c r="N58" s="9">
        <f t="shared" si="6"/>
        <v>101.95890331206895</v>
      </c>
    </row>
    <row r="59" spans="1:14" x14ac:dyDescent="0.25">
      <c r="A59" s="2" t="s">
        <v>12</v>
      </c>
      <c r="B59" s="10" t="s">
        <v>23</v>
      </c>
      <c r="C59" s="12" t="s">
        <v>10</v>
      </c>
      <c r="D59" s="13">
        <v>9</v>
      </c>
      <c r="E59" s="13">
        <v>1600</v>
      </c>
      <c r="F59" s="13">
        <v>88.775000000000006</v>
      </c>
      <c r="G59" s="13">
        <v>23.315000000000001</v>
      </c>
      <c r="H59" s="12" t="s">
        <v>60</v>
      </c>
      <c r="I59" s="12" t="s">
        <v>52</v>
      </c>
      <c r="J59" s="11">
        <f t="shared" si="3"/>
        <v>6.7069112769945769E-3</v>
      </c>
      <c r="K59" s="8">
        <f t="shared" si="4"/>
        <v>1.7614377518797924E-3</v>
      </c>
      <c r="L59" s="8">
        <f>Pl2C!$G$37*(1.805/($Q$9*2.65*202600))</f>
        <v>3.1011832154647762E-3</v>
      </c>
      <c r="M59" s="8">
        <f t="shared" si="5"/>
        <v>1.1569532244339147E-2</v>
      </c>
      <c r="N59" s="9">
        <f t="shared" si="6"/>
        <v>115.69532244339146</v>
      </c>
    </row>
    <row r="60" spans="1:14" x14ac:dyDescent="0.25">
      <c r="A60" s="2" t="s">
        <v>12</v>
      </c>
      <c r="B60" s="10" t="s">
        <v>23</v>
      </c>
      <c r="C60" s="12" t="s">
        <v>10</v>
      </c>
      <c r="D60" s="13">
        <v>10</v>
      </c>
      <c r="E60" s="13">
        <v>1800</v>
      </c>
      <c r="F60" s="13">
        <v>86.91</v>
      </c>
      <c r="G60" s="13">
        <v>23.251000000000001</v>
      </c>
      <c r="H60" s="12" t="s">
        <v>61</v>
      </c>
      <c r="I60" s="12" t="s">
        <v>52</v>
      </c>
      <c r="J60" s="11">
        <f t="shared" si="3"/>
        <v>6.5660113667541384E-3</v>
      </c>
      <c r="K60" s="8">
        <f t="shared" si="4"/>
        <v>1.7566025806972786E-3</v>
      </c>
      <c r="L60" s="8">
        <f>Pl2C!$G$37*(1.805/($Q$9*2.65*202600))</f>
        <v>3.1011832154647762E-3</v>
      </c>
      <c r="M60" s="8">
        <f t="shared" si="5"/>
        <v>1.1423797162916194E-2</v>
      </c>
      <c r="N60" s="9">
        <f t="shared" si="6"/>
        <v>114.23797162916193</v>
      </c>
    </row>
    <row r="62" spans="1:14" x14ac:dyDescent="0.25">
      <c r="E62" s="25" t="s">
        <v>89</v>
      </c>
      <c r="F62">
        <f>AVERAGE(F38:F39,F41:F49)</f>
        <v>102.67172727272728</v>
      </c>
      <c r="G62">
        <f>AVERAGE(G38:G39,G41:G49)</f>
        <v>41.908181818181816</v>
      </c>
      <c r="M62"/>
      <c r="N62"/>
    </row>
    <row r="63" spans="1:14" x14ac:dyDescent="0.25">
      <c r="E63" s="25" t="s">
        <v>91</v>
      </c>
      <c r="F63">
        <f>AVERAGE(F56:F60)</f>
        <v>86.765999999999991</v>
      </c>
      <c r="G63">
        <f>AVERAGE(G56:G60)</f>
        <v>21.921800000000001</v>
      </c>
      <c r="M63"/>
      <c r="N63"/>
    </row>
    <row r="64" spans="1:14" x14ac:dyDescent="0.25">
      <c r="E64" s="25" t="s">
        <v>90</v>
      </c>
      <c r="F64">
        <f>AVERAGE(F7,F9:F19)</f>
        <v>92.09333333333332</v>
      </c>
      <c r="G64">
        <f>AVERAGE(G7,G9:G19)</f>
        <v>26.427333333333333</v>
      </c>
      <c r="M64"/>
      <c r="N64"/>
    </row>
    <row r="65" spans="5:14" x14ac:dyDescent="0.25">
      <c r="E65" s="25" t="s">
        <v>92</v>
      </c>
      <c r="F65">
        <f>AVERAGE(F23:F25,F27:F28)</f>
        <v>87.275000000000006</v>
      </c>
      <c r="G65">
        <f>AVERAGE(G23:G25,G27:G28)</f>
        <v>27.275400000000001</v>
      </c>
      <c r="M65"/>
      <c r="N6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Pl2C</vt:lpstr>
      <vt:lpstr>Pl2P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2021-08-31T13:50:38Z</dcterms:created>
  <dcterms:modified xsi:type="dcterms:W3CDTF">2022-11-13T22:41:45Z</dcterms:modified>
</cp:coreProperties>
</file>