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8_{0C0C35AC-CB01-49BD-8F03-321C4E421731}" xr6:coauthVersionLast="36" xr6:coauthVersionMax="36" xr10:uidLastSave="{00000000-0000-0000-0000-000000000000}"/>
  <bookViews>
    <workbookView xWindow="0" yWindow="0" windowWidth="25200" windowHeight="11775" activeTab="1" xr2:uid="{9D1DDDCC-06E1-4E6F-ACD5-14CF2F2D6D16}"/>
  </bookViews>
  <sheets>
    <sheet name="Pl1C" sheetId="1" r:id="rId1"/>
    <sheet name="Pl1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G38" i="2"/>
  <c r="G37" i="2"/>
  <c r="L18" i="1" s="1"/>
  <c r="F38" i="2"/>
  <c r="F37" i="2"/>
  <c r="L4" i="2"/>
  <c r="L5" i="2"/>
  <c r="L6" i="2"/>
  <c r="L7" i="2"/>
  <c r="L8" i="2"/>
  <c r="L9" i="2"/>
  <c r="L14" i="2"/>
  <c r="L15" i="2"/>
  <c r="L16" i="2"/>
  <c r="L17" i="2"/>
  <c r="L18" i="2"/>
  <c r="L19" i="2"/>
  <c r="L20" i="2"/>
  <c r="L21" i="2"/>
  <c r="L26" i="2"/>
  <c r="L27" i="2"/>
  <c r="L28" i="2"/>
  <c r="L29" i="2"/>
  <c r="L30" i="2"/>
  <c r="L31" i="2"/>
  <c r="L32" i="2"/>
  <c r="L33" i="2"/>
  <c r="G50" i="1"/>
  <c r="L10" i="2" s="1"/>
  <c r="F50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K28" i="1"/>
  <c r="L37" i="1" l="1"/>
  <c r="L34" i="1"/>
  <c r="L38" i="1"/>
  <c r="L26" i="1"/>
  <c r="L36" i="1"/>
  <c r="M36" i="1" s="1"/>
  <c r="N36" i="1" s="1"/>
  <c r="L35" i="1"/>
  <c r="L45" i="1"/>
  <c r="L33" i="1"/>
  <c r="M33" i="1" s="1"/>
  <c r="N33" i="1" s="1"/>
  <c r="L44" i="1"/>
  <c r="L32" i="1"/>
  <c r="M32" i="1" s="1"/>
  <c r="N32" i="1" s="1"/>
  <c r="L43" i="1"/>
  <c r="L31" i="1"/>
  <c r="L42" i="1"/>
  <c r="M42" i="1" s="1"/>
  <c r="N42" i="1" s="1"/>
  <c r="L30" i="1"/>
  <c r="M30" i="1" s="1"/>
  <c r="N30" i="1" s="1"/>
  <c r="M44" i="1"/>
  <c r="N44" i="1" s="1"/>
  <c r="L41" i="1"/>
  <c r="M41" i="1" s="1"/>
  <c r="N41" i="1" s="1"/>
  <c r="L29" i="1"/>
  <c r="M29" i="1" s="1"/>
  <c r="N29" i="1" s="1"/>
  <c r="L40" i="1"/>
  <c r="M40" i="1" s="1"/>
  <c r="N40" i="1" s="1"/>
  <c r="L28" i="1"/>
  <c r="L39" i="1"/>
  <c r="M39" i="1" s="1"/>
  <c r="N39" i="1" s="1"/>
  <c r="L27" i="1"/>
  <c r="L25" i="2"/>
  <c r="L13" i="2"/>
  <c r="L3" i="2"/>
  <c r="L24" i="2"/>
  <c r="L12" i="2"/>
  <c r="M35" i="1"/>
  <c r="N35" i="1" s="1"/>
  <c r="L35" i="2"/>
  <c r="L23" i="2"/>
  <c r="L11" i="2"/>
  <c r="M34" i="1"/>
  <c r="N34" i="1" s="1"/>
  <c r="L34" i="2"/>
  <c r="L22" i="2"/>
  <c r="L12" i="1"/>
  <c r="L17" i="1"/>
  <c r="L13" i="1"/>
  <c r="L8" i="1"/>
  <c r="L11" i="1"/>
  <c r="L10" i="1"/>
  <c r="L23" i="1"/>
  <c r="L22" i="1"/>
  <c r="L21" i="1"/>
  <c r="L7" i="1"/>
  <c r="L20" i="1"/>
  <c r="L14" i="1"/>
  <c r="L3" i="1"/>
  <c r="L25" i="1"/>
  <c r="L24" i="1"/>
  <c r="L9" i="1"/>
  <c r="L19" i="1"/>
  <c r="L15" i="1"/>
  <c r="L6" i="1"/>
  <c r="L5" i="1"/>
  <c r="L16" i="1"/>
  <c r="L4" i="1"/>
  <c r="M43" i="1"/>
  <c r="N43" i="1" s="1"/>
  <c r="M31" i="1"/>
  <c r="N31" i="1" s="1"/>
  <c r="M37" i="1"/>
  <c r="N37" i="1" s="1"/>
  <c r="M45" i="1"/>
  <c r="N45" i="1" s="1"/>
  <c r="M38" i="1"/>
  <c r="N38" i="1" s="1"/>
  <c r="M28" i="1"/>
  <c r="N28" i="1" s="1"/>
  <c r="G48" i="1"/>
  <c r="G47" i="1"/>
  <c r="F48" i="1"/>
  <c r="F47" i="1"/>
  <c r="M6" i="1" l="1"/>
  <c r="N6" i="1" s="1"/>
  <c r="M12" i="1"/>
  <c r="N12" i="1" s="1"/>
  <c r="M14" i="1"/>
  <c r="N14" i="1" s="1"/>
  <c r="M3" i="1"/>
  <c r="N3" i="1" s="1"/>
  <c r="J35" i="2"/>
  <c r="K35" i="2"/>
  <c r="J34" i="2"/>
  <c r="K34" i="2"/>
  <c r="J33" i="2"/>
  <c r="K33" i="2"/>
  <c r="J32" i="2"/>
  <c r="K32" i="2"/>
  <c r="J31" i="2"/>
  <c r="K31" i="2"/>
  <c r="M31" i="2"/>
  <c r="N31" i="2" s="1"/>
  <c r="J30" i="2"/>
  <c r="K30" i="2"/>
  <c r="J29" i="2"/>
  <c r="K29" i="2"/>
  <c r="J28" i="2"/>
  <c r="K28" i="2"/>
  <c r="J27" i="2"/>
  <c r="K27" i="2"/>
  <c r="J26" i="2"/>
  <c r="K26" i="2"/>
  <c r="J25" i="2"/>
  <c r="K25" i="2"/>
  <c r="J24" i="2"/>
  <c r="M24" i="2" s="1"/>
  <c r="N24" i="2" s="1"/>
  <c r="K24" i="2"/>
  <c r="J23" i="2"/>
  <c r="K23" i="2"/>
  <c r="J22" i="2"/>
  <c r="K22" i="2"/>
  <c r="J21" i="2"/>
  <c r="K21" i="2"/>
  <c r="J20" i="2"/>
  <c r="K20" i="2"/>
  <c r="J19" i="2"/>
  <c r="K19" i="2"/>
  <c r="J18" i="2"/>
  <c r="K18" i="2"/>
  <c r="J17" i="2"/>
  <c r="M17" i="2" s="1"/>
  <c r="N17" i="2" s="1"/>
  <c r="K17" i="2"/>
  <c r="J16" i="2"/>
  <c r="K16" i="2"/>
  <c r="J15" i="2"/>
  <c r="M15" i="2" s="1"/>
  <c r="N15" i="2" s="1"/>
  <c r="K15" i="2"/>
  <c r="J14" i="2"/>
  <c r="K14" i="2"/>
  <c r="J13" i="2"/>
  <c r="K13" i="2"/>
  <c r="J12" i="2"/>
  <c r="K12" i="2"/>
  <c r="M12" i="2" s="1"/>
  <c r="N12" i="2" s="1"/>
  <c r="J11" i="2"/>
  <c r="K11" i="2"/>
  <c r="J10" i="2"/>
  <c r="K10" i="2"/>
  <c r="J9" i="2"/>
  <c r="M9" i="2" s="1"/>
  <c r="N9" i="2" s="1"/>
  <c r="K9" i="2"/>
  <c r="J8" i="2"/>
  <c r="K8" i="2"/>
  <c r="J7" i="2"/>
  <c r="K7" i="2"/>
  <c r="M7" i="2"/>
  <c r="N7" i="2" s="1"/>
  <c r="J6" i="2"/>
  <c r="M6" i="2" s="1"/>
  <c r="N6" i="2" s="1"/>
  <c r="K6" i="2"/>
  <c r="J5" i="2"/>
  <c r="K5" i="2"/>
  <c r="J4" i="2"/>
  <c r="M4" i="2" s="1"/>
  <c r="N4" i="2" s="1"/>
  <c r="K4" i="2"/>
  <c r="J3" i="2"/>
  <c r="K3" i="2"/>
  <c r="J25" i="1"/>
  <c r="M25" i="1" s="1"/>
  <c r="N25" i="1" s="1"/>
  <c r="K25" i="1"/>
  <c r="J24" i="1"/>
  <c r="K24" i="1"/>
  <c r="M24" i="1" s="1"/>
  <c r="N24" i="1" s="1"/>
  <c r="J23" i="1"/>
  <c r="K23" i="1"/>
  <c r="M23" i="1"/>
  <c r="N23" i="1" s="1"/>
  <c r="J22" i="1"/>
  <c r="M22" i="1" s="1"/>
  <c r="N22" i="1" s="1"/>
  <c r="K22" i="1"/>
  <c r="J21" i="1"/>
  <c r="K21" i="1"/>
  <c r="M21" i="1"/>
  <c r="N21" i="1" s="1"/>
  <c r="J20" i="1"/>
  <c r="M20" i="1" s="1"/>
  <c r="N20" i="1" s="1"/>
  <c r="K20" i="1"/>
  <c r="J19" i="1"/>
  <c r="K19" i="1"/>
  <c r="M19" i="1"/>
  <c r="N19" i="1" s="1"/>
  <c r="J18" i="1"/>
  <c r="M18" i="1" s="1"/>
  <c r="N18" i="1" s="1"/>
  <c r="K18" i="1"/>
  <c r="J17" i="1"/>
  <c r="M17" i="1" s="1"/>
  <c r="N17" i="1" s="1"/>
  <c r="K17" i="1"/>
  <c r="J16" i="1"/>
  <c r="K16" i="1"/>
  <c r="M16" i="1"/>
  <c r="N16" i="1" s="1"/>
  <c r="J15" i="1"/>
  <c r="M15" i="1" s="1"/>
  <c r="N15" i="1" s="1"/>
  <c r="K15" i="1"/>
  <c r="J14" i="1"/>
  <c r="K14" i="1"/>
  <c r="J13" i="1"/>
  <c r="M13" i="1" s="1"/>
  <c r="N13" i="1" s="1"/>
  <c r="K13" i="1"/>
  <c r="J12" i="1"/>
  <c r="K12" i="1"/>
  <c r="J11" i="1"/>
  <c r="K11" i="1"/>
  <c r="M11" i="1"/>
  <c r="N11" i="1"/>
  <c r="J10" i="1"/>
  <c r="K10" i="1"/>
  <c r="M10" i="1"/>
  <c r="N10" i="1" s="1"/>
  <c r="J9" i="1"/>
  <c r="K9" i="1"/>
  <c r="M9" i="1"/>
  <c r="N9" i="1" s="1"/>
  <c r="J8" i="1"/>
  <c r="K8" i="1"/>
  <c r="M8" i="1" s="1"/>
  <c r="N8" i="1" s="1"/>
  <c r="J7" i="1"/>
  <c r="K7" i="1"/>
  <c r="M7" i="1"/>
  <c r="N7" i="1" s="1"/>
  <c r="J6" i="1"/>
  <c r="K6" i="1"/>
  <c r="J5" i="1"/>
  <c r="K5" i="1"/>
  <c r="M5" i="1"/>
  <c r="N5" i="1" s="1"/>
  <c r="J4" i="1"/>
  <c r="M4" i="1" s="1"/>
  <c r="N4" i="1" s="1"/>
  <c r="K4" i="1"/>
  <c r="J3" i="1"/>
  <c r="K3" i="1"/>
  <c r="M16" i="2" l="1"/>
  <c r="N16" i="2" s="1"/>
  <c r="M33" i="2"/>
  <c r="N33" i="2" s="1"/>
  <c r="M10" i="2"/>
  <c r="N10" i="2" s="1"/>
  <c r="M13" i="2"/>
  <c r="N13" i="2" s="1"/>
  <c r="M30" i="2"/>
  <c r="N30" i="2" s="1"/>
  <c r="M25" i="2"/>
  <c r="N25" i="2" s="1"/>
  <c r="M22" i="2"/>
  <c r="N22" i="2" s="1"/>
  <c r="M19" i="2"/>
  <c r="N19" i="2" s="1"/>
  <c r="M18" i="2"/>
  <c r="N18" i="2" s="1"/>
  <c r="M35" i="2"/>
  <c r="N35" i="2" s="1"/>
  <c r="M28" i="2"/>
  <c r="N28" i="2" s="1"/>
  <c r="M21" i="2"/>
  <c r="N21" i="2" s="1"/>
  <c r="M27" i="2"/>
  <c r="N27" i="2" s="1"/>
  <c r="M34" i="2"/>
  <c r="N34" i="2" s="1"/>
  <c r="M14" i="2"/>
  <c r="N14" i="2" s="1"/>
  <c r="M32" i="2"/>
  <c r="N32" i="2" s="1"/>
  <c r="M29" i="2"/>
  <c r="N29" i="2" s="1"/>
  <c r="M11" i="2"/>
  <c r="N11" i="2" s="1"/>
  <c r="M3" i="2"/>
  <c r="N3" i="2" s="1"/>
  <c r="M8" i="2"/>
  <c r="N8" i="2" s="1"/>
  <c r="M26" i="2"/>
  <c r="N26" i="2" s="1"/>
  <c r="M5" i="2"/>
  <c r="N5" i="2" s="1"/>
  <c r="M23" i="2"/>
  <c r="N23" i="2" s="1"/>
  <c r="M20" i="2"/>
  <c r="N20" i="2" s="1"/>
</calcChain>
</file>

<file path=xl/sharedStrings.xml><?xml version="1.0" encoding="utf-8"?>
<sst xmlns="http://schemas.openxmlformats.org/spreadsheetml/2006/main" count="433" uniqueCount="56">
  <si>
    <t>Profile_0</t>
  </si>
  <si>
    <t>Profile_90</t>
  </si>
  <si>
    <t>Sample</t>
  </si>
  <si>
    <t xml:space="preserve">Crystal </t>
  </si>
  <si>
    <t>Name</t>
  </si>
  <si>
    <t>Point</t>
  </si>
  <si>
    <t>Distance</t>
  </si>
  <si>
    <t>Area (cm2)</t>
  </si>
  <si>
    <t>Baseline</t>
  </si>
  <si>
    <t>X</t>
  </si>
  <si>
    <t>Y</t>
  </si>
  <si>
    <t>Z</t>
  </si>
  <si>
    <t>Total water (%)</t>
  </si>
  <si>
    <t>Total water (ppm)</t>
  </si>
  <si>
    <t>c (wt% H2O) = Abstot × 1.805/[t·D·I]</t>
  </si>
  <si>
    <t>EW</t>
  </si>
  <si>
    <t>Abstotal= sum of areas</t>
  </si>
  <si>
    <t>D= 2.65 g/cm3</t>
  </si>
  <si>
    <t>I = 202600 ± 20260 L·mol–1 H2O cm–2</t>
  </si>
  <si>
    <t>t=thickness</t>
  </si>
  <si>
    <t>Pl1_P</t>
  </si>
  <si>
    <t>Pl1_C</t>
  </si>
  <si>
    <t>NS</t>
  </si>
  <si>
    <t>3701-2503</t>
  </si>
  <si>
    <t>3744-2508</t>
  </si>
  <si>
    <t>4134-2803</t>
  </si>
  <si>
    <t>3745-2753</t>
  </si>
  <si>
    <t>3683-2500</t>
  </si>
  <si>
    <t>3724-2753</t>
  </si>
  <si>
    <t>3788-2693</t>
  </si>
  <si>
    <t>3640-2451</t>
  </si>
  <si>
    <t>3739-2648</t>
  </si>
  <si>
    <t>3724-2488</t>
  </si>
  <si>
    <t>3664-2699</t>
  </si>
  <si>
    <t>3664-2896</t>
  </si>
  <si>
    <t>3744-2333</t>
  </si>
  <si>
    <t>3913-2400</t>
  </si>
  <si>
    <t>3724-2400</t>
  </si>
  <si>
    <t>3716-2606</t>
  </si>
  <si>
    <t>3697-2689</t>
  </si>
  <si>
    <t>3746-2751</t>
  </si>
  <si>
    <t>3783-2808</t>
  </si>
  <si>
    <t>C_0</t>
  </si>
  <si>
    <t>C_90</t>
  </si>
  <si>
    <t>P_0</t>
  </si>
  <si>
    <t>P_90</t>
  </si>
  <si>
    <t>3702-2616</t>
  </si>
  <si>
    <t>3796-2668</t>
  </si>
  <si>
    <t>3751-2754</t>
  </si>
  <si>
    <t>CMV8Ad2PT9</t>
  </si>
  <si>
    <t>3733-2595</t>
  </si>
  <si>
    <t>3679-2483</t>
  </si>
  <si>
    <t>3803-2487</t>
  </si>
  <si>
    <t>3799-2499</t>
  </si>
  <si>
    <t>Average NS</t>
  </si>
  <si>
    <t>Average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</si>
</sst>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Border="1"/>
    <xf numFmtId="0" fontId="0" fillId="0" borderId="4" xfId="0" applyFill="1" applyBorder="1"/>
    <xf numFmtId="164" fontId="0" fillId="0" borderId="5" xfId="0" applyNumberForma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1" xfId="0" applyFill="1" applyBorder="1"/>
    <xf numFmtId="0" fontId="0" fillId="2" borderId="4" xfId="0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64" fontId="0" fillId="2" borderId="5" xfId="0" applyNumberFormat="1" applyFill="1" applyBorder="1"/>
    <xf numFmtId="164" fontId="0" fillId="2" borderId="1" xfId="0" applyNumberFormat="1" applyFill="1" applyBorder="1"/>
    <xf numFmtId="0" fontId="1" fillId="0" borderId="6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T9_Pl1_C_EW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Pl1C!$E$37:$E$45</c:f>
              <c:numCache>
                <c:formatCode>General</c:formatCode>
                <c:ptCount val="9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</c:numCache>
            </c:numRef>
          </c:xVal>
          <c:yVal>
            <c:numRef>
              <c:f>Pl1C!$N$37:$N$45</c:f>
              <c:numCache>
                <c:formatCode>General</c:formatCode>
                <c:ptCount val="9"/>
                <c:pt idx="0">
                  <c:v>242.94110953612579</c:v>
                </c:pt>
                <c:pt idx="1">
                  <c:v>292.13055509959582</c:v>
                </c:pt>
                <c:pt idx="2">
                  <c:v>259.26934117708441</c:v>
                </c:pt>
                <c:pt idx="3">
                  <c:v>300.15248297521811</c:v>
                </c:pt>
                <c:pt idx="4">
                  <c:v>190.52620943687694</c:v>
                </c:pt>
                <c:pt idx="5">
                  <c:v>256.88184759632969</c:v>
                </c:pt>
                <c:pt idx="6">
                  <c:v>171.80542864379083</c:v>
                </c:pt>
                <c:pt idx="7">
                  <c:v>163.27794363089913</c:v>
                </c:pt>
                <c:pt idx="8">
                  <c:v>141.87518222459883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13-40D7-997F-760C3B76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70831"/>
        <c:axId val="1627753551"/>
      </c:scatterChart>
      <c:scatterChart>
        <c:scatterStyle val="lineMarker"/>
        <c:varyColors val="0"/>
        <c:ser>
          <c:idx val="0"/>
          <c:order val="0"/>
          <c:tx>
            <c:v>T(_Pl1_C_NS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Pl1C!$E$28:$E$36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  <c:extLst xmlns:c15="http://schemas.microsoft.com/office/drawing/2012/chart"/>
            </c:numRef>
          </c:xVal>
          <c:yVal>
            <c:numRef>
              <c:f>Pl1C!$N$28:$N$36</c:f>
              <c:numCache>
                <c:formatCode>General</c:formatCode>
                <c:ptCount val="9"/>
                <c:pt idx="0">
                  <c:v>139.20457664697318</c:v>
                </c:pt>
                <c:pt idx="1">
                  <c:v>138.67753333136983</c:v>
                </c:pt>
                <c:pt idx="2">
                  <c:v>144.46742644594769</c:v>
                </c:pt>
                <c:pt idx="3">
                  <c:v>185.89025048811646</c:v>
                </c:pt>
                <c:pt idx="4">
                  <c:v>146.55411353002717</c:v>
                </c:pt>
                <c:pt idx="5">
                  <c:v>145.96134778657878</c:v>
                </c:pt>
                <c:pt idx="6">
                  <c:v>153.18070370678592</c:v>
                </c:pt>
                <c:pt idx="7">
                  <c:v>465.55308378996335</c:v>
                </c:pt>
                <c:pt idx="8">
                  <c:v>248.83337797100069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F13-40D7-997F-760C3B76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601024"/>
        <c:axId val="1604598112"/>
        <c:extLst/>
      </c:scatterChart>
      <c:valAx>
        <c:axId val="1628770831"/>
        <c:scaling>
          <c:orientation val="minMax"/>
          <c:max val="6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53551"/>
        <c:crosses val="autoZero"/>
        <c:crossBetween val="midCat"/>
        <c:majorUnit val="100"/>
      </c:valAx>
      <c:valAx>
        <c:axId val="1627753551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concentration (ppm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70831"/>
        <c:crosses val="autoZero"/>
        <c:crossBetween val="midCat"/>
      </c:valAx>
      <c:valAx>
        <c:axId val="1604598112"/>
        <c:scaling>
          <c:orientation val="minMax"/>
          <c:max val="2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01024"/>
        <c:crosses val="max"/>
        <c:crossBetween val="midCat"/>
      </c:valAx>
      <c:valAx>
        <c:axId val="1604601024"/>
        <c:scaling>
          <c:orientation val="minMax"/>
          <c:max val="16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98112"/>
        <c:crosses val="max"/>
        <c:crossBetween val="midCat"/>
        <c:majorUnit val="250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T7Pl1P-EW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Pl1P!$E$17:$E$35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</c:numCache>
              <c:extLst xmlns:c15="http://schemas.microsoft.com/office/drawing/2012/chart"/>
            </c:numRef>
          </c:xVal>
          <c:yVal>
            <c:numRef>
              <c:f>Pl1P!$N$17:$N$35</c:f>
              <c:numCache>
                <c:formatCode>General</c:formatCode>
                <c:ptCount val="19"/>
                <c:pt idx="0">
                  <c:v>99.249999695250111</c:v>
                </c:pt>
                <c:pt idx="1">
                  <c:v>97.23282671754518</c:v>
                </c:pt>
                <c:pt idx="2">
                  <c:v>154.50861510912753</c:v>
                </c:pt>
                <c:pt idx="3">
                  <c:v>71.516355454981834</c:v>
                </c:pt>
                <c:pt idx="4">
                  <c:v>135.86052994577983</c:v>
                </c:pt>
                <c:pt idx="5">
                  <c:v>156.24258892493793</c:v>
                </c:pt>
                <c:pt idx="6">
                  <c:v>175.8578571908962</c:v>
                </c:pt>
                <c:pt idx="7">
                  <c:v>228.78960229797934</c:v>
                </c:pt>
                <c:pt idx="8">
                  <c:v>171.13621502387099</c:v>
                </c:pt>
                <c:pt idx="9">
                  <c:v>163.72500888657251</c:v>
                </c:pt>
                <c:pt idx="10">
                  <c:v>125.29935418319826</c:v>
                </c:pt>
                <c:pt idx="11">
                  <c:v>82.615775238707968</c:v>
                </c:pt>
                <c:pt idx="12">
                  <c:v>74.383125918370368</c:v>
                </c:pt>
                <c:pt idx="13">
                  <c:v>152.43844579703301</c:v>
                </c:pt>
                <c:pt idx="14">
                  <c:v>139.40797207898504</c:v>
                </c:pt>
                <c:pt idx="15">
                  <c:v>148.71545330616215</c:v>
                </c:pt>
                <c:pt idx="16">
                  <c:v>125.17017561812357</c:v>
                </c:pt>
                <c:pt idx="17">
                  <c:v>124.22783454725814</c:v>
                </c:pt>
                <c:pt idx="18">
                  <c:v>124.61537024248223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312-4301-964F-C289B9B0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91807"/>
        <c:axId val="2057494639"/>
      </c:scatterChart>
      <c:scatterChart>
        <c:scatterStyle val="lineMarker"/>
        <c:varyColors val="0"/>
        <c:ser>
          <c:idx val="0"/>
          <c:order val="0"/>
          <c:tx>
            <c:v>T7Pl1P-NS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Pl1P!$E$3:$E$16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  <c:extLst xmlns:c15="http://schemas.microsoft.com/office/drawing/2012/chart"/>
            </c:numRef>
          </c:xVal>
          <c:yVal>
            <c:numRef>
              <c:f>Pl1P!$N$3:$N$16</c:f>
              <c:numCache>
                <c:formatCode>General</c:formatCode>
                <c:ptCount val="14"/>
                <c:pt idx="0">
                  <c:v>126.6093573238917</c:v>
                </c:pt>
                <c:pt idx="1">
                  <c:v>163.49646219451722</c:v>
                </c:pt>
                <c:pt idx="2">
                  <c:v>134.98609042835108</c:v>
                </c:pt>
                <c:pt idx="3">
                  <c:v>123.0735081388342</c:v>
                </c:pt>
                <c:pt idx="4">
                  <c:v>174.72506054331808</c:v>
                </c:pt>
                <c:pt idx="5">
                  <c:v>181.77357301713764</c:v>
                </c:pt>
                <c:pt idx="6">
                  <c:v>155.27209355142801</c:v>
                </c:pt>
                <c:pt idx="7">
                  <c:v>200.71810642597728</c:v>
                </c:pt>
                <c:pt idx="8">
                  <c:v>113.27746695400279</c:v>
                </c:pt>
                <c:pt idx="9">
                  <c:v>140.08533147790237</c:v>
                </c:pt>
                <c:pt idx="10">
                  <c:v>137.46863746741488</c:v>
                </c:pt>
                <c:pt idx="11">
                  <c:v>127.49538978946818</c:v>
                </c:pt>
                <c:pt idx="12">
                  <c:v>109.84761043772454</c:v>
                </c:pt>
                <c:pt idx="13">
                  <c:v>156.06372629637298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312-4301-964F-C289B9B0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939888"/>
        <c:axId val="1664939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T7Pl1P-NS2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Pl1P!$D$15:$D$24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Pl1P!$N$15:$N$24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109.84761043772454</c:v>
                      </c:pt>
                      <c:pt idx="1">
                        <c:v>156.06372629637298</c:v>
                      </c:pt>
                      <c:pt idx="2">
                        <c:v>99.249999695250111</c:v>
                      </c:pt>
                      <c:pt idx="3">
                        <c:v>97.23282671754518</c:v>
                      </c:pt>
                      <c:pt idx="4">
                        <c:v>154.50861510912753</c:v>
                      </c:pt>
                      <c:pt idx="5">
                        <c:v>71.516355454981834</c:v>
                      </c:pt>
                      <c:pt idx="6">
                        <c:v>135.86052994577983</c:v>
                      </c:pt>
                      <c:pt idx="7">
                        <c:v>156.24258892493793</c:v>
                      </c:pt>
                      <c:pt idx="8">
                        <c:v>175.8578571908962</c:v>
                      </c:pt>
                      <c:pt idx="9">
                        <c:v>228.78960229797934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312-4301-964F-C289B9B002A6}"/>
                  </c:ext>
                </c:extLst>
              </c15:ser>
            </c15:filteredScatterSeries>
          </c:ext>
        </c:extLst>
      </c:scatterChart>
      <c:valAx>
        <c:axId val="2039791807"/>
        <c:scaling>
          <c:orientation val="minMax"/>
          <c:max val="1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94639"/>
        <c:crosses val="autoZero"/>
        <c:crossBetween val="midCat"/>
      </c:valAx>
      <c:valAx>
        <c:axId val="2057494639"/>
        <c:scaling>
          <c:orientation val="minMax"/>
          <c:max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Waer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1807"/>
        <c:crosses val="autoZero"/>
        <c:crossBetween val="midCat"/>
      </c:valAx>
      <c:valAx>
        <c:axId val="166493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39888"/>
        <c:crosses val="max"/>
        <c:crossBetween val="midCat"/>
      </c:valAx>
      <c:valAx>
        <c:axId val="1664939888"/>
        <c:scaling>
          <c:orientation val="minMax"/>
          <c:max val="13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39056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12</xdr:row>
      <xdr:rowOff>109537</xdr:rowOff>
    </xdr:from>
    <xdr:to>
      <xdr:col>20</xdr:col>
      <xdr:colOff>704850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BD3F7-FBB2-4F50-949E-291E3DC1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10</xdr:row>
      <xdr:rowOff>138112</xdr:rowOff>
    </xdr:from>
    <xdr:to>
      <xdr:col>22</xdr:col>
      <xdr:colOff>247650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599D7-61B9-4F66-B903-9A535763E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C581-42DB-48FD-A3D0-697B5329DE66}">
  <dimension ref="A1:Q50"/>
  <sheetViews>
    <sheetView workbookViewId="0">
      <selection activeCell="D9" sqref="D9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19" t="s">
        <v>42</v>
      </c>
      <c r="K1" s="19" t="s">
        <v>43</v>
      </c>
      <c r="L1" s="19" t="s">
        <v>45</v>
      </c>
    </row>
    <row r="2" spans="1:17" x14ac:dyDescent="0.25">
      <c r="A2" s="3" t="s">
        <v>2</v>
      </c>
      <c r="B2" s="3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7</v>
      </c>
      <c r="H2" s="5" t="s">
        <v>8</v>
      </c>
      <c r="I2" s="5" t="s">
        <v>8</v>
      </c>
      <c r="J2" s="3" t="s">
        <v>10</v>
      </c>
      <c r="K2" s="3" t="s">
        <v>11</v>
      </c>
      <c r="L2" s="3" t="s">
        <v>9</v>
      </c>
      <c r="M2" s="3" t="s">
        <v>12</v>
      </c>
      <c r="N2" s="3" t="s">
        <v>13</v>
      </c>
      <c r="P2" t="s">
        <v>14</v>
      </c>
    </row>
    <row r="3" spans="1:17" x14ac:dyDescent="0.25">
      <c r="A3" s="6" t="s">
        <v>49</v>
      </c>
      <c r="B3" s="9" t="s">
        <v>21</v>
      </c>
      <c r="C3" s="20" t="s">
        <v>22</v>
      </c>
      <c r="D3" s="21">
        <v>1</v>
      </c>
      <c r="E3" s="21">
        <v>0</v>
      </c>
      <c r="F3" s="21">
        <v>33.829000000000001</v>
      </c>
      <c r="G3" s="21">
        <v>17.297000000000001</v>
      </c>
      <c r="H3" s="20" t="s">
        <v>38</v>
      </c>
      <c r="I3" s="20" t="s">
        <v>39</v>
      </c>
      <c r="J3" s="10">
        <f>(F3)*(1.805/($Q$9*2.65*202600))</f>
        <v>4.275623099171684E-3</v>
      </c>
      <c r="K3" s="7">
        <f>(G3)*(1.805/($Q$9*2.65*202600))</f>
        <v>2.1861554508372291E-3</v>
      </c>
      <c r="L3" s="7">
        <f>Pl1P!$G$37*(1.805/($Q$8*2.65*202600))</f>
        <v>8.3489652334198285E-3</v>
      </c>
      <c r="M3" s="7">
        <f>SUM(J3:L3)</f>
        <v>1.4810743783428741E-2</v>
      </c>
      <c r="N3" s="6">
        <f>M3*10000</f>
        <v>148.10743783428742</v>
      </c>
      <c r="P3" t="s">
        <v>16</v>
      </c>
    </row>
    <row r="4" spans="1:17" x14ac:dyDescent="0.25">
      <c r="A4" s="6" t="s">
        <v>49</v>
      </c>
      <c r="B4" s="9" t="s">
        <v>21</v>
      </c>
      <c r="C4" s="20" t="s">
        <v>22</v>
      </c>
      <c r="D4" s="21">
        <v>2</v>
      </c>
      <c r="E4" s="21">
        <v>100</v>
      </c>
      <c r="F4" s="21">
        <v>31.792000000000002</v>
      </c>
      <c r="G4" s="21">
        <v>17.288</v>
      </c>
      <c r="H4" s="20" t="s">
        <v>38</v>
      </c>
      <c r="I4" s="20" t="s">
        <v>39</v>
      </c>
      <c r="J4" s="10">
        <f t="shared" ref="J4:K25" si="0">(F4)*(1.805/($Q$9*2.65*202600))</f>
        <v>4.0181681270172395E-3</v>
      </c>
      <c r="K4" s="7">
        <f t="shared" si="0"/>
        <v>2.185017947278373E-3</v>
      </c>
      <c r="L4" s="7">
        <f>Pl1P!$G$37*(1.805/($Q$8*2.65*202600))</f>
        <v>8.3489652334198285E-3</v>
      </c>
      <c r="M4" s="7">
        <f t="shared" ref="M4:M25" si="1">SUM(J4:L4)</f>
        <v>1.4552151307715441E-2</v>
      </c>
      <c r="N4" s="6">
        <f t="shared" ref="N4:N25" si="2">M4*10000</f>
        <v>145.5215130771544</v>
      </c>
      <c r="P4" t="s">
        <v>17</v>
      </c>
    </row>
    <row r="5" spans="1:17" x14ac:dyDescent="0.25">
      <c r="A5" s="13" t="s">
        <v>49</v>
      </c>
      <c r="B5" s="14" t="s">
        <v>21</v>
      </c>
      <c r="C5" s="15" t="s">
        <v>22</v>
      </c>
      <c r="D5" s="16">
        <v>3</v>
      </c>
      <c r="E5" s="16">
        <v>200</v>
      </c>
      <c r="F5" s="16">
        <v>46.509</v>
      </c>
      <c r="G5" s="16">
        <v>33.905999999999999</v>
      </c>
      <c r="H5" s="15" t="s">
        <v>38</v>
      </c>
      <c r="I5" s="15" t="s">
        <v>39</v>
      </c>
      <c r="J5" s="17">
        <f t="shared" si="0"/>
        <v>5.8782392243157009E-3</v>
      </c>
      <c r="K5" s="18">
        <f>(G5)*(1.805/($Q$9*2.65*202600))</f>
        <v>4.2853550740641197E-3</v>
      </c>
      <c r="L5" s="18">
        <f>Pl1P!$G$37*(1.805/($Q$8*2.65*202600))</f>
        <v>8.3489652334198285E-3</v>
      </c>
      <c r="M5" s="18">
        <f t="shared" si="1"/>
        <v>1.8512559531799651E-2</v>
      </c>
      <c r="N5" s="13">
        <f t="shared" si="2"/>
        <v>185.1255953179965</v>
      </c>
      <c r="P5" t="s">
        <v>18</v>
      </c>
    </row>
    <row r="6" spans="1:17" x14ac:dyDescent="0.25">
      <c r="A6" s="13" t="s">
        <v>49</v>
      </c>
      <c r="B6" s="14" t="s">
        <v>21</v>
      </c>
      <c r="C6" s="15" t="s">
        <v>22</v>
      </c>
      <c r="D6" s="16">
        <v>4</v>
      </c>
      <c r="E6" s="16">
        <v>300</v>
      </c>
      <c r="F6" s="16">
        <v>55.502000000000002</v>
      </c>
      <c r="G6" s="16">
        <v>37.091000000000001</v>
      </c>
      <c r="H6" s="15" t="s">
        <v>38</v>
      </c>
      <c r="I6" s="15" t="s">
        <v>39</v>
      </c>
      <c r="J6" s="17">
        <f t="shared" si="0"/>
        <v>7.0148580581816441E-3</v>
      </c>
      <c r="K6" s="18">
        <f t="shared" si="0"/>
        <v>4.6879049446148851E-3</v>
      </c>
      <c r="L6" s="18">
        <f>Pl1P!$G$37*(1.805/($Q$8*2.65*202600))</f>
        <v>8.3489652334198285E-3</v>
      </c>
      <c r="M6" s="18">
        <f t="shared" si="1"/>
        <v>2.0051728236216357E-2</v>
      </c>
      <c r="N6" s="13">
        <f t="shared" si="2"/>
        <v>200.51728236216357</v>
      </c>
    </row>
    <row r="7" spans="1:17" x14ac:dyDescent="0.25">
      <c r="A7" s="13" t="s">
        <v>49</v>
      </c>
      <c r="B7" s="14" t="s">
        <v>21</v>
      </c>
      <c r="C7" s="15" t="s">
        <v>22</v>
      </c>
      <c r="D7" s="16">
        <v>5</v>
      </c>
      <c r="E7" s="16">
        <v>400</v>
      </c>
      <c r="F7" s="16">
        <v>81.665000000000006</v>
      </c>
      <c r="G7" s="16">
        <v>53.33</v>
      </c>
      <c r="H7" s="15" t="s">
        <v>38</v>
      </c>
      <c r="I7" s="15" t="s">
        <v>39</v>
      </c>
      <c r="J7" s="17">
        <f t="shared" si="0"/>
        <v>1.0321580903776512E-2</v>
      </c>
      <c r="K7" s="18">
        <f t="shared" si="0"/>
        <v>6.7403405326443558E-3</v>
      </c>
      <c r="L7" s="18">
        <f>Pl1P!$G$37*(1.805/($Q$8*2.65*202600))</f>
        <v>8.3489652334198285E-3</v>
      </c>
      <c r="M7" s="18">
        <f t="shared" si="1"/>
        <v>2.5410886669840697E-2</v>
      </c>
      <c r="N7" s="13">
        <f t="shared" si="2"/>
        <v>254.10886669840698</v>
      </c>
      <c r="P7" t="s">
        <v>19</v>
      </c>
    </row>
    <row r="8" spans="1:17" x14ac:dyDescent="0.25">
      <c r="A8" s="13" t="s">
        <v>49</v>
      </c>
      <c r="B8" s="14" t="s">
        <v>21</v>
      </c>
      <c r="C8" s="15" t="s">
        <v>22</v>
      </c>
      <c r="D8" s="16">
        <v>6</v>
      </c>
      <c r="E8" s="16">
        <v>500</v>
      </c>
      <c r="F8" s="16">
        <v>73.063999999999993</v>
      </c>
      <c r="G8" s="16">
        <v>46.914000000000001</v>
      </c>
      <c r="H8" s="15" t="s">
        <v>38</v>
      </c>
      <c r="I8" s="15" t="s">
        <v>39</v>
      </c>
      <c r="J8" s="17">
        <f t="shared" si="0"/>
        <v>9.2345066693629695E-3</v>
      </c>
      <c r="K8" s="18">
        <f t="shared" si="0"/>
        <v>5.9294268844642291E-3</v>
      </c>
      <c r="L8" s="18">
        <f>Pl1P!$G$37*(1.805/($Q$8*2.65*202600))</f>
        <v>8.3489652334198285E-3</v>
      </c>
      <c r="M8" s="18">
        <f t="shared" si="1"/>
        <v>2.3512898787247029E-2</v>
      </c>
      <c r="N8" s="13">
        <f t="shared" si="2"/>
        <v>235.12898787247028</v>
      </c>
      <c r="P8" s="2" t="s">
        <v>20</v>
      </c>
      <c r="Q8" s="2">
        <v>2.0299999999999999E-2</v>
      </c>
    </row>
    <row r="9" spans="1:17" x14ac:dyDescent="0.25">
      <c r="A9" s="13" t="s">
        <v>49</v>
      </c>
      <c r="B9" s="14" t="s">
        <v>21</v>
      </c>
      <c r="C9" s="15" t="s">
        <v>22</v>
      </c>
      <c r="D9" s="16">
        <v>7</v>
      </c>
      <c r="E9" s="16">
        <v>600</v>
      </c>
      <c r="F9" s="16">
        <v>72.289000000000001</v>
      </c>
      <c r="G9" s="16">
        <v>49.250999999999998</v>
      </c>
      <c r="H9" s="15" t="s">
        <v>38</v>
      </c>
      <c r="I9" s="15" t="s">
        <v>39</v>
      </c>
      <c r="J9" s="17">
        <f t="shared" si="0"/>
        <v>9.1365549740170231E-3</v>
      </c>
      <c r="K9" s="18">
        <f t="shared" si="0"/>
        <v>6.224798641913879E-3</v>
      </c>
      <c r="L9" s="18">
        <f>Pl1P!$G$37*(1.805/($Q$8*2.65*202600))</f>
        <v>8.3489652334198285E-3</v>
      </c>
      <c r="M9" s="18">
        <f t="shared" si="1"/>
        <v>2.371031884935073E-2</v>
      </c>
      <c r="N9" s="13">
        <f t="shared" si="2"/>
        <v>237.1031884935073</v>
      </c>
      <c r="P9" s="2" t="s">
        <v>21</v>
      </c>
      <c r="Q9" s="2">
        <v>2.6599999999999999E-2</v>
      </c>
    </row>
    <row r="10" spans="1:17" x14ac:dyDescent="0.25">
      <c r="A10" s="13" t="s">
        <v>49</v>
      </c>
      <c r="B10" s="14" t="s">
        <v>21</v>
      </c>
      <c r="C10" s="15" t="s">
        <v>22</v>
      </c>
      <c r="D10" s="16">
        <v>8</v>
      </c>
      <c r="E10" s="16">
        <v>700</v>
      </c>
      <c r="F10" s="16">
        <v>60.978000000000002</v>
      </c>
      <c r="G10" s="16">
        <v>40.265999999999998</v>
      </c>
      <c r="H10" s="15" t="s">
        <v>38</v>
      </c>
      <c r="I10" s="15" t="s">
        <v>39</v>
      </c>
      <c r="J10" s="17">
        <f t="shared" si="0"/>
        <v>7.7069657791034602E-3</v>
      </c>
      <c r="K10" s="18">
        <f t="shared" si="0"/>
        <v>5.0891909223224757E-3</v>
      </c>
      <c r="L10" s="18">
        <f>Pl1P!$G$37*(1.805/($Q$8*2.65*202600))</f>
        <v>8.3489652334198285E-3</v>
      </c>
      <c r="M10" s="18">
        <f t="shared" si="1"/>
        <v>2.1145121934845766E-2</v>
      </c>
      <c r="N10" s="13">
        <f t="shared" si="2"/>
        <v>211.45121934845767</v>
      </c>
    </row>
    <row r="11" spans="1:17" x14ac:dyDescent="0.25">
      <c r="A11" s="13" t="s">
        <v>49</v>
      </c>
      <c r="B11" s="14" t="s">
        <v>21</v>
      </c>
      <c r="C11" s="15" t="s">
        <v>22</v>
      </c>
      <c r="D11" s="16">
        <v>9</v>
      </c>
      <c r="E11" s="16">
        <v>800</v>
      </c>
      <c r="F11" s="16">
        <v>64.397999999999996</v>
      </c>
      <c r="G11" s="16">
        <v>53.966999999999999</v>
      </c>
      <c r="H11" s="15" t="s">
        <v>38</v>
      </c>
      <c r="I11" s="15" t="s">
        <v>39</v>
      </c>
      <c r="J11" s="17">
        <f t="shared" si="0"/>
        <v>8.1392171314688018E-3</v>
      </c>
      <c r="K11" s="18">
        <f t="shared" si="0"/>
        <v>6.8208505067545088E-3</v>
      </c>
      <c r="L11" s="18">
        <f>Pl1P!$G$37*(1.805/($Q$8*2.65*202600))</f>
        <v>8.3489652334198285E-3</v>
      </c>
      <c r="M11" s="18">
        <f t="shared" si="1"/>
        <v>2.330903287164314E-2</v>
      </c>
      <c r="N11" s="13">
        <f t="shared" si="2"/>
        <v>233.0903287164314</v>
      </c>
    </row>
    <row r="12" spans="1:17" x14ac:dyDescent="0.25">
      <c r="A12" s="13" t="s">
        <v>49</v>
      </c>
      <c r="B12" s="14" t="s">
        <v>21</v>
      </c>
      <c r="C12" s="15" t="s">
        <v>22</v>
      </c>
      <c r="D12" s="16">
        <v>10</v>
      </c>
      <c r="E12" s="16">
        <v>900</v>
      </c>
      <c r="F12" s="16">
        <v>53.356000000000002</v>
      </c>
      <c r="G12" s="16">
        <v>33.817999999999998</v>
      </c>
      <c r="H12" s="15" t="s">
        <v>38</v>
      </c>
      <c r="I12" s="15" t="s">
        <v>39</v>
      </c>
      <c r="J12" s="17">
        <f t="shared" si="0"/>
        <v>6.743626654036607E-3</v>
      </c>
      <c r="K12" s="18">
        <f t="shared" si="0"/>
        <v>4.2742328170441929E-3</v>
      </c>
      <c r="L12" s="18">
        <f>Pl1P!$G$37*(1.805/($Q$8*2.65*202600))</f>
        <v>8.3489652334198285E-3</v>
      </c>
      <c r="M12" s="18">
        <f t="shared" si="1"/>
        <v>1.9366824704500629E-2</v>
      </c>
      <c r="N12" s="13">
        <f t="shared" si="2"/>
        <v>193.6682470450063</v>
      </c>
    </row>
    <row r="13" spans="1:17" x14ac:dyDescent="0.25">
      <c r="A13" s="13" t="s">
        <v>49</v>
      </c>
      <c r="B13" s="14" t="s">
        <v>21</v>
      </c>
      <c r="C13" s="15" t="s">
        <v>22</v>
      </c>
      <c r="D13" s="16">
        <v>11</v>
      </c>
      <c r="E13" s="16">
        <v>1000</v>
      </c>
      <c r="F13" s="16">
        <v>44.213000000000001</v>
      </c>
      <c r="G13" s="16">
        <v>27.832000000000001</v>
      </c>
      <c r="H13" s="15" t="s">
        <v>38</v>
      </c>
      <c r="I13" s="15" t="s">
        <v>39</v>
      </c>
      <c r="J13" s="17">
        <f t="shared" si="0"/>
        <v>5.5880494275230624E-3</v>
      </c>
      <c r="K13" s="18">
        <f t="shared" si="0"/>
        <v>3.5176665611205272E-3</v>
      </c>
      <c r="L13" s="18">
        <f>Pl1P!$G$37*(1.805/($Q$8*2.65*202600))</f>
        <v>8.3489652334198285E-3</v>
      </c>
      <c r="M13" s="18">
        <f t="shared" si="1"/>
        <v>1.7454681222063416E-2</v>
      </c>
      <c r="N13" s="13">
        <f t="shared" si="2"/>
        <v>174.54681222063417</v>
      </c>
    </row>
    <row r="14" spans="1:17" x14ac:dyDescent="0.25">
      <c r="A14" s="13" t="s">
        <v>49</v>
      </c>
      <c r="B14" s="14" t="s">
        <v>21</v>
      </c>
      <c r="C14" s="15" t="s">
        <v>22</v>
      </c>
      <c r="D14" s="16">
        <v>12</v>
      </c>
      <c r="E14" s="16">
        <v>1100</v>
      </c>
      <c r="F14" s="16">
        <v>53.61</v>
      </c>
      <c r="G14" s="16">
        <v>34.139000000000003</v>
      </c>
      <c r="H14" s="15" t="s">
        <v>38</v>
      </c>
      <c r="I14" s="15" t="s">
        <v>39</v>
      </c>
      <c r="J14" s="17">
        <f t="shared" si="0"/>
        <v>6.775729532253214E-3</v>
      </c>
      <c r="K14" s="18">
        <f t="shared" si="0"/>
        <v>4.3148037773100634E-3</v>
      </c>
      <c r="L14" s="18">
        <f>Pl1P!$G$37*(1.805/($Q$8*2.65*202600))</f>
        <v>8.3489652334198285E-3</v>
      </c>
      <c r="M14" s="18">
        <f t="shared" si="1"/>
        <v>1.9439498542983106E-2</v>
      </c>
      <c r="N14" s="13">
        <f t="shared" si="2"/>
        <v>194.39498542983105</v>
      </c>
    </row>
    <row r="15" spans="1:17" x14ac:dyDescent="0.25">
      <c r="A15" s="13" t="s">
        <v>49</v>
      </c>
      <c r="B15" s="14" t="s">
        <v>21</v>
      </c>
      <c r="C15" s="15" t="s">
        <v>22</v>
      </c>
      <c r="D15" s="16">
        <v>13</v>
      </c>
      <c r="E15" s="16">
        <v>1200</v>
      </c>
      <c r="F15" s="16">
        <v>46.368000000000002</v>
      </c>
      <c r="G15" s="16">
        <v>23.956</v>
      </c>
      <c r="H15" s="15" t="s">
        <v>38</v>
      </c>
      <c r="I15" s="15" t="s">
        <v>39</v>
      </c>
      <c r="J15" s="17">
        <f t="shared" si="0"/>
        <v>5.8604183352269548E-3</v>
      </c>
      <c r="K15" s="18">
        <f t="shared" si="0"/>
        <v>3.0277816951064726E-3</v>
      </c>
      <c r="L15" s="18">
        <f>Pl1P!$G$37*(1.805/($Q$8*2.65*202600))</f>
        <v>8.3489652334198285E-3</v>
      </c>
      <c r="M15" s="18">
        <f t="shared" si="1"/>
        <v>1.7237165263753254E-2</v>
      </c>
      <c r="N15" s="13">
        <f t="shared" si="2"/>
        <v>172.37165263753255</v>
      </c>
    </row>
    <row r="16" spans="1:17" x14ac:dyDescent="0.25">
      <c r="A16" s="13" t="s">
        <v>49</v>
      </c>
      <c r="B16" s="14" t="s">
        <v>21</v>
      </c>
      <c r="C16" s="15" t="s">
        <v>22</v>
      </c>
      <c r="D16" s="16">
        <v>14</v>
      </c>
      <c r="E16" s="16">
        <v>1300</v>
      </c>
      <c r="F16" s="16">
        <v>64.733000000000004</v>
      </c>
      <c r="G16" s="16">
        <v>39.909999999999997</v>
      </c>
      <c r="H16" s="15" t="s">
        <v>38</v>
      </c>
      <c r="I16" s="15" t="s">
        <v>39</v>
      </c>
      <c r="J16" s="17">
        <f t="shared" si="0"/>
        <v>8.1815575417151162E-3</v>
      </c>
      <c r="K16" s="18">
        <f t="shared" si="0"/>
        <v>5.044196337105498E-3</v>
      </c>
      <c r="L16" s="18">
        <f>Pl1P!$G$37*(1.805/($Q$8*2.65*202600))</f>
        <v>8.3489652334198285E-3</v>
      </c>
      <c r="M16" s="18">
        <f t="shared" si="1"/>
        <v>2.1574719112240442E-2</v>
      </c>
      <c r="N16" s="13">
        <f t="shared" si="2"/>
        <v>215.74719112240442</v>
      </c>
    </row>
    <row r="17" spans="1:14" x14ac:dyDescent="0.25">
      <c r="A17" s="13" t="s">
        <v>49</v>
      </c>
      <c r="B17" s="14" t="s">
        <v>21</v>
      </c>
      <c r="C17" s="15" t="s">
        <v>22</v>
      </c>
      <c r="D17" s="16">
        <v>15</v>
      </c>
      <c r="E17" s="16">
        <v>1400</v>
      </c>
      <c r="F17" s="16">
        <v>62.692</v>
      </c>
      <c r="G17" s="16">
        <v>45.725000000000001</v>
      </c>
      <c r="H17" s="15" t="s">
        <v>38</v>
      </c>
      <c r="I17" s="15" t="s">
        <v>39</v>
      </c>
      <c r="J17" s="17">
        <f t="shared" si="0"/>
        <v>7.9235970124234001E-3</v>
      </c>
      <c r="K17" s="18">
        <f t="shared" si="0"/>
        <v>5.7791500254108976E-3</v>
      </c>
      <c r="L17" s="18">
        <f>Pl1P!$G$37*(1.805/($Q$8*2.65*202600))</f>
        <v>8.3489652334198285E-3</v>
      </c>
      <c r="M17" s="18">
        <f t="shared" si="1"/>
        <v>2.2051712271254124E-2</v>
      </c>
      <c r="N17" s="13">
        <f t="shared" si="2"/>
        <v>220.51712271254124</v>
      </c>
    </row>
    <row r="18" spans="1:14" x14ac:dyDescent="0.25">
      <c r="A18" s="13" t="s">
        <v>49</v>
      </c>
      <c r="B18" s="14" t="s">
        <v>21</v>
      </c>
      <c r="C18" s="15" t="s">
        <v>22</v>
      </c>
      <c r="D18" s="16">
        <v>16</v>
      </c>
      <c r="E18" s="16">
        <v>1500</v>
      </c>
      <c r="F18" s="16">
        <v>56.652000000000001</v>
      </c>
      <c r="G18" s="16">
        <v>31.896000000000001</v>
      </c>
      <c r="H18" s="15" t="s">
        <v>38</v>
      </c>
      <c r="I18" s="15" t="s">
        <v>39</v>
      </c>
      <c r="J18" s="17">
        <f t="shared" si="0"/>
        <v>7.1602057351465975E-3</v>
      </c>
      <c r="K18" s="18">
        <f t="shared" si="0"/>
        <v>4.0313126125862435E-3</v>
      </c>
      <c r="L18" s="18">
        <f>Pl1P!$G$37*(1.805/($Q$8*2.65*202600))</f>
        <v>8.3489652334198285E-3</v>
      </c>
      <c r="M18" s="18">
        <f t="shared" si="1"/>
        <v>1.9540483581152669E-2</v>
      </c>
      <c r="N18" s="13">
        <f t="shared" si="2"/>
        <v>195.40483581152668</v>
      </c>
    </row>
    <row r="19" spans="1:14" x14ac:dyDescent="0.25">
      <c r="A19" s="13" t="s">
        <v>49</v>
      </c>
      <c r="B19" s="14" t="s">
        <v>21</v>
      </c>
      <c r="C19" s="15" t="s">
        <v>22</v>
      </c>
      <c r="D19" s="16">
        <v>17</v>
      </c>
      <c r="E19" s="16">
        <v>1600</v>
      </c>
      <c r="F19" s="16">
        <v>36.944000000000003</v>
      </c>
      <c r="G19" s="16">
        <v>20.109000000000002</v>
      </c>
      <c r="H19" s="15" t="s">
        <v>38</v>
      </c>
      <c r="I19" s="15" t="s">
        <v>39</v>
      </c>
      <c r="J19" s="17">
        <f t="shared" si="0"/>
        <v>4.669325719820234E-3</v>
      </c>
      <c r="K19" s="18">
        <f t="shared" si="0"/>
        <v>2.5415621183376216E-3</v>
      </c>
      <c r="L19" s="18">
        <f>Pl1P!$G$37*(1.805/($Q$8*2.65*202600))</f>
        <v>8.3489652334198285E-3</v>
      </c>
      <c r="M19" s="18">
        <f t="shared" si="1"/>
        <v>1.5559853071577683E-2</v>
      </c>
      <c r="N19" s="13">
        <f t="shared" si="2"/>
        <v>155.59853071577683</v>
      </c>
    </row>
    <row r="20" spans="1:14" x14ac:dyDescent="0.25">
      <c r="A20" s="13" t="s">
        <v>49</v>
      </c>
      <c r="B20" s="14" t="s">
        <v>21</v>
      </c>
      <c r="C20" s="15" t="s">
        <v>22</v>
      </c>
      <c r="D20" s="16">
        <v>18</v>
      </c>
      <c r="E20" s="16">
        <v>1700</v>
      </c>
      <c r="F20" s="16">
        <v>44.862000000000002</v>
      </c>
      <c r="G20" s="16">
        <v>24.882000000000001</v>
      </c>
      <c r="H20" s="15" t="s">
        <v>38</v>
      </c>
      <c r="I20" s="15" t="s">
        <v>39</v>
      </c>
      <c r="J20" s="17">
        <f t="shared" si="0"/>
        <v>5.6700760730450236E-3</v>
      </c>
      <c r="K20" s="18">
        <f t="shared" si="0"/>
        <v>3.1448181723843405E-3</v>
      </c>
      <c r="L20" s="18">
        <f>Pl1P!$G$37*(1.805/($Q$8*2.65*202600))</f>
        <v>8.3489652334198285E-3</v>
      </c>
      <c r="M20" s="18">
        <f t="shared" si="1"/>
        <v>1.7163859478849193E-2</v>
      </c>
      <c r="N20" s="13">
        <f t="shared" si="2"/>
        <v>171.63859478849193</v>
      </c>
    </row>
    <row r="21" spans="1:14" x14ac:dyDescent="0.25">
      <c r="A21" s="13" t="s">
        <v>49</v>
      </c>
      <c r="B21" s="14" t="s">
        <v>21</v>
      </c>
      <c r="C21" s="15" t="s">
        <v>15</v>
      </c>
      <c r="D21" s="16">
        <v>1</v>
      </c>
      <c r="E21" s="16">
        <v>0</v>
      </c>
      <c r="F21" s="15"/>
      <c r="G21" s="15"/>
      <c r="H21" s="15"/>
      <c r="I21" s="15"/>
      <c r="J21" s="17">
        <f t="shared" si="0"/>
        <v>0</v>
      </c>
      <c r="K21" s="18">
        <f t="shared" si="0"/>
        <v>0</v>
      </c>
      <c r="L21" s="18">
        <f>Pl1P!$G$37*(1.805/($Q$8*2.65*202600))</f>
        <v>8.3489652334198285E-3</v>
      </c>
      <c r="M21" s="18">
        <f t="shared" si="1"/>
        <v>8.3489652334198285E-3</v>
      </c>
      <c r="N21" s="13">
        <f t="shared" si="2"/>
        <v>83.489652334198283</v>
      </c>
    </row>
    <row r="22" spans="1:14" x14ac:dyDescent="0.25">
      <c r="A22" s="13" t="s">
        <v>49</v>
      </c>
      <c r="B22" s="14" t="s">
        <v>21</v>
      </c>
      <c r="C22" s="15" t="s">
        <v>15</v>
      </c>
      <c r="D22" s="16">
        <v>2</v>
      </c>
      <c r="E22" s="16">
        <v>100</v>
      </c>
      <c r="F22" s="15"/>
      <c r="G22" s="15"/>
      <c r="H22" s="15"/>
      <c r="I22" s="15"/>
      <c r="J22" s="17">
        <f t="shared" si="0"/>
        <v>0</v>
      </c>
      <c r="K22" s="18">
        <f t="shared" si="0"/>
        <v>0</v>
      </c>
      <c r="L22" s="18">
        <f>Pl1P!$G$37*(1.805/($Q$8*2.65*202600))</f>
        <v>8.3489652334198285E-3</v>
      </c>
      <c r="M22" s="18">
        <f t="shared" si="1"/>
        <v>8.3489652334198285E-3</v>
      </c>
      <c r="N22" s="13">
        <f t="shared" si="2"/>
        <v>83.489652334198283</v>
      </c>
    </row>
    <row r="23" spans="1:14" x14ac:dyDescent="0.25">
      <c r="A23" s="13" t="s">
        <v>49</v>
      </c>
      <c r="B23" s="14" t="s">
        <v>21</v>
      </c>
      <c r="C23" s="15" t="s">
        <v>15</v>
      </c>
      <c r="D23" s="16">
        <v>3</v>
      </c>
      <c r="E23" s="16">
        <v>200</v>
      </c>
      <c r="F23" s="15"/>
      <c r="G23" s="15"/>
      <c r="H23" s="15"/>
      <c r="I23" s="15"/>
      <c r="J23" s="17">
        <f t="shared" si="0"/>
        <v>0</v>
      </c>
      <c r="K23" s="18">
        <f t="shared" si="0"/>
        <v>0</v>
      </c>
      <c r="L23" s="18">
        <f>Pl1P!$G$37*(1.805/($Q$8*2.65*202600))</f>
        <v>8.3489652334198285E-3</v>
      </c>
      <c r="M23" s="18">
        <f t="shared" si="1"/>
        <v>8.3489652334198285E-3</v>
      </c>
      <c r="N23" s="13">
        <f t="shared" si="2"/>
        <v>83.489652334198283</v>
      </c>
    </row>
    <row r="24" spans="1:14" x14ac:dyDescent="0.25">
      <c r="A24" s="6" t="s">
        <v>49</v>
      </c>
      <c r="B24" s="9" t="s">
        <v>21</v>
      </c>
      <c r="C24" s="11" t="s">
        <v>15</v>
      </c>
      <c r="D24" s="12">
        <v>4</v>
      </c>
      <c r="E24" s="12">
        <v>300</v>
      </c>
      <c r="F24" s="12">
        <v>29.382000000000001</v>
      </c>
      <c r="G24" s="12">
        <v>22.510999999999999</v>
      </c>
      <c r="H24" s="11" t="s">
        <v>40</v>
      </c>
      <c r="I24" s="11" t="s">
        <v>41</v>
      </c>
      <c r="J24" s="10">
        <f t="shared" si="0"/>
        <v>3.7135699518124222E-3</v>
      </c>
      <c r="K24" s="7">
        <f t="shared" si="0"/>
        <v>2.8451491792678995E-3</v>
      </c>
      <c r="L24" s="7">
        <f>Pl1P!$G$37*(1.805/($Q$8*2.65*202600))</f>
        <v>8.3489652334198285E-3</v>
      </c>
      <c r="M24" s="7">
        <f t="shared" si="1"/>
        <v>1.490768436450015E-2</v>
      </c>
      <c r="N24" s="8">
        <f t="shared" si="2"/>
        <v>149.0768436450015</v>
      </c>
    </row>
    <row r="25" spans="1:14" x14ac:dyDescent="0.25">
      <c r="A25" s="13" t="s">
        <v>49</v>
      </c>
      <c r="B25" s="14" t="s">
        <v>21</v>
      </c>
      <c r="C25" s="15" t="s">
        <v>15</v>
      </c>
      <c r="D25" s="16">
        <v>5</v>
      </c>
      <c r="E25" s="16">
        <v>400</v>
      </c>
      <c r="F25" s="15"/>
      <c r="G25" s="15"/>
      <c r="H25" s="15"/>
      <c r="I25" s="15"/>
      <c r="J25" s="17">
        <f t="shared" si="0"/>
        <v>0</v>
      </c>
      <c r="K25" s="18">
        <f t="shared" si="0"/>
        <v>0</v>
      </c>
      <c r="L25" s="18">
        <f>Pl1P!$G$37*(1.805/($Q$8*2.65*202600))</f>
        <v>8.3489652334198285E-3</v>
      </c>
      <c r="M25" s="18">
        <f t="shared" si="1"/>
        <v>8.3489652334198285E-3</v>
      </c>
      <c r="N25" s="13">
        <f t="shared" si="2"/>
        <v>83.489652334198283</v>
      </c>
    </row>
    <row r="26" spans="1:14" x14ac:dyDescent="0.25">
      <c r="A26" s="13" t="s">
        <v>49</v>
      </c>
      <c r="B26" s="14" t="s">
        <v>21</v>
      </c>
      <c r="C26" s="15" t="s">
        <v>15</v>
      </c>
      <c r="D26" s="16">
        <v>6</v>
      </c>
      <c r="E26" s="16">
        <v>500</v>
      </c>
      <c r="F26" s="16">
        <v>56.100999999999999</v>
      </c>
      <c r="G26" s="16">
        <v>40.094999999999999</v>
      </c>
      <c r="H26" s="15" t="s">
        <v>40</v>
      </c>
      <c r="I26" s="15" t="s">
        <v>41</v>
      </c>
      <c r="J26" s="17"/>
      <c r="K26" s="18"/>
      <c r="L26" s="18">
        <f>Pl1P!$G$37*(1.805/($Q$8*2.65*202600))</f>
        <v>8.3489652334198285E-3</v>
      </c>
      <c r="M26" s="18"/>
      <c r="N26" s="13"/>
    </row>
    <row r="27" spans="1:14" x14ac:dyDescent="0.25">
      <c r="A27" s="13" t="s">
        <v>49</v>
      </c>
      <c r="B27" s="14" t="s">
        <v>21</v>
      </c>
      <c r="C27" s="15" t="s">
        <v>15</v>
      </c>
      <c r="D27" s="16">
        <v>7</v>
      </c>
      <c r="E27" s="16">
        <v>600</v>
      </c>
      <c r="F27" s="16">
        <v>38.506</v>
      </c>
      <c r="G27" s="16">
        <v>31.564</v>
      </c>
      <c r="H27" s="15" t="s">
        <v>40</v>
      </c>
      <c r="I27" s="15" t="s">
        <v>41</v>
      </c>
      <c r="J27" s="17"/>
      <c r="K27" s="18"/>
      <c r="L27" s="18">
        <f>Pl1P!$G$37*(1.805/($Q$8*2.65*202600))</f>
        <v>8.3489652334198285E-3</v>
      </c>
      <c r="M27" s="18"/>
      <c r="N27" s="13"/>
    </row>
    <row r="28" spans="1:14" x14ac:dyDescent="0.25">
      <c r="A28" s="6" t="s">
        <v>49</v>
      </c>
      <c r="B28" s="9" t="s">
        <v>21</v>
      </c>
      <c r="C28" s="11" t="s">
        <v>22</v>
      </c>
      <c r="D28" s="12">
        <v>1</v>
      </c>
      <c r="E28" s="12">
        <v>0</v>
      </c>
      <c r="F28" s="12">
        <v>30.73</v>
      </c>
      <c r="G28" s="21">
        <v>13.352</v>
      </c>
      <c r="H28" s="11" t="s">
        <v>50</v>
      </c>
      <c r="I28" s="11" t="s">
        <v>51</v>
      </c>
      <c r="J28" s="10">
        <f>(F28)*(1.805/($Q$9*2.65*202600))</f>
        <v>3.883942707072212E-3</v>
      </c>
      <c r="K28" s="7">
        <f t="shared" ref="K28" si="3">(G28)*(1.805/($Q$9*2.65*202600))</f>
        <v>1.6875497242052773E-3</v>
      </c>
      <c r="L28" s="7">
        <f>Pl1P!$G$37*(1.805/($Q$8*2.65*202600))</f>
        <v>8.3489652334198285E-3</v>
      </c>
      <c r="M28" s="7">
        <f t="shared" ref="M28" si="4">SUM(J28:L28)</f>
        <v>1.3920457664697319E-2</v>
      </c>
      <c r="N28" s="8">
        <f t="shared" ref="N28" si="5">M28*10000</f>
        <v>139.20457664697318</v>
      </c>
    </row>
    <row r="29" spans="1:14" x14ac:dyDescent="0.25">
      <c r="A29" s="6" t="s">
        <v>49</v>
      </c>
      <c r="B29" s="9" t="s">
        <v>21</v>
      </c>
      <c r="C29" s="11" t="s">
        <v>22</v>
      </c>
      <c r="D29" s="21">
        <v>2</v>
      </c>
      <c r="E29" s="21">
        <v>200</v>
      </c>
      <c r="F29" s="21">
        <v>27.904</v>
      </c>
      <c r="G29" s="21">
        <v>15.760999999999999</v>
      </c>
      <c r="H29" s="20" t="s">
        <v>50</v>
      </c>
      <c r="I29" s="20" t="s">
        <v>51</v>
      </c>
      <c r="J29" s="10">
        <f t="shared" ref="J29:J36" si="6">(F29)*(1.805/($Q$9*2.65*202600))</f>
        <v>3.5267665895913763E-3</v>
      </c>
      <c r="K29" s="7">
        <f t="shared" ref="K29:K36" si="7">(G29)*(1.805/($Q$9*2.65*202600))</f>
        <v>1.9920215101257772E-3</v>
      </c>
      <c r="L29" s="7">
        <f>Pl1P!$G$37*(1.805/($Q$8*2.65*202600))</f>
        <v>8.3489652334198285E-3</v>
      </c>
      <c r="M29" s="7">
        <f t="shared" ref="M29:M36" si="8">SUM(J29:L29)</f>
        <v>1.3867753333136982E-2</v>
      </c>
      <c r="N29" s="8">
        <f t="shared" ref="N29:N36" si="9">M29*10000</f>
        <v>138.67753333136983</v>
      </c>
    </row>
    <row r="30" spans="1:14" x14ac:dyDescent="0.25">
      <c r="A30" s="6" t="s">
        <v>49</v>
      </c>
      <c r="B30" s="9" t="s">
        <v>21</v>
      </c>
      <c r="C30" s="11" t="s">
        <v>22</v>
      </c>
      <c r="D30" s="12">
        <v>3</v>
      </c>
      <c r="E30" s="21">
        <v>400</v>
      </c>
      <c r="F30" s="21">
        <v>31.381</v>
      </c>
      <c r="G30" s="21">
        <v>16.864999999999998</v>
      </c>
      <c r="H30" s="20" t="s">
        <v>50</v>
      </c>
      <c r="I30" s="20" t="s">
        <v>51</v>
      </c>
      <c r="J30" s="10">
        <f t="shared" si="6"/>
        <v>3.9662221311628073E-3</v>
      </c>
      <c r="K30" s="7">
        <f t="shared" si="7"/>
        <v>2.1315552800121331E-3</v>
      </c>
      <c r="L30" s="7">
        <f>Pl1P!$G$37*(1.805/($Q$8*2.65*202600))</f>
        <v>8.3489652334198285E-3</v>
      </c>
      <c r="M30" s="7">
        <f t="shared" si="8"/>
        <v>1.4446742644594768E-2</v>
      </c>
      <c r="N30" s="8">
        <f t="shared" si="9"/>
        <v>144.46742644594769</v>
      </c>
    </row>
    <row r="31" spans="1:14" x14ac:dyDescent="0.25">
      <c r="A31" s="6" t="s">
        <v>49</v>
      </c>
      <c r="B31" s="9" t="s">
        <v>21</v>
      </c>
      <c r="C31" s="11" t="s">
        <v>22</v>
      </c>
      <c r="D31" s="21">
        <v>4</v>
      </c>
      <c r="E31" s="21">
        <v>600</v>
      </c>
      <c r="F31" s="21">
        <v>44.502000000000002</v>
      </c>
      <c r="G31" s="21">
        <v>36.518000000000001</v>
      </c>
      <c r="H31" s="20" t="s">
        <v>50</v>
      </c>
      <c r="I31" s="20" t="s">
        <v>51</v>
      </c>
      <c r="J31" s="10">
        <f t="shared" si="6"/>
        <v>5.6245759306907768E-3</v>
      </c>
      <c r="K31" s="7">
        <f t="shared" si="7"/>
        <v>4.6154838847010425E-3</v>
      </c>
      <c r="L31" s="7">
        <f>Pl1P!$G$37*(1.805/($Q$8*2.65*202600))</f>
        <v>8.3489652334198285E-3</v>
      </c>
      <c r="M31" s="7">
        <f t="shared" si="8"/>
        <v>1.8589025048811648E-2</v>
      </c>
      <c r="N31" s="8">
        <f t="shared" si="9"/>
        <v>185.89025048811646</v>
      </c>
    </row>
    <row r="32" spans="1:14" x14ac:dyDescent="0.25">
      <c r="A32" s="6" t="s">
        <v>49</v>
      </c>
      <c r="B32" s="9" t="s">
        <v>21</v>
      </c>
      <c r="C32" s="11" t="s">
        <v>22</v>
      </c>
      <c r="D32" s="12">
        <v>5</v>
      </c>
      <c r="E32" s="21">
        <v>800</v>
      </c>
      <c r="F32" s="21">
        <v>28.923999999999999</v>
      </c>
      <c r="G32" s="21">
        <v>20.972999999999999</v>
      </c>
      <c r="H32" s="20" t="s">
        <v>50</v>
      </c>
      <c r="I32" s="20" t="s">
        <v>51</v>
      </c>
      <c r="J32" s="10">
        <f t="shared" si="6"/>
        <v>3.655683659595075E-3</v>
      </c>
      <c r="K32" s="7">
        <f t="shared" si="7"/>
        <v>2.6507624599878131E-3</v>
      </c>
      <c r="L32" s="7">
        <f>Pl1P!$G$37*(1.805/($Q$8*2.65*202600))</f>
        <v>8.3489652334198285E-3</v>
      </c>
      <c r="M32" s="7">
        <f t="shared" si="8"/>
        <v>1.4655411353002717E-2</v>
      </c>
      <c r="N32" s="8">
        <f t="shared" si="9"/>
        <v>146.55411353002717</v>
      </c>
    </row>
    <row r="33" spans="1:14" x14ac:dyDescent="0.25">
      <c r="A33" s="6" t="s">
        <v>49</v>
      </c>
      <c r="B33" s="9" t="s">
        <v>21</v>
      </c>
      <c r="C33" s="11" t="s">
        <v>22</v>
      </c>
      <c r="D33" s="21">
        <v>6</v>
      </c>
      <c r="E33" s="21">
        <v>1000</v>
      </c>
      <c r="F33" s="21">
        <v>29.134</v>
      </c>
      <c r="G33" s="21">
        <v>20.294</v>
      </c>
      <c r="H33" s="20" t="s">
        <v>50</v>
      </c>
      <c r="I33" s="20" t="s">
        <v>51</v>
      </c>
      <c r="J33" s="10">
        <f t="shared" si="6"/>
        <v>3.6822254093017187E-3</v>
      </c>
      <c r="K33" s="7">
        <f t="shared" si="7"/>
        <v>2.5649441359363316E-3</v>
      </c>
      <c r="L33" s="7">
        <f>Pl1P!$G$37*(1.805/($Q$8*2.65*202600))</f>
        <v>8.3489652334198285E-3</v>
      </c>
      <c r="M33" s="7">
        <f t="shared" si="8"/>
        <v>1.4596134778657878E-2</v>
      </c>
      <c r="N33" s="8">
        <f t="shared" si="9"/>
        <v>145.96134778657878</v>
      </c>
    </row>
    <row r="34" spans="1:14" x14ac:dyDescent="0.25">
      <c r="A34" s="6" t="s">
        <v>49</v>
      </c>
      <c r="B34" s="9" t="s">
        <v>21</v>
      </c>
      <c r="C34" s="11" t="s">
        <v>22</v>
      </c>
      <c r="D34" s="12">
        <v>7</v>
      </c>
      <c r="E34" s="21">
        <v>1200</v>
      </c>
      <c r="F34" s="21">
        <v>31.808</v>
      </c>
      <c r="G34" s="21">
        <v>23.332000000000001</v>
      </c>
      <c r="H34" s="20" t="s">
        <v>50</v>
      </c>
      <c r="I34" s="20" t="s">
        <v>51</v>
      </c>
      <c r="J34" s="10">
        <f t="shared" si="6"/>
        <v>4.0201903555663167E-3</v>
      </c>
      <c r="K34" s="7">
        <f t="shared" si="7"/>
        <v>2.9489147816924455E-3</v>
      </c>
      <c r="L34" s="7">
        <f>Pl1P!$G$37*(1.805/($Q$8*2.65*202600))</f>
        <v>8.3489652334198285E-3</v>
      </c>
      <c r="M34" s="7">
        <f t="shared" si="8"/>
        <v>1.5318070370678592E-2</v>
      </c>
      <c r="N34" s="8">
        <f t="shared" si="9"/>
        <v>153.18070370678592</v>
      </c>
    </row>
    <row r="35" spans="1:14" x14ac:dyDescent="0.25">
      <c r="A35" s="13" t="s">
        <v>49</v>
      </c>
      <c r="B35" s="14" t="s">
        <v>21</v>
      </c>
      <c r="C35" s="15" t="s">
        <v>22</v>
      </c>
      <c r="D35" s="16">
        <v>8</v>
      </c>
      <c r="E35" s="16">
        <v>1400</v>
      </c>
      <c r="F35" s="16">
        <v>116.187</v>
      </c>
      <c r="G35" s="16">
        <v>186.10400000000001</v>
      </c>
      <c r="H35" s="15" t="s">
        <v>50</v>
      </c>
      <c r="I35" s="15" t="s">
        <v>51</v>
      </c>
      <c r="J35" s="17">
        <f t="shared" si="6"/>
        <v>1.468479177698012E-2</v>
      </c>
      <c r="K35" s="18">
        <f t="shared" si="7"/>
        <v>2.3521551368596388E-2</v>
      </c>
      <c r="L35" s="18">
        <f>Pl1P!$G$37*(1.805/($Q$8*2.65*202600))</f>
        <v>8.3489652334198285E-3</v>
      </c>
      <c r="M35" s="18">
        <f t="shared" si="8"/>
        <v>4.6555308378996338E-2</v>
      </c>
      <c r="N35" s="13">
        <f t="shared" si="9"/>
        <v>465.55308378996335</v>
      </c>
    </row>
    <row r="36" spans="1:14" x14ac:dyDescent="0.25">
      <c r="A36" s="13" t="s">
        <v>49</v>
      </c>
      <c r="B36" s="14" t="s">
        <v>21</v>
      </c>
      <c r="C36" s="15" t="s">
        <v>22</v>
      </c>
      <c r="D36" s="16">
        <v>9</v>
      </c>
      <c r="E36" s="16">
        <v>1600</v>
      </c>
      <c r="F36" s="16">
        <v>56.244999999999997</v>
      </c>
      <c r="G36" s="16">
        <v>74.575999999999993</v>
      </c>
      <c r="H36" s="15" t="s">
        <v>50</v>
      </c>
      <c r="I36" s="15" t="s">
        <v>51</v>
      </c>
      <c r="J36" s="17">
        <f t="shared" si="6"/>
        <v>7.1087652964294352E-3</v>
      </c>
      <c r="K36" s="18">
        <f t="shared" si="7"/>
        <v>9.4256072672508056E-3</v>
      </c>
      <c r="L36" s="18">
        <f>Pl1P!$G$37*(1.805/($Q$8*2.65*202600))</f>
        <v>8.3489652334198285E-3</v>
      </c>
      <c r="M36" s="18">
        <f t="shared" si="8"/>
        <v>2.4883337797100068E-2</v>
      </c>
      <c r="N36" s="13">
        <f t="shared" si="9"/>
        <v>248.83337797100069</v>
      </c>
    </row>
    <row r="37" spans="1:14" x14ac:dyDescent="0.25">
      <c r="A37" s="13" t="s">
        <v>49</v>
      </c>
      <c r="B37" s="14" t="s">
        <v>21</v>
      </c>
      <c r="C37" s="15" t="s">
        <v>15</v>
      </c>
      <c r="D37" s="16">
        <v>1</v>
      </c>
      <c r="E37" s="16">
        <v>0</v>
      </c>
      <c r="F37" s="16">
        <v>68.498000000000005</v>
      </c>
      <c r="G37" s="16">
        <v>57.661000000000001</v>
      </c>
      <c r="H37" s="15" t="s">
        <v>52</v>
      </c>
      <c r="I37" s="15" t="s">
        <v>53</v>
      </c>
      <c r="J37" s="17">
        <f t="shared" ref="J37:J45" si="10">(F37)*(1.805/($Q$9*2.65*202600))</f>
        <v>8.6574131971699445E-3</v>
      </c>
      <c r="K37" s="18">
        <f t="shared" ref="K37:K45" si="11">(G37)*(1.805/($Q$9*2.65*202600))</f>
        <v>7.2877325230228055E-3</v>
      </c>
      <c r="L37" s="18">
        <f>Pl1P!$G$37*(1.805/($Q$8*2.65*202600))</f>
        <v>8.3489652334198285E-3</v>
      </c>
      <c r="M37" s="18">
        <f t="shared" ref="M37:M45" si="12">SUM(J37:L37)</f>
        <v>2.4294110953612578E-2</v>
      </c>
      <c r="N37" s="13">
        <f t="shared" ref="N37:N45" si="13">M37*10000</f>
        <v>242.94110953612579</v>
      </c>
    </row>
    <row r="38" spans="1:14" x14ac:dyDescent="0.25">
      <c r="A38" s="13" t="s">
        <v>49</v>
      </c>
      <c r="B38" s="14" t="s">
        <v>21</v>
      </c>
      <c r="C38" s="15" t="s">
        <v>15</v>
      </c>
      <c r="D38" s="16">
        <v>2</v>
      </c>
      <c r="E38" s="16">
        <v>80</v>
      </c>
      <c r="F38" s="16">
        <v>90.929000000000002</v>
      </c>
      <c r="G38" s="16">
        <v>74.149000000000001</v>
      </c>
      <c r="H38" s="15" t="s">
        <v>52</v>
      </c>
      <c r="I38" s="15" t="s">
        <v>53</v>
      </c>
      <c r="J38" s="17">
        <f t="shared" si="10"/>
        <v>1.1492451233692455E-2</v>
      </c>
      <c r="K38" s="18">
        <f t="shared" si="11"/>
        <v>9.3716390428472962E-3</v>
      </c>
      <c r="L38" s="18">
        <f>Pl1P!$G$37*(1.805/($Q$8*2.65*202600))</f>
        <v>8.3489652334198285E-3</v>
      </c>
      <c r="M38" s="18">
        <f t="shared" si="12"/>
        <v>2.921305550995958E-2</v>
      </c>
      <c r="N38" s="13">
        <f t="shared" si="13"/>
        <v>292.13055509959582</v>
      </c>
    </row>
    <row r="39" spans="1:14" x14ac:dyDescent="0.25">
      <c r="A39" s="13" t="s">
        <v>49</v>
      </c>
      <c r="B39" s="14" t="s">
        <v>21</v>
      </c>
      <c r="C39" s="15" t="s">
        <v>15</v>
      </c>
      <c r="D39" s="16">
        <v>3</v>
      </c>
      <c r="E39" s="16">
        <v>160</v>
      </c>
      <c r="F39" s="16">
        <v>77.417000000000002</v>
      </c>
      <c r="G39" s="16">
        <v>61.661000000000001</v>
      </c>
      <c r="H39" s="15" t="s">
        <v>52</v>
      </c>
      <c r="I39" s="15" t="s">
        <v>53</v>
      </c>
      <c r="J39" s="17">
        <f t="shared" si="10"/>
        <v>9.7846792239964023E-3</v>
      </c>
      <c r="K39" s="18">
        <f t="shared" si="11"/>
        <v>7.7932896602922117E-3</v>
      </c>
      <c r="L39" s="18">
        <f>Pl1P!$G$37*(1.805/($Q$8*2.65*202600))</f>
        <v>8.3489652334198285E-3</v>
      </c>
      <c r="M39" s="18">
        <f t="shared" si="12"/>
        <v>2.5926934117708442E-2</v>
      </c>
      <c r="N39" s="13">
        <f t="shared" si="13"/>
        <v>259.26934117708441</v>
      </c>
    </row>
    <row r="40" spans="1:14" x14ac:dyDescent="0.25">
      <c r="A40" s="13" t="s">
        <v>49</v>
      </c>
      <c r="B40" s="14" t="s">
        <v>21</v>
      </c>
      <c r="C40" s="15" t="s">
        <v>15</v>
      </c>
      <c r="D40" s="16">
        <v>4</v>
      </c>
      <c r="E40" s="16">
        <v>240</v>
      </c>
      <c r="F40" s="16">
        <v>95.95</v>
      </c>
      <c r="G40" s="16">
        <v>75.474999999999994</v>
      </c>
      <c r="H40" s="15" t="s">
        <v>52</v>
      </c>
      <c r="I40" s="15" t="s">
        <v>53</v>
      </c>
      <c r="J40" s="17">
        <f t="shared" si="10"/>
        <v>1.2127051830249877E-2</v>
      </c>
      <c r="K40" s="18">
        <f t="shared" si="11"/>
        <v>9.5392312338521048E-3</v>
      </c>
      <c r="L40" s="18">
        <f>Pl1P!$G$37*(1.805/($Q$8*2.65*202600))</f>
        <v>8.3489652334198285E-3</v>
      </c>
      <c r="M40" s="18">
        <f t="shared" si="12"/>
        <v>3.0015248297521811E-2</v>
      </c>
      <c r="N40" s="13">
        <f t="shared" si="13"/>
        <v>300.15248297521811</v>
      </c>
    </row>
    <row r="41" spans="1:14" x14ac:dyDescent="0.25">
      <c r="A41" s="6" t="s">
        <v>49</v>
      </c>
      <c r="B41" s="9" t="s">
        <v>21</v>
      </c>
      <c r="C41" s="20" t="s">
        <v>15</v>
      </c>
      <c r="D41" s="21">
        <v>5</v>
      </c>
      <c r="E41" s="21">
        <v>320</v>
      </c>
      <c r="F41" s="21">
        <v>52.517000000000003</v>
      </c>
      <c r="G41" s="21">
        <v>32.170999999999999</v>
      </c>
      <c r="H41" s="20" t="s">
        <v>52</v>
      </c>
      <c r="I41" s="20" t="s">
        <v>53</v>
      </c>
      <c r="J41" s="10">
        <f t="shared" si="10"/>
        <v>6.6375860444943492E-3</v>
      </c>
      <c r="K41" s="7">
        <f t="shared" si="11"/>
        <v>4.0660696657735156E-3</v>
      </c>
      <c r="L41" s="7">
        <f>Pl1P!$G$37*(1.805/($Q$8*2.65*202600))</f>
        <v>8.3489652334198285E-3</v>
      </c>
      <c r="M41" s="7">
        <f t="shared" si="12"/>
        <v>1.9052620943687693E-2</v>
      </c>
      <c r="N41" s="8">
        <f t="shared" si="13"/>
        <v>190.52620943687694</v>
      </c>
    </row>
    <row r="42" spans="1:14" x14ac:dyDescent="0.25">
      <c r="A42" s="13" t="s">
        <v>49</v>
      </c>
      <c r="B42" s="14" t="s">
        <v>21</v>
      </c>
      <c r="C42" s="15" t="s">
        <v>15</v>
      </c>
      <c r="D42" s="16">
        <v>6</v>
      </c>
      <c r="E42" s="16">
        <v>400</v>
      </c>
      <c r="F42" s="16">
        <v>78.391000000000005</v>
      </c>
      <c r="G42" s="16">
        <v>58.798000000000002</v>
      </c>
      <c r="H42" s="15" t="s">
        <v>52</v>
      </c>
      <c r="I42" s="15" t="s">
        <v>53</v>
      </c>
      <c r="J42" s="17">
        <f t="shared" si="10"/>
        <v>9.9077823869215022E-3</v>
      </c>
      <c r="K42" s="18">
        <f t="shared" si="11"/>
        <v>7.4314371392916346E-3</v>
      </c>
      <c r="L42" s="18">
        <f>Pl1P!$G$37*(1.805/($Q$8*2.65*202600))</f>
        <v>8.3489652334198285E-3</v>
      </c>
      <c r="M42" s="18">
        <f t="shared" si="12"/>
        <v>2.5688184759632967E-2</v>
      </c>
      <c r="N42" s="13">
        <f t="shared" si="13"/>
        <v>256.88184759632969</v>
      </c>
    </row>
    <row r="43" spans="1:14" x14ac:dyDescent="0.25">
      <c r="A43" s="6" t="s">
        <v>49</v>
      </c>
      <c r="B43" s="9" t="s">
        <v>21</v>
      </c>
      <c r="C43" s="20" t="s">
        <v>15</v>
      </c>
      <c r="D43" s="21">
        <v>7</v>
      </c>
      <c r="E43" s="21">
        <v>480</v>
      </c>
      <c r="F43" s="21">
        <v>42.024999999999999</v>
      </c>
      <c r="G43" s="21">
        <v>27.850999999999999</v>
      </c>
      <c r="H43" s="20" t="s">
        <v>52</v>
      </c>
      <c r="I43" s="20" t="s">
        <v>53</v>
      </c>
      <c r="J43" s="10">
        <f t="shared" si="10"/>
        <v>5.3115096734366969E-3</v>
      </c>
      <c r="K43" s="7">
        <f t="shared" si="11"/>
        <v>3.5200679575225569E-3</v>
      </c>
      <c r="L43" s="7">
        <f>Pl1P!$G$37*(1.805/($Q$8*2.65*202600))</f>
        <v>8.3489652334198285E-3</v>
      </c>
      <c r="M43" s="7">
        <f t="shared" si="12"/>
        <v>1.7180542864379082E-2</v>
      </c>
      <c r="N43" s="8">
        <f t="shared" si="13"/>
        <v>171.80542864379083</v>
      </c>
    </row>
    <row r="44" spans="1:14" x14ac:dyDescent="0.25">
      <c r="A44" s="6" t="s">
        <v>49</v>
      </c>
      <c r="B44" s="9" t="s">
        <v>21</v>
      </c>
      <c r="C44" s="20" t="s">
        <v>15</v>
      </c>
      <c r="D44" s="21">
        <v>8</v>
      </c>
      <c r="E44" s="21">
        <v>560</v>
      </c>
      <c r="F44" s="21">
        <v>40.042999999999999</v>
      </c>
      <c r="G44" s="21">
        <v>23.085999999999999</v>
      </c>
      <c r="H44" s="20" t="s">
        <v>52</v>
      </c>
      <c r="I44" s="20" t="s">
        <v>53</v>
      </c>
      <c r="J44" s="10">
        <f t="shared" si="10"/>
        <v>5.061006111919706E-3</v>
      </c>
      <c r="K44" s="7">
        <f t="shared" si="11"/>
        <v>2.9178230177503766E-3</v>
      </c>
      <c r="L44" s="7">
        <f>Pl1P!$G$37*(1.805/($Q$8*2.65*202600))</f>
        <v>8.3489652334198285E-3</v>
      </c>
      <c r="M44" s="7">
        <f t="shared" si="12"/>
        <v>1.6327794363089912E-2</v>
      </c>
      <c r="N44" s="8">
        <f t="shared" si="13"/>
        <v>163.27794363089913</v>
      </c>
    </row>
    <row r="45" spans="1:14" x14ac:dyDescent="0.25">
      <c r="A45" s="6" t="s">
        <v>49</v>
      </c>
      <c r="B45" s="9" t="s">
        <v>21</v>
      </c>
      <c r="C45" s="20" t="s">
        <v>15</v>
      </c>
      <c r="D45" s="21">
        <v>9</v>
      </c>
      <c r="E45" s="21">
        <v>640</v>
      </c>
      <c r="F45" s="21">
        <v>31.748000000000001</v>
      </c>
      <c r="G45" s="21">
        <v>14.446999999999999</v>
      </c>
      <c r="H45" s="20" t="s">
        <v>52</v>
      </c>
      <c r="I45" s="20" t="s">
        <v>53</v>
      </c>
      <c r="J45" s="10">
        <f t="shared" si="10"/>
        <v>4.0126069985072762E-3</v>
      </c>
      <c r="K45" s="7">
        <f t="shared" si="11"/>
        <v>1.8259459905327772E-3</v>
      </c>
      <c r="L45" s="7">
        <f>Pl1P!$G$37*(1.805/($Q$8*2.65*202600))</f>
        <v>8.3489652334198285E-3</v>
      </c>
      <c r="M45" s="7">
        <f t="shared" si="12"/>
        <v>1.4187518222459882E-2</v>
      </c>
      <c r="N45" s="8">
        <f t="shared" si="13"/>
        <v>141.87518222459883</v>
      </c>
    </row>
    <row r="47" spans="1:14" x14ac:dyDescent="0.25">
      <c r="E47" s="2" t="s">
        <v>54</v>
      </c>
      <c r="F47" s="2">
        <f>AVERAGE(F3:F4)</f>
        <v>32.810500000000005</v>
      </c>
      <c r="G47" s="2">
        <f>AVERAGE(G3:G4)</f>
        <v>17.2925</v>
      </c>
    </row>
    <row r="48" spans="1:14" x14ac:dyDescent="0.25">
      <c r="E48" s="2" t="s">
        <v>55</v>
      </c>
      <c r="F48" s="2">
        <f>F24</f>
        <v>29.382000000000001</v>
      </c>
      <c r="G48" s="2">
        <f>G24</f>
        <v>22.510999999999999</v>
      </c>
    </row>
    <row r="50" spans="5:7" x14ac:dyDescent="0.25">
      <c r="E50" s="2" t="s">
        <v>54</v>
      </c>
      <c r="F50" s="2">
        <f>AVERAGE(F28:F34)</f>
        <v>32.054714285714283</v>
      </c>
      <c r="G50" s="2">
        <f>AVERAGE(G28:G34)</f>
        <v>21.013571428571428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6EAB-1384-4FF9-983E-278AB4720E31}">
  <dimension ref="A1:R50"/>
  <sheetViews>
    <sheetView tabSelected="1" workbookViewId="0">
      <selection activeCell="Q36" sqref="Q36"/>
    </sheetView>
  </sheetViews>
  <sheetFormatPr defaultRowHeight="15" x14ac:dyDescent="0.25"/>
  <cols>
    <col min="1" max="1" width="12.85546875" style="1" bestFit="1" customWidth="1"/>
    <col min="7" max="7" width="10.5703125" bestFit="1" customWidth="1"/>
    <col min="8" max="8" width="9.7109375" bestFit="1" customWidth="1"/>
    <col min="9" max="9" width="10" bestFit="1" customWidth="1"/>
    <col min="10" max="12" width="5.5703125" style="2" bestFit="1" customWidth="1"/>
    <col min="13" max="13" width="14.5703125" style="2" bestFit="1" customWidth="1"/>
    <col min="14" max="14" width="17" style="2" bestFit="1" customWidth="1"/>
    <col min="16" max="18" width="9.140625" style="2"/>
  </cols>
  <sheetData>
    <row r="1" spans="1:17" x14ac:dyDescent="0.25">
      <c r="B1" s="1"/>
      <c r="C1" s="1"/>
      <c r="D1" s="2"/>
      <c r="E1" s="2"/>
      <c r="F1" s="3" t="s">
        <v>0</v>
      </c>
      <c r="G1" s="3" t="s">
        <v>1</v>
      </c>
      <c r="H1" s="3" t="s">
        <v>0</v>
      </c>
      <c r="I1" s="3" t="s">
        <v>1</v>
      </c>
      <c r="J1" s="19" t="s">
        <v>44</v>
      </c>
      <c r="K1" s="19" t="s">
        <v>45</v>
      </c>
      <c r="L1" s="19" t="s">
        <v>43</v>
      </c>
    </row>
    <row r="2" spans="1:17" x14ac:dyDescent="0.25">
      <c r="A2" s="3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7</v>
      </c>
      <c r="H2" s="5" t="s">
        <v>8</v>
      </c>
      <c r="I2" s="5" t="s">
        <v>8</v>
      </c>
      <c r="J2" s="3" t="s">
        <v>11</v>
      </c>
      <c r="K2" s="3" t="s">
        <v>9</v>
      </c>
      <c r="L2" s="3" t="s">
        <v>10</v>
      </c>
      <c r="M2" s="3" t="s">
        <v>12</v>
      </c>
      <c r="N2" s="3" t="s">
        <v>13</v>
      </c>
      <c r="P2" t="s">
        <v>14</v>
      </c>
    </row>
    <row r="3" spans="1:17" x14ac:dyDescent="0.25">
      <c r="A3" s="6" t="s">
        <v>49</v>
      </c>
      <c r="B3" s="20" t="s">
        <v>20</v>
      </c>
      <c r="C3" s="20" t="s">
        <v>22</v>
      </c>
      <c r="D3" s="21">
        <v>1</v>
      </c>
      <c r="E3" s="21">
        <v>0</v>
      </c>
      <c r="F3" s="21">
        <v>11.513</v>
      </c>
      <c r="G3" s="21">
        <v>48.899000000000001</v>
      </c>
      <c r="H3" s="20" t="s">
        <v>23</v>
      </c>
      <c r="I3" s="20" t="s">
        <v>24</v>
      </c>
      <c r="J3" s="10">
        <f>(F3)*(1.805/($Q$8*2.65*202600))</f>
        <v>1.9067087432115652E-3</v>
      </c>
      <c r="K3" s="7">
        <f>(G3)*(1.805/($Q$8*2.65*202600))</f>
        <v>8.0983367353689162E-3</v>
      </c>
      <c r="L3" s="7">
        <f>Pl1C!$G$50*(1.805/($Q$9*2.65*202600))</f>
        <v>2.6558902538086886E-3</v>
      </c>
      <c r="M3" s="7">
        <f>SUM(J3:L3)</f>
        <v>1.266093573238917E-2</v>
      </c>
      <c r="N3" s="6">
        <f>M3*10000</f>
        <v>126.6093573238917</v>
      </c>
      <c r="P3" t="s">
        <v>16</v>
      </c>
    </row>
    <row r="4" spans="1:17" x14ac:dyDescent="0.25">
      <c r="A4" s="6" t="s">
        <v>49</v>
      </c>
      <c r="B4" s="20" t="s">
        <v>20</v>
      </c>
      <c r="C4" s="20" t="s">
        <v>22</v>
      </c>
      <c r="D4" s="21">
        <v>2</v>
      </c>
      <c r="E4" s="21">
        <v>100</v>
      </c>
      <c r="F4" s="21">
        <v>22.384</v>
      </c>
      <c r="G4" s="21">
        <v>60.301000000000002</v>
      </c>
      <c r="H4" s="20" t="s">
        <v>23</v>
      </c>
      <c r="I4" s="20" t="s">
        <v>24</v>
      </c>
      <c r="J4" s="10">
        <f t="shared" ref="J4:K27" si="0">(F4)*(1.805/($Q$8*2.65*202600))</f>
        <v>3.7070935905539545E-3</v>
      </c>
      <c r="K4" s="7">
        <f t="shared" si="0"/>
        <v>9.9866623750890816E-3</v>
      </c>
      <c r="L4" s="7">
        <f>Pl1C!$G$50*(1.805/($Q$9*2.65*202600))</f>
        <v>2.6558902538086886E-3</v>
      </c>
      <c r="M4" s="7">
        <f t="shared" ref="M4:M35" si="1">SUM(J4:L4)</f>
        <v>1.6349646219451723E-2</v>
      </c>
      <c r="N4" s="6">
        <f t="shared" ref="N4:N35" si="2">M4*10000</f>
        <v>163.49646219451722</v>
      </c>
      <c r="P4" t="s">
        <v>17</v>
      </c>
    </row>
    <row r="5" spans="1:17" x14ac:dyDescent="0.25">
      <c r="A5" s="6" t="s">
        <v>49</v>
      </c>
      <c r="B5" s="20" t="s">
        <v>20</v>
      </c>
      <c r="C5" s="20" t="s">
        <v>22</v>
      </c>
      <c r="D5" s="21">
        <v>3</v>
      </c>
      <c r="E5" s="21">
        <v>200</v>
      </c>
      <c r="F5" s="21">
        <v>25.905999999999999</v>
      </c>
      <c r="G5" s="21">
        <v>39.564</v>
      </c>
      <c r="H5" s="20" t="s">
        <v>25</v>
      </c>
      <c r="I5" s="20" t="s">
        <v>26</v>
      </c>
      <c r="J5" s="10">
        <f t="shared" si="0"/>
        <v>4.2903844959297152E-3</v>
      </c>
      <c r="K5" s="7">
        <f t="shared" si="0"/>
        <v>6.5523342930967048E-3</v>
      </c>
      <c r="L5" s="7">
        <f>Pl1C!$G$50*(1.805/($Q$9*2.65*202600))</f>
        <v>2.6558902538086886E-3</v>
      </c>
      <c r="M5" s="7">
        <f t="shared" si="1"/>
        <v>1.3498609042835109E-2</v>
      </c>
      <c r="N5" s="6">
        <f t="shared" si="2"/>
        <v>134.98609042835108</v>
      </c>
      <c r="P5" t="s">
        <v>18</v>
      </c>
    </row>
    <row r="6" spans="1:17" x14ac:dyDescent="0.25">
      <c r="A6" s="6" t="s">
        <v>49</v>
      </c>
      <c r="B6" s="20" t="s">
        <v>20</v>
      </c>
      <c r="C6" s="20" t="s">
        <v>22</v>
      </c>
      <c r="D6" s="21">
        <v>4</v>
      </c>
      <c r="E6" s="21">
        <v>300</v>
      </c>
      <c r="F6" s="21">
        <v>10.368</v>
      </c>
      <c r="G6" s="21">
        <v>47.908999999999999</v>
      </c>
      <c r="H6" s="20" t="s">
        <v>23</v>
      </c>
      <c r="I6" s="20" t="s">
        <v>27</v>
      </c>
      <c r="J6" s="10">
        <f t="shared" si="0"/>
        <v>1.7170812342237045E-3</v>
      </c>
      <c r="K6" s="7">
        <f t="shared" si="0"/>
        <v>7.9343793258510268E-3</v>
      </c>
      <c r="L6" s="7">
        <f>Pl1C!$G$50*(1.805/($Q$9*2.65*202600))</f>
        <v>2.6558902538086886E-3</v>
      </c>
      <c r="M6" s="7">
        <f t="shared" si="1"/>
        <v>1.2307350813883421E-2</v>
      </c>
      <c r="N6" s="6">
        <f t="shared" si="2"/>
        <v>123.0735081388342</v>
      </c>
    </row>
    <row r="7" spans="1:17" x14ac:dyDescent="0.25">
      <c r="A7" s="6" t="s">
        <v>49</v>
      </c>
      <c r="B7" s="20" t="s">
        <v>20</v>
      </c>
      <c r="C7" s="20" t="s">
        <v>22</v>
      </c>
      <c r="D7" s="21">
        <v>5</v>
      </c>
      <c r="E7" s="21">
        <v>400</v>
      </c>
      <c r="F7" s="21">
        <v>28.766999999999999</v>
      </c>
      <c r="G7" s="21">
        <v>60.698</v>
      </c>
      <c r="H7" s="20" t="s">
        <v>23</v>
      </c>
      <c r="I7" s="20" t="s">
        <v>27</v>
      </c>
      <c r="J7" s="10">
        <f t="shared" si="0"/>
        <v>4.7642048480819156E-3</v>
      </c>
      <c r="K7" s="7">
        <f t="shared" si="0"/>
        <v>1.0052410952441205E-2</v>
      </c>
      <c r="L7" s="7">
        <f>Pl1C!$G$50*(1.805/($Q$9*2.65*202600))</f>
        <v>2.6558902538086886E-3</v>
      </c>
      <c r="M7" s="7">
        <f t="shared" si="1"/>
        <v>1.7472506054331809E-2</v>
      </c>
      <c r="N7" s="6">
        <f t="shared" si="2"/>
        <v>174.72506054331808</v>
      </c>
      <c r="P7" t="s">
        <v>19</v>
      </c>
    </row>
    <row r="8" spans="1:17" x14ac:dyDescent="0.25">
      <c r="A8" s="6" t="s">
        <v>49</v>
      </c>
      <c r="B8" s="20" t="s">
        <v>20</v>
      </c>
      <c r="C8" s="20" t="s">
        <v>22</v>
      </c>
      <c r="D8" s="21">
        <v>6</v>
      </c>
      <c r="E8" s="21">
        <v>500</v>
      </c>
      <c r="F8" s="21">
        <v>31.091999999999999</v>
      </c>
      <c r="G8" s="21">
        <v>62.628999999999998</v>
      </c>
      <c r="H8" s="20" t="s">
        <v>23</v>
      </c>
      <c r="I8" s="20" t="s">
        <v>27</v>
      </c>
      <c r="J8" s="10">
        <f t="shared" si="0"/>
        <v>5.1492563401315024E-3</v>
      </c>
      <c r="K8" s="7">
        <f t="shared" si="0"/>
        <v>1.037221070777357E-2</v>
      </c>
      <c r="L8" s="7">
        <f>Pl1C!$G$50*(1.805/($Q$9*2.65*202600))</f>
        <v>2.6558902538086886E-3</v>
      </c>
      <c r="M8" s="7">
        <f t="shared" si="1"/>
        <v>1.8177357301713763E-2</v>
      </c>
      <c r="N8" s="6">
        <f t="shared" si="2"/>
        <v>181.77357301713764</v>
      </c>
      <c r="P8" s="2" t="s">
        <v>20</v>
      </c>
      <c r="Q8" s="2">
        <v>2.0299999999999999E-2</v>
      </c>
    </row>
    <row r="9" spans="1:17" x14ac:dyDescent="0.25">
      <c r="A9" s="6" t="s">
        <v>49</v>
      </c>
      <c r="B9" s="20" t="s">
        <v>20</v>
      </c>
      <c r="C9" s="20" t="s">
        <v>22</v>
      </c>
      <c r="D9" s="21">
        <v>7</v>
      </c>
      <c r="E9" s="21">
        <v>600</v>
      </c>
      <c r="F9" s="21">
        <v>23.442</v>
      </c>
      <c r="G9" s="21">
        <v>54.277000000000001</v>
      </c>
      <c r="H9" s="20" t="s">
        <v>23</v>
      </c>
      <c r="I9" s="20" t="s">
        <v>27</v>
      </c>
      <c r="J9" s="10">
        <f t="shared" si="0"/>
        <v>3.8823127211296371E-3</v>
      </c>
      <c r="K9" s="7">
        <f t="shared" si="0"/>
        <v>8.9890063802044763E-3</v>
      </c>
      <c r="L9" s="7">
        <f>Pl1C!$G$50*(1.805/($Q$9*2.65*202600))</f>
        <v>2.6558902538086886E-3</v>
      </c>
      <c r="M9" s="7">
        <f t="shared" si="1"/>
        <v>1.5527209355142802E-2</v>
      </c>
      <c r="N9" s="6">
        <f t="shared" si="2"/>
        <v>155.27209355142801</v>
      </c>
      <c r="P9" s="2" t="s">
        <v>21</v>
      </c>
      <c r="Q9" s="2">
        <v>2.6599999999999999E-2</v>
      </c>
    </row>
    <row r="10" spans="1:17" x14ac:dyDescent="0.25">
      <c r="A10" s="13" t="s">
        <v>49</v>
      </c>
      <c r="B10" s="15" t="s">
        <v>20</v>
      </c>
      <c r="C10" s="15" t="s">
        <v>22</v>
      </c>
      <c r="D10" s="16">
        <v>8</v>
      </c>
      <c r="E10" s="16">
        <v>700</v>
      </c>
      <c r="F10" s="16">
        <v>33.219000000000001</v>
      </c>
      <c r="G10" s="16">
        <v>71.941000000000003</v>
      </c>
      <c r="H10" s="15" t="s">
        <v>23</v>
      </c>
      <c r="I10" s="15" t="s">
        <v>27</v>
      </c>
      <c r="J10" s="17">
        <f t="shared" si="0"/>
        <v>5.5015163502775116E-3</v>
      </c>
      <c r="K10" s="18">
        <f t="shared" si="0"/>
        <v>1.1914404038511527E-2</v>
      </c>
      <c r="L10" s="18">
        <f>Pl1C!$G$50*(1.805/($Q$9*2.65*202600))</f>
        <v>2.6558902538086886E-3</v>
      </c>
      <c r="M10" s="18">
        <f t="shared" si="1"/>
        <v>2.0071810642597727E-2</v>
      </c>
      <c r="N10" s="13">
        <f t="shared" si="2"/>
        <v>200.71810642597728</v>
      </c>
    </row>
    <row r="11" spans="1:17" x14ac:dyDescent="0.25">
      <c r="A11" s="6" t="s">
        <v>49</v>
      </c>
      <c r="B11" s="20" t="s">
        <v>20</v>
      </c>
      <c r="C11" s="20" t="s">
        <v>22</v>
      </c>
      <c r="D11" s="21">
        <v>9</v>
      </c>
      <c r="E11" s="21">
        <v>800</v>
      </c>
      <c r="F11" s="21">
        <v>8.5660000000000007</v>
      </c>
      <c r="G11" s="21">
        <v>43.795999999999999</v>
      </c>
      <c r="H11" s="20" t="s">
        <v>28</v>
      </c>
      <c r="I11" s="20" t="s">
        <v>27</v>
      </c>
      <c r="J11" s="10">
        <f t="shared" si="0"/>
        <v>1.418645626192154E-3</v>
      </c>
      <c r="K11" s="7">
        <f t="shared" si="0"/>
        <v>7.2532108153994359E-3</v>
      </c>
      <c r="L11" s="7">
        <f>Pl1C!$G$50*(1.805/($Q$9*2.65*202600))</f>
        <v>2.6558902538086886E-3</v>
      </c>
      <c r="M11" s="7">
        <f t="shared" si="1"/>
        <v>1.1327746695400279E-2</v>
      </c>
      <c r="N11" s="6">
        <f t="shared" si="2"/>
        <v>113.27746695400279</v>
      </c>
    </row>
    <row r="12" spans="1:17" x14ac:dyDescent="0.25">
      <c r="A12" s="6" t="s">
        <v>49</v>
      </c>
      <c r="B12" s="20" t="s">
        <v>20</v>
      </c>
      <c r="C12" s="20" t="s">
        <v>22</v>
      </c>
      <c r="D12" s="21">
        <v>10</v>
      </c>
      <c r="E12" s="21">
        <v>900</v>
      </c>
      <c r="F12" s="21">
        <v>18.02</v>
      </c>
      <c r="G12" s="21">
        <v>50.529000000000003</v>
      </c>
      <c r="H12" s="20" t="s">
        <v>28</v>
      </c>
      <c r="I12" s="20" t="s">
        <v>29</v>
      </c>
      <c r="J12" s="10">
        <f t="shared" si="0"/>
        <v>2.9843560803155048E-3</v>
      </c>
      <c r="K12" s="7">
        <f t="shared" si="0"/>
        <v>8.3682868136660451E-3</v>
      </c>
      <c r="L12" s="7">
        <f>Pl1C!$G$50*(1.805/($Q$9*2.65*202600))</f>
        <v>2.6558902538086886E-3</v>
      </c>
      <c r="M12" s="7">
        <f t="shared" si="1"/>
        <v>1.4008533147790238E-2</v>
      </c>
      <c r="N12" s="6">
        <f t="shared" si="2"/>
        <v>140.08533147790237</v>
      </c>
    </row>
    <row r="13" spans="1:17" x14ac:dyDescent="0.25">
      <c r="A13" s="6" t="s">
        <v>49</v>
      </c>
      <c r="B13" s="20" t="s">
        <v>20</v>
      </c>
      <c r="C13" s="20" t="s">
        <v>22</v>
      </c>
      <c r="D13" s="21">
        <v>11</v>
      </c>
      <c r="E13" s="21">
        <v>1000</v>
      </c>
      <c r="F13" s="21">
        <v>16.387</v>
      </c>
      <c r="G13" s="21">
        <v>50.582000000000001</v>
      </c>
      <c r="H13" s="20" t="s">
        <v>23</v>
      </c>
      <c r="I13" s="20" t="s">
        <v>30</v>
      </c>
      <c r="J13" s="10">
        <f t="shared" si="0"/>
        <v>2.7139091613834726E-3</v>
      </c>
      <c r="K13" s="7">
        <f t="shared" si="0"/>
        <v>8.3770643315493262E-3</v>
      </c>
      <c r="L13" s="7">
        <f>Pl1C!$G$50*(1.805/($Q$9*2.65*202600))</f>
        <v>2.6558902538086886E-3</v>
      </c>
      <c r="M13" s="7">
        <f t="shared" si="1"/>
        <v>1.3746863746741488E-2</v>
      </c>
      <c r="N13" s="6">
        <f t="shared" si="2"/>
        <v>137.46863746741488</v>
      </c>
    </row>
    <row r="14" spans="1:17" x14ac:dyDescent="0.25">
      <c r="A14" s="6" t="s">
        <v>49</v>
      </c>
      <c r="B14" s="20" t="s">
        <v>20</v>
      </c>
      <c r="C14" s="20" t="s">
        <v>22</v>
      </c>
      <c r="D14" s="21">
        <v>12</v>
      </c>
      <c r="E14" s="21">
        <v>1100</v>
      </c>
      <c r="F14" s="21">
        <v>15.645</v>
      </c>
      <c r="G14" s="21">
        <v>45.302</v>
      </c>
      <c r="H14" s="20" t="s">
        <v>28</v>
      </c>
      <c r="I14" s="20" t="s">
        <v>31</v>
      </c>
      <c r="J14" s="10">
        <f t="shared" si="0"/>
        <v>2.5910239110175401E-3</v>
      </c>
      <c r="K14" s="7">
        <f t="shared" si="0"/>
        <v>7.5026248141205881E-3</v>
      </c>
      <c r="L14" s="7">
        <f>Pl1C!$G$50*(1.805/($Q$9*2.65*202600))</f>
        <v>2.6558902538086886E-3</v>
      </c>
      <c r="M14" s="7">
        <f t="shared" si="1"/>
        <v>1.2749538978946817E-2</v>
      </c>
      <c r="N14" s="6">
        <f t="shared" si="2"/>
        <v>127.49538978946818</v>
      </c>
    </row>
    <row r="15" spans="1:17" x14ac:dyDescent="0.25">
      <c r="A15" s="6" t="s">
        <v>49</v>
      </c>
      <c r="B15" s="20" t="s">
        <v>20</v>
      </c>
      <c r="C15" s="20" t="s">
        <v>22</v>
      </c>
      <c r="D15" s="21">
        <v>13</v>
      </c>
      <c r="E15" s="21">
        <v>1200</v>
      </c>
      <c r="F15" s="21">
        <v>9.8290000000000006</v>
      </c>
      <c r="G15" s="21">
        <v>40.462000000000003</v>
      </c>
      <c r="H15" s="20" t="s">
        <v>28</v>
      </c>
      <c r="I15" s="20" t="s">
        <v>31</v>
      </c>
      <c r="J15" s="10">
        <f t="shared" si="0"/>
        <v>1.6278155334861874E-3</v>
      </c>
      <c r="K15" s="7">
        <f t="shared" si="0"/>
        <v>6.7010552564775779E-3</v>
      </c>
      <c r="L15" s="7">
        <f>Pl1C!$G$50*(1.805/($Q$9*2.65*202600))</f>
        <v>2.6558902538086886E-3</v>
      </c>
      <c r="M15" s="7">
        <f t="shared" si="1"/>
        <v>1.0984761043772454E-2</v>
      </c>
      <c r="N15" s="6">
        <f t="shared" si="2"/>
        <v>109.84761043772454</v>
      </c>
    </row>
    <row r="16" spans="1:17" x14ac:dyDescent="0.25">
      <c r="A16" s="13" t="s">
        <v>49</v>
      </c>
      <c r="B16" s="15" t="s">
        <v>20</v>
      </c>
      <c r="C16" s="15" t="s">
        <v>22</v>
      </c>
      <c r="D16" s="16">
        <v>14</v>
      </c>
      <c r="E16" s="16">
        <v>1300</v>
      </c>
      <c r="F16" s="16">
        <v>22.707000000000001</v>
      </c>
      <c r="G16" s="16">
        <v>55.49</v>
      </c>
      <c r="H16" s="15" t="s">
        <v>23</v>
      </c>
      <c r="I16" s="15" t="s">
        <v>32</v>
      </c>
      <c r="J16" s="17">
        <f t="shared" si="0"/>
        <v>3.7605867655784776E-3</v>
      </c>
      <c r="K16" s="18">
        <f t="shared" si="0"/>
        <v>9.1898956102501317E-3</v>
      </c>
      <c r="L16" s="18">
        <f>Pl1C!$G$50*(1.805/($Q$9*2.65*202600))</f>
        <v>2.6558902538086886E-3</v>
      </c>
      <c r="M16" s="18">
        <f t="shared" si="1"/>
        <v>1.5606372629637297E-2</v>
      </c>
      <c r="N16" s="13">
        <f t="shared" si="2"/>
        <v>156.06372629637298</v>
      </c>
    </row>
    <row r="17" spans="1:14" x14ac:dyDescent="0.25">
      <c r="A17" s="6" t="s">
        <v>49</v>
      </c>
      <c r="B17" s="20" t="s">
        <v>20</v>
      </c>
      <c r="C17" s="20" t="s">
        <v>15</v>
      </c>
      <c r="D17" s="21">
        <v>1</v>
      </c>
      <c r="E17" s="21">
        <v>0</v>
      </c>
      <c r="F17" s="21">
        <v>8.7870000000000008</v>
      </c>
      <c r="G17" s="21">
        <v>35.104999999999997</v>
      </c>
      <c r="H17" s="20" t="s">
        <v>33</v>
      </c>
      <c r="I17" s="20" t="s">
        <v>46</v>
      </c>
      <c r="J17" s="10">
        <f t="shared" si="0"/>
        <v>1.4552462196299857E-3</v>
      </c>
      <c r="K17" s="7">
        <f t="shared" si="0"/>
        <v>5.8138634960863368E-3</v>
      </c>
      <c r="L17" s="7">
        <f>Pl1C!$G$50*(1.805/($Q$9*2.65*202600))</f>
        <v>2.6558902538086886E-3</v>
      </c>
      <c r="M17" s="7">
        <f t="shared" si="1"/>
        <v>9.9249999695250109E-3</v>
      </c>
      <c r="N17" s="6">
        <f t="shared" si="2"/>
        <v>99.249999695250111</v>
      </c>
    </row>
    <row r="18" spans="1:14" x14ac:dyDescent="0.25">
      <c r="A18" s="6" t="s">
        <v>49</v>
      </c>
      <c r="B18" s="20" t="s">
        <v>20</v>
      </c>
      <c r="C18" s="20" t="s">
        <v>15</v>
      </c>
      <c r="D18" s="21">
        <v>2</v>
      </c>
      <c r="E18" s="21">
        <v>100</v>
      </c>
      <c r="F18" s="21">
        <v>4.6769999999999996</v>
      </c>
      <c r="G18" s="21">
        <v>37.997</v>
      </c>
      <c r="H18" s="20" t="s">
        <v>33</v>
      </c>
      <c r="I18" s="20" t="s">
        <v>46</v>
      </c>
      <c r="J18" s="10">
        <f t="shared" si="0"/>
        <v>7.7457454981329709E-4</v>
      </c>
      <c r="K18" s="7">
        <f t="shared" si="0"/>
        <v>6.292817868132532E-3</v>
      </c>
      <c r="L18" s="7">
        <f>Pl1C!$G$50*(1.805/($Q$9*2.65*202600))</f>
        <v>2.6558902538086886E-3</v>
      </c>
      <c r="M18" s="7">
        <f t="shared" si="1"/>
        <v>9.7232826717545181E-3</v>
      </c>
      <c r="N18" s="6">
        <f t="shared" si="2"/>
        <v>97.23282671754518</v>
      </c>
    </row>
    <row r="19" spans="1:14" x14ac:dyDescent="0.25">
      <c r="A19" s="13" t="s">
        <v>49</v>
      </c>
      <c r="B19" s="15" t="s">
        <v>20</v>
      </c>
      <c r="C19" s="15" t="s">
        <v>15</v>
      </c>
      <c r="D19" s="16">
        <v>3</v>
      </c>
      <c r="E19" s="16">
        <v>200</v>
      </c>
      <c r="F19" s="16">
        <v>25.632999999999999</v>
      </c>
      <c r="G19" s="15">
        <v>51.625</v>
      </c>
      <c r="H19" s="15" t="s">
        <v>33</v>
      </c>
      <c r="I19" s="15" t="s">
        <v>46</v>
      </c>
      <c r="J19" s="17">
        <f t="shared" si="0"/>
        <v>4.2451719981535701E-3</v>
      </c>
      <c r="K19" s="18">
        <f t="shared" si="0"/>
        <v>8.549799258950495E-3</v>
      </c>
      <c r="L19" s="18">
        <f>Pl1C!$G$50*(1.805/($Q$9*2.65*202600))</f>
        <v>2.6558902538086886E-3</v>
      </c>
      <c r="M19" s="18">
        <f t="shared" si="1"/>
        <v>1.5450861510912755E-2</v>
      </c>
      <c r="N19" s="13">
        <f t="shared" si="2"/>
        <v>154.50861510912753</v>
      </c>
    </row>
    <row r="20" spans="1:14" x14ac:dyDescent="0.25">
      <c r="A20" s="6" t="s">
        <v>49</v>
      </c>
      <c r="B20" s="20" t="s">
        <v>20</v>
      </c>
      <c r="C20" s="20" t="s">
        <v>15</v>
      </c>
      <c r="D20" s="21">
        <v>4</v>
      </c>
      <c r="E20" s="21">
        <v>300</v>
      </c>
      <c r="F20" s="21">
        <v>1.7829999999999999</v>
      </c>
      <c r="G20" s="20">
        <v>25.363</v>
      </c>
      <c r="H20" s="20" t="s">
        <v>34</v>
      </c>
      <c r="I20" s="20" t="s">
        <v>46</v>
      </c>
      <c r="J20" s="10">
        <f t="shared" si="0"/>
        <v>2.9528895067716676E-4</v>
      </c>
      <c r="K20" s="7">
        <f t="shared" si="0"/>
        <v>4.2004563410123277E-3</v>
      </c>
      <c r="L20" s="7">
        <f>Pl1C!$G$50*(1.805/($Q$9*2.65*202600))</f>
        <v>2.6558902538086886E-3</v>
      </c>
      <c r="M20" s="7">
        <f t="shared" si="1"/>
        <v>7.151635545498183E-3</v>
      </c>
      <c r="N20" s="6">
        <f t="shared" si="2"/>
        <v>71.516355454981834</v>
      </c>
    </row>
    <row r="21" spans="1:14" x14ac:dyDescent="0.25">
      <c r="A21" s="13" t="s">
        <v>49</v>
      </c>
      <c r="B21" s="15" t="s">
        <v>20</v>
      </c>
      <c r="C21" s="15" t="s">
        <v>15</v>
      </c>
      <c r="D21" s="16">
        <v>5</v>
      </c>
      <c r="E21" s="16">
        <v>400</v>
      </c>
      <c r="F21" s="16">
        <v>16.081</v>
      </c>
      <c r="G21" s="15">
        <v>49.917000000000002</v>
      </c>
      <c r="H21" s="15" t="s">
        <v>35</v>
      </c>
      <c r="I21" s="15" t="s">
        <v>46</v>
      </c>
      <c r="J21" s="17">
        <f t="shared" si="0"/>
        <v>2.663231416623398E-3</v>
      </c>
      <c r="K21" s="18">
        <f t="shared" si="0"/>
        <v>8.2669313241458958E-3</v>
      </c>
      <c r="L21" s="18">
        <f>Pl1C!$G$50*(1.805/($Q$9*2.65*202600))</f>
        <v>2.6558902538086886E-3</v>
      </c>
      <c r="M21" s="18">
        <f t="shared" si="1"/>
        <v>1.3586052994577982E-2</v>
      </c>
      <c r="N21" s="13">
        <f t="shared" si="2"/>
        <v>135.86052994577983</v>
      </c>
    </row>
    <row r="22" spans="1:14" x14ac:dyDescent="0.25">
      <c r="A22" s="6" t="s">
        <v>49</v>
      </c>
      <c r="B22" s="20" t="s">
        <v>20</v>
      </c>
      <c r="C22" s="20" t="s">
        <v>15</v>
      </c>
      <c r="D22" s="21">
        <v>6</v>
      </c>
      <c r="E22" s="21">
        <v>500</v>
      </c>
      <c r="F22" s="21">
        <v>22.882000000000001</v>
      </c>
      <c r="G22" s="20">
        <v>55.423000000000002</v>
      </c>
      <c r="H22" s="20" t="s">
        <v>36</v>
      </c>
      <c r="I22" s="20" t="s">
        <v>46</v>
      </c>
      <c r="J22" s="10">
        <f t="shared" si="0"/>
        <v>3.7895691359478016E-3</v>
      </c>
      <c r="K22" s="7">
        <f t="shared" si="0"/>
        <v>9.1787995027373045E-3</v>
      </c>
      <c r="L22" s="7">
        <f>Pl1C!$G$50*(1.805/($Q$9*2.65*202600))</f>
        <v>2.6558902538086886E-3</v>
      </c>
      <c r="M22" s="7">
        <f t="shared" si="1"/>
        <v>1.5624258892493794E-2</v>
      </c>
      <c r="N22" s="6">
        <f t="shared" si="2"/>
        <v>156.24258892493793</v>
      </c>
    </row>
    <row r="23" spans="1:14" x14ac:dyDescent="0.25">
      <c r="A23" s="13" t="s">
        <v>49</v>
      </c>
      <c r="B23" s="15" t="s">
        <v>20</v>
      </c>
      <c r="C23" s="15" t="s">
        <v>15</v>
      </c>
      <c r="D23" s="16">
        <v>7</v>
      </c>
      <c r="E23" s="16">
        <v>600</v>
      </c>
      <c r="F23" s="16">
        <v>31.271000000000001</v>
      </c>
      <c r="G23" s="15">
        <v>58.878</v>
      </c>
      <c r="H23" s="15" t="s">
        <v>37</v>
      </c>
      <c r="I23" s="15" t="s">
        <v>46</v>
      </c>
      <c r="J23" s="17">
        <f t="shared" si="0"/>
        <v>5.1789011646806967E-3</v>
      </c>
      <c r="K23" s="18">
        <f t="shared" si="0"/>
        <v>9.7509943006002381E-3</v>
      </c>
      <c r="L23" s="18">
        <f>Pl1C!$G$50*(1.805/($Q$9*2.65*202600))</f>
        <v>2.6558902538086886E-3</v>
      </c>
      <c r="M23" s="18">
        <f t="shared" si="1"/>
        <v>1.7585785719089621E-2</v>
      </c>
      <c r="N23" s="13">
        <f t="shared" si="2"/>
        <v>175.8578571908962</v>
      </c>
    </row>
    <row r="24" spans="1:14" x14ac:dyDescent="0.25">
      <c r="A24" s="13" t="s">
        <v>49</v>
      </c>
      <c r="B24" s="15" t="s">
        <v>20</v>
      </c>
      <c r="C24" s="15" t="s">
        <v>15</v>
      </c>
      <c r="D24" s="16">
        <v>8</v>
      </c>
      <c r="E24" s="16">
        <v>700</v>
      </c>
      <c r="F24" s="16">
        <v>45.366999999999997</v>
      </c>
      <c r="G24" s="15">
        <v>76.742999999999995</v>
      </c>
      <c r="H24" s="15" t="s">
        <v>48</v>
      </c>
      <c r="I24" s="15" t="s">
        <v>46</v>
      </c>
      <c r="J24" s="17">
        <f t="shared" si="0"/>
        <v>7.5133896945434788E-3</v>
      </c>
      <c r="K24" s="18">
        <f t="shared" si="0"/>
        <v>1.2709680281445769E-2</v>
      </c>
      <c r="L24" s="18">
        <f>Pl1C!$G$50*(1.805/($Q$9*2.65*202600))</f>
        <v>2.6558902538086886E-3</v>
      </c>
      <c r="M24" s="18">
        <f t="shared" si="1"/>
        <v>2.2878960229797934E-2</v>
      </c>
      <c r="N24" s="13">
        <f t="shared" si="2"/>
        <v>228.78960229797934</v>
      </c>
    </row>
    <row r="25" spans="1:14" x14ac:dyDescent="0.25">
      <c r="A25" s="6" t="s">
        <v>49</v>
      </c>
      <c r="B25" s="20" t="s">
        <v>20</v>
      </c>
      <c r="C25" s="20" t="s">
        <v>15</v>
      </c>
      <c r="D25" s="21">
        <v>9</v>
      </c>
      <c r="E25" s="21">
        <v>800</v>
      </c>
      <c r="F25" s="21">
        <v>25.753</v>
      </c>
      <c r="G25" s="20">
        <v>61.545000000000002</v>
      </c>
      <c r="H25" s="20" t="s">
        <v>48</v>
      </c>
      <c r="I25" s="20" t="s">
        <v>46</v>
      </c>
      <c r="J25" s="10">
        <f t="shared" si="0"/>
        <v>4.2650456235496775E-3</v>
      </c>
      <c r="K25" s="7">
        <f t="shared" si="0"/>
        <v>1.0192685625028732E-2</v>
      </c>
      <c r="L25" s="7">
        <f>Pl1C!$G$50*(1.805/($Q$9*2.65*202600))</f>
        <v>2.6558902538086886E-3</v>
      </c>
      <c r="M25" s="7">
        <f t="shared" si="1"/>
        <v>1.71136215023871E-2</v>
      </c>
      <c r="N25" s="6">
        <f t="shared" si="2"/>
        <v>171.13621502387099</v>
      </c>
    </row>
    <row r="26" spans="1:14" x14ac:dyDescent="0.25">
      <c r="A26" s="6" t="s">
        <v>49</v>
      </c>
      <c r="B26" s="20" t="s">
        <v>20</v>
      </c>
      <c r="C26" s="20" t="s">
        <v>15</v>
      </c>
      <c r="D26" s="21">
        <v>10</v>
      </c>
      <c r="E26" s="21">
        <v>900</v>
      </c>
      <c r="F26" s="21">
        <v>21.655000000000001</v>
      </c>
      <c r="G26" s="20">
        <v>61.167999999999999</v>
      </c>
      <c r="H26" s="20" t="s">
        <v>48</v>
      </c>
      <c r="I26" s="20" t="s">
        <v>46</v>
      </c>
      <c r="J26" s="10">
        <f t="shared" si="0"/>
        <v>3.5863613162726003E-3</v>
      </c>
      <c r="K26" s="7">
        <f t="shared" si="0"/>
        <v>1.013024931857596E-2</v>
      </c>
      <c r="L26" s="7">
        <f>Pl1C!$G$50*(1.805/($Q$9*2.65*202600))</f>
        <v>2.6558902538086886E-3</v>
      </c>
      <c r="M26" s="7">
        <f t="shared" si="1"/>
        <v>1.637250088865725E-2</v>
      </c>
      <c r="N26" s="6">
        <f t="shared" si="2"/>
        <v>163.72500888657251</v>
      </c>
    </row>
    <row r="27" spans="1:14" x14ac:dyDescent="0.25">
      <c r="A27" s="6" t="s">
        <v>49</v>
      </c>
      <c r="B27" s="20" t="s">
        <v>20</v>
      </c>
      <c r="C27" s="20" t="s">
        <v>15</v>
      </c>
      <c r="D27" s="21">
        <v>11</v>
      </c>
      <c r="E27" s="21">
        <v>1000</v>
      </c>
      <c r="F27" s="21">
        <v>11.452</v>
      </c>
      <c r="G27" s="20">
        <v>48.168999999999997</v>
      </c>
      <c r="H27" s="20" t="s">
        <v>48</v>
      </c>
      <c r="I27" s="20" t="s">
        <v>46</v>
      </c>
      <c r="J27" s="10">
        <f t="shared" si="0"/>
        <v>1.8966063169685438E-3</v>
      </c>
      <c r="K27" s="7">
        <f t="shared" si="0"/>
        <v>7.9774388475425933E-3</v>
      </c>
      <c r="L27" s="7">
        <f>Pl1C!$G$50*(1.805/($Q$9*2.65*202600))</f>
        <v>2.6558902538086886E-3</v>
      </c>
      <c r="M27" s="7">
        <f t="shared" si="1"/>
        <v>1.2529935418319826E-2</v>
      </c>
      <c r="N27" s="6">
        <f t="shared" si="2"/>
        <v>125.29935418319826</v>
      </c>
    </row>
    <row r="28" spans="1:14" x14ac:dyDescent="0.25">
      <c r="A28" s="6" t="s">
        <v>49</v>
      </c>
      <c r="B28" s="20" t="s">
        <v>20</v>
      </c>
      <c r="C28" s="20" t="s">
        <v>15</v>
      </c>
      <c r="D28" s="21">
        <v>12</v>
      </c>
      <c r="E28" s="21">
        <v>1100</v>
      </c>
      <c r="F28" s="21">
        <v>2.2029999999999998</v>
      </c>
      <c r="G28" s="20">
        <v>31.645</v>
      </c>
      <c r="H28" s="20" t="s">
        <v>48</v>
      </c>
      <c r="I28" s="20" t="s">
        <v>46</v>
      </c>
      <c r="J28" s="10">
        <f t="shared" ref="J28:K35" si="3">(F28)*(1.805/($Q$8*2.65*202600))</f>
        <v>3.6484663956354361E-4</v>
      </c>
      <c r="K28" s="7">
        <f t="shared" si="3"/>
        <v>5.2408406304985649E-3</v>
      </c>
      <c r="L28" s="7">
        <f>Pl1C!$G$50*(1.805/($Q$9*2.65*202600))</f>
        <v>2.6558902538086886E-3</v>
      </c>
      <c r="M28" s="7">
        <f t="shared" si="1"/>
        <v>8.2615775238707966E-3</v>
      </c>
      <c r="N28" s="6">
        <f t="shared" si="2"/>
        <v>82.615775238707968</v>
      </c>
    </row>
    <row r="29" spans="1:14" x14ac:dyDescent="0.25">
      <c r="A29" s="6" t="s">
        <v>49</v>
      </c>
      <c r="B29" s="20" t="s">
        <v>20</v>
      </c>
      <c r="C29" s="20" t="s">
        <v>15</v>
      </c>
      <c r="D29" s="21">
        <v>13</v>
      </c>
      <c r="E29" s="21">
        <v>1200</v>
      </c>
      <c r="F29" s="21">
        <v>0.82699999999999996</v>
      </c>
      <c r="G29" s="20">
        <v>28.05</v>
      </c>
      <c r="H29" s="20" t="s">
        <v>48</v>
      </c>
      <c r="I29" s="20" t="s">
        <v>46</v>
      </c>
      <c r="J29" s="10">
        <f t="shared" si="3"/>
        <v>1.3696240168817547E-4</v>
      </c>
      <c r="K29" s="7">
        <f t="shared" si="3"/>
        <v>4.6454599363401723E-3</v>
      </c>
      <c r="L29" s="7">
        <f>Pl1C!$G$50*(1.805/($Q$9*2.65*202600))</f>
        <v>2.6558902538086886E-3</v>
      </c>
      <c r="M29" s="7">
        <f t="shared" si="1"/>
        <v>7.4383125918370367E-3</v>
      </c>
      <c r="N29" s="6">
        <f t="shared" si="2"/>
        <v>74.383125918370368</v>
      </c>
    </row>
    <row r="30" spans="1:14" x14ac:dyDescent="0.25">
      <c r="A30" s="6" t="s">
        <v>49</v>
      </c>
      <c r="B30" s="20" t="s">
        <v>20</v>
      </c>
      <c r="C30" s="20" t="s">
        <v>15</v>
      </c>
      <c r="D30" s="21">
        <v>14</v>
      </c>
      <c r="E30" s="21">
        <v>1300</v>
      </c>
      <c r="F30" s="21">
        <v>24.536000000000001</v>
      </c>
      <c r="G30" s="20">
        <v>51.472000000000001</v>
      </c>
      <c r="H30" s="20" t="s">
        <v>47</v>
      </c>
      <c r="I30" s="20" t="s">
        <v>46</v>
      </c>
      <c r="J30" s="10">
        <f t="shared" si="3"/>
        <v>4.0634939393241528E-3</v>
      </c>
      <c r="K30" s="7">
        <f t="shared" si="3"/>
        <v>8.524460386570459E-3</v>
      </c>
      <c r="L30" s="7">
        <f>Pl1C!$G$50*(1.805/($Q$9*2.65*202600))</f>
        <v>2.6558902538086886E-3</v>
      </c>
      <c r="M30" s="7">
        <f t="shared" si="1"/>
        <v>1.52438445797033E-2</v>
      </c>
      <c r="N30" s="6">
        <f t="shared" si="2"/>
        <v>152.43844579703301</v>
      </c>
    </row>
    <row r="31" spans="1:14" x14ac:dyDescent="0.25">
      <c r="A31" s="6" t="s">
        <v>49</v>
      </c>
      <c r="B31" s="20" t="s">
        <v>20</v>
      </c>
      <c r="C31" s="20" t="s">
        <v>15</v>
      </c>
      <c r="D31" s="21">
        <v>15</v>
      </c>
      <c r="E31" s="21">
        <v>1400</v>
      </c>
      <c r="F31" s="21">
        <v>18.344000000000001</v>
      </c>
      <c r="G31" s="20">
        <v>49.795999999999999</v>
      </c>
      <c r="H31" s="20" t="s">
        <v>47</v>
      </c>
      <c r="I31" s="20" t="s">
        <v>46</v>
      </c>
      <c r="J31" s="10">
        <f t="shared" si="3"/>
        <v>3.0380148688849955E-3</v>
      </c>
      <c r="K31" s="7">
        <f t="shared" si="3"/>
        <v>8.2468920852048211E-3</v>
      </c>
      <c r="L31" s="7">
        <f>Pl1C!$G$50*(1.805/($Q$9*2.65*202600))</f>
        <v>2.6558902538086886E-3</v>
      </c>
      <c r="M31" s="7">
        <f t="shared" si="1"/>
        <v>1.3940797207898505E-2</v>
      </c>
      <c r="N31" s="6">
        <f t="shared" si="2"/>
        <v>139.40797207898504</v>
      </c>
    </row>
    <row r="32" spans="1:14" x14ac:dyDescent="0.25">
      <c r="A32" s="13" t="s">
        <v>49</v>
      </c>
      <c r="B32" s="15" t="s">
        <v>20</v>
      </c>
      <c r="C32" s="15" t="s">
        <v>15</v>
      </c>
      <c r="D32" s="16">
        <v>16</v>
      </c>
      <c r="E32" s="16">
        <v>1500</v>
      </c>
      <c r="F32" s="16">
        <v>22.686</v>
      </c>
      <c r="G32" s="15">
        <v>51.073999999999998</v>
      </c>
      <c r="H32" s="15" t="s">
        <v>47</v>
      </c>
      <c r="I32" s="15" t="s">
        <v>46</v>
      </c>
      <c r="J32" s="17">
        <f t="shared" si="3"/>
        <v>3.7571088811341586E-3</v>
      </c>
      <c r="K32" s="18">
        <f t="shared" si="3"/>
        <v>8.4585461956733672E-3</v>
      </c>
      <c r="L32" s="18">
        <f>Pl1C!$G$50*(1.805/($Q$9*2.65*202600))</f>
        <v>2.6558902538086886E-3</v>
      </c>
      <c r="M32" s="18">
        <f t="shared" si="1"/>
        <v>1.4871545330616215E-2</v>
      </c>
      <c r="N32" s="13">
        <f t="shared" si="2"/>
        <v>148.71545330616215</v>
      </c>
    </row>
    <row r="33" spans="1:14" x14ac:dyDescent="0.25">
      <c r="A33" s="6" t="s">
        <v>49</v>
      </c>
      <c r="B33" s="20" t="s">
        <v>20</v>
      </c>
      <c r="C33" s="20" t="s">
        <v>15</v>
      </c>
      <c r="D33" s="21">
        <v>17</v>
      </c>
      <c r="E33" s="21">
        <v>1600</v>
      </c>
      <c r="F33" s="21">
        <v>15.962</v>
      </c>
      <c r="G33" s="20">
        <v>43.581000000000003</v>
      </c>
      <c r="H33" s="20" t="s">
        <v>47</v>
      </c>
      <c r="I33" s="20" t="s">
        <v>46</v>
      </c>
      <c r="J33" s="10">
        <f t="shared" si="3"/>
        <v>2.6435234047722579E-3</v>
      </c>
      <c r="K33" s="7">
        <f t="shared" si="3"/>
        <v>7.2176039032314102E-3</v>
      </c>
      <c r="L33" s="7">
        <f>Pl1C!$G$50*(1.805/($Q$9*2.65*202600))</f>
        <v>2.6558902538086886E-3</v>
      </c>
      <c r="M33" s="7">
        <f t="shared" si="1"/>
        <v>1.2517017561812357E-2</v>
      </c>
      <c r="N33" s="6">
        <f t="shared" si="2"/>
        <v>125.17017561812357</v>
      </c>
    </row>
    <row r="34" spans="1:14" x14ac:dyDescent="0.25">
      <c r="A34" s="6" t="s">
        <v>49</v>
      </c>
      <c r="B34" s="20" t="s">
        <v>20</v>
      </c>
      <c r="C34" s="20" t="s">
        <v>15</v>
      </c>
      <c r="D34" s="21">
        <v>18</v>
      </c>
      <c r="E34" s="21">
        <v>1700</v>
      </c>
      <c r="F34" s="21">
        <v>16.472000000000001</v>
      </c>
      <c r="G34" s="20">
        <v>42.502000000000002</v>
      </c>
      <c r="H34" s="20" t="s">
        <v>47</v>
      </c>
      <c r="I34" s="20" t="s">
        <v>46</v>
      </c>
      <c r="J34" s="10">
        <f t="shared" si="3"/>
        <v>2.7279863127057159E-3</v>
      </c>
      <c r="K34" s="7">
        <f t="shared" si="3"/>
        <v>7.0389068882114091E-3</v>
      </c>
      <c r="L34" s="7">
        <f>Pl1C!$G$50*(1.805/($Q$9*2.65*202600))</f>
        <v>2.6558902538086886E-3</v>
      </c>
      <c r="M34" s="7">
        <f t="shared" si="1"/>
        <v>1.2422783454725814E-2</v>
      </c>
      <c r="N34" s="6">
        <f t="shared" si="2"/>
        <v>124.22783454725814</v>
      </c>
    </row>
    <row r="35" spans="1:14" x14ac:dyDescent="0.25">
      <c r="A35" s="6" t="s">
        <v>49</v>
      </c>
      <c r="B35" s="20" t="s">
        <v>20</v>
      </c>
      <c r="C35" s="20" t="s">
        <v>15</v>
      </c>
      <c r="D35" s="21">
        <v>19</v>
      </c>
      <c r="E35" s="21">
        <v>1800</v>
      </c>
      <c r="F35" s="21">
        <v>17.120999999999999</v>
      </c>
      <c r="G35" s="20">
        <v>42.087000000000003</v>
      </c>
      <c r="H35" s="20" t="s">
        <v>47</v>
      </c>
      <c r="I35" s="20" t="s">
        <v>46</v>
      </c>
      <c r="J35" s="10">
        <f t="shared" si="3"/>
        <v>2.8354695033896643E-3</v>
      </c>
      <c r="K35" s="7">
        <f t="shared" si="3"/>
        <v>6.9701772670498702E-3</v>
      </c>
      <c r="L35" s="7">
        <f>Pl1C!$G$50*(1.805/($Q$9*2.65*202600))</f>
        <v>2.6558902538086886E-3</v>
      </c>
      <c r="M35" s="7">
        <f t="shared" si="1"/>
        <v>1.2461537024248223E-2</v>
      </c>
      <c r="N35" s="6">
        <f t="shared" si="2"/>
        <v>124.61537024248223</v>
      </c>
    </row>
    <row r="36" spans="1:14" x14ac:dyDescent="0.25">
      <c r="B36" s="1"/>
      <c r="C36" s="1"/>
      <c r="D36" s="1"/>
      <c r="E36" s="1"/>
      <c r="F36" s="1"/>
      <c r="G36" s="1"/>
      <c r="H36" s="1"/>
      <c r="I36" s="1"/>
    </row>
    <row r="37" spans="1:14" x14ac:dyDescent="0.25">
      <c r="B37" s="1"/>
      <c r="C37" s="1"/>
      <c r="D37" s="1"/>
      <c r="E37" s="22" t="s">
        <v>54</v>
      </c>
      <c r="F37" s="1">
        <f>AVERAGE(F3:F9,F11:F15)</f>
        <v>18.49325</v>
      </c>
      <c r="G37" s="1">
        <f>AVERAGE(G3:G9,G11:G15)</f>
        <v>50.412333333333329</v>
      </c>
      <c r="H37" s="1"/>
      <c r="I37" s="1"/>
      <c r="N37" s="1"/>
    </row>
    <row r="38" spans="1:14" x14ac:dyDescent="0.25">
      <c r="B38" s="1"/>
      <c r="C38" s="1"/>
      <c r="D38" s="1"/>
      <c r="E38" s="22" t="s">
        <v>55</v>
      </c>
      <c r="F38" s="1">
        <f>AVERAGE(F17:F18,F20,F22,F25:F31,F33:F35)</f>
        <v>13.746714285714287</v>
      </c>
      <c r="G38" s="1">
        <f>AVERAGE(G17:G18,G20,G22,G25:G31,G33:G35)</f>
        <v>43.85021428571428</v>
      </c>
      <c r="H38" s="1"/>
      <c r="I38" s="1"/>
      <c r="N38" s="1"/>
    </row>
    <row r="39" spans="1:14" x14ac:dyDescent="0.25">
      <c r="B39" s="1"/>
      <c r="C39" s="1"/>
      <c r="D39" s="1"/>
      <c r="E39" s="1"/>
      <c r="F39" s="1"/>
      <c r="G39" s="1"/>
      <c r="H39" s="1"/>
      <c r="I39" s="1"/>
    </row>
    <row r="40" spans="1:14" x14ac:dyDescent="0.25">
      <c r="B40" s="1"/>
      <c r="C40" s="1"/>
      <c r="D40" s="1"/>
      <c r="E40" s="1"/>
      <c r="F40" s="1"/>
      <c r="G40" s="1"/>
      <c r="H40" s="1"/>
      <c r="I40" s="1"/>
    </row>
    <row r="41" spans="1:14" x14ac:dyDescent="0.25">
      <c r="B41" s="1"/>
      <c r="C41" s="1"/>
      <c r="D41" s="1"/>
      <c r="E41" s="1"/>
      <c r="F41" s="1"/>
      <c r="G41" s="1"/>
      <c r="H41" s="1"/>
      <c r="I41" s="1"/>
    </row>
    <row r="42" spans="1:14" x14ac:dyDescent="0.25">
      <c r="B42" s="1"/>
      <c r="C42" s="1"/>
      <c r="D42" s="1"/>
      <c r="E42" s="1"/>
      <c r="F42" s="1"/>
      <c r="G42" s="1"/>
      <c r="H42" s="1"/>
      <c r="I42" s="1"/>
    </row>
    <row r="43" spans="1:14" x14ac:dyDescent="0.25">
      <c r="B43" s="1"/>
      <c r="C43" s="1"/>
      <c r="D43" s="1"/>
      <c r="E43" s="1"/>
      <c r="F43" s="1"/>
      <c r="G43" s="1"/>
      <c r="H43" s="1"/>
      <c r="I43" s="1"/>
    </row>
    <row r="44" spans="1:14" x14ac:dyDescent="0.25">
      <c r="B44" s="1"/>
      <c r="C44" s="1"/>
      <c r="D44" s="1"/>
      <c r="E44" s="1"/>
      <c r="F44" s="1"/>
      <c r="G44" s="1"/>
      <c r="H44" s="1"/>
      <c r="I44" s="1"/>
    </row>
    <row r="45" spans="1:14" x14ac:dyDescent="0.25">
      <c r="B45" s="1"/>
      <c r="C45" s="1"/>
      <c r="D45" s="1"/>
      <c r="E45" s="1"/>
      <c r="F45" s="1"/>
      <c r="G45" s="1"/>
      <c r="H45" s="1"/>
      <c r="I45" s="1"/>
    </row>
    <row r="46" spans="1:14" x14ac:dyDescent="0.25">
      <c r="B46" s="1"/>
      <c r="C46" s="1"/>
      <c r="D46" s="1"/>
      <c r="E46" s="1"/>
      <c r="F46" s="1"/>
      <c r="G46" s="1"/>
      <c r="H46" s="1"/>
      <c r="I46" s="1"/>
    </row>
    <row r="47" spans="1:14" x14ac:dyDescent="0.25">
      <c r="B47" s="1"/>
      <c r="C47" s="1"/>
      <c r="D47" s="1"/>
      <c r="E47" s="1"/>
      <c r="F47" s="1"/>
      <c r="G47" s="1"/>
      <c r="H47" s="1"/>
      <c r="I47" s="1"/>
    </row>
    <row r="48" spans="1:14" x14ac:dyDescent="0.25">
      <c r="B48" s="1"/>
      <c r="C48" s="1"/>
      <c r="D48" s="1"/>
      <c r="E48" s="1"/>
      <c r="F48" s="1"/>
      <c r="G48" s="1"/>
      <c r="H48" s="1"/>
      <c r="I48" s="1"/>
    </row>
    <row r="49" spans="2:9" x14ac:dyDescent="0.25">
      <c r="B49" s="1"/>
      <c r="C49" s="1"/>
      <c r="D49" s="1"/>
      <c r="E49" s="1"/>
      <c r="F49" s="1"/>
      <c r="G49" s="1"/>
      <c r="H49" s="1"/>
      <c r="I49" s="1"/>
    </row>
    <row r="50" spans="2:9" x14ac:dyDescent="0.25">
      <c r="B50" s="1"/>
      <c r="C50" s="1"/>
      <c r="D50" s="1"/>
      <c r="E50" s="1"/>
      <c r="F50" s="1"/>
      <c r="G50" s="1"/>
      <c r="H50" s="1"/>
      <c r="I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Pl1C</vt:lpstr>
      <vt:lpstr>Pl1P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2022-05-04T13:07:42Z</dcterms:created>
  <dcterms:modified xsi:type="dcterms:W3CDTF">2022-11-13T22:43:45Z</dcterms:modified>
</cp:coreProperties>
</file>