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CC-IT\Documents\UiPath\SCC-Kuantan\GitHub\Auto-Generate-LE-Weekly-Report\"/>
    </mc:Choice>
  </mc:AlternateContent>
  <xr:revisionPtr revIDLastSave="0" documentId="13_ncr:1_{978567F3-E4FD-4D80-B6C3-2AD73910CDCF}" xr6:coauthVersionLast="47" xr6:coauthVersionMax="47" xr10:uidLastSave="{00000000-0000-0000-0000-000000000000}"/>
  <bookViews>
    <workbookView xWindow="-120" yWindow="-120" windowWidth="29040" windowHeight="15840" firstSheet="1" activeTab="6" xr2:uid="{CEA043F9-B9CC-4A62-BD5F-6FF44D9B0F3D}"/>
  </bookViews>
  <sheets>
    <sheet name="Scratchpad" sheetId="6" r:id="rId1"/>
    <sheet name="Date" sheetId="1" r:id="rId2"/>
    <sheet name="Text" sheetId="3" r:id="rId3"/>
    <sheet name="Number" sheetId="4" r:id="rId4"/>
    <sheet name="File" sheetId="5" r:id="rId5"/>
    <sheet name="Config" sheetId="8" r:id="rId6"/>
    <sheet name="Access" sheetId="7" r:id="rId7"/>
    <sheet name="Access (2)" sheetId="9" r:id="rId8"/>
    <sheet name="About the Project Notebook" sheetId="2" r:id="rId9"/>
  </sheets>
  <definedNames>
    <definedName name="_A1">Scratchpad!$A$1</definedName>
    <definedName name="_A2">Scratchpad!$A$2</definedName>
    <definedName name="_A3">Scratchpad!$A$3</definedName>
    <definedName name="BranchGrp01">Date!$B$18</definedName>
    <definedName name="BranchGrp02">Date!$C$18</definedName>
    <definedName name="CCList">Config!$B$4</definedName>
    <definedName name="CleanNumber">Number!$B$5</definedName>
    <definedName name="Contains">Text!$B$13</definedName>
    <definedName name="Date_Input">Date!$B$4</definedName>
    <definedName name="DatePlusDays">Date!$B$8</definedName>
    <definedName name="DatePlusWorkingDays">Date!$B$9</definedName>
    <definedName name="DateText">Date!$B$25</definedName>
    <definedName name="Days">Date!$B$7</definedName>
    <definedName name="FileExtension">File!$B$9</definedName>
    <definedName name="FileName">File!$B$8</definedName>
    <definedName name="FileNameNoExtension">File!$B$10</definedName>
    <definedName name="FirstBzDayMon">Date!$B$19</definedName>
    <definedName name="FirstBzDaySat">Date!$C$19</definedName>
    <definedName name="FirstName">Text!$B$15</definedName>
    <definedName name="Folder">File!$B$11</definedName>
    <definedName name="FullFileName_Input">File!$B$6</definedName>
    <definedName name="Int">Number!$B$6</definedName>
    <definedName name="KB" localSheetId="7">'Access (2)'!$B$15</definedName>
    <definedName name="KB">Access!$B$15</definedName>
    <definedName name="KT" localSheetId="7">'Access (2)'!$B$22</definedName>
    <definedName name="KT">Access!$B$22</definedName>
    <definedName name="KU" localSheetId="7">'Access (2)'!$B$1</definedName>
    <definedName name="KU">Access!$B$1</definedName>
    <definedName name="LastBzDayFri">Date!$B$20</definedName>
    <definedName name="LastBzDayThu">Date!$C$20</definedName>
    <definedName name="LastMonthEndDate">Date!$C$15</definedName>
    <definedName name="LastMonthStartDate">Date!$B$15</definedName>
    <definedName name="LastName">Text!$B$16</definedName>
    <definedName name="LastWeekFriday">Date!#REF!</definedName>
    <definedName name="LastWeekMonday">Date!$B$14</definedName>
    <definedName name="LastWeekSunday">Date!#REF!</definedName>
    <definedName name="LE_KB_CREDENTIAL" localSheetId="7">'Access (2)'!$B$20</definedName>
    <definedName name="LE_KB_CREDENTIAL">Access!$B$20</definedName>
    <definedName name="LE_KB_ID" localSheetId="7">'Access (2)'!$B$17</definedName>
    <definedName name="LE_KB_ID">Access!$B$17</definedName>
    <definedName name="LE_KB_PWD" localSheetId="7">'Access (2)'!$B$19</definedName>
    <definedName name="LE_KB_PWD">Access!$B$19</definedName>
    <definedName name="LE_KB_URL" localSheetId="7">'Access (2)'!$B$16</definedName>
    <definedName name="LE_KB_URL">Access!$B$16</definedName>
    <definedName name="LE_KB_USERNAME" localSheetId="7">'Access (2)'!$B$18</definedName>
    <definedName name="LE_KB_USERNAME">Access!$B$18</definedName>
    <definedName name="LE_KT_CREDENTIAL" localSheetId="7">'Access (2)'!$B$27</definedName>
    <definedName name="LE_KT_CREDENTIAL">Access!$B$27</definedName>
    <definedName name="LE_KT_ID" localSheetId="7">'Access (2)'!$B$24</definedName>
    <definedName name="LE_KT_ID">Access!$B$24</definedName>
    <definedName name="LE_KT_PWD" localSheetId="7">'Access (2)'!$B$26</definedName>
    <definedName name="LE_KT_PWD">Access!$B$26</definedName>
    <definedName name="LE_KT_URL" localSheetId="7">'Access (2)'!#REF!</definedName>
    <definedName name="LE_KT_URL">Access!#REF!</definedName>
    <definedName name="LE_KT_USERNAME" localSheetId="7">'Access (2)'!$B$25</definedName>
    <definedName name="LE_KT_USERNAME">Access!$B$25</definedName>
    <definedName name="LE_KU_CREDENTIAL" localSheetId="7">'Access (2)'!$B$6</definedName>
    <definedName name="LE_KU_CREDENTIAL">Access!$B$6</definedName>
    <definedName name="LE_KU_ID" localSheetId="7">'Access (2)'!$B$3</definedName>
    <definedName name="LE_KU_ID">Access!$B$3</definedName>
    <definedName name="LE_KU_PWD" localSheetId="7">'Access (2)'!$B$5</definedName>
    <definedName name="LE_KU_PWD">Access!$B$5</definedName>
    <definedName name="LE_KU_URL" localSheetId="7">'Access (2)'!$B$2</definedName>
    <definedName name="LE_KU_URL">Access!$B$2</definedName>
    <definedName name="LE_KU_USERNAME" localSheetId="7">'Access (2)'!$B$4</definedName>
    <definedName name="LE_KU_USERNAME">Access!$B$4</definedName>
    <definedName name="LE_MK_CREDENTIAL" localSheetId="7">'Access (2)'!$B$13</definedName>
    <definedName name="LE_MK_CREDENTIAL">Access!$B$13</definedName>
    <definedName name="LE_MK_ID" localSheetId="7">'Access (2)'!$B$10</definedName>
    <definedName name="LE_MK_ID">Access!$B$10</definedName>
    <definedName name="LE_MK_PWD" localSheetId="7">'Access (2)'!$B$12</definedName>
    <definedName name="LE_MK_PWD">Access!$B$12</definedName>
    <definedName name="LE_MK_URL" localSheetId="7">'Access (2)'!$B$9</definedName>
    <definedName name="LE_MK_URL">Access!$B$9</definedName>
    <definedName name="LE_MK_USERNAME" localSheetId="7">'Access (2)'!$B$11</definedName>
    <definedName name="LE_MK_USERNAME">Access!$B$11</definedName>
    <definedName name="LE_PC_CREDENTIAL" localSheetId="7">'Access (2)'!$B$34</definedName>
    <definedName name="LE_PC_CREDENTIAL">Access!#REF!</definedName>
    <definedName name="LE_PC_ID" localSheetId="7">'Access (2)'!$B$31</definedName>
    <definedName name="LE_PC_ID">Access!#REF!</definedName>
    <definedName name="LE_PC_PWD" localSheetId="7">'Access (2)'!$B$33</definedName>
    <definedName name="LE_PC_PWD">Access!#REF!</definedName>
    <definedName name="LE_PC_URL" localSheetId="7">'Access (2)'!$B$30</definedName>
    <definedName name="LE_PC_URL">Access!#REF!</definedName>
    <definedName name="LE_PC_URL_LOCAL" localSheetId="7">'Access (2)'!$C$30</definedName>
    <definedName name="LE_PC_URL_LOCAL">Access!#REF!</definedName>
    <definedName name="LE_PC_USERNAME" localSheetId="7">'Access (2)'!$B$32</definedName>
    <definedName name="LE_PC_USERNAME">Access!#REF!</definedName>
    <definedName name="LE_SB_CREDENTIAL" localSheetId="7">'Access (2)'!$B$41</definedName>
    <definedName name="LE_SB_CREDENTIAL">Access!#REF!</definedName>
    <definedName name="LE_SB_ID" localSheetId="7">'Access (2)'!$B$38</definedName>
    <definedName name="LE_SB_ID">Access!#REF!</definedName>
    <definedName name="LE_SB_PWD" localSheetId="7">'Access (2)'!$B$40</definedName>
    <definedName name="LE_SB_PWD">Access!#REF!</definedName>
    <definedName name="LE_SB_URL" localSheetId="7">'Access (2)'!$B$37</definedName>
    <definedName name="LE_SB_URL">Access!#REF!</definedName>
    <definedName name="LE_SB_USERNAME" localSheetId="7">'Access (2)'!$B$39</definedName>
    <definedName name="LE_SB_USERNAME">Access!#REF!</definedName>
    <definedName name="Length">Text!$B$6</definedName>
    <definedName name="LowerCase">Text!$B$8</definedName>
    <definedName name="MK" localSheetId="7">'Access (2)'!$B$8</definedName>
    <definedName name="MK">Access!$B$8</definedName>
    <definedName name="Number_Input">Number!$B$4</definedName>
    <definedName name="NumberText_Input">Number!$B$11</definedName>
    <definedName name="PC" localSheetId="7">'Access (2)'!$B$29</definedName>
    <definedName name="PC">Access!#REF!</definedName>
    <definedName name="preferred_date_format">Date!$B$6</definedName>
    <definedName name="Process_Folder">Config!$B$1</definedName>
    <definedName name="ReformattedDate">Date!$B$37</definedName>
    <definedName name="ReformattedFileName">File!$B$15</definedName>
    <definedName name="ReformattedNumber">Number!$B$15</definedName>
    <definedName name="Replace">Text!$B$11</definedName>
    <definedName name="Report_Email_Receiver">Config!$B$3</definedName>
    <definedName name="Report_Folder">Config!$B$2</definedName>
    <definedName name="Report_Sub_URL">Config!$B$5</definedName>
    <definedName name="Result">Text!$B$12</definedName>
    <definedName name="Search">Text!$B$10</definedName>
    <definedName name="Text_Input">Text!$B$4</definedName>
    <definedName name="ThisMonthFirstWorkingDay">Date!$B$16</definedName>
    <definedName name="ThisMonthLastWorkingDay">Date!$C$16</definedName>
    <definedName name="ThisWeekMonday">Date!$B$13</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1" l="1"/>
  <c r="C19" i="1"/>
  <c r="B20" i="1"/>
  <c r="B19" i="1"/>
  <c r="H13" i="1"/>
  <c r="G13" i="1"/>
  <c r="F13" i="1"/>
  <c r="E13" i="1"/>
  <c r="D13" i="1"/>
  <c r="C13" i="1"/>
  <c r="B13" i="1"/>
  <c r="H14" i="1"/>
  <c r="G14" i="1"/>
  <c r="F14" i="1"/>
  <c r="E14" i="1"/>
  <c r="D14" i="1"/>
  <c r="C14" i="1"/>
  <c r="B13" i="3"/>
  <c r="B36" i="1" l="1"/>
  <c r="F32" i="1"/>
  <c r="C16" i="1"/>
  <c r="B16" i="1"/>
  <c r="C15" i="1"/>
  <c r="B15" i="1"/>
  <c r="B14" i="1"/>
  <c r="B12" i="1"/>
  <c r="F8" i="3" l="1"/>
  <c r="F9" i="3"/>
  <c r="F7" i="3"/>
  <c r="F6" i="3"/>
  <c r="F5" i="3" l="1"/>
  <c r="B15" i="3"/>
  <c r="B12" i="3"/>
  <c r="B5" i="4" l="1"/>
  <c r="B7" i="4" s="1"/>
  <c r="B6" i="4" l="1"/>
  <c r="B8" i="5" l="1"/>
  <c r="B11" i="5" s="1"/>
  <c r="B16" i="3"/>
  <c r="B9" i="5" l="1"/>
  <c r="B10" i="5" s="1"/>
  <c r="B15" i="5" s="1"/>
  <c r="B15" i="4"/>
  <c r="B29" i="1" l="1"/>
  <c r="B4" i="1"/>
  <c r="B9" i="1" s="1"/>
  <c r="B8" i="3"/>
  <c r="B7" i="3"/>
  <c r="B6" i="3"/>
  <c r="B5" i="3"/>
  <c r="C29" i="1" l="1"/>
  <c r="D29" i="1" s="1"/>
  <c r="B32" i="1"/>
  <c r="B8" i="1"/>
  <c r="B10" i="1"/>
  <c r="B30" i="1" l="1"/>
  <c r="B31" i="1" l="1"/>
  <c r="B34" i="1" s="1"/>
  <c r="B33" i="1"/>
  <c r="B37" i="1" l="1"/>
</calcChain>
</file>

<file path=xl/sharedStrings.xml><?xml version="1.0" encoding="utf-8"?>
<sst xmlns="http://schemas.openxmlformats.org/spreadsheetml/2006/main" count="249" uniqueCount="145">
  <si>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</si>
  <si>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</si>
  <si>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</si>
  <si>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</si>
  <si>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</si>
  <si>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</si>
  <si>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</si>
  <si>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</si>
  <si>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</si>
  <si>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</si>
  <si>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</si>
  <si>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</si>
  <si>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</si>
  <si>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</si>
  <si>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</si>
  <si>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</si>
  <si>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</si>
  <si>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</si>
  <si>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</si>
  <si>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</si>
  <si>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</si>
  <si>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</si>
  <si>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</si>
  <si>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</si>
  <si>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</si>
  <si>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</si>
  <si>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</si>
  <si>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</si>
  <si>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</si>
  <si>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</si>
  <si>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</si>
  <si>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</si>
  <si>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</si>
  <si>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</si>
  <si>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</si>
  <si>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</si>
  <si>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</si>
  <si>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</si>
  <si>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</si>
  <si>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</si>
  <si>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</si>
  <si>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</si>
  <si>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</si>
  <si>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</si>
  <si>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</si>
  <si>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</si>
  <si>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</si>
  <si>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</si>
  <si>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</si>
  <si>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</si>
  <si>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</si>
  <si>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</si>
  <si>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</si>
  <si>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</si>
  <si>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</si>
  <si>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</si>
  <si>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</si>
  <si>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</si>
  <si>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</si>
  <si>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</si>
  <si>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</si>
  <si>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</si>
  <si>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</si>
  <si>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</si>
  <si>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</si>
  <si>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</si>
  <si>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</si>
  <si>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</si>
  <si>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</si>
  <si>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</si>
  <si>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</si>
  <si>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</si>
  <si>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</si>
  <si>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</si>
  <si>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</si>
  <si>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</si>
  <si>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</si>
  <si>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</si>
  <si>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</si>
  <si>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</si>
  <si>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</si>
  <si>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</si>
  <si>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</si>
  <si>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</si>
  <si>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 xml:space="preserve">   Output Date Format</t>
  </si>
  <si>
    <t>Formulas for working with dates
Note: All dates are formatted using TEXT() to avoid formatting issues that can occur due to differences in formatting preferences</t>
  </si>
  <si>
    <t>http://scc-eb.dyndns.org:8090/OSDP/</t>
  </si>
  <si>
    <t>ID</t>
  </si>
  <si>
    <t>User</t>
  </si>
  <si>
    <t>URL</t>
  </si>
  <si>
    <t>DT_ADMIN_01</t>
  </si>
  <si>
    <t>Password</t>
  </si>
  <si>
    <t>dtadmin</t>
  </si>
  <si>
    <t>http://scc-mtk2.dyndns.org:8080/OSDP/</t>
  </si>
  <si>
    <t>http://scc-kl.dyndns.org/OSDP/Default.aspx</t>
  </si>
  <si>
    <t>http://192.168.2.231/OSDP/</t>
  </si>
  <si>
    <t>http://scc-srb1.dyndns.org/OSDP/Default.aspx</t>
  </si>
  <si>
    <t>SHAHIRA</t>
  </si>
  <si>
    <t>lever123</t>
  </si>
  <si>
    <t>admin_wallskb</t>
  </si>
  <si>
    <t>scc123@</t>
  </si>
  <si>
    <t>sha123</t>
  </si>
  <si>
    <t>sharifah</t>
  </si>
  <si>
    <t>admin123</t>
  </si>
  <si>
    <t>admin</t>
  </si>
  <si>
    <t>http://scc-kb3.dyndns.org/OSDP/</t>
  </si>
  <si>
    <t>Branch</t>
  </si>
  <si>
    <t>KU</t>
  </si>
  <si>
    <t>MK</t>
  </si>
  <si>
    <t>KB</t>
  </si>
  <si>
    <t>KT</t>
  </si>
  <si>
    <t>PC</t>
  </si>
  <si>
    <t>Process Folder</t>
  </si>
  <si>
    <t>RPA LE Report</t>
  </si>
  <si>
    <t>Report Receiver</t>
  </si>
  <si>
    <t>pekwei.yeong@sccsb.com.my</t>
  </si>
  <si>
    <t>CC List</t>
  </si>
  <si>
    <t>eric.tan@sccsb.com.my; yen@sccsb.com.my; kokyu.kan@sccsb.com.my; it03@sccsb.com.my</t>
  </si>
  <si>
    <t>Report Folder</t>
  </si>
  <si>
    <t>dd/mm/yyyy</t>
  </si>
  <si>
    <t>This week's dates (Mon, Tue, Wed, Thu, Fri, Sat, Sun)</t>
  </si>
  <si>
    <t>Last week's dates (Mon, Tue, Wed, Thu, Fri, Sat, Sun)</t>
  </si>
  <si>
    <t>KT, KB</t>
  </si>
  <si>
    <t>KU, PC, SB, MK</t>
  </si>
  <si>
    <t>First Business Day of this week (Mon, Sun)</t>
  </si>
  <si>
    <t>Last Business Day of this week (Fri, Thu)</t>
  </si>
  <si>
    <t>SB</t>
  </si>
  <si>
    <t>LE_KB_CREDENTIAL</t>
  </si>
  <si>
    <t>LE_KT_CREDENTIAL</t>
  </si>
  <si>
    <t>LE_PC_CREDENTIAL</t>
  </si>
  <si>
    <t>LE_SB_CREDENTIAL</t>
  </si>
  <si>
    <t>LE Reports</t>
  </si>
  <si>
    <t>71600058</t>
  </si>
  <si>
    <t>Invalid URL
http://scc-kl.dyndns.org/OSDP/Default.aspx</t>
  </si>
  <si>
    <t>LE_KU_CREDENTIAL</t>
  </si>
  <si>
    <t>LE_MK_CREDENTIAL</t>
  </si>
  <si>
    <t>15260961</t>
  </si>
  <si>
    <t>15122698</t>
  </si>
  <si>
    <t>15081034</t>
  </si>
  <si>
    <t>http://scc-kt2.dyndns.org/OSDP/Default.aspx</t>
  </si>
  <si>
    <t>15147451</t>
  </si>
  <si>
    <t>invalid credential
admin</t>
  </si>
  <si>
    <t>Report Sub URL</t>
  </si>
  <si>
    <t>reports/reportform.aspx?qs=/SNDReports/UMM%20Goods%20Returned%20Report</t>
  </si>
  <si>
    <t>eric.tan@sccsb.com.my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</si>
</sst>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b/>
      <sz val="11"/>
      <color rgb="FF002060"/>
      <name val="Calibri"/>
      <family val="2"/>
      <scheme val="minor"/>
    </font>
    <font>
      <sz val="11"/>
      <color rgb="FF002060"/>
      <name val="Calibri"/>
      <family val="2"/>
      <scheme val="minor"/>
    </font>
    <font>
      <sz val="9"/>
      <color theme="1"/>
      <name val="Calibri Light"/>
      <family val="2"/>
      <scheme val="major"/>
    </font>
    <font>
      <u/>
      <sz val="9"/>
      <color theme="1"/>
      <name val="Calibri Light"/>
      <family val="2"/>
      <scheme val="major"/>
    </font>
    <font>
      <b/>
      <sz val="11"/>
      <color theme="1"/>
      <name val="Calibri Light"/>
      <family val="2"/>
      <scheme val="major"/>
    </font>
    <font>
      <u/>
      <sz val="11"/>
      <color theme="1"/>
      <name val="Calibri Light"/>
      <family val="2"/>
      <scheme val="major"/>
    </font>
    <font>
      <sz val="11"/>
      <color theme="1"/>
      <name val="Calibri Light"/>
      <family val="2"/>
      <scheme val="major"/>
    </font>
    <font>
      <b/>
      <u/>
      <sz val="11"/>
      <color rgb="FFFF0000"/>
      <name val="Calibri Light"/>
      <family val="2"/>
      <scheme val="major"/>
    </font>
    <font>
      <b/>
      <sz val="11"/>
      <color rgb="FFFF0000"/>
      <name val="Calibri Light"/>
      <family val="2"/>
      <scheme val="major"/>
    </font>
    <font>
      <b/>
      <sz val="11"/>
      <color rgb="FF002060"/>
      <name val="Calibri Light"/>
      <family val="2"/>
      <scheme val="maj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63">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2"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1" xfId="0" applyBorder="1" applyAlignment="1">
      <alignment horizontal="left"/>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horizontal="left" vertical="top" indent="1"/>
    </xf>
    <xf numFmtId="0" fontId="2" fillId="0" borderId="0" xfId="0" applyFont="1" applyAlignment="1">
      <alignment horizontal="left" vertical="center" indent="1"/>
    </xf>
    <xf numFmtId="14" fontId="0" fillId="0" borderId="0" xfId="0" applyNumberFormat="1" applyAlignment="1">
      <alignment horizontal="center" vertical="center"/>
    </xf>
    <xf numFmtId="0" fontId="0" fillId="0" borderId="2" xfId="0" applyBorder="1" applyAlignment="1">
      <alignment horizontal="center" vertical="center"/>
    </xf>
    <xf numFmtId="0" fontId="0" fillId="0" borderId="0" xfId="0" quotePrefix="1" applyAlignment="1">
      <alignment horizontal="center" vertical="center"/>
    </xf>
    <xf numFmtId="1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7" fillId="0" borderId="0" xfId="0" applyFont="1"/>
    <xf numFmtId="14" fontId="17" fillId="0" borderId="0" xfId="0" applyNumberFormat="1" applyFont="1" applyAlignment="1">
      <alignment horizontal="center" vertical="center"/>
    </xf>
    <xf numFmtId="0" fontId="20" fillId="0" borderId="0" xfId="9" applyFont="1" applyAlignment="1">
      <alignment horizontal="center" vertical="center"/>
    </xf>
    <xf numFmtId="0" fontId="19" fillId="0" borderId="0" xfId="0" applyFont="1" applyAlignment="1">
      <alignment horizontal="center" vertical="center"/>
    </xf>
    <xf numFmtId="0" fontId="19" fillId="0" borderId="0" xfId="0" applyFont="1" applyAlignment="1">
      <alignment vertical="center"/>
    </xf>
    <xf numFmtId="49" fontId="21" fillId="0" borderId="0" xfId="0" applyNumberFormat="1" applyFont="1" applyAlignment="1">
      <alignment horizontal="left" vertical="center"/>
    </xf>
    <xf numFmtId="49" fontId="22" fillId="0" borderId="0" xfId="9" applyNumberFormat="1" applyFont="1" applyAlignment="1">
      <alignment horizontal="left" vertical="center"/>
    </xf>
    <xf numFmtId="49" fontId="23" fillId="0" borderId="0" xfId="0" applyNumberFormat="1" applyFont="1" applyAlignment="1">
      <alignment horizontal="left" vertical="center"/>
    </xf>
    <xf numFmtId="0" fontId="18" fillId="0" borderId="0" xfId="0" applyFont="1" applyAlignment="1">
      <alignment horizontal="left" vertical="center"/>
    </xf>
    <xf numFmtId="49" fontId="22" fillId="0" borderId="0" xfId="9" applyNumberFormat="1" applyFont="1" applyAlignment="1">
      <alignment vertical="center"/>
    </xf>
    <xf numFmtId="49" fontId="23" fillId="0" borderId="0" xfId="0" applyNumberFormat="1" applyFont="1" applyAlignment="1">
      <alignment vertical="center"/>
    </xf>
    <xf numFmtId="0" fontId="0" fillId="0" borderId="0" xfId="0" applyAlignment="1">
      <alignment horizontal="left" vertical="center"/>
    </xf>
    <xf numFmtId="49" fontId="24" fillId="0" borderId="0" xfId="9" applyNumberFormat="1" applyFont="1" applyAlignment="1">
      <alignment vertical="center"/>
    </xf>
    <xf numFmtId="0" fontId="23" fillId="0" borderId="0" xfId="0" applyFont="1" applyAlignment="1">
      <alignment horizontal="left" vertical="center" wrapText="1"/>
    </xf>
    <xf numFmtId="0" fontId="23" fillId="0" borderId="0" xfId="0" applyFont="1" applyAlignment="1">
      <alignment horizontal="center" vertical="center"/>
    </xf>
    <xf numFmtId="0" fontId="25" fillId="0" borderId="0" xfId="0" applyFont="1" applyAlignment="1">
      <alignment horizontal="center" vertical="center" wrapText="1"/>
    </xf>
    <xf numFmtId="0" fontId="21" fillId="0" borderId="0" xfId="0" applyFont="1" applyAlignment="1">
      <alignment horizontal="center" vertical="center"/>
    </xf>
    <xf numFmtId="0" fontId="26" fillId="0" borderId="0" xfId="0" applyFont="1" applyAlignment="1">
      <alignment horizontal="center" vertical="center"/>
    </xf>
    <xf numFmtId="0" fontId="10" fillId="0" borderId="0" xfId="9" applyAlignment="1">
      <alignment horizontal="left" vertical="top" indent="1"/>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30480</xdr:colOff>
      <xdr:row>33</xdr:row>
      <xdr:rowOff>147402</xdr:rowOff>
    </xdr:from>
    <xdr:to>
      <xdr:col>4</xdr:col>
      <xdr:colOff>2842603</xdr:colOff>
      <xdr:row>43</xdr:row>
      <xdr:rowOff>23089</xdr:rowOff>
    </xdr:to>
    <xdr:pic>
      <xdr:nvPicPr>
        <xdr:cNvPr id="2" name="Picture 1">
          <a:extLst>
            <a:ext uri="{FF2B5EF4-FFF2-40B4-BE49-F238E27FC236}">
              <a16:creationId xmlns:a16="http://schemas.microsoft.com/office/drawing/2014/main" id="{8D202501-C8DA-4793-8648-7A720A3C3368}"/>
            </a:ext>
          </a:extLst>
        </xdr:cNvPr>
        <xdr:cNvPicPr>
          <a:picLocks noChangeAspect="1"/>
        </xdr:cNvPicPr>
      </xdr:nvPicPr>
      <xdr:blipFill>
        <a:blip xmlns:r="http://schemas.openxmlformats.org/officeDocument/2006/relationships" r:embed="rId1"/>
        <a:stretch>
          <a:fillRect/>
        </a:stretch>
      </xdr:blipFill>
      <xdr:spPr>
        <a:xfrm>
          <a:off x="9113520" y="6365322"/>
          <a:ext cx="2812123" cy="1887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ric.tan@sccsb.com.m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cc-mtk2.dyndns.org:8080/OSDP/" TargetMode="External"/><Relationship Id="rId2" Type="http://schemas.openxmlformats.org/officeDocument/2006/relationships/hyperlink" Target="http://scc-eb.dyndns.org:8090/OSDP/" TargetMode="External"/><Relationship Id="rId1" Type="http://schemas.openxmlformats.org/officeDocument/2006/relationships/hyperlink" Target="http://scc-kb3.dyndns.org/OSDP/"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192.168.2.231/OSDP/" TargetMode="External"/><Relationship Id="rId7" Type="http://schemas.openxmlformats.org/officeDocument/2006/relationships/hyperlink" Target="http://scc-srb1.dyndns.org/OSDP/Default.aspx" TargetMode="External"/><Relationship Id="rId2" Type="http://schemas.openxmlformats.org/officeDocument/2006/relationships/hyperlink" Target="http://scc-kl.dyndns.org/OSDP/Default.aspx" TargetMode="External"/><Relationship Id="rId1" Type="http://schemas.openxmlformats.org/officeDocument/2006/relationships/hyperlink" Target="http://scc-kb3.dyndns.org/OSDP/" TargetMode="External"/><Relationship Id="rId6" Type="http://schemas.openxmlformats.org/officeDocument/2006/relationships/hyperlink" Target="http://scc-mtk2.dyndns.org:8080/OSDP/" TargetMode="External"/><Relationship Id="rId5" Type="http://schemas.openxmlformats.org/officeDocument/2006/relationships/hyperlink" Target="http://scc-srb1.dyndns.org/OSDP/Default.aspx" TargetMode="External"/><Relationship Id="rId4" Type="http://schemas.openxmlformats.org/officeDocument/2006/relationships/hyperlink" Target="http://scc-eb.dyndns.org:8090/OSDP/" TargetMode="External"/><Relationship Id="rId9"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H37"/>
  <sheetViews>
    <sheetView workbookViewId="0">
      <selection activeCell="B10" sqref="B10"/>
    </sheetView>
  </sheetViews>
  <sheetFormatPr defaultRowHeight="15" x14ac:dyDescent="0.25"/>
  <cols>
    <col min="1" max="1" width="44" bestFit="1" customWidth="1"/>
    <col min="2" max="8" width="15.7109375" style="27" customWidth="1"/>
  </cols>
  <sheetData>
    <row r="1" spans="1:8" ht="18.75" x14ac:dyDescent="0.25">
      <c r="A1" s="60" t="s">
        <v>4</v>
      </c>
      <c r="B1" s="60"/>
      <c r="C1" s="60"/>
      <c r="D1" s="60"/>
    </row>
    <row r="2" spans="1:8" ht="51" customHeight="1" x14ac:dyDescent="0.25">
      <c r="A2" s="61" t="s">
        <v>85</v>
      </c>
      <c r="B2" s="62"/>
      <c r="C2" s="62"/>
      <c r="D2" s="62"/>
    </row>
    <row r="3" spans="1:8" x14ac:dyDescent="0.25">
      <c r="A3" s="1"/>
    </row>
    <row r="4" spans="1:8" x14ac:dyDescent="0.25">
      <c r="A4" s="1" t="s">
        <v>26</v>
      </c>
      <c r="B4" s="30">
        <f ca="1">TODAY()</f>
        <v>45026</v>
      </c>
      <c r="C4" s="27">
        <v>5</v>
      </c>
    </row>
    <row r="6" spans="1:8" x14ac:dyDescent="0.25">
      <c r="A6" t="s">
        <v>83</v>
      </c>
      <c r="B6" s="27" t="s">
        <v>119</v>
      </c>
    </row>
    <row r="7" spans="1:8" x14ac:dyDescent="0.25">
      <c r="A7" t="s">
        <v>57</v>
      </c>
      <c r="B7" s="27">
        <v>-5</v>
      </c>
    </row>
    <row r="8" spans="1:8" x14ac:dyDescent="0.25">
      <c r="A8" t="s">
        <v>58</v>
      </c>
      <c r="B8" s="30" t="str">
        <f ca="1">TEXT(Date_Input+Days, preferred_date_format)</f>
        <v>05/04/2023</v>
      </c>
    </row>
    <row r="9" spans="1:8" x14ac:dyDescent="0.25">
      <c r="A9" t="s">
        <v>59</v>
      </c>
      <c r="B9" s="30" t="str">
        <f ca="1">TEXT(WORKDAY(Date_Input, Days),preferred_date_format)</f>
        <v>03/04/2023</v>
      </c>
    </row>
    <row r="10" spans="1:8" x14ac:dyDescent="0.25">
      <c r="A10" t="s">
        <v>13</v>
      </c>
      <c r="B10" s="27" t="str">
        <f ca="1">TEXT(Date_Input,"YYYYMMDD")</f>
        <v>20230410</v>
      </c>
    </row>
    <row r="12" spans="1:8" x14ac:dyDescent="0.25">
      <c r="A12" t="s">
        <v>25</v>
      </c>
      <c r="B12" s="30" t="str">
        <f ca="1">TEXT(TODAY(), preferred_date_format)</f>
        <v>10/04/2023</v>
      </c>
    </row>
    <row r="13" spans="1:8" x14ac:dyDescent="0.25">
      <c r="A13" t="s">
        <v>120</v>
      </c>
      <c r="B13" s="30" t="str">
        <f ca="1">TEXT(TODAY()-6, preferred_date_format)</f>
        <v>04/04/2023</v>
      </c>
      <c r="C13" s="30" t="str">
        <f ca="1">TEXT(TODAY()-5, preferred_date_format)</f>
        <v>05/04/2023</v>
      </c>
      <c r="D13" s="30" t="str">
        <f ca="1">TEXT(TODAY()-4, preferred_date_format)</f>
        <v>06/04/2023</v>
      </c>
      <c r="E13" s="30" t="str">
        <f ca="1">TEXT(TODAY()-3, preferred_date_format)</f>
        <v>07/04/2023</v>
      </c>
      <c r="F13" s="30" t="str">
        <f ca="1">TEXT(TODAY()-2, preferred_date_format)</f>
        <v>08/04/2023</v>
      </c>
      <c r="G13" s="30" t="str">
        <f ca="1">TEXT(TODAY()-1, preferred_date_format)</f>
        <v>09/04/2023</v>
      </c>
      <c r="H13" s="30" t="str">
        <f ca="1">TEXT(TODAY(), preferred_date_format)</f>
        <v>10/04/2023</v>
      </c>
    </row>
    <row r="14" spans="1:8" x14ac:dyDescent="0.25">
      <c r="A14" t="s">
        <v>121</v>
      </c>
      <c r="B14" s="30" t="str">
        <f ca="1">TEXT(TODAY()-WEEKDAY(TODAY(),2)-6, preferred_date_format)</f>
        <v>03/04/2023</v>
      </c>
      <c r="C14" s="30" t="str">
        <f ca="1">TEXT(TODAY()-WEEKDAY(TODAY(),2)-5, preferred_date_format)</f>
        <v>04/04/2023</v>
      </c>
      <c r="D14" s="30" t="str">
        <f ca="1">TEXT(TODAY()-WEEKDAY(TODAY(),2)-4, preferred_date_format)</f>
        <v>05/04/2023</v>
      </c>
      <c r="E14" s="30" t="str">
        <f ca="1">TEXT(TODAY()-WEEKDAY(TODAY(),2)-3, preferred_date_format)</f>
        <v>06/04/2023</v>
      </c>
      <c r="F14" s="30" t="str">
        <f ca="1">TEXT(TODAY()-WEEKDAY(TODAY(),2)-2, preferred_date_format)</f>
        <v>07/04/2023</v>
      </c>
      <c r="G14" s="30" t="str">
        <f ca="1">TEXT(TODAY()-WEEKDAY(TODAY(),2)-1, preferred_date_format)</f>
        <v>08/04/2023</v>
      </c>
      <c r="H14" s="30" t="str">
        <f ca="1">TEXT(TODAY()-WEEKDAY(TODAY(),2), preferred_date_format)</f>
        <v>09/04/2023</v>
      </c>
    </row>
    <row r="15" spans="1:8" x14ac:dyDescent="0.25">
      <c r="A15" t="s">
        <v>0</v>
      </c>
      <c r="B15" s="30" t="str">
        <f ca="1">TEXT(DATE(YEAR(TODAY()), MONTH(TODAY())-1, 1), preferred_date_format)</f>
        <v>01/03/2023</v>
      </c>
      <c r="C15" s="30" t="str">
        <f ca="1">TEXT(DATE(YEAR(TODAY()), MONTH(TODAY()), 0), preferred_date_format)</f>
        <v>31/03/2023</v>
      </c>
    </row>
    <row r="16" spans="1:8" x14ac:dyDescent="0.25">
      <c r="A16" t="s">
        <v>1</v>
      </c>
      <c r="B16" s="30" t="str">
        <f ca="1">TEXT(WORKDAY(DATE(YEAR(TODAY()),MONTH(TODAY()),1)-1,1), preferred_date_format)</f>
        <v>03/04/2023</v>
      </c>
      <c r="C16" s="30" t="str">
        <f ca="1">TEXT(WORKDAY(DATE(YEAR(TODAY()),MONTH(TODAY())+1,1),-1), preferred_date_format)</f>
        <v>28/04/2023</v>
      </c>
    </row>
    <row r="17" spans="1:6" x14ac:dyDescent="0.25">
      <c r="B17" s="30"/>
      <c r="C17" s="30"/>
    </row>
    <row r="18" spans="1:6" x14ac:dyDescent="0.25">
      <c r="A18" s="36" t="s">
        <v>106</v>
      </c>
      <c r="B18" s="37" t="s">
        <v>123</v>
      </c>
      <c r="C18" s="37" t="s">
        <v>122</v>
      </c>
    </row>
    <row r="19" spans="1:6" x14ac:dyDescent="0.25">
      <c r="A19" t="s">
        <v>124</v>
      </c>
      <c r="B19" s="30" t="str">
        <f ca="1">TEXT(TODAY()-6, preferred_date_format)</f>
        <v>04/04/2023</v>
      </c>
      <c r="C19" s="30" t="str">
        <f ca="1">TEXT(TODAY()-8, preferred_date_format)</f>
        <v>02/04/2023</v>
      </c>
    </row>
    <row r="20" spans="1:6" x14ac:dyDescent="0.25">
      <c r="A20" t="s">
        <v>125</v>
      </c>
      <c r="B20" s="30" t="str">
        <f ca="1">TEXT(TODAY()-2, preferred_date_format)</f>
        <v>08/04/2023</v>
      </c>
      <c r="C20" s="30" t="str">
        <f ca="1">TEXT(TODAY()-4, preferred_date_format)</f>
        <v>06/04/2023</v>
      </c>
    </row>
    <row r="21" spans="1:6" x14ac:dyDescent="0.25">
      <c r="B21" s="30"/>
      <c r="C21" s="30"/>
    </row>
    <row r="22" spans="1:6" ht="15.75" thickBot="1" x14ac:dyDescent="0.3"/>
    <row r="23" spans="1:6" ht="15.75" thickBot="1" x14ac:dyDescent="0.3">
      <c r="A23" s="57" t="s">
        <v>17</v>
      </c>
      <c r="B23" s="58"/>
      <c r="C23" s="58"/>
      <c r="D23" s="59"/>
    </row>
    <row r="24" spans="1:6" x14ac:dyDescent="0.25">
      <c r="A24" s="8" t="s">
        <v>18</v>
      </c>
      <c r="D24" s="31"/>
    </row>
    <row r="25" spans="1:6" x14ac:dyDescent="0.25">
      <c r="A25" s="9" t="s">
        <v>19</v>
      </c>
      <c r="B25" s="55" t="s">
        <v>11</v>
      </c>
      <c r="C25" s="55"/>
      <c r="D25" s="56"/>
    </row>
    <row r="26" spans="1:6" x14ac:dyDescent="0.25">
      <c r="A26" s="9" t="s">
        <v>22</v>
      </c>
      <c r="B26" s="32" t="s">
        <v>9</v>
      </c>
      <c r="C26" s="27" t="s">
        <v>10</v>
      </c>
      <c r="D26" s="31" t="s">
        <v>12</v>
      </c>
    </row>
    <row r="27" spans="1:6" x14ac:dyDescent="0.25">
      <c r="A27" s="9" t="s">
        <v>23</v>
      </c>
      <c r="B27" s="27" t="s">
        <v>8</v>
      </c>
      <c r="D27" s="31"/>
    </row>
    <row r="28" spans="1:6" x14ac:dyDescent="0.25">
      <c r="A28" s="10" t="s">
        <v>20</v>
      </c>
      <c r="D28" s="31"/>
    </row>
    <row r="29" spans="1:6" x14ac:dyDescent="0.25">
      <c r="A29" s="9" t="s">
        <v>27</v>
      </c>
      <c r="B29" s="27" t="str">
        <f>LEFT(B25, FIND(B26, B25)-1)</f>
        <v>2008</v>
      </c>
      <c r="C29" s="27" t="str">
        <f>RIGHT(B25, LEN(B25)-LEN(B29)-1)</f>
        <v>12月31日 (水)</v>
      </c>
      <c r="D29" s="31" t="str">
        <f>IF(D26&lt;&gt;"", LEFT(C29, FIND(D26, C29)-1), C29)</f>
        <v>12月31</v>
      </c>
    </row>
    <row r="30" spans="1:6" x14ac:dyDescent="0.25">
      <c r="A30" s="9" t="s">
        <v>28</v>
      </c>
      <c r="B30" s="27" t="str">
        <f>LEFT(C29, FIND(C26, C29)-1)</f>
        <v>12</v>
      </c>
      <c r="D30" s="31"/>
    </row>
    <row r="31" spans="1:6" x14ac:dyDescent="0.25">
      <c r="A31" s="9" t="s">
        <v>29</v>
      </c>
      <c r="B31" s="27" t="str">
        <f>RIGHT(D29, LEN(D29)-LEN(B30)-1)</f>
        <v>31</v>
      </c>
      <c r="D31" s="31"/>
    </row>
    <row r="32" spans="1:6" x14ac:dyDescent="0.25">
      <c r="A32" s="9" t="s">
        <v>30</v>
      </c>
      <c r="B32" s="27" t="str">
        <f>IF(FIND("Y", B27) = 1, B29, IF(FIND("Y", B27) = 2, B30, B31))</f>
        <v>2008</v>
      </c>
      <c r="D32" s="31"/>
      <c r="F32" s="27">
        <f>FIND("Y", B27)</f>
        <v>1</v>
      </c>
    </row>
    <row r="33" spans="1:4" x14ac:dyDescent="0.25">
      <c r="A33" s="9" t="s">
        <v>31</v>
      </c>
      <c r="B33" s="27" t="str">
        <f>IF(FIND("M", B27) = 1, B29, IF(FIND("M", B27) = 2, B30, B31))</f>
        <v>12</v>
      </c>
      <c r="D33" s="31"/>
    </row>
    <row r="34" spans="1:4" x14ac:dyDescent="0.25">
      <c r="A34" s="9" t="s">
        <v>32</v>
      </c>
      <c r="B34" s="27" t="str">
        <f>IF(FIND("D", B27) = 1, B29, IF(FIND("D", B27) = 2, B30, B31))</f>
        <v>31</v>
      </c>
      <c r="D34" s="31"/>
    </row>
    <row r="35" spans="1:4" x14ac:dyDescent="0.25">
      <c r="A35" s="10" t="s">
        <v>21</v>
      </c>
      <c r="D35" s="31"/>
    </row>
    <row r="36" spans="1:4" x14ac:dyDescent="0.25">
      <c r="A36" s="25" t="s">
        <v>84</v>
      </c>
      <c r="B36" s="27" t="str">
        <f>preferred_date_format</f>
        <v>dd/mm/yyyy</v>
      </c>
      <c r="D36" s="31"/>
    </row>
    <row r="37" spans="1:4" ht="15.75" thickBot="1" x14ac:dyDescent="0.3">
      <c r="A37" s="11" t="s">
        <v>24</v>
      </c>
      <c r="B37" s="33" t="str">
        <f>TEXT(DATE(B32, B33, B34), B36)</f>
        <v>31/12/2008</v>
      </c>
      <c r="C37" s="34"/>
      <c r="D37" s="35"/>
    </row>
  </sheetData>
  <mergeCells count="4">
    <mergeCell ref="B25:D25"/>
    <mergeCell ref="A23:D23"/>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7109375" customWidth="1"/>
    <col min="4" max="4" width="14.28515625" bestFit="1" customWidth="1"/>
    <col min="5" max="5" width="15.28515625" bestFit="1" customWidth="1"/>
    <col min="6" max="7" width="13.42578125" bestFit="1" customWidth="1"/>
  </cols>
  <sheetData>
    <row r="1" spans="1:6" ht="18.75" x14ac:dyDescent="0.25">
      <c r="A1" s="60" t="s">
        <v>52</v>
      </c>
      <c r="B1" s="60"/>
      <c r="C1" s="60"/>
      <c r="D1" s="60"/>
      <c r="E1" s="60"/>
      <c r="F1" s="60"/>
    </row>
    <row r="2" spans="1:6" s="3" customFormat="1" ht="15" customHeight="1" x14ac:dyDescent="0.25">
      <c r="A2" s="61" t="s">
        <v>75</v>
      </c>
      <c r="B2" s="61"/>
      <c r="C2" s="61"/>
      <c r="D2" s="61"/>
      <c r="E2" s="61"/>
      <c r="F2" s="61"/>
    </row>
    <row r="4" spans="1:6" x14ac:dyDescent="0.25">
      <c r="A4" t="s">
        <v>53</v>
      </c>
      <c r="B4" s="15" t="s">
        <v>64</v>
      </c>
      <c r="C4" t="s">
        <v>63</v>
      </c>
      <c r="D4" s="3" t="s">
        <v>60</v>
      </c>
      <c r="E4" s="3" t="s">
        <v>61</v>
      </c>
      <c r="F4" s="3" t="s">
        <v>62</v>
      </c>
    </row>
    <row r="5" spans="1:6" x14ac:dyDescent="0.25">
      <c r="A5" t="s">
        <v>43</v>
      </c>
      <c r="B5" t="str">
        <f>TRIM(B4)</f>
        <v>John C. Doe</v>
      </c>
      <c r="C5" t="s">
        <v>63</v>
      </c>
      <c r="D5" t="s">
        <v>14</v>
      </c>
      <c r="E5" t="s">
        <v>65</v>
      </c>
      <c r="F5" s="14" t="str">
        <f>TRIM(MID(Text_Input, FIND(D5,Text_Input)+LEN(D5), IFERROR(FIND(IF(E5="",CHAR(10),E5),Text_Input,FIND(D5,Text_Input)+LEN(D5)),LEN(Text_Input)+1)-FIND(D5,Text_Input)-LEN(D5)))</f>
        <v>C.</v>
      </c>
    </row>
    <row r="6" spans="1:6" x14ac:dyDescent="0.25">
      <c r="A6" t="s">
        <v>44</v>
      </c>
      <c r="B6">
        <f>LEN(B4)</f>
        <v>11</v>
      </c>
      <c r="C6" t="s">
        <v>63</v>
      </c>
      <c r="D6" t="s">
        <v>14</v>
      </c>
      <c r="F6" s="14" t="str">
        <f>TRIM(MID(Text_Input, FIND(D6,Text_Input)+LEN(D6), IFERROR(FIND(IF(E6="",CHAR(10),E6),Text_Input,FIND(D6,Text_Input)+LEN(D6)),LEN(Text_Input)+1)-FIND(D6,Text_Input)-LEN(D6)))</f>
        <v>C. Doe</v>
      </c>
    </row>
    <row r="7" spans="1:6" x14ac:dyDescent="0.25">
      <c r="A7" t="s">
        <v>45</v>
      </c>
      <c r="B7" t="str">
        <f>UPPER(B4)</f>
        <v>JOHN C. DOE</v>
      </c>
      <c r="C7" t="s">
        <v>63</v>
      </c>
      <c r="E7" t="s">
        <v>65</v>
      </c>
      <c r="F7" s="14" t="str">
        <f>TRIM(MID(Text_Input, FIND(D7,Text_Input)+LEN(D7), IFERROR(FIND(IF(E7="",CHAR(10),E7),Text_Input,FIND(D7,Text_Input)+LEN(D7)),LEN(Text_Input)+1)-FIND(D7,Text_Input)-LEN(D7)))</f>
        <v>John C.</v>
      </c>
    </row>
    <row r="8" spans="1:6" x14ac:dyDescent="0.25">
      <c r="A8" t="s">
        <v>46</v>
      </c>
      <c r="B8" t="str">
        <f>LOWER(B4)</f>
        <v>john c. doe</v>
      </c>
      <c r="C8" t="s">
        <v>63</v>
      </c>
      <c r="D8" t="s">
        <v>66</v>
      </c>
      <c r="F8" s="14" t="str">
        <f>TRIM(MID(Text_Input, FIND(D8,Text_Input)+LEN(D8), IFERROR(FIND(IF(E8="",CHAR(10),E8),Text_Input,FIND(D8,Text_Input)+LEN(D8)),LEN(Text_Input)+1)-FIND(D8,Text_Input)-LEN(D8)))</f>
        <v>Doe</v>
      </c>
    </row>
    <row r="9" spans="1:6" x14ac:dyDescent="0.25">
      <c r="C9" t="s">
        <v>63</v>
      </c>
      <c r="F9" s="14" t="str">
        <f>TRIM(MID(Text_Input, FIND(D9,Text_Input)+LEN(D9), IFERROR(FIND(IF(E9="",CHAR(10),E9),Text_Input,FIND(D9,Text_Input)+LEN(D9)),LEN(Text_Input)+1)-FIND(D9,Text_Input)-LEN(D9)))</f>
        <v>John C. Doe</v>
      </c>
    </row>
    <row r="10" spans="1:6" x14ac:dyDescent="0.25">
      <c r="A10" t="s">
        <v>47</v>
      </c>
      <c r="B10" t="s">
        <v>14</v>
      </c>
      <c r="C10" t="s">
        <v>63</v>
      </c>
    </row>
    <row r="11" spans="1:6" x14ac:dyDescent="0.25">
      <c r="A11" t="s">
        <v>48</v>
      </c>
      <c r="B11" t="s">
        <v>15</v>
      </c>
      <c r="C11" t="s">
        <v>63</v>
      </c>
    </row>
    <row r="12" spans="1:6" x14ac:dyDescent="0.25">
      <c r="A12" t="s">
        <v>49</v>
      </c>
      <c r="B12" t="str">
        <f>SUBSTITUTE(Text_Input, B10, B11)</f>
        <v>Mary C. Doe</v>
      </c>
      <c r="C12" t="s">
        <v>63</v>
      </c>
    </row>
    <row r="13" spans="1:6" x14ac:dyDescent="0.25">
      <c r="A13" t="s">
        <v>3</v>
      </c>
      <c r="B13" t="b">
        <f>IF(IFERROR(FIND(B10,_xlfn.SINGLE( Text_Input)), FALSE), TRUE, FALSE)</f>
        <v>1</v>
      </c>
      <c r="C13" t="s">
        <v>63</v>
      </c>
    </row>
    <row r="14" spans="1:6" x14ac:dyDescent="0.25">
      <c r="C14" t="s">
        <v>63</v>
      </c>
    </row>
    <row r="15" spans="1:6" x14ac:dyDescent="0.25">
      <c r="A15" t="s">
        <v>50</v>
      </c>
      <c r="B15" t="str">
        <f>LEFT(Text_Input, LEN(Text_Input)-LEN(LastName)-1)</f>
        <v>John C.</v>
      </c>
      <c r="C15" t="s">
        <v>63</v>
      </c>
    </row>
    <row r="16" spans="1:6" x14ac:dyDescent="0.25">
      <c r="A16" t="s">
        <v>51</v>
      </c>
      <c r="B16" t="str">
        <f>TRIM(RIGHT(SUBSTITUTE(B4," ",REPT(" ",LEN(B4))),LEN(B4)))</f>
        <v>Doe</v>
      </c>
      <c r="C16" t="s">
        <v>63</v>
      </c>
    </row>
    <row r="17" spans="3:3" x14ac:dyDescent="0.25">
      <c r="C17" t="s">
        <v>63</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7109375" bestFit="1" customWidth="1"/>
    <col min="5" max="5" width="15.7109375" customWidth="1"/>
  </cols>
  <sheetData>
    <row r="1" spans="1:5" ht="18.75" x14ac:dyDescent="0.25">
      <c r="A1" s="60" t="s">
        <v>2</v>
      </c>
      <c r="B1" s="60"/>
      <c r="C1" s="24"/>
      <c r="D1" s="24"/>
    </row>
    <row r="2" spans="1:5" ht="15" customHeight="1" x14ac:dyDescent="0.25">
      <c r="A2" s="61" t="s">
        <v>76</v>
      </c>
      <c r="B2" s="61"/>
      <c r="C2" s="23"/>
      <c r="D2" s="23"/>
    </row>
    <row r="3" spans="1:5" x14ac:dyDescent="0.25">
      <c r="A3" s="23"/>
      <c r="B3" s="23"/>
      <c r="C3" s="23"/>
      <c r="D3" s="23"/>
    </row>
    <row r="4" spans="1:5" x14ac:dyDescent="0.25">
      <c r="A4" t="s">
        <v>36</v>
      </c>
      <c r="B4" s="15">
        <v>3.1415929999999999</v>
      </c>
    </row>
    <row r="5" spans="1:5" x14ac:dyDescent="0.25">
      <c r="A5" t="s">
        <v>67</v>
      </c>
      <c r="B5">
        <f>VALUE(TRIM(SUBSTITUTE(SUBSTITUTE(SUBSTITUTE(Number_Input, CHAR(13), ""), CHAR(10), ""), CHAR(160), "")))</f>
        <v>3.1415929999999999</v>
      </c>
    </row>
    <row r="6" spans="1:5" x14ac:dyDescent="0.25">
      <c r="A6" t="s">
        <v>37</v>
      </c>
      <c r="B6">
        <f>INT(CleanNumber)</f>
        <v>3</v>
      </c>
    </row>
    <row r="7" spans="1:5" x14ac:dyDescent="0.25">
      <c r="A7" t="s">
        <v>38</v>
      </c>
      <c r="B7">
        <f>INT(CleanNumber*100)/100</f>
        <v>3.14</v>
      </c>
    </row>
    <row r="8" spans="1:5" ht="15.75" thickBot="1" x14ac:dyDescent="0.3"/>
    <row r="9" spans="1:5" ht="15.75" thickBot="1" x14ac:dyDescent="0.3">
      <c r="A9" s="57" t="s">
        <v>16</v>
      </c>
      <c r="B9" s="59"/>
    </row>
    <row r="10" spans="1:5" x14ac:dyDescent="0.25">
      <c r="A10" s="8" t="s">
        <v>18</v>
      </c>
      <c r="B10" s="5"/>
    </row>
    <row r="11" spans="1:5" x14ac:dyDescent="0.25">
      <c r="A11" s="9" t="s">
        <v>19</v>
      </c>
      <c r="B11" s="5" t="s">
        <v>6</v>
      </c>
    </row>
    <row r="12" spans="1:5" x14ac:dyDescent="0.25">
      <c r="A12" s="9" t="s">
        <v>33</v>
      </c>
      <c r="B12" s="5" t="s">
        <v>5</v>
      </c>
      <c r="E12" s="4"/>
    </row>
    <row r="13" spans="1:5" x14ac:dyDescent="0.25">
      <c r="A13" s="9" t="s">
        <v>34</v>
      </c>
      <c r="B13" s="5" t="s">
        <v>7</v>
      </c>
    </row>
    <row r="14" spans="1:5" x14ac:dyDescent="0.25">
      <c r="A14" s="10" t="s">
        <v>21</v>
      </c>
      <c r="B14" s="5"/>
    </row>
    <row r="15" spans="1:5" ht="15.75" thickBot="1" x14ac:dyDescent="0.3">
      <c r="A15" s="11" t="s">
        <v>35</v>
      </c>
      <c r="B15" s="7">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28515625" customWidth="1"/>
  </cols>
  <sheetData>
    <row r="1" spans="1:4" ht="18.75" x14ac:dyDescent="0.25">
      <c r="A1" s="60" t="s">
        <v>77</v>
      </c>
      <c r="B1" s="60"/>
      <c r="C1" s="24"/>
      <c r="D1" s="24"/>
    </row>
    <row r="2" spans="1:4" ht="15" customHeight="1" x14ac:dyDescent="0.25">
      <c r="A2" s="61" t="s">
        <v>78</v>
      </c>
      <c r="B2" s="61"/>
      <c r="C2" s="23"/>
      <c r="D2" s="23"/>
    </row>
    <row r="3" spans="1:4" ht="15.75" thickBot="1" x14ac:dyDescent="0.3">
      <c r="A3" s="23"/>
      <c r="B3" s="23"/>
      <c r="C3" s="23"/>
      <c r="D3" s="23"/>
    </row>
    <row r="4" spans="1:4" ht="15.75" customHeight="1" thickBot="1" x14ac:dyDescent="0.3">
      <c r="A4" s="57" t="s">
        <v>54</v>
      </c>
      <c r="B4" s="59"/>
    </row>
    <row r="5" spans="1:4" ht="15.75" thickBot="1" x14ac:dyDescent="0.3">
      <c r="A5" s="8" t="s">
        <v>42</v>
      </c>
      <c r="B5" s="5"/>
    </row>
    <row r="6" spans="1:4" x14ac:dyDescent="0.25">
      <c r="A6" s="12" t="s">
        <v>39</v>
      </c>
      <c r="B6" s="13" t="s">
        <v>82</v>
      </c>
    </row>
    <row r="7" spans="1:4" x14ac:dyDescent="0.25">
      <c r="A7" s="8" t="s">
        <v>21</v>
      </c>
      <c r="B7" s="5"/>
    </row>
    <row r="8" spans="1:4" x14ac:dyDescent="0.25">
      <c r="A8" s="9" t="s">
        <v>39</v>
      </c>
      <c r="B8" s="5" t="str">
        <f>TRIM(RIGHT(SUBSTITUTE(B6,"\",REPT(" ",LEN(B6))),LEN(B6)))</f>
        <v>Untitled Document.docx</v>
      </c>
    </row>
    <row r="9" spans="1:4" x14ac:dyDescent="0.25">
      <c r="A9" s="9" t="s">
        <v>41</v>
      </c>
      <c r="B9" s="5" t="str">
        <f>TRIM(RIGHT(SUBSTITUTE(B8,".",REPT(" ",LEN(B8))),LEN(B8)))</f>
        <v>docx</v>
      </c>
    </row>
    <row r="10" spans="1:4" x14ac:dyDescent="0.25">
      <c r="A10" s="9" t="s">
        <v>40</v>
      </c>
      <c r="B10" s="5" t="str">
        <f>LEFT(B8, LEN(B8)-LEN(B9)-1)</f>
        <v>Untitled Document</v>
      </c>
    </row>
    <row r="11" spans="1:4" ht="15.75" thickBot="1" x14ac:dyDescent="0.3">
      <c r="A11" s="11" t="s">
        <v>55</v>
      </c>
      <c r="B11" s="6" t="str">
        <f>LEFT(B6, LEN(B6)-LEN(B8))</f>
        <v>C:\temp\</v>
      </c>
    </row>
    <row r="15" spans="1:4" x14ac:dyDescent="0.25">
      <c r="A15" t="s">
        <v>56</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5349-4B39-4221-90B0-AC4514B6ED0A}">
  <dimension ref="A1:B11"/>
  <sheetViews>
    <sheetView workbookViewId="0">
      <selection activeCell="B1" sqref="B1"/>
    </sheetView>
  </sheetViews>
  <sheetFormatPr defaultRowHeight="15" x14ac:dyDescent="0.25"/>
  <cols>
    <col min="1" max="1" width="21.7109375" style="29" customWidth="1"/>
    <col min="2" max="2" width="80.5703125" style="28" bestFit="1" customWidth="1"/>
  </cols>
  <sheetData>
    <row r="1" spans="1:2" x14ac:dyDescent="0.25">
      <c r="A1" s="29" t="s">
        <v>112</v>
      </c>
      <c r="B1" s="28" t="s">
        <v>113</v>
      </c>
    </row>
    <row r="2" spans="1:2" x14ac:dyDescent="0.25">
      <c r="A2" s="29" t="s">
        <v>118</v>
      </c>
      <c r="B2" s="28" t="s">
        <v>131</v>
      </c>
    </row>
    <row r="3" spans="1:2" x14ac:dyDescent="0.25">
      <c r="A3" s="29" t="s">
        <v>114</v>
      </c>
      <c r="B3" s="54" t="s">
        <v>144</v>
      </c>
    </row>
    <row r="4" spans="1:2" x14ac:dyDescent="0.25">
      <c r="A4" s="29" t="s">
        <v>116</v>
      </c>
      <c r="B4" s="28" t="s">
        <v>144</v>
      </c>
    </row>
    <row r="5" spans="1:2" x14ac:dyDescent="0.25">
      <c r="A5" s="29" t="s">
        <v>142</v>
      </c>
      <c r="B5" s="28" t="s">
        <v>143</v>
      </c>
    </row>
    <row r="10" spans="1:2" x14ac:dyDescent="0.25">
      <c r="B10" s="28" t="s">
        <v>115</v>
      </c>
    </row>
    <row r="11" spans="1:2" x14ac:dyDescent="0.25">
      <c r="B11" s="28" t="s">
        <v>117</v>
      </c>
    </row>
  </sheetData>
  <hyperlinks>
    <hyperlink ref="B3" r:id="rId1" xr:uid="{9080513A-37F3-4ABB-8407-050FD5A64DCB}"/>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D1A0-C4ED-4248-BED6-5082308831E6}">
  <sheetPr codeName="Sheet1"/>
  <dimension ref="A1:D35"/>
  <sheetViews>
    <sheetView tabSelected="1" workbookViewId="0">
      <selection activeCell="B6" sqref="B6"/>
    </sheetView>
  </sheetViews>
  <sheetFormatPr defaultColWidth="8.85546875" defaultRowHeight="15" x14ac:dyDescent="0.25"/>
  <cols>
    <col min="1" max="1" width="15.7109375" style="26" customWidth="1"/>
    <col min="2" max="2" width="41.28515625" style="43" bestFit="1" customWidth="1"/>
    <col min="3" max="3" width="20.5703125" style="39" bestFit="1" customWidth="1"/>
    <col min="4" max="4" width="54.7109375" style="50" customWidth="1"/>
    <col min="5" max="5" width="50.28515625" style="40" customWidth="1"/>
    <col min="6" max="16384" width="8.85546875" style="40"/>
  </cols>
  <sheetData>
    <row r="1" spans="1:4" x14ac:dyDescent="0.25">
      <c r="A1" s="26" t="s">
        <v>106</v>
      </c>
      <c r="B1" s="41" t="s">
        <v>107</v>
      </c>
      <c r="D1" s="53"/>
    </row>
    <row r="2" spans="1:4" x14ac:dyDescent="0.25">
      <c r="A2" s="26" t="s">
        <v>89</v>
      </c>
      <c r="B2" s="42" t="s">
        <v>86</v>
      </c>
    </row>
    <row r="3" spans="1:4" x14ac:dyDescent="0.25">
      <c r="A3" s="26" t="s">
        <v>87</v>
      </c>
      <c r="B3" s="43" t="s">
        <v>132</v>
      </c>
    </row>
    <row r="4" spans="1:4" x14ac:dyDescent="0.25">
      <c r="A4" s="26" t="s">
        <v>88</v>
      </c>
      <c r="B4" s="43" t="s">
        <v>90</v>
      </c>
    </row>
    <row r="5" spans="1:4" x14ac:dyDescent="0.25">
      <c r="A5" s="26" t="s">
        <v>91</v>
      </c>
      <c r="B5" s="43" t="s">
        <v>92</v>
      </c>
      <c r="D5" s="51"/>
    </row>
    <row r="6" spans="1:4" x14ac:dyDescent="0.25">
      <c r="B6" s="44" t="s">
        <v>134</v>
      </c>
    </row>
    <row r="8" spans="1:4" x14ac:dyDescent="0.25">
      <c r="A8" s="26" t="s">
        <v>106</v>
      </c>
      <c r="B8" s="41" t="s">
        <v>108</v>
      </c>
      <c r="D8" s="53"/>
    </row>
    <row r="9" spans="1:4" x14ac:dyDescent="0.25">
      <c r="A9" s="26" t="s">
        <v>89</v>
      </c>
      <c r="B9" s="42" t="s">
        <v>93</v>
      </c>
    </row>
    <row r="10" spans="1:4" x14ac:dyDescent="0.25">
      <c r="A10" s="26" t="s">
        <v>87</v>
      </c>
      <c r="B10" s="43" t="s">
        <v>136</v>
      </c>
    </row>
    <row r="11" spans="1:4" x14ac:dyDescent="0.25">
      <c r="A11" s="26" t="s">
        <v>88</v>
      </c>
      <c r="B11" s="43" t="s">
        <v>97</v>
      </c>
    </row>
    <row r="12" spans="1:4" x14ac:dyDescent="0.25">
      <c r="A12" s="26" t="s">
        <v>91</v>
      </c>
      <c r="B12" s="43" t="s">
        <v>98</v>
      </c>
    </row>
    <row r="13" spans="1:4" x14ac:dyDescent="0.25">
      <c r="B13" s="44" t="s">
        <v>135</v>
      </c>
    </row>
    <row r="15" spans="1:4" x14ac:dyDescent="0.25">
      <c r="A15" s="26" t="s">
        <v>106</v>
      </c>
      <c r="B15" s="41" t="s">
        <v>109</v>
      </c>
      <c r="D15" s="53"/>
    </row>
    <row r="16" spans="1:4" x14ac:dyDescent="0.25">
      <c r="A16" s="26" t="s">
        <v>89</v>
      </c>
      <c r="B16" s="45" t="s">
        <v>105</v>
      </c>
    </row>
    <row r="17" spans="1:4" x14ac:dyDescent="0.25">
      <c r="A17" s="26" t="s">
        <v>87</v>
      </c>
      <c r="B17" s="43" t="s">
        <v>137</v>
      </c>
    </row>
    <row r="18" spans="1:4" x14ac:dyDescent="0.25">
      <c r="A18" s="26" t="s">
        <v>88</v>
      </c>
      <c r="B18" s="43" t="s">
        <v>99</v>
      </c>
    </row>
    <row r="19" spans="1:4" x14ac:dyDescent="0.25">
      <c r="A19" s="26" t="s">
        <v>91</v>
      </c>
      <c r="B19" s="46" t="s">
        <v>100</v>
      </c>
    </row>
    <row r="20" spans="1:4" x14ac:dyDescent="0.25">
      <c r="B20" s="47" t="s">
        <v>127</v>
      </c>
    </row>
    <row r="22" spans="1:4" x14ac:dyDescent="0.25">
      <c r="A22" s="26" t="s">
        <v>106</v>
      </c>
      <c r="B22" s="41" t="s">
        <v>110</v>
      </c>
      <c r="D22" s="53"/>
    </row>
    <row r="23" spans="1:4" x14ac:dyDescent="0.25">
      <c r="A23" s="26" t="s">
        <v>89</v>
      </c>
      <c r="B23" s="43" t="s">
        <v>139</v>
      </c>
      <c r="C23" s="49"/>
      <c r="D23" s="52"/>
    </row>
    <row r="24" spans="1:4" x14ac:dyDescent="0.25">
      <c r="A24" s="26" t="s">
        <v>87</v>
      </c>
      <c r="B24" s="43" t="s">
        <v>138</v>
      </c>
    </row>
    <row r="25" spans="1:4" x14ac:dyDescent="0.25">
      <c r="A25" s="26" t="s">
        <v>88</v>
      </c>
      <c r="B25" s="43" t="s">
        <v>102</v>
      </c>
    </row>
    <row r="26" spans="1:4" x14ac:dyDescent="0.25">
      <c r="A26" s="26" t="s">
        <v>91</v>
      </c>
      <c r="B26" s="43" t="s">
        <v>101</v>
      </c>
      <c r="D26" s="51"/>
    </row>
    <row r="27" spans="1:4" x14ac:dyDescent="0.25">
      <c r="B27" s="44" t="s">
        <v>128</v>
      </c>
    </row>
    <row r="34" spans="2:2" x14ac:dyDescent="0.25">
      <c r="B34" s="41"/>
    </row>
    <row r="35" spans="2:2" x14ac:dyDescent="0.25">
      <c r="B35" s="45"/>
    </row>
  </sheetData>
  <hyperlinks>
    <hyperlink ref="B16" r:id="rId1" xr:uid="{1EC1A304-61A3-46EC-8DE3-72735D1D87B9}"/>
    <hyperlink ref="B2" r:id="rId2" xr:uid="{1BD0729C-9149-4664-845E-1EB8AD0373E2}"/>
    <hyperlink ref="B9" r:id="rId3" xr:uid="{8AC85A88-86DC-42DE-A409-97861D058B75}"/>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5A992-EEE8-4D34-9600-D196F5D830BD}">
  <dimension ref="A1:D52"/>
  <sheetViews>
    <sheetView topLeftCell="A26" workbookViewId="0">
      <selection activeCell="B38" sqref="B38"/>
    </sheetView>
  </sheetViews>
  <sheetFormatPr defaultColWidth="8.85546875" defaultRowHeight="15" x14ac:dyDescent="0.25"/>
  <cols>
    <col min="1" max="1" width="15.7109375" style="26" customWidth="1"/>
    <col min="2" max="2" width="41.28515625" style="43" bestFit="1" customWidth="1"/>
    <col min="3" max="3" width="20.5703125" style="39" bestFit="1" customWidth="1"/>
    <col min="4" max="4" width="54.7109375" style="50" customWidth="1"/>
    <col min="5" max="5" width="50.28515625" style="40" customWidth="1"/>
    <col min="6" max="16384" width="8.85546875" style="40"/>
  </cols>
  <sheetData>
    <row r="1" spans="1:4" x14ac:dyDescent="0.25">
      <c r="A1" s="26" t="s">
        <v>106</v>
      </c>
      <c r="B1" s="41" t="s">
        <v>107</v>
      </c>
      <c r="D1" s="53"/>
    </row>
    <row r="2" spans="1:4" x14ac:dyDescent="0.25">
      <c r="A2" s="26" t="s">
        <v>89</v>
      </c>
      <c r="B2" s="42" t="s">
        <v>86</v>
      </c>
    </row>
    <row r="3" spans="1:4" x14ac:dyDescent="0.25">
      <c r="A3" s="26" t="s">
        <v>87</v>
      </c>
      <c r="B3" s="43" t="s">
        <v>132</v>
      </c>
    </row>
    <row r="4" spans="1:4" x14ac:dyDescent="0.25">
      <c r="A4" s="26" t="s">
        <v>88</v>
      </c>
      <c r="B4" s="43" t="s">
        <v>90</v>
      </c>
    </row>
    <row r="5" spans="1:4" x14ac:dyDescent="0.25">
      <c r="A5" s="26" t="s">
        <v>91</v>
      </c>
      <c r="B5" s="43" t="s">
        <v>92</v>
      </c>
      <c r="D5" s="51"/>
    </row>
    <row r="6" spans="1:4" x14ac:dyDescent="0.25">
      <c r="B6" s="44" t="s">
        <v>134</v>
      </c>
    </row>
    <row r="8" spans="1:4" x14ac:dyDescent="0.25">
      <c r="A8" s="26" t="s">
        <v>106</v>
      </c>
      <c r="B8" s="41" t="s">
        <v>108</v>
      </c>
      <c r="D8" s="53"/>
    </row>
    <row r="9" spans="1:4" x14ac:dyDescent="0.25">
      <c r="A9" s="26" t="s">
        <v>89</v>
      </c>
      <c r="B9" s="42" t="s">
        <v>93</v>
      </c>
    </row>
    <row r="10" spans="1:4" x14ac:dyDescent="0.25">
      <c r="A10" s="26" t="s">
        <v>87</v>
      </c>
      <c r="B10" s="43" t="s">
        <v>136</v>
      </c>
    </row>
    <row r="11" spans="1:4" x14ac:dyDescent="0.25">
      <c r="A11" s="26" t="s">
        <v>88</v>
      </c>
      <c r="B11" s="43" t="s">
        <v>97</v>
      </c>
    </row>
    <row r="12" spans="1:4" x14ac:dyDescent="0.25">
      <c r="A12" s="26" t="s">
        <v>91</v>
      </c>
      <c r="B12" s="43" t="s">
        <v>98</v>
      </c>
    </row>
    <row r="13" spans="1:4" x14ac:dyDescent="0.25">
      <c r="B13" s="44" t="s">
        <v>135</v>
      </c>
    </row>
    <row r="15" spans="1:4" x14ac:dyDescent="0.25">
      <c r="A15" s="26" t="s">
        <v>106</v>
      </c>
      <c r="B15" s="41" t="s">
        <v>109</v>
      </c>
      <c r="D15" s="53"/>
    </row>
    <row r="16" spans="1:4" x14ac:dyDescent="0.25">
      <c r="A16" s="26" t="s">
        <v>89</v>
      </c>
      <c r="B16" s="45" t="s">
        <v>105</v>
      </c>
    </row>
    <row r="17" spans="1:4" x14ac:dyDescent="0.25">
      <c r="A17" s="26" t="s">
        <v>87</v>
      </c>
      <c r="B17" s="43" t="s">
        <v>137</v>
      </c>
    </row>
    <row r="18" spans="1:4" x14ac:dyDescent="0.25">
      <c r="A18" s="26" t="s">
        <v>88</v>
      </c>
      <c r="B18" s="43" t="s">
        <v>99</v>
      </c>
    </row>
    <row r="19" spans="1:4" x14ac:dyDescent="0.25">
      <c r="A19" s="26" t="s">
        <v>91</v>
      </c>
      <c r="B19" s="46" t="s">
        <v>100</v>
      </c>
    </row>
    <row r="20" spans="1:4" x14ac:dyDescent="0.25">
      <c r="B20" s="47" t="s">
        <v>127</v>
      </c>
    </row>
    <row r="22" spans="1:4" x14ac:dyDescent="0.25">
      <c r="A22" s="26" t="s">
        <v>106</v>
      </c>
      <c r="B22" s="41" t="s">
        <v>110</v>
      </c>
      <c r="D22" s="53"/>
    </row>
    <row r="23" spans="1:4" x14ac:dyDescent="0.25">
      <c r="A23" s="26" t="s">
        <v>89</v>
      </c>
      <c r="B23" s="43" t="s">
        <v>139</v>
      </c>
      <c r="C23" s="49"/>
      <c r="D23" s="52"/>
    </row>
    <row r="24" spans="1:4" x14ac:dyDescent="0.25">
      <c r="A24" s="26" t="s">
        <v>87</v>
      </c>
      <c r="B24" s="43" t="s">
        <v>138</v>
      </c>
    </row>
    <row r="25" spans="1:4" x14ac:dyDescent="0.25">
      <c r="A25" s="26" t="s">
        <v>88</v>
      </c>
      <c r="B25" s="43" t="s">
        <v>102</v>
      </c>
    </row>
    <row r="26" spans="1:4" x14ac:dyDescent="0.25">
      <c r="A26" s="26" t="s">
        <v>91</v>
      </c>
      <c r="B26" s="43" t="s">
        <v>101</v>
      </c>
      <c r="D26" s="51"/>
    </row>
    <row r="27" spans="1:4" x14ac:dyDescent="0.25">
      <c r="B27" s="44" t="s">
        <v>128</v>
      </c>
    </row>
    <row r="29" spans="1:4" x14ac:dyDescent="0.25">
      <c r="A29" s="26" t="s">
        <v>106</v>
      </c>
      <c r="B29" s="41" t="s">
        <v>111</v>
      </c>
    </row>
    <row r="30" spans="1:4" ht="30" x14ac:dyDescent="0.25">
      <c r="A30" s="26" t="s">
        <v>89</v>
      </c>
      <c r="B30" s="48" t="s">
        <v>94</v>
      </c>
      <c r="C30" s="38" t="s">
        <v>95</v>
      </c>
      <c r="D30" s="51" t="s">
        <v>133</v>
      </c>
    </row>
    <row r="31" spans="1:4" x14ac:dyDescent="0.25">
      <c r="A31" s="26" t="s">
        <v>87</v>
      </c>
      <c r="B31" s="43">
        <v>71600223</v>
      </c>
    </row>
    <row r="32" spans="1:4" x14ac:dyDescent="0.25">
      <c r="A32" s="26" t="s">
        <v>88</v>
      </c>
      <c r="B32" s="43" t="s">
        <v>90</v>
      </c>
    </row>
    <row r="33" spans="1:4" x14ac:dyDescent="0.25">
      <c r="A33" s="26" t="s">
        <v>91</v>
      </c>
      <c r="B33" s="43" t="s">
        <v>103</v>
      </c>
    </row>
    <row r="34" spans="1:4" x14ac:dyDescent="0.25">
      <c r="B34" s="44" t="s">
        <v>129</v>
      </c>
    </row>
    <row r="36" spans="1:4" x14ac:dyDescent="0.25">
      <c r="A36" s="26" t="s">
        <v>106</v>
      </c>
      <c r="B36" s="41" t="s">
        <v>126</v>
      </c>
    </row>
    <row r="37" spans="1:4" x14ac:dyDescent="0.25">
      <c r="A37" s="26" t="s">
        <v>89</v>
      </c>
      <c r="B37" s="45" t="s">
        <v>96</v>
      </c>
    </row>
    <row r="38" spans="1:4" x14ac:dyDescent="0.25">
      <c r="A38" s="26" t="s">
        <v>87</v>
      </c>
      <c r="B38" s="43" t="s">
        <v>140</v>
      </c>
    </row>
    <row r="39" spans="1:4" ht="30" x14ac:dyDescent="0.25">
      <c r="A39" s="26" t="s">
        <v>88</v>
      </c>
      <c r="B39" s="43" t="s">
        <v>104</v>
      </c>
      <c r="D39" s="51" t="s">
        <v>141</v>
      </c>
    </row>
    <row r="40" spans="1:4" x14ac:dyDescent="0.25">
      <c r="A40" s="26" t="s">
        <v>91</v>
      </c>
      <c r="B40" s="43" t="s">
        <v>104</v>
      </c>
    </row>
    <row r="41" spans="1:4" x14ac:dyDescent="0.25">
      <c r="B41" s="44" t="s">
        <v>130</v>
      </c>
    </row>
    <row r="48" spans="1:4" x14ac:dyDescent="0.25">
      <c r="A48" s="26" t="s">
        <v>106</v>
      </c>
      <c r="B48" s="41" t="s">
        <v>126</v>
      </c>
    </row>
    <row r="49" spans="1:2" x14ac:dyDescent="0.25">
      <c r="A49" s="26" t="s">
        <v>89</v>
      </c>
      <c r="B49" s="45" t="s">
        <v>96</v>
      </c>
    </row>
    <row r="50" spans="1:2" x14ac:dyDescent="0.25">
      <c r="A50" s="26" t="s">
        <v>87</v>
      </c>
      <c r="B50" s="43" t="s">
        <v>140</v>
      </c>
    </row>
    <row r="51" spans="1:2" x14ac:dyDescent="0.25">
      <c r="A51" s="26" t="s">
        <v>88</v>
      </c>
      <c r="B51" s="43" t="s">
        <v>104</v>
      </c>
    </row>
    <row r="52" spans="1:2" x14ac:dyDescent="0.25">
      <c r="A52" s="26" t="s">
        <v>91</v>
      </c>
      <c r="B52" s="43" t="s">
        <v>104</v>
      </c>
    </row>
  </sheetData>
  <hyperlinks>
    <hyperlink ref="B16" r:id="rId1" xr:uid="{D43FD02D-8790-4C2F-8D40-7C4518D0BDA4}"/>
    <hyperlink ref="B30" r:id="rId2" xr:uid="{CEFD86C0-219A-49B1-93DF-1F7DFC7A7F69}"/>
    <hyperlink ref="C30" r:id="rId3" xr:uid="{1C4F0EFD-B2F6-40D0-8932-49FBE7BC73CB}"/>
    <hyperlink ref="B2" r:id="rId4" xr:uid="{8DA2F361-99B4-4E59-8D22-40537CEE6CEF}"/>
    <hyperlink ref="B37" r:id="rId5" xr:uid="{4C45FE0D-0413-45DE-B9BB-766DDC10ABDA}"/>
    <hyperlink ref="B9" r:id="rId6" xr:uid="{2BDF0F0E-B8CD-45B8-9985-A56F880AF2CF}"/>
    <hyperlink ref="B49" r:id="rId7" xr:uid="{43F2D25B-ECF5-4DAB-B19A-44F94EA336F3}"/>
  </hyperlinks>
  <pageMargins left="0.7" right="0.7" top="0.75" bottom="0.75" header="0.3" footer="0.3"/>
  <pageSetup paperSize="9" orientation="portrait" r:id="rId8"/>
  <drawing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7109375" defaultRowHeight="15" x14ac:dyDescent="0.25"/>
  <cols>
    <col min="1" max="1" width="165.5703125" customWidth="1"/>
    <col min="2" max="2" width="15.42578125" customWidth="1"/>
    <col min="3" max="3" width="15.28515625" bestFit="1" customWidth="1"/>
    <col min="4" max="4" width="13.42578125" bestFit="1" customWidth="1"/>
    <col min="5" max="5" width="10.7109375" bestFit="1" customWidth="1"/>
  </cols>
  <sheetData>
    <row r="1" spans="1:5" ht="5.25" customHeight="1" x14ac:dyDescent="0.25">
      <c r="A1" s="19"/>
    </row>
    <row r="2" spans="1:5" ht="37.5" x14ac:dyDescent="0.25">
      <c r="A2" s="22" t="s">
        <v>68</v>
      </c>
    </row>
    <row r="3" spans="1:5" ht="37.5" x14ac:dyDescent="0.25">
      <c r="A3" s="21" t="s">
        <v>81</v>
      </c>
    </row>
    <row r="4" spans="1:5" x14ac:dyDescent="0.25">
      <c r="A4" s="18"/>
      <c r="D4" s="16"/>
    </row>
    <row r="5" spans="1:5" x14ac:dyDescent="0.25">
      <c r="A5" s="17" t="s">
        <v>70</v>
      </c>
      <c r="E5" s="2"/>
    </row>
    <row r="6" spans="1:5" x14ac:dyDescent="0.25">
      <c r="A6" s="20" t="s">
        <v>79</v>
      </c>
    </row>
    <row r="7" spans="1:5" x14ac:dyDescent="0.25">
      <c r="A7" s="20" t="s">
        <v>69</v>
      </c>
    </row>
    <row r="8" spans="1:5" x14ac:dyDescent="0.25">
      <c r="A8" s="18"/>
    </row>
    <row r="9" spans="1:5" x14ac:dyDescent="0.25">
      <c r="A9" s="18"/>
    </row>
    <row r="10" spans="1:5" x14ac:dyDescent="0.25">
      <c r="A10" s="18"/>
    </row>
    <row r="11" spans="1:5" x14ac:dyDescent="0.25">
      <c r="A11" s="18"/>
    </row>
    <row r="12" spans="1:5" x14ac:dyDescent="0.25">
      <c r="A12" s="18"/>
    </row>
    <row r="13" spans="1:5" x14ac:dyDescent="0.25">
      <c r="A13" s="18"/>
    </row>
    <row r="14" spans="1:5" x14ac:dyDescent="0.25">
      <c r="A14" s="18"/>
    </row>
    <row r="15" spans="1:5" x14ac:dyDescent="0.25">
      <c r="A15" s="18"/>
    </row>
    <row r="16" spans="1:5" x14ac:dyDescent="0.25">
      <c r="A16" s="18"/>
    </row>
    <row r="17" spans="1:1" x14ac:dyDescent="0.25">
      <c r="A17" s="18"/>
    </row>
    <row r="18" spans="1:1" x14ac:dyDescent="0.25">
      <c r="A18" s="18"/>
    </row>
    <row r="19" spans="1:1" x14ac:dyDescent="0.25">
      <c r="A19" s="18"/>
    </row>
    <row r="20" spans="1:1" x14ac:dyDescent="0.25">
      <c r="A20" s="18"/>
    </row>
    <row r="21" spans="1:1" x14ac:dyDescent="0.25">
      <c r="A21" s="18"/>
    </row>
    <row r="22" spans="1:1" x14ac:dyDescent="0.25">
      <c r="A22" s="18"/>
    </row>
    <row r="23" spans="1:1" x14ac:dyDescent="0.25">
      <c r="A23" s="17" t="s">
        <v>71</v>
      </c>
    </row>
    <row r="24" spans="1:1" x14ac:dyDescent="0.25">
      <c r="A24" s="20" t="s">
        <v>72</v>
      </c>
    </row>
    <row r="25" spans="1:1" x14ac:dyDescent="0.25">
      <c r="A25" s="20" t="s">
        <v>73</v>
      </c>
    </row>
    <row r="26" spans="1:1" x14ac:dyDescent="0.25">
      <c r="A26" s="20" t="s">
        <v>80</v>
      </c>
    </row>
    <row r="27" spans="1:1" x14ac:dyDescent="0.25">
      <c r="A27" s="20" t="s">
        <v>74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Scratchpad</vt:lpstr>
      <vt:lpstr>Date</vt:lpstr>
      <vt:lpstr>Text</vt:lpstr>
      <vt:lpstr>Number</vt:lpstr>
      <vt:lpstr>File</vt:lpstr>
      <vt:lpstr>Config</vt:lpstr>
      <vt:lpstr>Access</vt:lpstr>
      <vt:lpstr>Access (2)</vt:lpstr>
      <vt:lpstr>About the Project Notebook</vt:lpstr>
      <vt:lpstr>_A1</vt:lpstr>
      <vt:lpstr>_A2</vt:lpstr>
      <vt:lpstr>_A3</vt:lpstr>
      <vt:lpstr>BranchGrp01</vt:lpstr>
      <vt:lpstr>BranchGrp02</vt:lpstr>
      <vt:lpstr>CCList</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FirstBzDayMon</vt:lpstr>
      <vt:lpstr>FirstBzDaySat</vt:lpstr>
      <vt:lpstr>FirstName</vt:lpstr>
      <vt:lpstr>Folder</vt:lpstr>
      <vt:lpstr>FullFileName_Input</vt:lpstr>
      <vt:lpstr>Int</vt:lpstr>
      <vt:lpstr>'Access (2)'!KB</vt:lpstr>
      <vt:lpstr>KB</vt:lpstr>
      <vt:lpstr>'Access (2)'!KT</vt:lpstr>
      <vt:lpstr>KT</vt:lpstr>
      <vt:lpstr>'Access (2)'!KU</vt:lpstr>
      <vt:lpstr>KU</vt:lpstr>
      <vt:lpstr>LastBzDayFri</vt:lpstr>
      <vt:lpstr>LastBzDayThu</vt:lpstr>
      <vt:lpstr>LastMonthEndDate</vt:lpstr>
      <vt:lpstr>LastMonthStartDate</vt:lpstr>
      <vt:lpstr>LastName</vt:lpstr>
      <vt:lpstr>LastWeekMonday</vt:lpstr>
      <vt:lpstr>'Access (2)'!LE_KB_CREDENTIAL</vt:lpstr>
      <vt:lpstr>LE_KB_CREDENTIAL</vt:lpstr>
      <vt:lpstr>'Access (2)'!LE_KB_ID</vt:lpstr>
      <vt:lpstr>LE_KB_ID</vt:lpstr>
      <vt:lpstr>'Access (2)'!LE_KB_PWD</vt:lpstr>
      <vt:lpstr>LE_KB_PWD</vt:lpstr>
      <vt:lpstr>'Access (2)'!LE_KB_URL</vt:lpstr>
      <vt:lpstr>LE_KB_URL</vt:lpstr>
      <vt:lpstr>'Access (2)'!LE_KB_USERNAME</vt:lpstr>
      <vt:lpstr>LE_KB_USERNAME</vt:lpstr>
      <vt:lpstr>'Access (2)'!LE_KT_CREDENTIAL</vt:lpstr>
      <vt:lpstr>LE_KT_CREDENTIAL</vt:lpstr>
      <vt:lpstr>'Access (2)'!LE_KT_ID</vt:lpstr>
      <vt:lpstr>LE_KT_ID</vt:lpstr>
      <vt:lpstr>'Access (2)'!LE_KT_PWD</vt:lpstr>
      <vt:lpstr>LE_KT_PWD</vt:lpstr>
      <vt:lpstr>'Access (2)'!LE_KT_USERNAME</vt:lpstr>
      <vt:lpstr>LE_KT_USERNAME</vt:lpstr>
      <vt:lpstr>'Access (2)'!LE_KU_CREDENTIAL</vt:lpstr>
      <vt:lpstr>LE_KU_CREDENTIAL</vt:lpstr>
      <vt:lpstr>'Access (2)'!LE_KU_ID</vt:lpstr>
      <vt:lpstr>LE_KU_ID</vt:lpstr>
      <vt:lpstr>'Access (2)'!LE_KU_PWD</vt:lpstr>
      <vt:lpstr>LE_KU_PWD</vt:lpstr>
      <vt:lpstr>'Access (2)'!LE_KU_URL</vt:lpstr>
      <vt:lpstr>LE_KU_URL</vt:lpstr>
      <vt:lpstr>'Access (2)'!LE_KU_USERNAME</vt:lpstr>
      <vt:lpstr>LE_KU_USERNAME</vt:lpstr>
      <vt:lpstr>'Access (2)'!LE_MK_CREDENTIAL</vt:lpstr>
      <vt:lpstr>LE_MK_CREDENTIAL</vt:lpstr>
      <vt:lpstr>'Access (2)'!LE_MK_ID</vt:lpstr>
      <vt:lpstr>LE_MK_ID</vt:lpstr>
      <vt:lpstr>'Access (2)'!LE_MK_PWD</vt:lpstr>
      <vt:lpstr>LE_MK_PWD</vt:lpstr>
      <vt:lpstr>'Access (2)'!LE_MK_URL</vt:lpstr>
      <vt:lpstr>LE_MK_URL</vt:lpstr>
      <vt:lpstr>'Access (2)'!LE_MK_USERNAME</vt:lpstr>
      <vt:lpstr>LE_MK_USERNAME</vt:lpstr>
      <vt:lpstr>'Access (2)'!LE_PC_CREDENTIAL</vt:lpstr>
      <vt:lpstr>'Access (2)'!LE_PC_ID</vt:lpstr>
      <vt:lpstr>'Access (2)'!LE_PC_PWD</vt:lpstr>
      <vt:lpstr>'Access (2)'!LE_PC_URL</vt:lpstr>
      <vt:lpstr>'Access (2)'!LE_PC_URL_LOCAL</vt:lpstr>
      <vt:lpstr>'Access (2)'!LE_PC_USERNAME</vt:lpstr>
      <vt:lpstr>'Access (2)'!LE_SB_CREDENTIAL</vt:lpstr>
      <vt:lpstr>'Access (2)'!LE_SB_ID</vt:lpstr>
      <vt:lpstr>'Access (2)'!LE_SB_PWD</vt:lpstr>
      <vt:lpstr>'Access (2)'!LE_SB_URL</vt:lpstr>
      <vt:lpstr>'Access (2)'!LE_SB_USERNAME</vt:lpstr>
      <vt:lpstr>Length</vt:lpstr>
      <vt:lpstr>LowerCase</vt:lpstr>
      <vt:lpstr>'Access (2)'!MK</vt:lpstr>
      <vt:lpstr>MK</vt:lpstr>
      <vt:lpstr>Number_Input</vt:lpstr>
      <vt:lpstr>NumberText_Input</vt:lpstr>
      <vt:lpstr>'Access (2)'!PC</vt:lpstr>
      <vt:lpstr>preferred_date_format</vt:lpstr>
      <vt:lpstr>Process_Folder</vt:lpstr>
      <vt:lpstr>ReformattedDate</vt:lpstr>
      <vt:lpstr>ReformattedFileName</vt:lpstr>
      <vt:lpstr>ReformattedNumber</vt:lpstr>
      <vt:lpstr>Replace</vt:lpstr>
      <vt:lpstr>Report_Email_Receiver</vt:lpstr>
      <vt:lpstr>Report_Folder</vt:lpstr>
      <vt:lpstr>Report_Sub_URL</vt:lpstr>
      <vt:lpstr>Result</vt:lpstr>
      <vt:lpstr>Search</vt:lpstr>
      <vt:lpstr>Text_Input</vt:lpstr>
      <vt:lpstr>ThisMonthFirstWorkingDay</vt:lpstr>
      <vt:lpstr>ThisMonthLastWorkingDay</vt:lpstr>
      <vt:lpstr>ThisWeekMonday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SCC-IT</cp:lastModifiedBy>
  <dcterms:created xsi:type="dcterms:W3CDTF">2019-08-19T13:07:58Z</dcterms:created>
  <dcterms:modified xsi:type="dcterms:W3CDTF">2023-04-10T07:07:40Z</dcterms:modified>
</cp:coreProperties>
</file>