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d.docs.live.net/dfa8e453c68a9915/Documents/UiPath/SCC - Kuantan/GitHub/Auto-Generate-LE-Weekly-Report/"/>
    </mc:Choice>
  </mc:AlternateContent>
  <xr:revisionPtr revIDLastSave="3" documentId="13_ncr:1_{978567F3-E4FD-4D80-B6C3-2AD73910CDCF}" xr6:coauthVersionLast="47" xr6:coauthVersionMax="47" xr10:uidLastSave="{4E4B6673-E222-4AA5-BAC5-A8EB7A5677F7}"/>
  <bookViews>
    <workbookView xWindow="1536" yWindow="1536" windowWidth="17280" windowHeight="8880" firstSheet="1" activeTab="5" xr2:uid="{CEA043F9-B9CC-4A62-BD5F-6FF44D9B0F3D}"/>
  </bookViews>
  <sheets>
    <sheet name="Scratchpad" sheetId="6" r:id="rId1"/>
    <sheet name="Date" sheetId="1" r:id="rId2"/>
    <sheet name="Text" sheetId="3" r:id="rId3"/>
    <sheet name="Number" sheetId="4" r:id="rId4"/>
    <sheet name="File" sheetId="5" r:id="rId5"/>
    <sheet name="Config" sheetId="8" r:id="rId6"/>
    <sheet name="Access" sheetId="7" r:id="rId7"/>
    <sheet name="Access (2)" sheetId="9" r:id="rId8"/>
    <sheet name="About the Project Notebook" sheetId="2" r:id="rId9"/>
  </sheets>
  <definedNames>
    <definedName name="_A1">Scratchpad!$A$1</definedName>
    <definedName name="_A2">Scratchpad!$A$2</definedName>
    <definedName name="_A3">Scratchpad!$A$3</definedName>
    <definedName name="BranchGrp01">Date!$B$18</definedName>
    <definedName name="BranchGrp02">Date!$C$18</definedName>
    <definedName name="CCList">Config!$B$4</definedName>
    <definedName name="CleanNumber">Number!$B$5</definedName>
    <definedName name="Contains">Text!$B$13</definedName>
    <definedName name="Date_Input">Date!$B$4</definedName>
    <definedName name="DatePlusDays">Date!$B$8</definedName>
    <definedName name="DatePlusWorkingDays">Date!$B$9</definedName>
    <definedName name="DateText">Date!$B$25</definedName>
    <definedName name="Days">Date!$B$7</definedName>
    <definedName name="FileExtension">File!$B$9</definedName>
    <definedName name="FileName">File!$B$8</definedName>
    <definedName name="FileNameNoExtension">File!$B$10</definedName>
    <definedName name="FirstBzDayMon">Date!$B$19</definedName>
    <definedName name="FirstBzDaySat">Date!$C$19</definedName>
    <definedName name="FirstName">Text!$B$15</definedName>
    <definedName name="Folder">File!$B$11</definedName>
    <definedName name="FullFileName_Input">File!$B$6</definedName>
    <definedName name="Int">Number!$B$6</definedName>
    <definedName name="KB" localSheetId="7">'Access (2)'!$B$15</definedName>
    <definedName name="KB">Access!$B$15</definedName>
    <definedName name="KT" localSheetId="7">'Access (2)'!$B$22</definedName>
    <definedName name="KT">Access!$B$22</definedName>
    <definedName name="KU" localSheetId="7">'Access (2)'!$B$1</definedName>
    <definedName name="KU">Access!$B$1</definedName>
    <definedName name="LastBzDayFri">Date!$B$20</definedName>
    <definedName name="LastBzDayThu">Date!$C$20</definedName>
    <definedName name="LastMonthEndDate">Date!$C$15</definedName>
    <definedName name="LastMonthStartDate">Date!$B$15</definedName>
    <definedName name="LastName">Text!$B$16</definedName>
    <definedName name="LastWeekFriday">Date!#REF!</definedName>
    <definedName name="LastWeekMonday">Date!$B$14</definedName>
    <definedName name="LastWeekSunday">Date!#REF!</definedName>
    <definedName name="LE_KB_CREDENTIAL" localSheetId="7">'Access (2)'!$B$20</definedName>
    <definedName name="LE_KB_CREDENTIAL">Access!$B$20</definedName>
    <definedName name="LE_KB_ID" localSheetId="7">'Access (2)'!$B$17</definedName>
    <definedName name="LE_KB_ID">Access!$B$17</definedName>
    <definedName name="LE_KB_PWD" localSheetId="7">'Access (2)'!$B$19</definedName>
    <definedName name="LE_KB_PWD">Access!$B$19</definedName>
    <definedName name="LE_KB_URL" localSheetId="7">'Access (2)'!$B$16</definedName>
    <definedName name="LE_KB_URL">Access!$B$16</definedName>
    <definedName name="LE_KB_USERNAME" localSheetId="7">'Access (2)'!$B$18</definedName>
    <definedName name="LE_KB_USERNAME">Access!$B$18</definedName>
    <definedName name="LE_KT_CREDENTIAL" localSheetId="7">'Access (2)'!$B$27</definedName>
    <definedName name="LE_KT_CREDENTIAL">Access!$B$27</definedName>
    <definedName name="LE_KT_ID" localSheetId="7">'Access (2)'!$B$24</definedName>
    <definedName name="LE_KT_ID">Access!$B$24</definedName>
    <definedName name="LE_KT_PWD" localSheetId="7">'Access (2)'!$B$26</definedName>
    <definedName name="LE_KT_PWD">Access!$B$26</definedName>
    <definedName name="LE_KT_URL" localSheetId="7">'Access (2)'!#REF!</definedName>
    <definedName name="LE_KT_URL">Access!#REF!</definedName>
    <definedName name="LE_KT_USERNAME" localSheetId="7">'Access (2)'!$B$25</definedName>
    <definedName name="LE_KT_USERNAME">Access!$B$25</definedName>
    <definedName name="LE_KU_CREDENTIAL" localSheetId="7">'Access (2)'!$B$6</definedName>
    <definedName name="LE_KU_CREDENTIAL">Access!$B$6</definedName>
    <definedName name="LE_KU_ID" localSheetId="7">'Access (2)'!$B$3</definedName>
    <definedName name="LE_KU_ID">Access!$B$3</definedName>
    <definedName name="LE_KU_PWD" localSheetId="7">'Access (2)'!$B$5</definedName>
    <definedName name="LE_KU_PWD">Access!$B$5</definedName>
    <definedName name="LE_KU_URL" localSheetId="7">'Access (2)'!$B$2</definedName>
    <definedName name="LE_KU_URL">Access!$B$2</definedName>
    <definedName name="LE_KU_USERNAME" localSheetId="7">'Access (2)'!$B$4</definedName>
    <definedName name="LE_KU_USERNAME">Access!$B$4</definedName>
    <definedName name="LE_MK_CREDENTIAL" localSheetId="7">'Access (2)'!$B$13</definedName>
    <definedName name="LE_MK_CREDENTIAL">Access!$B$13</definedName>
    <definedName name="LE_MK_ID" localSheetId="7">'Access (2)'!$B$10</definedName>
    <definedName name="LE_MK_ID">Access!$B$10</definedName>
    <definedName name="LE_MK_PWD" localSheetId="7">'Access (2)'!$B$12</definedName>
    <definedName name="LE_MK_PWD">Access!$B$12</definedName>
    <definedName name="LE_MK_URL" localSheetId="7">'Access (2)'!$B$9</definedName>
    <definedName name="LE_MK_URL">Access!$B$9</definedName>
    <definedName name="LE_MK_USERNAME" localSheetId="7">'Access (2)'!$B$11</definedName>
    <definedName name="LE_MK_USERNAME">Access!$B$11</definedName>
    <definedName name="LE_PC_CREDENTIAL" localSheetId="7">'Access (2)'!$B$34</definedName>
    <definedName name="LE_PC_CREDENTIAL">Access!#REF!</definedName>
    <definedName name="LE_PC_ID" localSheetId="7">'Access (2)'!$B$31</definedName>
    <definedName name="LE_PC_ID">Access!#REF!</definedName>
    <definedName name="LE_PC_PWD" localSheetId="7">'Access (2)'!$B$33</definedName>
    <definedName name="LE_PC_PWD">Access!#REF!</definedName>
    <definedName name="LE_PC_URL" localSheetId="7">'Access (2)'!$B$30</definedName>
    <definedName name="LE_PC_URL">Access!#REF!</definedName>
    <definedName name="LE_PC_URL_LOCAL" localSheetId="7">'Access (2)'!$C$30</definedName>
    <definedName name="LE_PC_URL_LOCAL">Access!#REF!</definedName>
    <definedName name="LE_PC_USERNAME" localSheetId="7">'Access (2)'!$B$32</definedName>
    <definedName name="LE_PC_USERNAME">Access!#REF!</definedName>
    <definedName name="LE_SB_CREDENTIAL" localSheetId="7">'Access (2)'!$B$41</definedName>
    <definedName name="LE_SB_CREDENTIAL">Access!#REF!</definedName>
    <definedName name="LE_SB_ID" localSheetId="7">'Access (2)'!$B$38</definedName>
    <definedName name="LE_SB_ID">Access!#REF!</definedName>
    <definedName name="LE_SB_PWD" localSheetId="7">'Access (2)'!$B$40</definedName>
    <definedName name="LE_SB_PWD">Access!#REF!</definedName>
    <definedName name="LE_SB_URL" localSheetId="7">'Access (2)'!$B$37</definedName>
    <definedName name="LE_SB_URL">Access!#REF!</definedName>
    <definedName name="LE_SB_USERNAME" localSheetId="7">'Access (2)'!$B$39</definedName>
    <definedName name="LE_SB_USERNAME">Access!#REF!</definedName>
    <definedName name="Length">Text!$B$6</definedName>
    <definedName name="LowerCase">Text!$B$8</definedName>
    <definedName name="MK" localSheetId="7">'Access (2)'!$B$8</definedName>
    <definedName name="MK">Access!$B$8</definedName>
    <definedName name="Number_Input">Number!$B$4</definedName>
    <definedName name="NumberText_Input">Number!$B$11</definedName>
    <definedName name="PC" localSheetId="7">'Access (2)'!$B$29</definedName>
    <definedName name="PC">Access!#REF!</definedName>
    <definedName name="preferred_date_format">Date!$B$6</definedName>
    <definedName name="Process_Folder">Config!$B$1</definedName>
    <definedName name="ReformattedDate">Date!$B$37</definedName>
    <definedName name="ReformattedFileName">File!$B$15</definedName>
    <definedName name="ReformattedNumber">Number!$B$15</definedName>
    <definedName name="Replace">Text!$B$11</definedName>
    <definedName name="Report_Email_Receiver">Config!$B$3</definedName>
    <definedName name="Report_Folder">Config!$B$2</definedName>
    <definedName name="Report_Sub_URL">Config!$B$5</definedName>
    <definedName name="Result">Text!$B$12</definedName>
    <definedName name="Search">Text!$B$10</definedName>
    <definedName name="Text_Input">Text!$B$4</definedName>
    <definedName name="ThisMonthFirstWorkingDay">Date!$B$16</definedName>
    <definedName name="ThisMonthLastWorkingDay">Date!$C$16</definedName>
    <definedName name="ThisWeekMonday">Date!$B$13</definedName>
    <definedName name="Today">Date!$B$12</definedName>
    <definedName name="Trimmed">Text!$B$5</definedName>
    <definedName name="TwoDecimals">Number!$B$7</definedName>
    <definedName name="UpperCase">Text!$B$7</definedName>
    <definedName name="YYYYMMDD">Date!$B$10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0" i="1" l="1"/>
  <c r="C19" i="1"/>
  <c r="B20" i="1"/>
  <c r="B19" i="1"/>
  <c r="H13" i="1"/>
  <c r="G13" i="1"/>
  <c r="F13" i="1"/>
  <c r="E13" i="1"/>
  <c r="D13" i="1"/>
  <c r="C13" i="1"/>
  <c r="B13" i="1"/>
  <c r="H14" i="1"/>
  <c r="G14" i="1"/>
  <c r="F14" i="1"/>
  <c r="E14" i="1"/>
  <c r="D14" i="1"/>
  <c r="C14" i="1"/>
  <c r="B13" i="3"/>
  <c r="B36" i="1" l="1"/>
  <c r="F32" i="1"/>
  <c r="C16" i="1"/>
  <c r="B16" i="1"/>
  <c r="C15" i="1"/>
  <c r="B15" i="1"/>
  <c r="B14" i="1"/>
  <c r="B12" i="1"/>
  <c r="F8" i="3" l="1"/>
  <c r="F9" i="3"/>
  <c r="F7" i="3"/>
  <c r="F6" i="3"/>
  <c r="F5" i="3" l="1"/>
  <c r="B15" i="3"/>
  <c r="B12" i="3"/>
  <c r="B5" i="4" l="1"/>
  <c r="B7" i="4" s="1"/>
  <c r="B6" i="4" l="1"/>
  <c r="B8" i="5" l="1"/>
  <c r="B11" i="5" s="1"/>
  <c r="B16" i="3"/>
  <c r="B9" i="5" l="1"/>
  <c r="B10" i="5" s="1"/>
  <c r="B15" i="5" s="1"/>
  <c r="B15" i="4"/>
  <c r="B29" i="1" l="1"/>
  <c r="B4" i="1"/>
  <c r="B9" i="1" s="1"/>
  <c r="B8" i="3"/>
  <c r="B7" i="3"/>
  <c r="B6" i="3"/>
  <c r="B5" i="3"/>
  <c r="C29" i="1" l="1"/>
  <c r="D29" i="1" s="1"/>
  <c r="B32" i="1"/>
  <c r="B8" i="1"/>
  <c r="B10" i="1"/>
  <c r="B30" i="1" l="1"/>
  <c r="B31" i="1" l="1"/>
  <c r="B34" i="1" s="1"/>
  <c r="B33" i="1"/>
  <c r="B37" i="1" l="1"/>
</calcChain>
</file>

<file path=xl/sharedStrings.xml><?xml version="1.0" encoding="utf-8"?>
<sst xmlns="http://schemas.openxmlformats.org/spreadsheetml/2006/main" count="249" uniqueCount="145">
  <si>
    <t>Last month's dates (First and Last)</t>
  </si>
  <si>
    <t>First / Last business day this month</t>
  </si>
  <si>
    <t>Number Operations</t>
  </si>
  <si>
    <t>Contains?</t>
  </si>
  <si>
    <t>Date Operations</t>
  </si>
  <si>
    <t>,</t>
  </si>
  <si>
    <t>123.456,78</t>
  </si>
  <si>
    <t>.</t>
  </si>
  <si>
    <t>YMD</t>
  </si>
  <si>
    <t>年</t>
  </si>
  <si>
    <t>月</t>
  </si>
  <si>
    <t>2008年12月31日 (水)</t>
  </si>
  <si>
    <t>日</t>
  </si>
  <si>
    <t>Date Format (YYYYMMDD)</t>
  </si>
  <si>
    <t>John</t>
  </si>
  <si>
    <t>Mary</t>
  </si>
  <si>
    <t>Converts text to a number, in a locale-independent way</t>
  </si>
  <si>
    <t>Converts text to a date, in a locale-independent way</t>
  </si>
  <si>
    <t>Inputs</t>
  </si>
  <si>
    <t>Text</t>
  </si>
  <si>
    <t>Calculated Values</t>
  </si>
  <si>
    <t>Output</t>
  </si>
  <si>
    <t>Separator</t>
  </si>
  <si>
    <t>Format</t>
  </si>
  <si>
    <t>Reformatted Date</t>
  </si>
  <si>
    <t>Today</t>
  </si>
  <si>
    <t>Date (input)</t>
  </si>
  <si>
    <t>1st token</t>
  </si>
  <si>
    <t>2nd token</t>
  </si>
  <si>
    <t>3rd token</t>
  </si>
  <si>
    <t>Extracted Year</t>
  </si>
  <si>
    <t>Extracted Month</t>
  </si>
  <si>
    <t>Extracted Day</t>
  </si>
  <si>
    <t>Decimal Separator</t>
  </si>
  <si>
    <t>Group Separator</t>
  </si>
  <si>
    <t>Reformatted Number</t>
  </si>
  <si>
    <t>Number (input)</t>
  </si>
  <si>
    <t>Int</t>
  </si>
  <si>
    <t>2 decimals</t>
  </si>
  <si>
    <t>File name</t>
  </si>
  <si>
    <t>File name no extension</t>
  </si>
  <si>
    <t>File extension</t>
  </si>
  <si>
    <t>Input</t>
  </si>
  <si>
    <t>Trimmed</t>
  </si>
  <si>
    <t>Length</t>
  </si>
  <si>
    <t>Upper case</t>
  </si>
  <si>
    <t>Lower case</t>
  </si>
  <si>
    <t>Search</t>
  </si>
  <si>
    <t>Replace</t>
  </si>
  <si>
    <t>Result</t>
  </si>
  <si>
    <t>First Name</t>
  </si>
  <si>
    <t>Last Name</t>
  </si>
  <si>
    <t>Text Operations</t>
  </si>
  <si>
    <t>Text (input)</t>
  </si>
  <si>
    <t>Splits a full file name to get its folder and extension</t>
  </si>
  <si>
    <t>Folder</t>
  </si>
  <si>
    <t>Reformatted File Name:</t>
  </si>
  <si>
    <t>Days</t>
  </si>
  <si>
    <t>Date plus a number of days</t>
  </si>
  <si>
    <t>Date plus a number of working days</t>
  </si>
  <si>
    <t>Text to the left</t>
  </si>
  <si>
    <t>Text to the right</t>
  </si>
  <si>
    <t>Extracted text</t>
  </si>
  <si>
    <t xml:space="preserve"> </t>
  </si>
  <si>
    <t>John C. Doe</t>
  </si>
  <si>
    <t>Doe</t>
  </si>
  <si>
    <t>John C.</t>
  </si>
  <si>
    <t>Cleaned Up</t>
  </si>
  <si>
    <t>Project Notebook</t>
  </si>
  <si>
    <t>- Use the cell containining the formula directly in another activity to get the value produced by your formula.</t>
  </si>
  <si>
    <t>How to use the Project Notebook</t>
  </si>
  <si>
    <t>How to save data</t>
  </si>
  <si>
    <t>- The Project Notebook is intended for manipulating data when your automation is running. It is not intended as a place to store data.</t>
  </si>
  <si>
    <t>-  To save data to an Excel file:</t>
  </si>
  <si>
    <t xml:space="preserve">  - If you indicate a file name that doesn't exist, it will be created when you run your project.</t>
  </si>
  <si>
    <t>Formulas for working with text</t>
  </si>
  <si>
    <t>Formulas for working with numbers</t>
  </si>
  <si>
    <t>File System Helpers</t>
  </si>
  <si>
    <t>Formulas for working with file names and paths</t>
  </si>
  <si>
    <t>- Add a "Write Cell" activity to put the data you want to manipulate using an Excel formula into the "input cell" for your formula.</t>
  </si>
  <si>
    <t xml:space="preserve">  - Add a "Use Excel File" activity and choose your target Excel file.</t>
  </si>
  <si>
    <t>Your Project Notebook is intended to use Excel formulas for data manipulation and calculations  It includes several samples sheets to get you started, but you have the freedom to do anything you can do in Excel.</t>
  </si>
  <si>
    <t>C:\temp\Untitled Document.docx</t>
  </si>
  <si>
    <t>Preferred Format</t>
  </si>
  <si>
    <t xml:space="preserve">   Output Date Format</t>
  </si>
  <si>
    <t>Formulas for working with dates
Note: All dates are formatted using TEXT() to avoid formatting issues that can occur due to differences in formatting preferences</t>
  </si>
  <si>
    <t>http://scc-eb.dyndns.org:8090/OSDP/</t>
  </si>
  <si>
    <t>ID</t>
  </si>
  <si>
    <t>User</t>
  </si>
  <si>
    <t>URL</t>
  </si>
  <si>
    <t>DT_ADMIN_01</t>
  </si>
  <si>
    <t>Password</t>
  </si>
  <si>
    <t>dtadmin</t>
  </si>
  <si>
    <t>http://scc-mtk2.dyndns.org:8080/OSDP/</t>
  </si>
  <si>
    <t>http://scc-kl.dyndns.org/OSDP/Default.aspx</t>
  </si>
  <si>
    <t>http://192.168.2.231/OSDP/</t>
  </si>
  <si>
    <t>http://scc-srb1.dyndns.org/OSDP/Default.aspx</t>
  </si>
  <si>
    <t>SHAHIRA</t>
  </si>
  <si>
    <t>lever123</t>
  </si>
  <si>
    <t>admin_wallskb</t>
  </si>
  <si>
    <t>scc123@</t>
  </si>
  <si>
    <t>sha123</t>
  </si>
  <si>
    <t>sharifah</t>
  </si>
  <si>
    <t>admin123</t>
  </si>
  <si>
    <t>admin</t>
  </si>
  <si>
    <t>http://scc-kb3.dyndns.org/OSDP/</t>
  </si>
  <si>
    <t>Branch</t>
  </si>
  <si>
    <t>KU</t>
  </si>
  <si>
    <t>MK</t>
  </si>
  <si>
    <t>KB</t>
  </si>
  <si>
    <t>KT</t>
  </si>
  <si>
    <t>PC</t>
  </si>
  <si>
    <t>Process Folder</t>
  </si>
  <si>
    <t>RPA LE Report</t>
  </si>
  <si>
    <t>Report Receiver</t>
  </si>
  <si>
    <t>pekwei.yeong@sccsb.com.my</t>
  </si>
  <si>
    <t>CC List</t>
  </si>
  <si>
    <t>eric.tan@sccsb.com.my; yen@sccsb.com.my; kokyu.kan@sccsb.com.my; it03@sccsb.com.my</t>
  </si>
  <si>
    <t>Report Folder</t>
  </si>
  <si>
    <t>dd/mm/yyyy</t>
  </si>
  <si>
    <t>This week's dates (Mon, Tue, Wed, Thu, Fri, Sat, Sun)</t>
  </si>
  <si>
    <t>Last week's dates (Mon, Tue, Wed, Thu, Fri, Sat, Sun)</t>
  </si>
  <si>
    <t>KT, KB</t>
  </si>
  <si>
    <t>KU, PC, SB, MK</t>
  </si>
  <si>
    <t>Last Business Day of this week (Fri, Thu)</t>
  </si>
  <si>
    <t>SB</t>
  </si>
  <si>
    <t>LE_KB_CREDENTIAL</t>
  </si>
  <si>
    <t>LE_KT_CREDENTIAL</t>
  </si>
  <si>
    <t>LE_PC_CREDENTIAL</t>
  </si>
  <si>
    <t>LE_SB_CREDENTIAL</t>
  </si>
  <si>
    <t>LE Reports</t>
  </si>
  <si>
    <t>71600058</t>
  </si>
  <si>
    <t>Invalid URL
http://scc-kl.dyndns.org/OSDP/Default.aspx</t>
  </si>
  <si>
    <t>LE_KU_CREDENTIAL</t>
  </si>
  <si>
    <t>LE_MK_CREDENTIAL</t>
  </si>
  <si>
    <t>15260961</t>
  </si>
  <si>
    <t>15122698</t>
  </si>
  <si>
    <t>15081034</t>
  </si>
  <si>
    <t>http://scc-kt2.dyndns.org/OSDP/Default.aspx</t>
  </si>
  <si>
    <t>15147451</t>
  </si>
  <si>
    <t>invalid credential
admin</t>
  </si>
  <si>
    <t>Report Sub URL</t>
  </si>
  <si>
    <t>reports/reportform.aspx?qs=/SNDReports/UMM%20Goods%20Returned%20Report</t>
  </si>
  <si>
    <t>eric.tan@sccsb.com.my</t>
  </si>
  <si>
    <t>First Business Day of this week (Mon, Sat)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</si>
</sst>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_);\(&quot;$&quot;#,##0\)"/>
    <numFmt numFmtId="165" formatCode="&quot;$&quot;#,##0_);[Red]\(&quot;$&quot;#,##0\)"/>
    <numFmt numFmtId="166" formatCode="_(* #,##0.00_);_(* \(#,##0.00\);_(* &quot;-&quot;??_);_(@_)"/>
    <numFmt numFmtId="167" formatCode="###,000"/>
    <numFmt numFmtId="168" formatCode="yyyy;@"/>
  </numFmts>
  <fonts count="27" x14ac:knownFonts="1">
    <font>
      <sz val="11"/>
      <color theme="1"/>
      <name val="Calibri"/>
      <family val="2"/>
      <scheme val="minor"/>
    </font>
    <font>
      <sz val="11"/>
      <color theme="1"/>
      <name val="Calibri"/>
      <family val="2"/>
      <scheme val="minor"/>
    </font>
    <font>
      <b/>
      <sz val="11"/>
      <color theme="1"/>
      <name val="Calibri"/>
      <family val="2"/>
      <scheme val="minor"/>
    </font>
    <font>
      <sz val="11"/>
      <color rgb="FF222222"/>
      <name val="Arial"/>
      <family val="2"/>
    </font>
    <font>
      <sz val="11"/>
      <color theme="0"/>
      <name val="Calibri"/>
      <family val="2"/>
      <scheme val="minor"/>
    </font>
    <font>
      <sz val="11"/>
      <color theme="1"/>
      <name val="Calibri"/>
      <family val="2"/>
    </font>
    <font>
      <sz val="11"/>
      <color rgb="FF0B744D"/>
      <name val="Calibri"/>
      <family val="2"/>
      <scheme val="minor"/>
    </font>
    <font>
      <sz val="72"/>
      <color theme="0"/>
      <name val="Calibri Light"/>
      <family val="2"/>
      <scheme val="major"/>
    </font>
    <font>
      <sz val="17"/>
      <color theme="0"/>
      <name val="Calibri"/>
      <family val="2"/>
      <scheme val="minor"/>
    </font>
    <font>
      <u/>
      <sz val="11"/>
      <color theme="11"/>
      <name val="Calibri"/>
      <family val="2"/>
      <scheme val="minor"/>
    </font>
    <font>
      <u/>
      <sz val="11"/>
      <color theme="10"/>
      <name val="Calibri"/>
      <family val="2"/>
      <scheme val="minor"/>
    </font>
    <font>
      <b/>
      <sz val="14"/>
      <color rgb="FF0070C0"/>
      <name val="Segoe UI"/>
      <family val="2"/>
    </font>
    <font>
      <sz val="42"/>
      <color theme="0"/>
      <name val="Segoe UI"/>
      <family val="2"/>
    </font>
    <font>
      <sz val="11"/>
      <name val="Calibri"/>
      <family val="2"/>
      <scheme val="minor"/>
    </font>
    <font>
      <sz val="24"/>
      <color theme="0"/>
      <name val="Segoe UI"/>
      <family val="2"/>
    </font>
    <font>
      <sz val="14"/>
      <color theme="0"/>
      <name val="Calibri"/>
      <family val="2"/>
      <scheme val="minor"/>
    </font>
    <font>
      <b/>
      <sz val="14"/>
      <color theme="0"/>
      <name val="Calibri"/>
      <family val="2"/>
      <scheme val="minor"/>
    </font>
    <font>
      <b/>
      <sz val="11"/>
      <color rgb="FF002060"/>
      <name val="Calibri"/>
      <family val="2"/>
      <scheme val="minor"/>
    </font>
    <font>
      <sz val="11"/>
      <color rgb="FF002060"/>
      <name val="Calibri"/>
      <family val="2"/>
      <scheme val="minor"/>
    </font>
    <font>
      <sz val="9"/>
      <color theme="1"/>
      <name val="Calibri Light"/>
      <family val="2"/>
      <scheme val="major"/>
    </font>
    <font>
      <u/>
      <sz val="9"/>
      <color theme="1"/>
      <name val="Calibri Light"/>
      <family val="2"/>
      <scheme val="major"/>
    </font>
    <font>
      <b/>
      <sz val="11"/>
      <color theme="1"/>
      <name val="Calibri Light"/>
      <family val="2"/>
      <scheme val="major"/>
    </font>
    <font>
      <u/>
      <sz val="11"/>
      <color theme="1"/>
      <name val="Calibri Light"/>
      <family val="2"/>
      <scheme val="major"/>
    </font>
    <font>
      <sz val="11"/>
      <color theme="1"/>
      <name val="Calibri Light"/>
      <family val="2"/>
      <scheme val="major"/>
    </font>
    <font>
      <b/>
      <u/>
      <sz val="11"/>
      <color rgb="FFFF0000"/>
      <name val="Calibri Light"/>
      <family val="2"/>
      <scheme val="major"/>
    </font>
    <font>
      <b/>
      <sz val="11"/>
      <color rgb="FFFF0000"/>
      <name val="Calibri Light"/>
      <family val="2"/>
      <scheme val="major"/>
    </font>
    <font>
      <b/>
      <sz val="11"/>
      <color rgb="FF002060"/>
      <name val="Calibri Light"/>
      <family val="2"/>
      <scheme val="major"/>
    </font>
  </fonts>
  <fills count="9">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0" tint="-0.249977111117893"/>
        <bgColor indexed="64"/>
      </patternFill>
    </fill>
    <fill>
      <patternFill patternType="solid">
        <fgColor rgb="FF00819D"/>
        <bgColor indexed="64"/>
      </patternFill>
    </fill>
  </fills>
  <borders count="2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s>
  <cellStyleXfs count="45">
    <xf numFmtId="0" fontId="0" fillId="0" borderId="0"/>
    <xf numFmtId="166" fontId="1" fillId="0" borderId="0" applyFont="0" applyFill="0" applyBorder="0" applyAlignment="0" applyProtection="0"/>
    <xf numFmtId="0" fontId="6" fillId="0" borderId="0" applyFill="0" applyBorder="0">
      <alignment wrapText="1"/>
    </xf>
    <xf numFmtId="0" fontId="1"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6" fillId="2" borderId="0" applyNumberFormat="0" applyProtection="0">
      <alignment horizontal="left" wrapText="1" indent="4"/>
    </xf>
    <xf numFmtId="0" fontId="4" fillId="0" borderId="0"/>
    <xf numFmtId="0" fontId="7" fillId="2" borderId="0" applyNumberFormat="0" applyBorder="0" applyProtection="0">
      <alignment horizontal="left" indent="1"/>
    </xf>
    <xf numFmtId="0" fontId="10" fillId="0" borderId="0" applyNumberFormat="0" applyFill="0" applyBorder="0" applyAlignment="0" applyProtection="0"/>
    <xf numFmtId="0" fontId="9" fillId="0" borderId="0" applyNumberFormat="0" applyFill="0" applyBorder="0" applyAlignment="0" applyProtection="0"/>
    <xf numFmtId="164" fontId="1" fillId="0" borderId="0" applyFont="0" applyFill="0" applyBorder="0" applyAlignment="0" applyProtection="0"/>
    <xf numFmtId="0" fontId="8" fillId="2" borderId="0" applyNumberFormat="0" applyProtection="0">
      <alignment horizontal="left" wrapText="1" indent="4"/>
    </xf>
    <xf numFmtId="0" fontId="6" fillId="2" borderId="0" applyNumberFormat="0" applyProtection="0">
      <alignment horizontal="left" wrapText="1" indent="4"/>
    </xf>
    <xf numFmtId="0" fontId="4" fillId="4" borderId="0" applyNumberFormat="0" applyBorder="0" applyProtection="0"/>
    <xf numFmtId="0" fontId="2" fillId="0" borderId="0" applyNumberFormat="0" applyFill="0" applyBorder="0" applyAlignment="0" applyProtection="0"/>
    <xf numFmtId="0" fontId="1" fillId="0" borderId="12" applyNumberFormat="0" applyFont="0" applyFill="0" applyAlignment="0"/>
    <xf numFmtId="0" fontId="1" fillId="0" borderId="13" applyNumberFormat="0" applyFont="0" applyFill="0" applyAlignment="0"/>
    <xf numFmtId="14" fontId="1" fillId="0" borderId="0" applyFont="0" applyFill="0" applyBorder="0" applyAlignment="0"/>
    <xf numFmtId="0" fontId="1" fillId="3" borderId="0"/>
    <xf numFmtId="165" fontId="1" fillId="5" borderId="0" applyFont="0" applyBorder="0" applyAlignment="0"/>
    <xf numFmtId="0" fontId="1" fillId="0" borderId="14"/>
    <xf numFmtId="0" fontId="1" fillId="0" borderId="15" applyNumberFormat="0" applyFont="0" applyFill="0"/>
    <xf numFmtId="0" fontId="1" fillId="0" borderId="16" applyNumberFormat="0" applyFont="0" applyFill="0" applyAlignment="0"/>
    <xf numFmtId="0" fontId="1" fillId="3" borderId="17"/>
    <xf numFmtId="0" fontId="1" fillId="0" borderId="18" applyNumberFormat="0" applyFont="0" applyFill="0" applyAlignment="0"/>
    <xf numFmtId="0" fontId="1" fillId="0" borderId="19" applyNumberFormat="0" applyFont="0" applyFill="0" applyAlignment="0"/>
    <xf numFmtId="168" fontId="1" fillId="0" borderId="0" applyFont="0" applyFill="0" applyBorder="0" applyAlignment="0"/>
    <xf numFmtId="0" fontId="1" fillId="6" borderId="11"/>
    <xf numFmtId="0" fontId="4" fillId="4" borderId="0" applyNumberFormat="0" applyBorder="0" applyProtection="0"/>
    <xf numFmtId="0" fontId="1" fillId="3" borderId="0"/>
    <xf numFmtId="0" fontId="1" fillId="6" borderId="11"/>
    <xf numFmtId="0" fontId="1" fillId="0" borderId="0"/>
    <xf numFmtId="0" fontId="5" fillId="0" borderId="0"/>
    <xf numFmtId="0" fontId="1" fillId="3" borderId="17"/>
    <xf numFmtId="0" fontId="5" fillId="0" borderId="0"/>
    <xf numFmtId="0" fontId="11" fillId="0" borderId="0" applyBorder="0" applyProtection="0">
      <alignment horizontal="left"/>
    </xf>
    <xf numFmtId="0" fontId="12" fillId="2" borderId="0" applyNumberFormat="0" applyBorder="0" applyProtection="0">
      <alignment horizontal="left" indent="1"/>
    </xf>
    <xf numFmtId="0" fontId="5" fillId="0" borderId="0"/>
    <xf numFmtId="16" fontId="13" fillId="0" borderId="0" applyFont="0" applyFill="0" applyBorder="0" applyAlignment="0">
      <alignment horizontal="left"/>
    </xf>
    <xf numFmtId="164"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166" fontId="5" fillId="0" borderId="0" applyFont="0" applyFill="0" applyBorder="0" applyAlignment="0" applyProtection="0"/>
  </cellStyleXfs>
  <cellXfs count="63">
    <xf numFmtId="0" fontId="0" fillId="0" borderId="0" xfId="0"/>
    <xf numFmtId="16" fontId="0" fillId="0" borderId="0" xfId="0" applyNumberFormat="1"/>
    <xf numFmtId="14" fontId="0" fillId="0" borderId="0" xfId="0" applyNumberFormat="1"/>
    <xf numFmtId="0" fontId="2" fillId="0" borderId="0" xfId="0" applyFont="1"/>
    <xf numFmtId="167" fontId="0" fillId="0" borderId="0" xfId="0" applyNumberFormat="1"/>
    <xf numFmtId="0" fontId="0" fillId="0" borderId="2" xfId="0" applyBorder="1"/>
    <xf numFmtId="0" fontId="0" fillId="0" borderId="5" xfId="0" applyBorder="1"/>
    <xf numFmtId="166" fontId="0" fillId="0" borderId="5" xfId="1" applyFont="1" applyBorder="1"/>
    <xf numFmtId="0" fontId="2" fillId="0" borderId="1" xfId="0" applyFont="1" applyBorder="1"/>
    <xf numFmtId="0" fontId="0" fillId="0" borderId="1" xfId="0" applyBorder="1" applyAlignment="1">
      <alignment horizontal="left" indent="1"/>
    </xf>
    <xf numFmtId="0" fontId="2" fillId="0" borderId="1" xfId="0" applyFont="1" applyBorder="1" applyAlignment="1">
      <alignment horizontal="left"/>
    </xf>
    <xf numFmtId="0" fontId="0" fillId="0" borderId="3" xfId="0" applyBorder="1" applyAlignment="1">
      <alignment horizontal="left" indent="1"/>
    </xf>
    <xf numFmtId="0" fontId="0" fillId="0" borderId="9" xfId="0" applyBorder="1" applyAlignment="1">
      <alignment horizontal="left" indent="1"/>
    </xf>
    <xf numFmtId="0" fontId="0" fillId="0" borderId="10" xfId="0" applyBorder="1"/>
    <xf numFmtId="0" fontId="0" fillId="0" borderId="0" xfId="1" applyNumberFormat="1" applyFont="1"/>
    <xf numFmtId="0" fontId="0" fillId="0" borderId="0" xfId="0" applyAlignment="1">
      <alignment wrapText="1"/>
    </xf>
    <xf numFmtId="0" fontId="1" fillId="0" borderId="0" xfId="1" applyNumberFormat="1" applyFont="1" applyBorder="1"/>
    <xf numFmtId="0" fontId="2" fillId="7" borderId="0" xfId="0" applyFont="1" applyFill="1" applyAlignment="1">
      <alignment horizontal="left" vertical="top" wrapText="1" indent="1"/>
    </xf>
    <xf numFmtId="0" fontId="0" fillId="0" borderId="0" xfId="0" applyAlignment="1">
      <alignment horizontal="left" vertical="top" wrapText="1" indent="1"/>
    </xf>
    <xf numFmtId="0" fontId="0" fillId="8" borderId="0" xfId="0" applyFill="1"/>
    <xf numFmtId="0" fontId="0" fillId="0" borderId="0" xfId="0" quotePrefix="1" applyAlignment="1">
      <alignment horizontal="left" vertical="top" wrapText="1" indent="1"/>
    </xf>
    <xf numFmtId="0" fontId="15" fillId="8" borderId="0" xfId="5" applyFont="1" applyFill="1" applyAlignment="1">
      <alignment horizontal="left" vertical="top" wrapText="1" indent="1"/>
    </xf>
    <xf numFmtId="0" fontId="14" fillId="8" borderId="0" xfId="4" applyFont="1" applyFill="1" applyAlignment="1">
      <alignment horizontal="left" vertical="top" wrapText="1" indent="1"/>
    </xf>
    <xf numFmtId="0" fontId="4" fillId="0" borderId="0" xfId="5" applyFont="1" applyFill="1" applyAlignment="1">
      <alignment horizontal="left" vertical="top" wrapText="1"/>
    </xf>
    <xf numFmtId="0" fontId="16" fillId="0" borderId="0" xfId="5" applyFont="1" applyFill="1" applyAlignment="1">
      <alignment horizontal="left" vertical="top" wrapText="1"/>
    </xf>
    <xf numFmtId="0" fontId="0" fillId="0" borderId="1" xfId="0" applyBorder="1" applyAlignment="1">
      <alignment horizontal="left"/>
    </xf>
    <xf numFmtId="0" fontId="2" fillId="0" borderId="0" xfId="0" applyFont="1" applyAlignment="1">
      <alignment vertical="center"/>
    </xf>
    <xf numFmtId="0" fontId="0" fillId="0" borderId="0" xfId="0" applyAlignment="1">
      <alignment horizontal="center" vertical="center"/>
    </xf>
    <xf numFmtId="0" fontId="0" fillId="0" borderId="0" xfId="0" applyAlignment="1">
      <alignment horizontal="left" vertical="top" indent="1"/>
    </xf>
    <xf numFmtId="0" fontId="2" fillId="0" borderId="0" xfId="0" applyFont="1" applyAlignment="1">
      <alignment horizontal="left" vertical="center" indent="1"/>
    </xf>
    <xf numFmtId="14" fontId="0" fillId="0" borderId="0" xfId="0" applyNumberFormat="1" applyAlignment="1">
      <alignment horizontal="center" vertical="center"/>
    </xf>
    <xf numFmtId="0" fontId="0" fillId="0" borderId="2" xfId="0" applyBorder="1" applyAlignment="1">
      <alignment horizontal="center" vertical="center"/>
    </xf>
    <xf numFmtId="0" fontId="0" fillId="0" borderId="0" xfId="0" quotePrefix="1" applyAlignment="1">
      <alignment horizontal="center" vertical="center"/>
    </xf>
    <xf numFmtId="14" fontId="0" fillId="0" borderId="4" xfId="0" applyNumberFormat="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17" fillId="0" borderId="0" xfId="0" applyFont="1"/>
    <xf numFmtId="14" fontId="17" fillId="0" borderId="0" xfId="0" applyNumberFormat="1" applyFont="1" applyAlignment="1">
      <alignment horizontal="center" vertical="center"/>
    </xf>
    <xf numFmtId="0" fontId="20" fillId="0" borderId="0" xfId="9" applyFont="1" applyAlignment="1">
      <alignment horizontal="center" vertical="center"/>
    </xf>
    <xf numFmtId="0" fontId="19" fillId="0" borderId="0" xfId="0" applyFont="1" applyAlignment="1">
      <alignment horizontal="center" vertical="center"/>
    </xf>
    <xf numFmtId="0" fontId="19" fillId="0" borderId="0" xfId="0" applyFont="1" applyAlignment="1">
      <alignment vertical="center"/>
    </xf>
    <xf numFmtId="49" fontId="21" fillId="0" borderId="0" xfId="0" applyNumberFormat="1" applyFont="1" applyAlignment="1">
      <alignment horizontal="left" vertical="center"/>
    </xf>
    <xf numFmtId="49" fontId="22" fillId="0" borderId="0" xfId="9" applyNumberFormat="1" applyFont="1" applyAlignment="1">
      <alignment horizontal="left" vertical="center"/>
    </xf>
    <xf numFmtId="49" fontId="23" fillId="0" borderId="0" xfId="0" applyNumberFormat="1" applyFont="1" applyAlignment="1">
      <alignment horizontal="left" vertical="center"/>
    </xf>
    <xf numFmtId="0" fontId="18" fillId="0" borderId="0" xfId="0" applyFont="1" applyAlignment="1">
      <alignment horizontal="left" vertical="center"/>
    </xf>
    <xf numFmtId="49" fontId="22" fillId="0" borderId="0" xfId="9" applyNumberFormat="1" applyFont="1" applyAlignment="1">
      <alignment vertical="center"/>
    </xf>
    <xf numFmtId="49" fontId="23" fillId="0" borderId="0" xfId="0" applyNumberFormat="1" applyFont="1" applyAlignment="1">
      <alignment vertical="center"/>
    </xf>
    <xf numFmtId="0" fontId="0" fillId="0" borderId="0" xfId="0" applyAlignment="1">
      <alignment horizontal="left" vertical="center"/>
    </xf>
    <xf numFmtId="49" fontId="24" fillId="0" borderId="0" xfId="9" applyNumberFormat="1" applyFont="1" applyAlignment="1">
      <alignment vertical="center"/>
    </xf>
    <xf numFmtId="0" fontId="23" fillId="0" borderId="0" xfId="0" applyFont="1" applyAlignment="1">
      <alignment horizontal="left" vertical="center" wrapText="1"/>
    </xf>
    <xf numFmtId="0" fontId="23" fillId="0" borderId="0" xfId="0" applyFont="1" applyAlignment="1">
      <alignment horizontal="center" vertical="center"/>
    </xf>
    <xf numFmtId="0" fontId="25" fillId="0" borderId="0" xfId="0" applyFont="1" applyAlignment="1">
      <alignment horizontal="center" vertical="center" wrapText="1"/>
    </xf>
    <xf numFmtId="0" fontId="21" fillId="0" borderId="0" xfId="0" applyFont="1" applyAlignment="1">
      <alignment horizontal="center" vertical="center"/>
    </xf>
    <xf numFmtId="0" fontId="26" fillId="0" borderId="0" xfId="0" applyFont="1" applyAlignment="1">
      <alignment horizontal="center" vertical="center"/>
    </xf>
    <xf numFmtId="0" fontId="10" fillId="0" borderId="0" xfId="9" applyAlignment="1">
      <alignment horizontal="left" vertical="top" indent="1"/>
    </xf>
    <xf numFmtId="0" fontId="3" fillId="0" borderId="0" xfId="0" applyFont="1" applyAlignment="1">
      <alignment horizontal="center" vertical="center"/>
    </xf>
    <xf numFmtId="0" fontId="3" fillId="0" borderId="2" xfId="0" applyFont="1" applyBorder="1" applyAlignment="1">
      <alignment horizontal="center" vertical="center"/>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16" fillId="8" borderId="0" xfId="5" applyFont="1" applyFill="1" applyAlignment="1">
      <alignment horizontal="left" vertical="top" wrapText="1"/>
    </xf>
    <xf numFmtId="0" fontId="4" fillId="8" borderId="0" xfId="5" applyFont="1" applyFill="1" applyAlignment="1">
      <alignment horizontal="left" vertical="top" wrapText="1"/>
    </xf>
    <xf numFmtId="0" fontId="4" fillId="8" borderId="0" xfId="5" applyFont="1" applyFill="1" applyAlignment="1">
      <alignment horizontal="left" vertical="top"/>
    </xf>
  </cellXfs>
  <cellStyles count="45">
    <cellStyle name="Bottom Border" xfId="16" xr:uid="{79AD1433-2737-4ED4-9B85-92BE82D167F0}"/>
    <cellStyle name="Bottom Green Border" xfId="17" xr:uid="{E9003193-DD9F-4D54-B68D-7574182AA968}"/>
    <cellStyle name="Comma" xfId="1" builtinId="3"/>
    <cellStyle name="Comma 2" xfId="44" xr:uid="{8262D58B-9960-4835-B4B0-91219CE3CFE9}"/>
    <cellStyle name="Currency 2" xfId="40" xr:uid="{C56C1770-98D6-4A76-85B0-E047DEFE8B12}"/>
    <cellStyle name="Currency 2 2" xfId="42" xr:uid="{6C07C4D8-79BD-467F-A57D-99C3750008CC}"/>
    <cellStyle name="Currency 3" xfId="11" xr:uid="{69FE2FEE-EDD8-45F5-80C1-E98C476065C6}"/>
    <cellStyle name="Date" xfId="18" xr:uid="{28983C7F-C8AB-428F-8F28-51CC52F36321}"/>
    <cellStyle name="Date 2" xfId="39" xr:uid="{41606370-FA3B-451A-B0A4-6B4E6E39A539}"/>
    <cellStyle name="Followed Hyperlink" xfId="10" builtinId="9" customBuiltin="1"/>
    <cellStyle name="GrayCell" xfId="19" xr:uid="{5915F2CC-D46A-48C4-92DA-A6A9E94FDA36}"/>
    <cellStyle name="GrayCell 2" xfId="30" xr:uid="{C932DE05-FB49-483F-985D-57A9ABD606BE}"/>
    <cellStyle name="Heading 1 2" xfId="5" xr:uid="{82C3C52D-147B-4D10-8C16-36249B0EBFF3}"/>
    <cellStyle name="Heading 1 3" xfId="12" xr:uid="{4AEABA34-9408-452D-9791-98CF9437E228}"/>
    <cellStyle name="Heading 2 2" xfId="6" xr:uid="{C49A64C2-87DB-428F-8BE5-6F4A16C703B0}"/>
    <cellStyle name="Heading 2 3" xfId="13" xr:uid="{30CD63F8-2D6F-4068-B49F-8E19FB4ACF74}"/>
    <cellStyle name="Heading 3 2" xfId="29" xr:uid="{126909D3-50E4-40FC-935F-6E11ABF6544A}"/>
    <cellStyle name="Heading 3 3" xfId="14" xr:uid="{FFA63157-1AF9-419F-82E3-01CF23A4DF92}"/>
    <cellStyle name="Heading 4 2" xfId="15" xr:uid="{FCCBE45D-A9A8-4959-9110-165722CD1955}"/>
    <cellStyle name="Highlight" xfId="20" xr:uid="{E8F0BE68-84F4-43BD-80A6-49D800518815}"/>
    <cellStyle name="Hyperlink" xfId="9" builtinId="8" customBuiltin="1"/>
    <cellStyle name="Left Border" xfId="21" xr:uid="{752567EA-4384-43AE-B676-88EEF319FF3E}"/>
    <cellStyle name="Left Bottom Green Border" xfId="22" xr:uid="{34B3EEC9-1AFB-46BB-BA9D-9C4050C105CA}"/>
    <cellStyle name="Left Green Border" xfId="23" xr:uid="{D9070FD4-0ABA-471F-926C-2D88574C9CAE}"/>
    <cellStyle name="Normal" xfId="0" builtinId="0" customBuiltin="1"/>
    <cellStyle name="Normal 2" xfId="3" xr:uid="{6BC7C099-EB82-48D1-AB31-46DA4D467DA5}"/>
    <cellStyle name="Normal 3" xfId="32" xr:uid="{B49E7D7C-2375-45E2-BFFF-FA7F5541E5F2}"/>
    <cellStyle name="Normal 4" xfId="33" xr:uid="{9BD2CCBA-D8AD-4C17-BD02-49AAD16AC878}"/>
    <cellStyle name="Normal 5" xfId="35" xr:uid="{DBDC21D6-3639-4234-9464-6D51CBE00719}"/>
    <cellStyle name="Normal 5 2" xfId="38" xr:uid="{1324672F-72D6-4A22-A055-2116AF0E4D81}"/>
    <cellStyle name="Normal 5 2 2" xfId="43" xr:uid="{0127CB7F-5661-448C-936A-C419D8F806D8}"/>
    <cellStyle name="Normal 5 3" xfId="41" xr:uid="{82CCEA6C-B6B6-49C9-BAF0-76633DEE9C38}"/>
    <cellStyle name="OrangeBorder" xfId="24" xr:uid="{C7E0DD48-55D3-484F-BC11-2A5937DF3881}"/>
    <cellStyle name="OrangeBorder 2" xfId="34" xr:uid="{150FC099-82C8-4045-AA82-309796EAFE86}"/>
    <cellStyle name="Right Bottom Green Border" xfId="25" xr:uid="{6A2C4F5A-0DDE-4C11-8235-E324DEC16A81}"/>
    <cellStyle name="Right Green Border" xfId="26" xr:uid="{01984877-D9ED-4DDE-ACEF-8C0EE05C3CBA}"/>
    <cellStyle name="Start Text" xfId="2" xr:uid="{EDB0B951-A110-4146-8AEC-6A70E229A2D5}"/>
    <cellStyle name="Title 2" xfId="4" xr:uid="{FB044FE1-B1E7-4D5F-A2B7-39BD77AC425B}"/>
    <cellStyle name="Title 3" xfId="36" xr:uid="{BAB72052-24F6-409A-A358-28D4AD66341C}"/>
    <cellStyle name="Title 4" xfId="37" xr:uid="{BF108802-D40E-4B55-AE23-02C2EDD1EC5C}"/>
    <cellStyle name="Title 5" xfId="8" xr:uid="{76D2112B-61B8-4476-84DD-C0B6ED5DD63F}"/>
    <cellStyle name="Year" xfId="27" xr:uid="{875B2B43-1B18-4303-B4D5-2FCD77B5DADF}"/>
    <cellStyle name="YellowCell" xfId="28" xr:uid="{20928AD6-9307-413A-A508-863FF7AC9DB9}"/>
    <cellStyle name="YellowCell 2" xfId="31" xr:uid="{982BBDC1-BDF7-4E08-B354-BEA94A3EC0BF}"/>
    <cellStyle name="z A Column text" xfId="7" xr:uid="{23B87D12-C661-428D-98E4-29837A850E3A}"/>
  </cellStyles>
  <dxfs count="9">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C0886BD5-2816-460A-9ABA-29A772184C96}">
      <tableStyleElement type="headerRow" dxfId="8"/>
      <tableStyleElement type="firstRowStripe" dxfId="7"/>
    </tableStyle>
    <tableStyle name="ExcelTableStyle" pivot="0" count="7" xr9:uid="{1D1EB055-14F4-4341-8FDF-BB495A4C75BA}">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008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30480</xdr:colOff>
      <xdr:row>33</xdr:row>
      <xdr:rowOff>147402</xdr:rowOff>
    </xdr:from>
    <xdr:to>
      <xdr:col>4</xdr:col>
      <xdr:colOff>2842603</xdr:colOff>
      <xdr:row>43</xdr:row>
      <xdr:rowOff>23089</xdr:rowOff>
    </xdr:to>
    <xdr:pic>
      <xdr:nvPicPr>
        <xdr:cNvPr id="2" name="Picture 1">
          <a:extLst>
            <a:ext uri="{FF2B5EF4-FFF2-40B4-BE49-F238E27FC236}">
              <a16:creationId xmlns:a16="http://schemas.microsoft.com/office/drawing/2014/main" id="{8D202501-C8DA-4793-8648-7A720A3C3368}"/>
            </a:ext>
          </a:extLst>
        </xdr:cNvPr>
        <xdr:cNvPicPr>
          <a:picLocks noChangeAspect="1"/>
        </xdr:cNvPicPr>
      </xdr:nvPicPr>
      <xdr:blipFill>
        <a:blip xmlns:r="http://schemas.openxmlformats.org/officeDocument/2006/relationships" r:embed="rId1"/>
        <a:stretch>
          <a:fillRect/>
        </a:stretch>
      </xdr:blipFill>
      <xdr:spPr>
        <a:xfrm>
          <a:off x="9113520" y="6365322"/>
          <a:ext cx="2812123" cy="18873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171450</xdr:colOff>
      <xdr:row>7</xdr:row>
      <xdr:rowOff>95250</xdr:rowOff>
    </xdr:from>
    <xdr:to>
      <xdr:col>0</xdr:col>
      <xdr:colOff>4219069</xdr:colOff>
      <xdr:row>21</xdr:row>
      <xdr:rowOff>18726</xdr:rowOff>
    </xdr:to>
    <xdr:pic>
      <xdr:nvPicPr>
        <xdr:cNvPr id="4" name="Picture 3">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1"/>
        <a:stretch>
          <a:fillRect/>
        </a:stretch>
      </xdr:blipFill>
      <xdr:spPr>
        <a:xfrm>
          <a:off x="171450" y="1876425"/>
          <a:ext cx="4047619" cy="2590476"/>
        </a:xfrm>
        <a:prstGeom prst="rect">
          <a:avLst/>
        </a:prstGeom>
      </xdr:spPr>
    </xdr:pic>
    <xdr:clientData/>
  </xdr:twoCellAnchor>
  <xdr:twoCellAnchor editAs="oneCell">
    <xdr:from>
      <xdr:col>0</xdr:col>
      <xdr:colOff>219075</xdr:colOff>
      <xdr:row>27</xdr:row>
      <xdr:rowOff>114300</xdr:rowOff>
    </xdr:from>
    <xdr:to>
      <xdr:col>0</xdr:col>
      <xdr:colOff>4266694</xdr:colOff>
      <xdr:row>43</xdr:row>
      <xdr:rowOff>75824</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2"/>
        <a:stretch>
          <a:fillRect/>
        </a:stretch>
      </xdr:blipFill>
      <xdr:spPr>
        <a:xfrm>
          <a:off x="219075" y="5705475"/>
          <a:ext cx="4047619" cy="300952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eric.tan@sccsb.com.my"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cc-mtk2.dyndns.org:8080/OSDP/" TargetMode="External"/><Relationship Id="rId2" Type="http://schemas.openxmlformats.org/officeDocument/2006/relationships/hyperlink" Target="http://scc-eb.dyndns.org:8090/OSDP/" TargetMode="External"/><Relationship Id="rId1" Type="http://schemas.openxmlformats.org/officeDocument/2006/relationships/hyperlink" Target="http://scc-kb3.dyndns.org/OSDP/" TargetMode="External"/><Relationship Id="rId4"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http://192.168.2.231/OSDP/" TargetMode="External"/><Relationship Id="rId7" Type="http://schemas.openxmlformats.org/officeDocument/2006/relationships/hyperlink" Target="http://scc-srb1.dyndns.org/OSDP/Default.aspx" TargetMode="External"/><Relationship Id="rId2" Type="http://schemas.openxmlformats.org/officeDocument/2006/relationships/hyperlink" Target="http://scc-kl.dyndns.org/OSDP/Default.aspx" TargetMode="External"/><Relationship Id="rId1" Type="http://schemas.openxmlformats.org/officeDocument/2006/relationships/hyperlink" Target="http://scc-kb3.dyndns.org/OSDP/" TargetMode="External"/><Relationship Id="rId6" Type="http://schemas.openxmlformats.org/officeDocument/2006/relationships/hyperlink" Target="http://scc-mtk2.dyndns.org:8080/OSDP/" TargetMode="External"/><Relationship Id="rId5" Type="http://schemas.openxmlformats.org/officeDocument/2006/relationships/hyperlink" Target="http://scc-srb1.dyndns.org/OSDP/Default.aspx" TargetMode="External"/><Relationship Id="rId4" Type="http://schemas.openxmlformats.org/officeDocument/2006/relationships/hyperlink" Target="http://scc-eb.dyndns.org:8090/OSDP/" TargetMode="External"/><Relationship Id="rId9"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8A8B-20B9-44C0-8B2D-2363D0E3925F}">
  <dimension ref="A1"/>
  <sheetViews>
    <sheetView workbookViewId="0"/>
  </sheetViews>
  <sheetFormatPr defaultRowHeight="14.4" x14ac:dyDescent="0.3"/>
  <cols>
    <col min="1" max="1" width="29.6640625" customWidth="1"/>
    <col min="2" max="2" width="23.5546875"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2D88-1157-4343-9701-AA198E0565D5}">
  <dimension ref="A1:H37"/>
  <sheetViews>
    <sheetView topLeftCell="A8" workbookViewId="0">
      <selection activeCell="A19" sqref="A19"/>
    </sheetView>
  </sheetViews>
  <sheetFormatPr defaultRowHeight="14.4" x14ac:dyDescent="0.3"/>
  <cols>
    <col min="1" max="1" width="44" bestFit="1" customWidth="1"/>
    <col min="2" max="8" width="15.6640625" style="27" customWidth="1"/>
  </cols>
  <sheetData>
    <row r="1" spans="1:8" ht="18" x14ac:dyDescent="0.3">
      <c r="A1" s="60" t="s">
        <v>4</v>
      </c>
      <c r="B1" s="60"/>
      <c r="C1" s="60"/>
      <c r="D1" s="60"/>
    </row>
    <row r="2" spans="1:8" ht="51" customHeight="1" x14ac:dyDescent="0.3">
      <c r="A2" s="61" t="s">
        <v>85</v>
      </c>
      <c r="B2" s="62"/>
      <c r="C2" s="62"/>
      <c r="D2" s="62"/>
    </row>
    <row r="3" spans="1:8" x14ac:dyDescent="0.3">
      <c r="A3" s="1"/>
    </row>
    <row r="4" spans="1:8" x14ac:dyDescent="0.3">
      <c r="A4" s="1" t="s">
        <v>26</v>
      </c>
      <c r="B4" s="30">
        <f ca="1">TODAY()</f>
        <v>45027</v>
      </c>
      <c r="C4" s="27">
        <v>5</v>
      </c>
    </row>
    <row r="6" spans="1:8" x14ac:dyDescent="0.3">
      <c r="A6" t="s">
        <v>83</v>
      </c>
      <c r="B6" s="27" t="s">
        <v>119</v>
      </c>
    </row>
    <row r="7" spans="1:8" x14ac:dyDescent="0.3">
      <c r="A7" t="s">
        <v>57</v>
      </c>
      <c r="B7" s="27">
        <v>-5</v>
      </c>
    </row>
    <row r="8" spans="1:8" x14ac:dyDescent="0.3">
      <c r="A8" t="s">
        <v>58</v>
      </c>
      <c r="B8" s="30" t="str">
        <f ca="1">TEXT(Date_Input+Days, preferred_date_format)</f>
        <v>06/04/2023</v>
      </c>
    </row>
    <row r="9" spans="1:8" x14ac:dyDescent="0.3">
      <c r="A9" t="s">
        <v>59</v>
      </c>
      <c r="B9" s="30" t="str">
        <f ca="1">TEXT(WORKDAY(Date_Input, Days),preferred_date_format)</f>
        <v>04/04/2023</v>
      </c>
    </row>
    <row r="10" spans="1:8" x14ac:dyDescent="0.3">
      <c r="A10" t="s">
        <v>13</v>
      </c>
      <c r="B10" s="27" t="str">
        <f ca="1">TEXT(Date_Input,"YYYYMMDD")</f>
        <v>20230411</v>
      </c>
    </row>
    <row r="12" spans="1:8" x14ac:dyDescent="0.3">
      <c r="A12" t="s">
        <v>25</v>
      </c>
      <c r="B12" s="30" t="str">
        <f ca="1">TEXT(TODAY(), preferred_date_format)</f>
        <v>11/04/2023</v>
      </c>
    </row>
    <row r="13" spans="1:8" x14ac:dyDescent="0.3">
      <c r="A13" t="s">
        <v>120</v>
      </c>
      <c r="B13" s="30" t="str">
        <f ca="1">TEXT(TODAY()-6, preferred_date_format)</f>
        <v>05/04/2023</v>
      </c>
      <c r="C13" s="30" t="str">
        <f ca="1">TEXT(TODAY()-5, preferred_date_format)</f>
        <v>06/04/2023</v>
      </c>
      <c r="D13" s="30" t="str">
        <f ca="1">TEXT(TODAY()-4, preferred_date_format)</f>
        <v>07/04/2023</v>
      </c>
      <c r="E13" s="30" t="str">
        <f ca="1">TEXT(TODAY()-3, preferred_date_format)</f>
        <v>08/04/2023</v>
      </c>
      <c r="F13" s="30" t="str">
        <f ca="1">TEXT(TODAY()-2, preferred_date_format)</f>
        <v>09/04/2023</v>
      </c>
      <c r="G13" s="30" t="str">
        <f ca="1">TEXT(TODAY()-1, preferred_date_format)</f>
        <v>10/04/2023</v>
      </c>
      <c r="H13" s="30" t="str">
        <f ca="1">TEXT(TODAY(), preferred_date_format)</f>
        <v>11/04/2023</v>
      </c>
    </row>
    <row r="14" spans="1:8" x14ac:dyDescent="0.3">
      <c r="A14" t="s">
        <v>121</v>
      </c>
      <c r="B14" s="30" t="str">
        <f ca="1">TEXT(TODAY()-WEEKDAY(TODAY(),2)-6, preferred_date_format)</f>
        <v>03/04/2023</v>
      </c>
      <c r="C14" s="30" t="str">
        <f ca="1">TEXT(TODAY()-WEEKDAY(TODAY(),2)-5, preferred_date_format)</f>
        <v>04/04/2023</v>
      </c>
      <c r="D14" s="30" t="str">
        <f ca="1">TEXT(TODAY()-WEEKDAY(TODAY(),2)-4, preferred_date_format)</f>
        <v>05/04/2023</v>
      </c>
      <c r="E14" s="30" t="str">
        <f ca="1">TEXT(TODAY()-WEEKDAY(TODAY(),2)-3, preferred_date_format)</f>
        <v>06/04/2023</v>
      </c>
      <c r="F14" s="30" t="str">
        <f ca="1">TEXT(TODAY()-WEEKDAY(TODAY(),2)-2, preferred_date_format)</f>
        <v>07/04/2023</v>
      </c>
      <c r="G14" s="30" t="str">
        <f ca="1">TEXT(TODAY()-WEEKDAY(TODAY(),2)-1, preferred_date_format)</f>
        <v>08/04/2023</v>
      </c>
      <c r="H14" s="30" t="str">
        <f ca="1">TEXT(TODAY()-WEEKDAY(TODAY(),2), preferred_date_format)</f>
        <v>09/04/2023</v>
      </c>
    </row>
    <row r="15" spans="1:8" x14ac:dyDescent="0.3">
      <c r="A15" t="s">
        <v>0</v>
      </c>
      <c r="B15" s="30" t="str">
        <f ca="1">TEXT(DATE(YEAR(TODAY()), MONTH(TODAY())-1, 1), preferred_date_format)</f>
        <v>01/03/2023</v>
      </c>
      <c r="C15" s="30" t="str">
        <f ca="1">TEXT(DATE(YEAR(TODAY()), MONTH(TODAY()), 0), preferred_date_format)</f>
        <v>31/03/2023</v>
      </c>
    </row>
    <row r="16" spans="1:8" x14ac:dyDescent="0.3">
      <c r="A16" t="s">
        <v>1</v>
      </c>
      <c r="B16" s="30" t="str">
        <f ca="1">TEXT(WORKDAY(DATE(YEAR(TODAY()),MONTH(TODAY()),1)-1,1), preferred_date_format)</f>
        <v>03/04/2023</v>
      </c>
      <c r="C16" s="30" t="str">
        <f ca="1">TEXT(WORKDAY(DATE(YEAR(TODAY()),MONTH(TODAY())+1,1),-1), preferred_date_format)</f>
        <v>28/04/2023</v>
      </c>
    </row>
    <row r="17" spans="1:6" x14ac:dyDescent="0.3">
      <c r="B17" s="30"/>
      <c r="C17" s="30"/>
    </row>
    <row r="18" spans="1:6" x14ac:dyDescent="0.3">
      <c r="A18" s="36" t="s">
        <v>106</v>
      </c>
      <c r="B18" s="37" t="s">
        <v>123</v>
      </c>
      <c r="C18" s="37" t="s">
        <v>122</v>
      </c>
    </row>
    <row r="19" spans="1:6" x14ac:dyDescent="0.3">
      <c r="A19" t="s">
        <v>144</v>
      </c>
      <c r="B19" s="30" t="str">
        <f ca="1">TEXT(TODAY()-6, preferred_date_format)</f>
        <v>05/04/2023</v>
      </c>
      <c r="C19" s="30" t="str">
        <f ca="1">TEXT(TODAY()-8, preferred_date_format)</f>
        <v>03/04/2023</v>
      </c>
    </row>
    <row r="20" spans="1:6" x14ac:dyDescent="0.3">
      <c r="A20" t="s">
        <v>124</v>
      </c>
      <c r="B20" s="30" t="str">
        <f ca="1">TEXT(TODAY()-2, preferred_date_format)</f>
        <v>09/04/2023</v>
      </c>
      <c r="C20" s="30" t="str">
        <f ca="1">TEXT(TODAY()-4, preferred_date_format)</f>
        <v>07/04/2023</v>
      </c>
    </row>
    <row r="21" spans="1:6" x14ac:dyDescent="0.3">
      <c r="B21" s="30"/>
      <c r="C21" s="30"/>
    </row>
    <row r="22" spans="1:6" ht="15" thickBot="1" x14ac:dyDescent="0.35"/>
    <row r="23" spans="1:6" ht="15" thickBot="1" x14ac:dyDescent="0.35">
      <c r="A23" s="57" t="s">
        <v>17</v>
      </c>
      <c r="B23" s="58"/>
      <c r="C23" s="58"/>
      <c r="D23" s="59"/>
    </row>
    <row r="24" spans="1:6" x14ac:dyDescent="0.3">
      <c r="A24" s="8" t="s">
        <v>18</v>
      </c>
      <c r="D24" s="31"/>
    </row>
    <row r="25" spans="1:6" x14ac:dyDescent="0.3">
      <c r="A25" s="9" t="s">
        <v>19</v>
      </c>
      <c r="B25" s="55" t="s">
        <v>11</v>
      </c>
      <c r="C25" s="55"/>
      <c r="D25" s="56"/>
    </row>
    <row r="26" spans="1:6" x14ac:dyDescent="0.3">
      <c r="A26" s="9" t="s">
        <v>22</v>
      </c>
      <c r="B26" s="32" t="s">
        <v>9</v>
      </c>
      <c r="C26" s="27" t="s">
        <v>10</v>
      </c>
      <c r="D26" s="31" t="s">
        <v>12</v>
      </c>
    </row>
    <row r="27" spans="1:6" x14ac:dyDescent="0.3">
      <c r="A27" s="9" t="s">
        <v>23</v>
      </c>
      <c r="B27" s="27" t="s">
        <v>8</v>
      </c>
      <c r="D27" s="31"/>
    </row>
    <row r="28" spans="1:6" x14ac:dyDescent="0.3">
      <c r="A28" s="10" t="s">
        <v>20</v>
      </c>
      <c r="D28" s="31"/>
    </row>
    <row r="29" spans="1:6" x14ac:dyDescent="0.3">
      <c r="A29" s="9" t="s">
        <v>27</v>
      </c>
      <c r="B29" s="27" t="str">
        <f>LEFT(B25, FIND(B26, B25)-1)</f>
        <v>2008</v>
      </c>
      <c r="C29" s="27" t="str">
        <f>RIGHT(B25, LEN(B25)-LEN(B29)-1)</f>
        <v>12月31日 (水)</v>
      </c>
      <c r="D29" s="31" t="str">
        <f>IF(D26&lt;&gt;"", LEFT(C29, FIND(D26, C29)-1), C29)</f>
        <v>12月31</v>
      </c>
    </row>
    <row r="30" spans="1:6" x14ac:dyDescent="0.3">
      <c r="A30" s="9" t="s">
        <v>28</v>
      </c>
      <c r="B30" s="27" t="str">
        <f>LEFT(C29, FIND(C26, C29)-1)</f>
        <v>12</v>
      </c>
      <c r="D30" s="31"/>
    </row>
    <row r="31" spans="1:6" x14ac:dyDescent="0.3">
      <c r="A31" s="9" t="s">
        <v>29</v>
      </c>
      <c r="B31" s="27" t="str">
        <f>RIGHT(D29, LEN(D29)-LEN(B30)-1)</f>
        <v>31</v>
      </c>
      <c r="D31" s="31"/>
    </row>
    <row r="32" spans="1:6" x14ac:dyDescent="0.3">
      <c r="A32" s="9" t="s">
        <v>30</v>
      </c>
      <c r="B32" s="27" t="str">
        <f>IF(FIND("Y", B27) = 1, B29, IF(FIND("Y", B27) = 2, B30, B31))</f>
        <v>2008</v>
      </c>
      <c r="D32" s="31"/>
      <c r="F32" s="27">
        <f>FIND("Y", B27)</f>
        <v>1</v>
      </c>
    </row>
    <row r="33" spans="1:4" x14ac:dyDescent="0.3">
      <c r="A33" s="9" t="s">
        <v>31</v>
      </c>
      <c r="B33" s="27" t="str">
        <f>IF(FIND("M", B27) = 1, B29, IF(FIND("M", B27) = 2, B30, B31))</f>
        <v>12</v>
      </c>
      <c r="D33" s="31"/>
    </row>
    <row r="34" spans="1:4" x14ac:dyDescent="0.3">
      <c r="A34" s="9" t="s">
        <v>32</v>
      </c>
      <c r="B34" s="27" t="str">
        <f>IF(FIND("D", B27) = 1, B29, IF(FIND("D", B27) = 2, B30, B31))</f>
        <v>31</v>
      </c>
      <c r="D34" s="31"/>
    </row>
    <row r="35" spans="1:4" x14ac:dyDescent="0.3">
      <c r="A35" s="10" t="s">
        <v>21</v>
      </c>
      <c r="D35" s="31"/>
    </row>
    <row r="36" spans="1:4" x14ac:dyDescent="0.3">
      <c r="A36" s="25" t="s">
        <v>84</v>
      </c>
      <c r="B36" s="27" t="str">
        <f>preferred_date_format</f>
        <v>dd/mm/yyyy</v>
      </c>
      <c r="D36" s="31"/>
    </row>
    <row r="37" spans="1:4" ht="15" thickBot="1" x14ac:dyDescent="0.35">
      <c r="A37" s="11" t="s">
        <v>24</v>
      </c>
      <c r="B37" s="33" t="str">
        <f>TEXT(DATE(B32, B33, B34), B36)</f>
        <v>31/12/2008</v>
      </c>
      <c r="C37" s="34"/>
      <c r="D37" s="35"/>
    </row>
  </sheetData>
  <mergeCells count="4">
    <mergeCell ref="B25:D25"/>
    <mergeCell ref="A23:D23"/>
    <mergeCell ref="A1:D1"/>
    <mergeCell ref="A2:D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C60E3-5132-4EAF-A6AE-357FE13BC6C9}">
  <dimension ref="A1:F17"/>
  <sheetViews>
    <sheetView workbookViewId="0">
      <selection activeCell="B4" sqref="B4"/>
    </sheetView>
  </sheetViews>
  <sheetFormatPr defaultRowHeight="14.4" x14ac:dyDescent="0.3"/>
  <cols>
    <col min="1" max="1" width="20.33203125" bestFit="1" customWidth="1"/>
    <col min="2" max="2" width="40.6640625" customWidth="1"/>
    <col min="4" max="4" width="14.33203125" bestFit="1" customWidth="1"/>
    <col min="5" max="5" width="15.33203125" bestFit="1" customWidth="1"/>
    <col min="6" max="7" width="13.44140625" bestFit="1" customWidth="1"/>
  </cols>
  <sheetData>
    <row r="1" spans="1:6" ht="18" x14ac:dyDescent="0.3">
      <c r="A1" s="60" t="s">
        <v>52</v>
      </c>
      <c r="B1" s="60"/>
      <c r="C1" s="60"/>
      <c r="D1" s="60"/>
      <c r="E1" s="60"/>
      <c r="F1" s="60"/>
    </row>
    <row r="2" spans="1:6" s="3" customFormat="1" ht="15" customHeight="1" x14ac:dyDescent="0.3">
      <c r="A2" s="61" t="s">
        <v>75</v>
      </c>
      <c r="B2" s="61"/>
      <c r="C2" s="61"/>
      <c r="D2" s="61"/>
      <c r="E2" s="61"/>
      <c r="F2" s="61"/>
    </row>
    <row r="4" spans="1:6" x14ac:dyDescent="0.3">
      <c r="A4" t="s">
        <v>53</v>
      </c>
      <c r="B4" s="15" t="s">
        <v>64</v>
      </c>
      <c r="C4" t="s">
        <v>63</v>
      </c>
      <c r="D4" s="3" t="s">
        <v>60</v>
      </c>
      <c r="E4" s="3" t="s">
        <v>61</v>
      </c>
      <c r="F4" s="3" t="s">
        <v>62</v>
      </c>
    </row>
    <row r="5" spans="1:6" x14ac:dyDescent="0.3">
      <c r="A5" t="s">
        <v>43</v>
      </c>
      <c r="B5" t="str">
        <f>TRIM(B4)</f>
        <v>John C. Doe</v>
      </c>
      <c r="C5" t="s">
        <v>63</v>
      </c>
      <c r="D5" t="s">
        <v>14</v>
      </c>
      <c r="E5" t="s">
        <v>65</v>
      </c>
      <c r="F5" s="14" t="str">
        <f>TRIM(MID(Text_Input, FIND(D5,Text_Input)+LEN(D5), IFERROR(FIND(IF(E5="",CHAR(10),E5),Text_Input,FIND(D5,Text_Input)+LEN(D5)),LEN(Text_Input)+1)-FIND(D5,Text_Input)-LEN(D5)))</f>
        <v>C.</v>
      </c>
    </row>
    <row r="6" spans="1:6" x14ac:dyDescent="0.3">
      <c r="A6" t="s">
        <v>44</v>
      </c>
      <c r="B6">
        <f>LEN(B4)</f>
        <v>11</v>
      </c>
      <c r="C6" t="s">
        <v>63</v>
      </c>
      <c r="D6" t="s">
        <v>14</v>
      </c>
      <c r="F6" s="14" t="str">
        <f>TRIM(MID(Text_Input, FIND(D6,Text_Input)+LEN(D6), IFERROR(FIND(IF(E6="",CHAR(10),E6),Text_Input,FIND(D6,Text_Input)+LEN(D6)),LEN(Text_Input)+1)-FIND(D6,Text_Input)-LEN(D6)))</f>
        <v>C. Doe</v>
      </c>
    </row>
    <row r="7" spans="1:6" x14ac:dyDescent="0.3">
      <c r="A7" t="s">
        <v>45</v>
      </c>
      <c r="B7" t="str">
        <f>UPPER(B4)</f>
        <v>JOHN C. DOE</v>
      </c>
      <c r="C7" t="s">
        <v>63</v>
      </c>
      <c r="E7" t="s">
        <v>65</v>
      </c>
      <c r="F7" s="14" t="str">
        <f>TRIM(MID(Text_Input, FIND(D7,Text_Input)+LEN(D7), IFERROR(FIND(IF(E7="",CHAR(10),E7),Text_Input,FIND(D7,Text_Input)+LEN(D7)),LEN(Text_Input)+1)-FIND(D7,Text_Input)-LEN(D7)))</f>
        <v>John C.</v>
      </c>
    </row>
    <row r="8" spans="1:6" x14ac:dyDescent="0.3">
      <c r="A8" t="s">
        <v>46</v>
      </c>
      <c r="B8" t="str">
        <f>LOWER(B4)</f>
        <v>john c. doe</v>
      </c>
      <c r="C8" t="s">
        <v>63</v>
      </c>
      <c r="D8" t="s">
        <v>66</v>
      </c>
      <c r="F8" s="14" t="str">
        <f>TRIM(MID(Text_Input, FIND(D8,Text_Input)+LEN(D8), IFERROR(FIND(IF(E8="",CHAR(10),E8),Text_Input,FIND(D8,Text_Input)+LEN(D8)),LEN(Text_Input)+1)-FIND(D8,Text_Input)-LEN(D8)))</f>
        <v>Doe</v>
      </c>
    </row>
    <row r="9" spans="1:6" x14ac:dyDescent="0.3">
      <c r="C9" t="s">
        <v>63</v>
      </c>
      <c r="F9" s="14" t="str">
        <f>TRIM(MID(Text_Input, FIND(D9,Text_Input)+LEN(D9), IFERROR(FIND(IF(E9="",CHAR(10),E9),Text_Input,FIND(D9,Text_Input)+LEN(D9)),LEN(Text_Input)+1)-FIND(D9,Text_Input)-LEN(D9)))</f>
        <v>John C. Doe</v>
      </c>
    </row>
    <row r="10" spans="1:6" x14ac:dyDescent="0.3">
      <c r="A10" t="s">
        <v>47</v>
      </c>
      <c r="B10" t="s">
        <v>14</v>
      </c>
      <c r="C10" t="s">
        <v>63</v>
      </c>
    </row>
    <row r="11" spans="1:6" x14ac:dyDescent="0.3">
      <c r="A11" t="s">
        <v>48</v>
      </c>
      <c r="B11" t="s">
        <v>15</v>
      </c>
      <c r="C11" t="s">
        <v>63</v>
      </c>
    </row>
    <row r="12" spans="1:6" x14ac:dyDescent="0.3">
      <c r="A12" t="s">
        <v>49</v>
      </c>
      <c r="B12" t="str">
        <f>SUBSTITUTE(Text_Input, B10, B11)</f>
        <v>Mary C. Doe</v>
      </c>
      <c r="C12" t="s">
        <v>63</v>
      </c>
    </row>
    <row r="13" spans="1:6" x14ac:dyDescent="0.3">
      <c r="A13" t="s">
        <v>3</v>
      </c>
      <c r="B13" t="b">
        <f>IF(IFERROR(FIND(B10,_xlfn.SINGLE( Text_Input)), FALSE), TRUE, FALSE)</f>
        <v>1</v>
      </c>
      <c r="C13" t="s">
        <v>63</v>
      </c>
    </row>
    <row r="14" spans="1:6" x14ac:dyDescent="0.3">
      <c r="C14" t="s">
        <v>63</v>
      </c>
    </row>
    <row r="15" spans="1:6" x14ac:dyDescent="0.3">
      <c r="A15" t="s">
        <v>50</v>
      </c>
      <c r="B15" t="str">
        <f>LEFT(Text_Input, LEN(Text_Input)-LEN(LastName)-1)</f>
        <v>John C.</v>
      </c>
      <c r="C15" t="s">
        <v>63</v>
      </c>
    </row>
    <row r="16" spans="1:6" x14ac:dyDescent="0.3">
      <c r="A16" t="s">
        <v>51</v>
      </c>
      <c r="B16" t="str">
        <f>TRIM(RIGHT(SUBSTITUTE(B4," ",REPT(" ",LEN(B4))),LEN(B4)))</f>
        <v>Doe</v>
      </c>
      <c r="C16" t="s">
        <v>63</v>
      </c>
    </row>
    <row r="17" spans="3:3" x14ac:dyDescent="0.3">
      <c r="C17" t="s">
        <v>63</v>
      </c>
    </row>
  </sheetData>
  <mergeCells count="2">
    <mergeCell ref="A1:F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83CC8-3284-4752-8E92-8CBBD1003835}">
  <dimension ref="A1:E15"/>
  <sheetViews>
    <sheetView workbookViewId="0">
      <selection activeCell="B4" sqref="B4"/>
    </sheetView>
  </sheetViews>
  <sheetFormatPr defaultRowHeight="14.4" x14ac:dyDescent="0.3"/>
  <cols>
    <col min="1" max="1" width="24.6640625" customWidth="1"/>
    <col min="2" max="2" width="25.6640625" customWidth="1"/>
    <col min="4" max="4" width="20.6640625" bestFit="1" customWidth="1"/>
    <col min="5" max="5" width="15.6640625" customWidth="1"/>
  </cols>
  <sheetData>
    <row r="1" spans="1:5" ht="18" x14ac:dyDescent="0.3">
      <c r="A1" s="60" t="s">
        <v>2</v>
      </c>
      <c r="B1" s="60"/>
      <c r="C1" s="24"/>
      <c r="D1" s="24"/>
    </row>
    <row r="2" spans="1:5" ht="15" customHeight="1" x14ac:dyDescent="0.3">
      <c r="A2" s="61" t="s">
        <v>76</v>
      </c>
      <c r="B2" s="61"/>
      <c r="C2" s="23"/>
      <c r="D2" s="23"/>
    </row>
    <row r="3" spans="1:5" x14ac:dyDescent="0.3">
      <c r="A3" s="23"/>
      <c r="B3" s="23"/>
      <c r="C3" s="23"/>
      <c r="D3" s="23"/>
    </row>
    <row r="4" spans="1:5" x14ac:dyDescent="0.3">
      <c r="A4" t="s">
        <v>36</v>
      </c>
      <c r="B4" s="15">
        <v>3.1415929999999999</v>
      </c>
    </row>
    <row r="5" spans="1:5" x14ac:dyDescent="0.3">
      <c r="A5" t="s">
        <v>67</v>
      </c>
      <c r="B5">
        <f>VALUE(TRIM(SUBSTITUTE(SUBSTITUTE(SUBSTITUTE(Number_Input, CHAR(13), ""), CHAR(10), ""), CHAR(160), "")))</f>
        <v>3.1415929999999999</v>
      </c>
    </row>
    <row r="6" spans="1:5" x14ac:dyDescent="0.3">
      <c r="A6" t="s">
        <v>37</v>
      </c>
      <c r="B6">
        <f>INT(CleanNumber)</f>
        <v>3</v>
      </c>
    </row>
    <row r="7" spans="1:5" x14ac:dyDescent="0.3">
      <c r="A7" t="s">
        <v>38</v>
      </c>
      <c r="B7">
        <f>INT(CleanNumber*100)/100</f>
        <v>3.14</v>
      </c>
    </row>
    <row r="8" spans="1:5" ht="15" thickBot="1" x14ac:dyDescent="0.35"/>
    <row r="9" spans="1:5" ht="15" thickBot="1" x14ac:dyDescent="0.35">
      <c r="A9" s="57" t="s">
        <v>16</v>
      </c>
      <c r="B9" s="59"/>
    </row>
    <row r="10" spans="1:5" x14ac:dyDescent="0.3">
      <c r="A10" s="8" t="s">
        <v>18</v>
      </c>
      <c r="B10" s="5"/>
    </row>
    <row r="11" spans="1:5" x14ac:dyDescent="0.3">
      <c r="A11" s="9" t="s">
        <v>19</v>
      </c>
      <c r="B11" s="5" t="s">
        <v>6</v>
      </c>
    </row>
    <row r="12" spans="1:5" x14ac:dyDescent="0.3">
      <c r="A12" s="9" t="s">
        <v>33</v>
      </c>
      <c r="B12" s="5" t="s">
        <v>5</v>
      </c>
      <c r="E12" s="4"/>
    </row>
    <row r="13" spans="1:5" x14ac:dyDescent="0.3">
      <c r="A13" s="9" t="s">
        <v>34</v>
      </c>
      <c r="B13" s="5" t="s">
        <v>7</v>
      </c>
    </row>
    <row r="14" spans="1:5" x14ac:dyDescent="0.3">
      <c r="A14" s="10" t="s">
        <v>21</v>
      </c>
      <c r="B14" s="5"/>
    </row>
    <row r="15" spans="1:5" ht="15" thickBot="1" x14ac:dyDescent="0.35">
      <c r="A15" s="11" t="s">
        <v>35</v>
      </c>
      <c r="B15" s="7">
        <f>IF(B12&lt;&gt;"",IF(B13&lt;&gt;"",_xlfn.NUMBERVALUE(B11, B12, B13),_xlfn.NUMBERVALUE(B11, B12)),IF(B13&lt;&gt;"",_xlfn.NUMBERVALUE(B11,, B13),_xlfn.NUMBERVALUE(B11)))</f>
        <v>123456.78</v>
      </c>
    </row>
  </sheetData>
  <mergeCells count="3">
    <mergeCell ref="A1:B1"/>
    <mergeCell ref="A2:B2"/>
    <mergeCell ref="A9:B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AA95-D2AA-4AD6-8E83-DBFAD20B8498}">
  <dimension ref="A1:D15"/>
  <sheetViews>
    <sheetView workbookViewId="0">
      <selection activeCell="B6" sqref="B6"/>
    </sheetView>
  </sheetViews>
  <sheetFormatPr defaultRowHeight="14.4" x14ac:dyDescent="0.3"/>
  <cols>
    <col min="1" max="1" width="32.44140625" bestFit="1" customWidth="1"/>
    <col min="2" max="2" width="42" customWidth="1"/>
    <col min="3" max="4" width="15.33203125" customWidth="1"/>
  </cols>
  <sheetData>
    <row r="1" spans="1:4" ht="18" x14ac:dyDescent="0.3">
      <c r="A1" s="60" t="s">
        <v>77</v>
      </c>
      <c r="B1" s="60"/>
      <c r="C1" s="24"/>
      <c r="D1" s="24"/>
    </row>
    <row r="2" spans="1:4" ht="15" customHeight="1" x14ac:dyDescent="0.3">
      <c r="A2" s="61" t="s">
        <v>78</v>
      </c>
      <c r="B2" s="61"/>
      <c r="C2" s="23"/>
      <c r="D2" s="23"/>
    </row>
    <row r="3" spans="1:4" ht="15" thickBot="1" x14ac:dyDescent="0.35">
      <c r="A3" s="23"/>
      <c r="B3" s="23"/>
      <c r="C3" s="23"/>
      <c r="D3" s="23"/>
    </row>
    <row r="4" spans="1:4" ht="15.75" customHeight="1" thickBot="1" x14ac:dyDescent="0.35">
      <c r="A4" s="57" t="s">
        <v>54</v>
      </c>
      <c r="B4" s="59"/>
    </row>
    <row r="5" spans="1:4" ht="15" thickBot="1" x14ac:dyDescent="0.35">
      <c r="A5" s="8" t="s">
        <v>42</v>
      </c>
      <c r="B5" s="5"/>
    </row>
    <row r="6" spans="1:4" x14ac:dyDescent="0.3">
      <c r="A6" s="12" t="s">
        <v>39</v>
      </c>
      <c r="B6" s="13" t="s">
        <v>82</v>
      </c>
    </row>
    <row r="7" spans="1:4" x14ac:dyDescent="0.3">
      <c r="A7" s="8" t="s">
        <v>21</v>
      </c>
      <c r="B7" s="5"/>
    </row>
    <row r="8" spans="1:4" x14ac:dyDescent="0.3">
      <c r="A8" s="9" t="s">
        <v>39</v>
      </c>
      <c r="B8" s="5" t="str">
        <f>TRIM(RIGHT(SUBSTITUTE(B6,"\",REPT(" ",LEN(B6))),LEN(B6)))</f>
        <v>Untitled Document.docx</v>
      </c>
    </row>
    <row r="9" spans="1:4" x14ac:dyDescent="0.3">
      <c r="A9" s="9" t="s">
        <v>41</v>
      </c>
      <c r="B9" s="5" t="str">
        <f>TRIM(RIGHT(SUBSTITUTE(B8,".",REPT(" ",LEN(B8))),LEN(B8)))</f>
        <v>docx</v>
      </c>
    </row>
    <row r="10" spans="1:4" x14ac:dyDescent="0.3">
      <c r="A10" s="9" t="s">
        <v>40</v>
      </c>
      <c r="B10" s="5" t="str">
        <f>LEFT(B8, LEN(B8)-LEN(B9)-1)</f>
        <v>Untitled Document</v>
      </c>
    </row>
    <row r="11" spans="1:4" ht="15" thickBot="1" x14ac:dyDescent="0.35">
      <c r="A11" s="11" t="s">
        <v>55</v>
      </c>
      <c r="B11" s="6" t="str">
        <f>LEFT(B6, LEN(B6)-LEN(B8))</f>
        <v>C:\temp\</v>
      </c>
    </row>
    <row r="15" spans="1:4" x14ac:dyDescent="0.3">
      <c r="A15" t="s">
        <v>56</v>
      </c>
      <c r="B15" t="str">
        <f>FileNameNoExtension &amp; "." &amp; FileExtension</f>
        <v>Untitled Document.docx</v>
      </c>
    </row>
  </sheetData>
  <mergeCells count="3">
    <mergeCell ref="A4:B4"/>
    <mergeCell ref="A1:B1"/>
    <mergeCell ref="A2:B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25349-4B39-4221-90B0-AC4514B6ED0A}">
  <dimension ref="A1:B11"/>
  <sheetViews>
    <sheetView tabSelected="1" workbookViewId="0">
      <selection activeCell="B5" sqref="B5"/>
    </sheetView>
  </sheetViews>
  <sheetFormatPr defaultRowHeight="14.4" x14ac:dyDescent="0.3"/>
  <cols>
    <col min="1" max="1" width="21.6640625" style="29" customWidth="1"/>
    <col min="2" max="2" width="80.5546875" style="28" bestFit="1" customWidth="1"/>
  </cols>
  <sheetData>
    <row r="1" spans="1:2" x14ac:dyDescent="0.3">
      <c r="A1" s="29" t="s">
        <v>112</v>
      </c>
      <c r="B1" s="28" t="s">
        <v>113</v>
      </c>
    </row>
    <row r="2" spans="1:2" x14ac:dyDescent="0.3">
      <c r="A2" s="29" t="s">
        <v>118</v>
      </c>
      <c r="B2" s="28" t="s">
        <v>130</v>
      </c>
    </row>
    <row r="3" spans="1:2" x14ac:dyDescent="0.3">
      <c r="A3" s="29" t="s">
        <v>114</v>
      </c>
      <c r="B3" s="54" t="s">
        <v>143</v>
      </c>
    </row>
    <row r="4" spans="1:2" x14ac:dyDescent="0.3">
      <c r="A4" s="29" t="s">
        <v>116</v>
      </c>
      <c r="B4" s="28" t="s">
        <v>143</v>
      </c>
    </row>
    <row r="5" spans="1:2" x14ac:dyDescent="0.3">
      <c r="A5" s="29" t="s">
        <v>141</v>
      </c>
      <c r="B5" s="28" t="s">
        <v>142</v>
      </c>
    </row>
    <row r="10" spans="1:2" x14ac:dyDescent="0.3">
      <c r="B10" s="28" t="s">
        <v>115</v>
      </c>
    </row>
    <row r="11" spans="1:2" x14ac:dyDescent="0.3">
      <c r="B11" s="28" t="s">
        <v>117</v>
      </c>
    </row>
  </sheetData>
  <hyperlinks>
    <hyperlink ref="B3" r:id="rId1" xr:uid="{9080513A-37F3-4ABB-8407-050FD5A64DCB}"/>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9D1A0-C4ED-4248-BED6-5082308831E6}">
  <sheetPr codeName="Sheet1"/>
  <dimension ref="A1:D35"/>
  <sheetViews>
    <sheetView workbookViewId="0">
      <selection activeCell="B10" sqref="B10"/>
    </sheetView>
  </sheetViews>
  <sheetFormatPr defaultColWidth="8.88671875" defaultRowHeight="14.4" x14ac:dyDescent="0.3"/>
  <cols>
    <col min="1" max="1" width="15.6640625" style="26" customWidth="1"/>
    <col min="2" max="2" width="41.33203125" style="43" bestFit="1" customWidth="1"/>
    <col min="3" max="3" width="20.5546875" style="39" bestFit="1" customWidth="1"/>
    <col min="4" max="4" width="54.6640625" style="50" customWidth="1"/>
    <col min="5" max="5" width="50.33203125" style="40" customWidth="1"/>
    <col min="6" max="16384" width="8.88671875" style="40"/>
  </cols>
  <sheetData>
    <row r="1" spans="1:4" x14ac:dyDescent="0.3">
      <c r="A1" s="26" t="s">
        <v>106</v>
      </c>
      <c r="B1" s="41" t="s">
        <v>107</v>
      </c>
      <c r="D1" s="53"/>
    </row>
    <row r="2" spans="1:4" x14ac:dyDescent="0.3">
      <c r="A2" s="26" t="s">
        <v>89</v>
      </c>
      <c r="B2" s="42" t="s">
        <v>86</v>
      </c>
    </row>
    <row r="3" spans="1:4" x14ac:dyDescent="0.3">
      <c r="A3" s="26" t="s">
        <v>87</v>
      </c>
      <c r="B3" s="43" t="s">
        <v>131</v>
      </c>
    </row>
    <row r="4" spans="1:4" x14ac:dyDescent="0.3">
      <c r="A4" s="26" t="s">
        <v>88</v>
      </c>
      <c r="B4" s="43" t="s">
        <v>90</v>
      </c>
    </row>
    <row r="5" spans="1:4" x14ac:dyDescent="0.3">
      <c r="A5" s="26" t="s">
        <v>91</v>
      </c>
      <c r="B5" s="43" t="s">
        <v>92</v>
      </c>
      <c r="D5" s="51"/>
    </row>
    <row r="6" spans="1:4" x14ac:dyDescent="0.3">
      <c r="B6" s="44" t="s">
        <v>133</v>
      </c>
    </row>
    <row r="8" spans="1:4" x14ac:dyDescent="0.3">
      <c r="A8" s="26" t="s">
        <v>106</v>
      </c>
      <c r="B8" s="41" t="s">
        <v>108</v>
      </c>
      <c r="D8" s="53"/>
    </row>
    <row r="9" spans="1:4" x14ac:dyDescent="0.3">
      <c r="A9" s="26" t="s">
        <v>89</v>
      </c>
      <c r="B9" s="42" t="s">
        <v>93</v>
      </c>
    </row>
    <row r="10" spans="1:4" x14ac:dyDescent="0.3">
      <c r="A10" s="26" t="s">
        <v>87</v>
      </c>
      <c r="B10" s="43" t="s">
        <v>135</v>
      </c>
    </row>
    <row r="11" spans="1:4" x14ac:dyDescent="0.3">
      <c r="A11" s="26" t="s">
        <v>88</v>
      </c>
      <c r="B11" s="43" t="s">
        <v>97</v>
      </c>
    </row>
    <row r="12" spans="1:4" x14ac:dyDescent="0.3">
      <c r="A12" s="26" t="s">
        <v>91</v>
      </c>
      <c r="B12" s="43" t="s">
        <v>98</v>
      </c>
    </row>
    <row r="13" spans="1:4" x14ac:dyDescent="0.3">
      <c r="B13" s="44" t="s">
        <v>134</v>
      </c>
    </row>
    <row r="15" spans="1:4" x14ac:dyDescent="0.3">
      <c r="A15" s="26" t="s">
        <v>106</v>
      </c>
      <c r="B15" s="41" t="s">
        <v>109</v>
      </c>
      <c r="D15" s="53"/>
    </row>
    <row r="16" spans="1:4" x14ac:dyDescent="0.3">
      <c r="A16" s="26" t="s">
        <v>89</v>
      </c>
      <c r="B16" s="45" t="s">
        <v>105</v>
      </c>
    </row>
    <row r="17" spans="1:4" x14ac:dyDescent="0.3">
      <c r="A17" s="26" t="s">
        <v>87</v>
      </c>
      <c r="B17" s="43" t="s">
        <v>136</v>
      </c>
    </row>
    <row r="18" spans="1:4" x14ac:dyDescent="0.3">
      <c r="A18" s="26" t="s">
        <v>88</v>
      </c>
      <c r="B18" s="43" t="s">
        <v>99</v>
      </c>
    </row>
    <row r="19" spans="1:4" x14ac:dyDescent="0.3">
      <c r="A19" s="26" t="s">
        <v>91</v>
      </c>
      <c r="B19" s="46" t="s">
        <v>100</v>
      </c>
    </row>
    <row r="20" spans="1:4" x14ac:dyDescent="0.3">
      <c r="B20" s="47" t="s">
        <v>126</v>
      </c>
    </row>
    <row r="22" spans="1:4" x14ac:dyDescent="0.3">
      <c r="A22" s="26" t="s">
        <v>106</v>
      </c>
      <c r="B22" s="41" t="s">
        <v>110</v>
      </c>
      <c r="D22" s="53"/>
    </row>
    <row r="23" spans="1:4" x14ac:dyDescent="0.3">
      <c r="A23" s="26" t="s">
        <v>89</v>
      </c>
      <c r="B23" s="43" t="s">
        <v>138</v>
      </c>
      <c r="C23" s="49"/>
      <c r="D23" s="52"/>
    </row>
    <row r="24" spans="1:4" x14ac:dyDescent="0.3">
      <c r="A24" s="26" t="s">
        <v>87</v>
      </c>
      <c r="B24" s="43" t="s">
        <v>137</v>
      </c>
    </row>
    <row r="25" spans="1:4" x14ac:dyDescent="0.3">
      <c r="A25" s="26" t="s">
        <v>88</v>
      </c>
      <c r="B25" s="43" t="s">
        <v>102</v>
      </c>
    </row>
    <row r="26" spans="1:4" x14ac:dyDescent="0.3">
      <c r="A26" s="26" t="s">
        <v>91</v>
      </c>
      <c r="B26" s="43" t="s">
        <v>101</v>
      </c>
      <c r="D26" s="51"/>
    </row>
    <row r="27" spans="1:4" x14ac:dyDescent="0.3">
      <c r="B27" s="44" t="s">
        <v>127</v>
      </c>
    </row>
    <row r="34" spans="2:2" x14ac:dyDescent="0.3">
      <c r="B34" s="41"/>
    </row>
    <row r="35" spans="2:2" x14ac:dyDescent="0.3">
      <c r="B35" s="45"/>
    </row>
  </sheetData>
  <hyperlinks>
    <hyperlink ref="B16" r:id="rId1" xr:uid="{1EC1A304-61A3-46EC-8DE3-72735D1D87B9}"/>
    <hyperlink ref="B2" r:id="rId2" xr:uid="{1BD0729C-9149-4664-845E-1EB8AD0373E2}"/>
    <hyperlink ref="B9" r:id="rId3" xr:uid="{8AC85A88-86DC-42DE-A409-97861D058B75}"/>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5A992-EEE8-4D34-9600-D196F5D830BD}">
  <dimension ref="A1:D52"/>
  <sheetViews>
    <sheetView topLeftCell="A26" workbookViewId="0">
      <selection activeCell="B39" sqref="B39"/>
    </sheetView>
  </sheetViews>
  <sheetFormatPr defaultColWidth="8.88671875" defaultRowHeight="14.4" x14ac:dyDescent="0.3"/>
  <cols>
    <col min="1" max="1" width="15.6640625" style="26" customWidth="1"/>
    <col min="2" max="2" width="41.33203125" style="43" bestFit="1" customWidth="1"/>
    <col min="3" max="3" width="20.5546875" style="39" bestFit="1" customWidth="1"/>
    <col min="4" max="4" width="54.6640625" style="50" customWidth="1"/>
    <col min="5" max="5" width="50.33203125" style="40" customWidth="1"/>
    <col min="6" max="16384" width="8.88671875" style="40"/>
  </cols>
  <sheetData>
    <row r="1" spans="1:4" x14ac:dyDescent="0.3">
      <c r="A1" s="26" t="s">
        <v>106</v>
      </c>
      <c r="B1" s="41" t="s">
        <v>107</v>
      </c>
      <c r="D1" s="53"/>
    </row>
    <row r="2" spans="1:4" x14ac:dyDescent="0.3">
      <c r="A2" s="26" t="s">
        <v>89</v>
      </c>
      <c r="B2" s="42" t="s">
        <v>86</v>
      </c>
    </row>
    <row r="3" spans="1:4" x14ac:dyDescent="0.3">
      <c r="A3" s="26" t="s">
        <v>87</v>
      </c>
      <c r="B3" s="43" t="s">
        <v>131</v>
      </c>
    </row>
    <row r="4" spans="1:4" x14ac:dyDescent="0.3">
      <c r="A4" s="26" t="s">
        <v>88</v>
      </c>
      <c r="B4" s="43" t="s">
        <v>90</v>
      </c>
    </row>
    <row r="5" spans="1:4" x14ac:dyDescent="0.3">
      <c r="A5" s="26" t="s">
        <v>91</v>
      </c>
      <c r="B5" s="43" t="s">
        <v>92</v>
      </c>
      <c r="D5" s="51"/>
    </row>
    <row r="6" spans="1:4" x14ac:dyDescent="0.3">
      <c r="B6" s="44" t="s">
        <v>133</v>
      </c>
    </row>
    <row r="8" spans="1:4" x14ac:dyDescent="0.3">
      <c r="A8" s="26" t="s">
        <v>106</v>
      </c>
      <c r="B8" s="41" t="s">
        <v>108</v>
      </c>
      <c r="D8" s="53"/>
    </row>
    <row r="9" spans="1:4" x14ac:dyDescent="0.3">
      <c r="A9" s="26" t="s">
        <v>89</v>
      </c>
      <c r="B9" s="42" t="s">
        <v>93</v>
      </c>
    </row>
    <row r="10" spans="1:4" x14ac:dyDescent="0.3">
      <c r="A10" s="26" t="s">
        <v>87</v>
      </c>
      <c r="B10" s="43" t="s">
        <v>135</v>
      </c>
    </row>
    <row r="11" spans="1:4" x14ac:dyDescent="0.3">
      <c r="A11" s="26" t="s">
        <v>88</v>
      </c>
      <c r="B11" s="43" t="s">
        <v>97</v>
      </c>
    </row>
    <row r="12" spans="1:4" x14ac:dyDescent="0.3">
      <c r="A12" s="26" t="s">
        <v>91</v>
      </c>
      <c r="B12" s="43" t="s">
        <v>98</v>
      </c>
    </row>
    <row r="13" spans="1:4" x14ac:dyDescent="0.3">
      <c r="B13" s="44" t="s">
        <v>134</v>
      </c>
    </row>
    <row r="15" spans="1:4" x14ac:dyDescent="0.3">
      <c r="A15" s="26" t="s">
        <v>106</v>
      </c>
      <c r="B15" s="41" t="s">
        <v>109</v>
      </c>
      <c r="D15" s="53"/>
    </row>
    <row r="16" spans="1:4" x14ac:dyDescent="0.3">
      <c r="A16" s="26" t="s">
        <v>89</v>
      </c>
      <c r="B16" s="45" t="s">
        <v>105</v>
      </c>
    </row>
    <row r="17" spans="1:4" x14ac:dyDescent="0.3">
      <c r="A17" s="26" t="s">
        <v>87</v>
      </c>
      <c r="B17" s="43" t="s">
        <v>136</v>
      </c>
    </row>
    <row r="18" spans="1:4" x14ac:dyDescent="0.3">
      <c r="A18" s="26" t="s">
        <v>88</v>
      </c>
      <c r="B18" s="43" t="s">
        <v>99</v>
      </c>
    </row>
    <row r="19" spans="1:4" x14ac:dyDescent="0.3">
      <c r="A19" s="26" t="s">
        <v>91</v>
      </c>
      <c r="B19" s="46" t="s">
        <v>100</v>
      </c>
    </row>
    <row r="20" spans="1:4" x14ac:dyDescent="0.3">
      <c r="B20" s="47" t="s">
        <v>126</v>
      </c>
    </row>
    <row r="22" spans="1:4" x14ac:dyDescent="0.3">
      <c r="A22" s="26" t="s">
        <v>106</v>
      </c>
      <c r="B22" s="41" t="s">
        <v>110</v>
      </c>
      <c r="D22" s="53"/>
    </row>
    <row r="23" spans="1:4" x14ac:dyDescent="0.3">
      <c r="A23" s="26" t="s">
        <v>89</v>
      </c>
      <c r="B23" s="43" t="s">
        <v>138</v>
      </c>
      <c r="C23" s="49"/>
      <c r="D23" s="52"/>
    </row>
    <row r="24" spans="1:4" x14ac:dyDescent="0.3">
      <c r="A24" s="26" t="s">
        <v>87</v>
      </c>
      <c r="B24" s="43" t="s">
        <v>137</v>
      </c>
    </row>
    <row r="25" spans="1:4" x14ac:dyDescent="0.3">
      <c r="A25" s="26" t="s">
        <v>88</v>
      </c>
      <c r="B25" s="43" t="s">
        <v>102</v>
      </c>
    </row>
    <row r="26" spans="1:4" x14ac:dyDescent="0.3">
      <c r="A26" s="26" t="s">
        <v>91</v>
      </c>
      <c r="B26" s="43" t="s">
        <v>101</v>
      </c>
      <c r="D26" s="51"/>
    </row>
    <row r="27" spans="1:4" x14ac:dyDescent="0.3">
      <c r="B27" s="44" t="s">
        <v>127</v>
      </c>
    </row>
    <row r="29" spans="1:4" x14ac:dyDescent="0.3">
      <c r="A29" s="26" t="s">
        <v>106</v>
      </c>
      <c r="B29" s="41" t="s">
        <v>111</v>
      </c>
    </row>
    <row r="30" spans="1:4" ht="28.8" x14ac:dyDescent="0.3">
      <c r="A30" s="26" t="s">
        <v>89</v>
      </c>
      <c r="B30" s="48" t="s">
        <v>94</v>
      </c>
      <c r="C30" s="38" t="s">
        <v>95</v>
      </c>
      <c r="D30" s="51" t="s">
        <v>132</v>
      </c>
    </row>
    <row r="31" spans="1:4" x14ac:dyDescent="0.3">
      <c r="A31" s="26" t="s">
        <v>87</v>
      </c>
      <c r="B31" s="43">
        <v>71600223</v>
      </c>
    </row>
    <row r="32" spans="1:4" x14ac:dyDescent="0.3">
      <c r="A32" s="26" t="s">
        <v>88</v>
      </c>
      <c r="B32" s="43" t="s">
        <v>90</v>
      </c>
    </row>
    <row r="33" spans="1:4" x14ac:dyDescent="0.3">
      <c r="A33" s="26" t="s">
        <v>91</v>
      </c>
      <c r="B33" s="43" t="s">
        <v>103</v>
      </c>
    </row>
    <row r="34" spans="1:4" x14ac:dyDescent="0.3">
      <c r="B34" s="44" t="s">
        <v>128</v>
      </c>
    </row>
    <row r="36" spans="1:4" x14ac:dyDescent="0.3">
      <c r="A36" s="26" t="s">
        <v>106</v>
      </c>
      <c r="B36" s="41" t="s">
        <v>125</v>
      </c>
    </row>
    <row r="37" spans="1:4" x14ac:dyDescent="0.3">
      <c r="A37" s="26" t="s">
        <v>89</v>
      </c>
      <c r="B37" s="45" t="s">
        <v>96</v>
      </c>
    </row>
    <row r="38" spans="1:4" x14ac:dyDescent="0.3">
      <c r="A38" s="26" t="s">
        <v>87</v>
      </c>
      <c r="B38" s="43" t="s">
        <v>139</v>
      </c>
    </row>
    <row r="39" spans="1:4" ht="28.8" x14ac:dyDescent="0.3">
      <c r="A39" s="26" t="s">
        <v>88</v>
      </c>
      <c r="B39" s="43" t="s">
        <v>104</v>
      </c>
      <c r="D39" s="51" t="s">
        <v>140</v>
      </c>
    </row>
    <row r="40" spans="1:4" x14ac:dyDescent="0.3">
      <c r="A40" s="26" t="s">
        <v>91</v>
      </c>
      <c r="B40" s="43" t="s">
        <v>104</v>
      </c>
    </row>
    <row r="41" spans="1:4" x14ac:dyDescent="0.3">
      <c r="B41" s="44" t="s">
        <v>129</v>
      </c>
    </row>
    <row r="48" spans="1:4" x14ac:dyDescent="0.3">
      <c r="A48" s="26" t="s">
        <v>106</v>
      </c>
      <c r="B48" s="41" t="s">
        <v>125</v>
      </c>
    </row>
    <row r="49" spans="1:2" x14ac:dyDescent="0.3">
      <c r="A49" s="26" t="s">
        <v>89</v>
      </c>
      <c r="B49" s="45" t="s">
        <v>96</v>
      </c>
    </row>
    <row r="50" spans="1:2" x14ac:dyDescent="0.3">
      <c r="A50" s="26" t="s">
        <v>87</v>
      </c>
      <c r="B50" s="43" t="s">
        <v>139</v>
      </c>
    </row>
    <row r="51" spans="1:2" x14ac:dyDescent="0.3">
      <c r="A51" s="26" t="s">
        <v>88</v>
      </c>
      <c r="B51" s="43" t="s">
        <v>104</v>
      </c>
    </row>
    <row r="52" spans="1:2" x14ac:dyDescent="0.3">
      <c r="A52" s="26" t="s">
        <v>91</v>
      </c>
      <c r="B52" s="43" t="s">
        <v>104</v>
      </c>
    </row>
  </sheetData>
  <hyperlinks>
    <hyperlink ref="B16" r:id="rId1" xr:uid="{D43FD02D-8790-4C2F-8D40-7C4518D0BDA4}"/>
    <hyperlink ref="B30" r:id="rId2" xr:uid="{CEFD86C0-219A-49B1-93DF-1F7DFC7A7F69}"/>
    <hyperlink ref="C30" r:id="rId3" xr:uid="{1C4F0EFD-B2F6-40D0-8932-49FBE7BC73CB}"/>
    <hyperlink ref="B2" r:id="rId4" xr:uid="{8DA2F361-99B4-4E59-8D22-40537CEE6CEF}"/>
    <hyperlink ref="B37" r:id="rId5" xr:uid="{4C45FE0D-0413-45DE-B9BB-766DDC10ABDA}"/>
    <hyperlink ref="B9" r:id="rId6" xr:uid="{2BDF0F0E-B8CD-45B8-9985-A56F880AF2CF}"/>
    <hyperlink ref="B49" r:id="rId7" xr:uid="{43F2D25B-ECF5-4DAB-B19A-44F94EA336F3}"/>
  </hyperlinks>
  <pageMargins left="0.7" right="0.7" top="0.75" bottom="0.75" header="0.3" footer="0.3"/>
  <pageSetup paperSize="9" orientation="portrait" r:id="rId8"/>
  <drawing r:id="rId9"/>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5396-113A-4E92-ABEE-648E1977C738}">
  <dimension ref="A1:E27"/>
  <sheetViews>
    <sheetView showGridLines="0" showRowColHeaders="0" workbookViewId="0"/>
  </sheetViews>
  <sheetFormatPr defaultColWidth="8.6640625" defaultRowHeight="14.4" x14ac:dyDescent="0.3"/>
  <cols>
    <col min="1" max="1" width="165.5546875" customWidth="1"/>
    <col min="2" max="2" width="15.44140625" customWidth="1"/>
    <col min="3" max="3" width="15.33203125" bestFit="1" customWidth="1"/>
    <col min="4" max="4" width="13.44140625" bestFit="1" customWidth="1"/>
    <col min="5" max="5" width="10.6640625" bestFit="1" customWidth="1"/>
  </cols>
  <sheetData>
    <row r="1" spans="1:5" ht="5.25" customHeight="1" x14ac:dyDescent="0.3">
      <c r="A1" s="19"/>
    </row>
    <row r="2" spans="1:5" ht="34.799999999999997" x14ac:dyDescent="0.3">
      <c r="A2" s="22" t="s">
        <v>68</v>
      </c>
    </row>
    <row r="3" spans="1:5" ht="36" x14ac:dyDescent="0.3">
      <c r="A3" s="21" t="s">
        <v>81</v>
      </c>
    </row>
    <row r="4" spans="1:5" x14ac:dyDescent="0.3">
      <c r="A4" s="18"/>
      <c r="D4" s="16"/>
    </row>
    <row r="5" spans="1:5" x14ac:dyDescent="0.3">
      <c r="A5" s="17" t="s">
        <v>70</v>
      </c>
      <c r="E5" s="2"/>
    </row>
    <row r="6" spans="1:5" x14ac:dyDescent="0.3">
      <c r="A6" s="20" t="s">
        <v>79</v>
      </c>
    </row>
    <row r="7" spans="1:5" x14ac:dyDescent="0.3">
      <c r="A7" s="20" t="s">
        <v>69</v>
      </c>
    </row>
    <row r="8" spans="1:5" x14ac:dyDescent="0.3">
      <c r="A8" s="18"/>
    </row>
    <row r="9" spans="1:5" x14ac:dyDescent="0.3">
      <c r="A9" s="18"/>
    </row>
    <row r="10" spans="1:5" x14ac:dyDescent="0.3">
      <c r="A10" s="18"/>
    </row>
    <row r="11" spans="1:5" x14ac:dyDescent="0.3">
      <c r="A11" s="18"/>
    </row>
    <row r="12" spans="1:5" x14ac:dyDescent="0.3">
      <c r="A12" s="18"/>
    </row>
    <row r="13" spans="1:5" x14ac:dyDescent="0.3">
      <c r="A13" s="18"/>
    </row>
    <row r="14" spans="1:5" x14ac:dyDescent="0.3">
      <c r="A14" s="18"/>
    </row>
    <row r="15" spans="1:5" x14ac:dyDescent="0.3">
      <c r="A15" s="18"/>
    </row>
    <row r="16" spans="1:5" x14ac:dyDescent="0.3">
      <c r="A16" s="18"/>
    </row>
    <row r="17" spans="1:1" x14ac:dyDescent="0.3">
      <c r="A17" s="18"/>
    </row>
    <row r="18" spans="1:1" x14ac:dyDescent="0.3">
      <c r="A18" s="18"/>
    </row>
    <row r="19" spans="1:1" x14ac:dyDescent="0.3">
      <c r="A19" s="18"/>
    </row>
    <row r="20" spans="1:1" x14ac:dyDescent="0.3">
      <c r="A20" s="18"/>
    </row>
    <row r="21" spans="1:1" x14ac:dyDescent="0.3">
      <c r="A21" s="18"/>
    </row>
    <row r="22" spans="1:1" x14ac:dyDescent="0.3">
      <c r="A22" s="18"/>
    </row>
    <row r="23" spans="1:1" x14ac:dyDescent="0.3">
      <c r="A23" s="17" t="s">
        <v>71</v>
      </c>
    </row>
    <row r="24" spans="1:1" x14ac:dyDescent="0.3">
      <c r="A24" s="20" t="s">
        <v>72</v>
      </c>
    </row>
    <row r="25" spans="1:1" x14ac:dyDescent="0.3">
      <c r="A25" s="20" t="s">
        <v>73</v>
      </c>
    </row>
    <row r="26" spans="1:1" x14ac:dyDescent="0.3">
      <c r="A26" s="20" t="s">
        <v>80</v>
      </c>
    </row>
    <row r="27" spans="1:1" x14ac:dyDescent="0.3">
      <c r="A27" s="20" t="s">
        <v>74</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110</vt:i4>
      </vt:variant>
    </vt:vector>
  </HeadingPairs>
  <TitlesOfParts>
    <vt:vector size="119" baseType="lpstr">
      <vt:lpstr>Scratchpad</vt:lpstr>
      <vt:lpstr>Date</vt:lpstr>
      <vt:lpstr>Text</vt:lpstr>
      <vt:lpstr>Number</vt:lpstr>
      <vt:lpstr>File</vt:lpstr>
      <vt:lpstr>Config</vt:lpstr>
      <vt:lpstr>Access</vt:lpstr>
      <vt:lpstr>Access (2)</vt:lpstr>
      <vt:lpstr>About the Project Notebook</vt:lpstr>
      <vt:lpstr>_A1</vt:lpstr>
      <vt:lpstr>_A2</vt:lpstr>
      <vt:lpstr>_A3</vt:lpstr>
      <vt:lpstr>BranchGrp01</vt:lpstr>
      <vt:lpstr>BranchGrp02</vt:lpstr>
      <vt:lpstr>CCList</vt:lpstr>
      <vt:lpstr>CleanNumber</vt:lpstr>
      <vt:lpstr>Contains</vt:lpstr>
      <vt:lpstr>Date_Input</vt:lpstr>
      <vt:lpstr>DatePlusDays</vt:lpstr>
      <vt:lpstr>DatePlusWorkingDays</vt:lpstr>
      <vt:lpstr>DateText</vt:lpstr>
      <vt:lpstr>Days</vt:lpstr>
      <vt:lpstr>FileExtension</vt:lpstr>
      <vt:lpstr>FileName</vt:lpstr>
      <vt:lpstr>FileNameNoExtension</vt:lpstr>
      <vt:lpstr>FirstBzDayMon</vt:lpstr>
      <vt:lpstr>FirstBzDaySat</vt:lpstr>
      <vt:lpstr>FirstName</vt:lpstr>
      <vt:lpstr>Folder</vt:lpstr>
      <vt:lpstr>FullFileName_Input</vt:lpstr>
      <vt:lpstr>Int</vt:lpstr>
      <vt:lpstr>'Access (2)'!KB</vt:lpstr>
      <vt:lpstr>KB</vt:lpstr>
      <vt:lpstr>'Access (2)'!KT</vt:lpstr>
      <vt:lpstr>KT</vt:lpstr>
      <vt:lpstr>'Access (2)'!KU</vt:lpstr>
      <vt:lpstr>KU</vt:lpstr>
      <vt:lpstr>LastBzDayFri</vt:lpstr>
      <vt:lpstr>LastBzDayThu</vt:lpstr>
      <vt:lpstr>LastMonthEndDate</vt:lpstr>
      <vt:lpstr>LastMonthStartDate</vt:lpstr>
      <vt:lpstr>LastName</vt:lpstr>
      <vt:lpstr>LastWeekMonday</vt:lpstr>
      <vt:lpstr>'Access (2)'!LE_KB_CREDENTIAL</vt:lpstr>
      <vt:lpstr>LE_KB_CREDENTIAL</vt:lpstr>
      <vt:lpstr>'Access (2)'!LE_KB_ID</vt:lpstr>
      <vt:lpstr>LE_KB_ID</vt:lpstr>
      <vt:lpstr>'Access (2)'!LE_KB_PWD</vt:lpstr>
      <vt:lpstr>LE_KB_PWD</vt:lpstr>
      <vt:lpstr>'Access (2)'!LE_KB_URL</vt:lpstr>
      <vt:lpstr>LE_KB_URL</vt:lpstr>
      <vt:lpstr>'Access (2)'!LE_KB_USERNAME</vt:lpstr>
      <vt:lpstr>LE_KB_USERNAME</vt:lpstr>
      <vt:lpstr>'Access (2)'!LE_KT_CREDENTIAL</vt:lpstr>
      <vt:lpstr>LE_KT_CREDENTIAL</vt:lpstr>
      <vt:lpstr>'Access (2)'!LE_KT_ID</vt:lpstr>
      <vt:lpstr>LE_KT_ID</vt:lpstr>
      <vt:lpstr>'Access (2)'!LE_KT_PWD</vt:lpstr>
      <vt:lpstr>LE_KT_PWD</vt:lpstr>
      <vt:lpstr>'Access (2)'!LE_KT_USERNAME</vt:lpstr>
      <vt:lpstr>LE_KT_USERNAME</vt:lpstr>
      <vt:lpstr>'Access (2)'!LE_KU_CREDENTIAL</vt:lpstr>
      <vt:lpstr>LE_KU_CREDENTIAL</vt:lpstr>
      <vt:lpstr>'Access (2)'!LE_KU_ID</vt:lpstr>
      <vt:lpstr>LE_KU_ID</vt:lpstr>
      <vt:lpstr>'Access (2)'!LE_KU_PWD</vt:lpstr>
      <vt:lpstr>LE_KU_PWD</vt:lpstr>
      <vt:lpstr>'Access (2)'!LE_KU_URL</vt:lpstr>
      <vt:lpstr>LE_KU_URL</vt:lpstr>
      <vt:lpstr>'Access (2)'!LE_KU_USERNAME</vt:lpstr>
      <vt:lpstr>LE_KU_USERNAME</vt:lpstr>
      <vt:lpstr>'Access (2)'!LE_MK_CREDENTIAL</vt:lpstr>
      <vt:lpstr>LE_MK_CREDENTIAL</vt:lpstr>
      <vt:lpstr>'Access (2)'!LE_MK_ID</vt:lpstr>
      <vt:lpstr>LE_MK_ID</vt:lpstr>
      <vt:lpstr>'Access (2)'!LE_MK_PWD</vt:lpstr>
      <vt:lpstr>LE_MK_PWD</vt:lpstr>
      <vt:lpstr>'Access (2)'!LE_MK_URL</vt:lpstr>
      <vt:lpstr>LE_MK_URL</vt:lpstr>
      <vt:lpstr>'Access (2)'!LE_MK_USERNAME</vt:lpstr>
      <vt:lpstr>LE_MK_USERNAME</vt:lpstr>
      <vt:lpstr>'Access (2)'!LE_PC_CREDENTIAL</vt:lpstr>
      <vt:lpstr>'Access (2)'!LE_PC_ID</vt:lpstr>
      <vt:lpstr>'Access (2)'!LE_PC_PWD</vt:lpstr>
      <vt:lpstr>'Access (2)'!LE_PC_URL</vt:lpstr>
      <vt:lpstr>'Access (2)'!LE_PC_URL_LOCAL</vt:lpstr>
      <vt:lpstr>'Access (2)'!LE_PC_USERNAME</vt:lpstr>
      <vt:lpstr>'Access (2)'!LE_SB_CREDENTIAL</vt:lpstr>
      <vt:lpstr>'Access (2)'!LE_SB_ID</vt:lpstr>
      <vt:lpstr>'Access (2)'!LE_SB_PWD</vt:lpstr>
      <vt:lpstr>'Access (2)'!LE_SB_URL</vt:lpstr>
      <vt:lpstr>'Access (2)'!LE_SB_USERNAME</vt:lpstr>
      <vt:lpstr>Length</vt:lpstr>
      <vt:lpstr>LowerCase</vt:lpstr>
      <vt:lpstr>'Access (2)'!MK</vt:lpstr>
      <vt:lpstr>MK</vt:lpstr>
      <vt:lpstr>Number_Input</vt:lpstr>
      <vt:lpstr>NumberText_Input</vt:lpstr>
      <vt:lpstr>'Access (2)'!PC</vt:lpstr>
      <vt:lpstr>preferred_date_format</vt:lpstr>
      <vt:lpstr>Process_Folder</vt:lpstr>
      <vt:lpstr>ReformattedDate</vt:lpstr>
      <vt:lpstr>ReformattedFileName</vt:lpstr>
      <vt:lpstr>ReformattedNumber</vt:lpstr>
      <vt:lpstr>Replace</vt:lpstr>
      <vt:lpstr>Report_Email_Receiver</vt:lpstr>
      <vt:lpstr>Report_Folder</vt:lpstr>
      <vt:lpstr>Report_Sub_URL</vt:lpstr>
      <vt:lpstr>Result</vt:lpstr>
      <vt:lpstr>Search</vt:lpstr>
      <vt:lpstr>Text_Input</vt:lpstr>
      <vt:lpstr>ThisMonthFirstWorkingDay</vt:lpstr>
      <vt:lpstr>ThisMonthLastWorkingDay</vt:lpstr>
      <vt:lpstr>ThisWeekMonday</vt:lpstr>
      <vt:lpstr>Today</vt:lpstr>
      <vt:lpstr>Trimmed</vt:lpstr>
      <vt:lpstr>TwoDecimals</vt:lpstr>
      <vt:lpstr>UpperCase</vt:lpstr>
      <vt:lpstr>YYYYMMDD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UiPath</dc:creator>
  <cp:lastModifiedBy>SCC IT</cp:lastModifiedBy>
  <dcterms:created xsi:type="dcterms:W3CDTF">2019-08-19T13:07:58Z</dcterms:created>
  <dcterms:modified xsi:type="dcterms:W3CDTF">2023-04-10T18:52:53Z</dcterms:modified>
</cp:coreProperties>
</file>