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state="hidden" r:id="rId4"/>
    <sheet name="Hoja3" sheetId="6" r:id="rId5"/>
  </sheets>
  <calcPr calcId="145621"/>
</workbook>
</file>

<file path=xl/calcChain.xml><?xml version="1.0" encoding="utf-8"?>
<calcChain xmlns="http://schemas.openxmlformats.org/spreadsheetml/2006/main">
  <c r="W10" i="3" l="1"/>
  <c r="W9" i="3"/>
  <c r="W33" i="3"/>
  <c r="W34" i="3"/>
  <c r="W37" i="3" s="1"/>
  <c r="W11" i="3" s="1"/>
  <c r="W35" i="3"/>
  <c r="W36" i="3"/>
  <c r="W32" i="3"/>
  <c r="W26" i="3"/>
  <c r="W27" i="3"/>
  <c r="W28" i="3"/>
  <c r="W29" i="3"/>
  <c r="W25" i="3"/>
  <c r="W23" i="3"/>
  <c r="W19" i="3"/>
  <c r="W20" i="3"/>
  <c r="W21" i="3"/>
  <c r="W22" i="3"/>
  <c r="W18" i="3"/>
  <c r="W30" i="3"/>
  <c r="M9" i="3"/>
  <c r="M8" i="3"/>
  <c r="M7" i="3"/>
  <c r="M35" i="3"/>
  <c r="M31" i="3"/>
  <c r="M32" i="3"/>
  <c r="M33" i="3"/>
  <c r="M34" i="3"/>
  <c r="M30" i="3"/>
  <c r="M24" i="3"/>
  <c r="M25" i="3"/>
  <c r="M26" i="3"/>
  <c r="M27" i="3"/>
  <c r="M23" i="3"/>
  <c r="M21" i="3"/>
  <c r="M17" i="3"/>
  <c r="M18" i="3"/>
  <c r="M19" i="3"/>
  <c r="M20" i="3"/>
  <c r="M16" i="3"/>
  <c r="M28" i="3"/>
  <c r="C34" i="3"/>
  <c r="C30" i="3"/>
  <c r="C31" i="3"/>
  <c r="C32" i="3"/>
  <c r="C33" i="3"/>
  <c r="C29" i="3"/>
  <c r="C27" i="3"/>
  <c r="C23" i="3"/>
  <c r="C24" i="3"/>
  <c r="C25" i="3"/>
  <c r="C26" i="3"/>
  <c r="N86" i="1"/>
  <c r="K78" i="1"/>
  <c r="S62" i="1"/>
  <c r="M5" i="1"/>
  <c r="Q65" i="1"/>
  <c r="J5" i="1"/>
  <c r="J6" i="1"/>
  <c r="J7" i="1"/>
  <c r="M6" i="1"/>
  <c r="M7" i="1"/>
  <c r="P5" i="1"/>
  <c r="P6" i="1"/>
  <c r="P7" i="1"/>
  <c r="P61" i="1" l="1"/>
  <c r="K25" i="1" l="1"/>
  <c r="L27" i="1" s="1"/>
  <c r="H33" i="1"/>
  <c r="B57" i="1"/>
  <c r="J23" i="1"/>
  <c r="J22" i="1"/>
  <c r="P4" i="1"/>
  <c r="M4" i="1"/>
  <c r="J4" i="1"/>
  <c r="M51" i="1"/>
  <c r="D9" i="3" l="1"/>
  <c r="N53" i="1"/>
  <c r="J15" i="1"/>
  <c r="P10" i="1"/>
  <c r="P11" i="1"/>
  <c r="M10" i="1"/>
  <c r="M11" i="1"/>
  <c r="J10" i="1"/>
  <c r="C17" i="3" s="1"/>
  <c r="J11" i="1"/>
  <c r="C18" i="3" s="1"/>
  <c r="P39" i="1"/>
  <c r="S54" i="1"/>
  <c r="T26" i="1"/>
  <c r="P30" i="1"/>
  <c r="G31" i="1"/>
  <c r="U28" i="1"/>
  <c r="M9" i="1"/>
  <c r="M12" i="1"/>
  <c r="J9" i="1"/>
  <c r="C16" i="3" s="1"/>
  <c r="J12" i="1"/>
  <c r="C19" i="3" s="1"/>
  <c r="P9" i="1"/>
  <c r="P12" i="1"/>
  <c r="P20" i="1" l="1"/>
  <c r="P21" i="1"/>
  <c r="P22" i="1"/>
  <c r="P23" i="1"/>
  <c r="M20" i="1"/>
  <c r="M21" i="1"/>
  <c r="M22" i="1"/>
  <c r="M23" i="1"/>
  <c r="J20" i="1"/>
  <c r="J21" i="1"/>
  <c r="J19" i="1"/>
  <c r="P13" i="2" l="1"/>
  <c r="M13" i="2"/>
  <c r="J13" i="2"/>
  <c r="P12" i="2"/>
  <c r="M12" i="2"/>
  <c r="J12" i="2"/>
  <c r="P11" i="2"/>
  <c r="M11" i="2"/>
  <c r="J11" i="2"/>
  <c r="P10" i="2"/>
  <c r="M10" i="2"/>
  <c r="J10" i="2"/>
  <c r="P8" i="2"/>
  <c r="M8" i="2"/>
  <c r="J8" i="2"/>
  <c r="P7" i="2"/>
  <c r="M7" i="2"/>
  <c r="J7" i="2"/>
  <c r="P6" i="2"/>
  <c r="M6" i="2"/>
  <c r="J6" i="2"/>
  <c r="P5" i="2"/>
  <c r="M5" i="2"/>
  <c r="J5" i="2"/>
  <c r="P4" i="2"/>
  <c r="M4" i="2"/>
  <c r="J4" i="2"/>
  <c r="P3" i="2"/>
  <c r="M3" i="2"/>
  <c r="J3" i="2"/>
  <c r="P2" i="2"/>
  <c r="M2" i="2"/>
  <c r="J2" i="2"/>
  <c r="W4" i="1" l="1"/>
  <c r="C29" i="1"/>
  <c r="H8" i="1"/>
  <c r="H3" i="1" l="1"/>
  <c r="P27" i="1"/>
  <c r="Q32" i="1" l="1"/>
  <c r="H29" i="1"/>
  <c r="M19" i="1" l="1"/>
  <c r="P19" i="1"/>
  <c r="K17" i="1" l="1"/>
  <c r="K18" i="1"/>
  <c r="M18" i="1" s="1"/>
  <c r="K16" i="1"/>
  <c r="M16" i="1" s="1"/>
  <c r="P15" i="1"/>
  <c r="P16" i="1"/>
  <c r="P17" i="1"/>
  <c r="P18" i="1"/>
  <c r="M15" i="1"/>
  <c r="M17" i="1"/>
  <c r="H18" i="1"/>
  <c r="J18" i="1" s="1"/>
  <c r="H17" i="1"/>
  <c r="J17" i="1" s="1"/>
  <c r="H16" i="1"/>
  <c r="J16" i="1" s="1"/>
  <c r="P8" i="1" l="1"/>
  <c r="P13" i="1"/>
  <c r="M8" i="1"/>
  <c r="M13" i="1"/>
  <c r="J8" i="1"/>
  <c r="C15" i="3" s="1"/>
  <c r="C20" i="3" s="1"/>
  <c r="D7" i="3" s="1"/>
  <c r="J13" i="1"/>
  <c r="P3" i="1"/>
  <c r="M3" i="1"/>
  <c r="J3" i="1"/>
  <c r="C22" i="3" s="1"/>
  <c r="D8" i="3" s="1"/>
</calcChain>
</file>

<file path=xl/sharedStrings.xml><?xml version="1.0" encoding="utf-8"?>
<sst xmlns="http://schemas.openxmlformats.org/spreadsheetml/2006/main" count="185" uniqueCount="56">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</sst>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4" borderId="11" xfId="1" applyNumberFormat="1" applyFont="1" applyFill="1" applyBorder="1"/>
    <xf numFmtId="9" fontId="0" fillId="14" borderId="11" xfId="1" applyFont="1" applyFill="1" applyBorder="1"/>
    <xf numFmtId="9" fontId="0" fillId="14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0.28749999999999998</c:v>
                </c:pt>
                <c:pt idx="1">
                  <c:v>0.49000000000000005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  <c:pt idx="0" formatCode="0.00%">
                  <c:v>0.36499999999999999</c:v>
                </c:pt>
                <c:pt idx="1">
                  <c:v>0.68600000000000005</c:v>
                </c:pt>
                <c:pt idx="2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4768"/>
        <c:axId val="97265344"/>
      </c:scatterChart>
      <c:valAx>
        <c:axId val="972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65344"/>
        <c:crosses val="autoZero"/>
        <c:crossBetween val="midCat"/>
      </c:valAx>
      <c:valAx>
        <c:axId val="97265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26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0.21727711348482237</c:v>
                </c:pt>
                <c:pt idx="1">
                  <c:v>0.45559309640589241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  <c:pt idx="0" formatCode="0.00%">
                  <c:v>0.4</c:v>
                </c:pt>
                <c:pt idx="1">
                  <c:v>0.8</c:v>
                </c:pt>
                <c:pt idx="2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1280"/>
        <c:axId val="70321856"/>
      </c:scatterChart>
      <c:valAx>
        <c:axId val="70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21856"/>
        <c:crosses val="autoZero"/>
        <c:crossBetween val="midCat"/>
      </c:valAx>
      <c:valAx>
        <c:axId val="70321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03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0.4</c:v>
                </c:pt>
                <c:pt idx="1">
                  <c:v>0.28999999999999998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  <c:pt idx="0" formatCode="0.00%">
                  <c:v>0.5</c:v>
                </c:pt>
                <c:pt idx="1">
                  <c:v>0.3</c:v>
                </c:pt>
                <c:pt idx="2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48"/>
        <c:axId val="68080704"/>
      </c:scatterChart>
      <c:valAx>
        <c:axId val="680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80704"/>
        <c:crosses val="autoZero"/>
        <c:crossBetween val="midCat"/>
      </c:valAx>
      <c:valAx>
        <c:axId val="68080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0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selection activeCell="B4" sqref="B4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" customHeight="1" x14ac:dyDescent="0.25">
      <c r="A3" s="120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31</v>
      </c>
      <c r="J3" s="106">
        <f>I3/H3</f>
        <v>0.51666666666666672</v>
      </c>
      <c r="K3" s="105">
        <v>258924</v>
      </c>
      <c r="L3" s="105">
        <v>119371</v>
      </c>
      <c r="M3" s="107">
        <f>L3/K3</f>
        <v>0.46102717399700299</v>
      </c>
      <c r="N3" s="105">
        <v>2</v>
      </c>
      <c r="O3" s="105">
        <v>1</v>
      </c>
      <c r="P3" s="106">
        <f>O3/N3</f>
        <v>0.5</v>
      </c>
      <c r="Q3" s="108"/>
      <c r="R3" s="108"/>
      <c r="S3" s="109"/>
    </row>
    <row r="4" spans="1:23" ht="15.75" x14ac:dyDescent="0.25">
      <c r="A4" s="121"/>
      <c r="B4" s="110">
        <v>30</v>
      </c>
      <c r="C4" s="111" t="s">
        <v>6</v>
      </c>
      <c r="D4" s="111">
        <v>1300</v>
      </c>
      <c r="E4" s="111">
        <v>600</v>
      </c>
      <c r="F4" s="111">
        <v>0.1</v>
      </c>
      <c r="G4" s="111">
        <v>900</v>
      </c>
      <c r="H4" s="111">
        <v>60</v>
      </c>
      <c r="I4" s="111">
        <v>24</v>
      </c>
      <c r="J4" s="112">
        <f t="shared" ref="J4:J7" si="0">I4/H4</f>
        <v>0.4</v>
      </c>
      <c r="K4" s="111">
        <v>258953</v>
      </c>
      <c r="L4" s="111">
        <v>117636</v>
      </c>
      <c r="M4" s="113">
        <f t="shared" ref="M4:M7" si="1">L4/K4</f>
        <v>0.45427548628515602</v>
      </c>
      <c r="N4" s="111">
        <v>2</v>
      </c>
      <c r="O4" s="111">
        <v>1</v>
      </c>
      <c r="P4" s="112">
        <f t="shared" ref="P4:P7" si="2">O4/N4</f>
        <v>0.5</v>
      </c>
      <c r="Q4" s="114">
        <v>4.4479999999999999E-2</v>
      </c>
      <c r="R4" s="114">
        <v>2.23E-2</v>
      </c>
      <c r="S4" s="115">
        <v>1.8089999999999998E-2</v>
      </c>
      <c r="W4">
        <f>AVERAGE(V13:V31)</f>
        <v>1.8377447147823529E-2</v>
      </c>
    </row>
    <row r="5" spans="1:23" ht="15.75" x14ac:dyDescent="0.25">
      <c r="A5" s="121"/>
      <c r="B5" s="110">
        <v>31</v>
      </c>
      <c r="C5" s="111" t="s">
        <v>6</v>
      </c>
      <c r="D5" s="111">
        <v>1300</v>
      </c>
      <c r="E5" s="111">
        <v>600</v>
      </c>
      <c r="F5" s="111">
        <v>0.1</v>
      </c>
      <c r="G5" s="111">
        <v>900</v>
      </c>
      <c r="H5" s="111">
        <v>60</v>
      </c>
      <c r="I5" s="111">
        <v>31</v>
      </c>
      <c r="J5" s="112">
        <f t="shared" si="0"/>
        <v>0.51666666666666672</v>
      </c>
      <c r="K5" s="111">
        <v>258930</v>
      </c>
      <c r="L5" s="111">
        <v>117736</v>
      </c>
      <c r="M5" s="113">
        <f>L5/K5</f>
        <v>0.45470204302321093</v>
      </c>
      <c r="N5" s="111">
        <v>2</v>
      </c>
      <c r="O5" s="111">
        <v>0</v>
      </c>
      <c r="P5" s="112">
        <f t="shared" si="2"/>
        <v>0</v>
      </c>
      <c r="Q5" s="114">
        <v>4.0599999999999997E-2</v>
      </c>
      <c r="R5" s="114">
        <v>2.2499999999999999E-2</v>
      </c>
      <c r="S5" s="115">
        <v>0</v>
      </c>
    </row>
    <row r="6" spans="1:23" ht="15.75" x14ac:dyDescent="0.25">
      <c r="A6" s="121"/>
      <c r="B6" s="110">
        <v>32</v>
      </c>
      <c r="C6" s="111" t="s">
        <v>6</v>
      </c>
      <c r="D6" s="111">
        <v>1300</v>
      </c>
      <c r="E6" s="111">
        <v>600</v>
      </c>
      <c r="F6" s="111">
        <v>0.1</v>
      </c>
      <c r="G6" s="111">
        <v>900</v>
      </c>
      <c r="H6" s="111">
        <v>60</v>
      </c>
      <c r="I6" s="111">
        <v>35</v>
      </c>
      <c r="J6" s="112">
        <f t="shared" si="0"/>
        <v>0.58333333333333337</v>
      </c>
      <c r="K6" s="111">
        <v>258950</v>
      </c>
      <c r="L6" s="111">
        <v>117647</v>
      </c>
      <c r="M6" s="113">
        <f t="shared" si="1"/>
        <v>0.45432322842247536</v>
      </c>
      <c r="N6" s="111">
        <v>2</v>
      </c>
      <c r="O6" s="111">
        <v>0.9</v>
      </c>
      <c r="P6" s="112">
        <f t="shared" si="2"/>
        <v>0.45</v>
      </c>
      <c r="Q6" s="114">
        <v>3.49E-2</v>
      </c>
      <c r="R6" s="114">
        <v>2.24E-2</v>
      </c>
      <c r="S6" s="115">
        <v>1.78E-2</v>
      </c>
    </row>
    <row r="7" spans="1:23" ht="16.5" thickBot="1" x14ac:dyDescent="0.3">
      <c r="A7" s="122"/>
      <c r="B7" s="116">
        <v>33</v>
      </c>
      <c r="C7" s="117" t="s">
        <v>6</v>
      </c>
      <c r="D7" s="117">
        <v>1300</v>
      </c>
      <c r="E7" s="117">
        <v>600</v>
      </c>
      <c r="F7" s="117">
        <v>0.1</v>
      </c>
      <c r="G7" s="117">
        <v>900</v>
      </c>
      <c r="H7" s="117">
        <v>60</v>
      </c>
      <c r="I7" s="117">
        <v>26</v>
      </c>
      <c r="J7" s="112">
        <f t="shared" si="0"/>
        <v>0.43333333333333335</v>
      </c>
      <c r="K7" s="117">
        <v>258938</v>
      </c>
      <c r="L7" s="117">
        <v>117464</v>
      </c>
      <c r="M7" s="113">
        <f t="shared" si="1"/>
        <v>0.45363755030161662</v>
      </c>
      <c r="N7" s="117">
        <v>2</v>
      </c>
      <c r="O7" s="117">
        <v>0</v>
      </c>
      <c r="P7" s="112">
        <f t="shared" si="2"/>
        <v>0</v>
      </c>
      <c r="Q7" s="118">
        <v>3.7400000000000003E-2</v>
      </c>
      <c r="R7" s="118">
        <v>2.2599999999999999E-2</v>
      </c>
      <c r="S7" s="119">
        <v>0</v>
      </c>
    </row>
    <row r="8" spans="1:23" ht="15.75" customHeight="1" x14ac:dyDescent="0.25">
      <c r="A8" s="125" t="s">
        <v>43</v>
      </c>
      <c r="B8" s="66">
        <v>0</v>
      </c>
      <c r="C8" s="67" t="s">
        <v>6</v>
      </c>
      <c r="D8" s="67">
        <v>950</v>
      </c>
      <c r="E8" s="67">
        <v>300</v>
      </c>
      <c r="F8" s="67">
        <v>0.04</v>
      </c>
      <c r="G8" s="67">
        <v>900</v>
      </c>
      <c r="H8" s="67">
        <f>4*20</f>
        <v>80</v>
      </c>
      <c r="I8" s="67">
        <v>22</v>
      </c>
      <c r="J8" s="68">
        <f t="shared" ref="J8:J18" si="3">I8/H8</f>
        <v>0.27500000000000002</v>
      </c>
      <c r="K8" s="67">
        <v>472319</v>
      </c>
      <c r="L8" s="67">
        <v>102801</v>
      </c>
      <c r="M8" s="68">
        <f t="shared" ref="M8:M18" si="4">L8/K8</f>
        <v>0.21765162951310449</v>
      </c>
      <c r="N8" s="67">
        <v>2</v>
      </c>
      <c r="O8" s="67">
        <v>1</v>
      </c>
      <c r="P8" s="68">
        <f t="shared" ref="P8:P18" si="5">O8/N8</f>
        <v>0.5</v>
      </c>
      <c r="Q8" s="69">
        <v>1.9012</v>
      </c>
      <c r="R8" s="70">
        <v>2.70797</v>
      </c>
      <c r="S8" s="71">
        <v>1.8370000000000001E-2</v>
      </c>
      <c r="V8" t="s">
        <v>18</v>
      </c>
    </row>
    <row r="9" spans="1:23" ht="16.5" customHeight="1" x14ac:dyDescent="0.25">
      <c r="A9" s="126"/>
      <c r="B9" s="21">
        <v>1</v>
      </c>
      <c r="C9" s="19" t="s">
        <v>6</v>
      </c>
      <c r="D9" s="19">
        <v>950</v>
      </c>
      <c r="E9" s="19">
        <v>300</v>
      </c>
      <c r="F9" s="19">
        <v>0.04</v>
      </c>
      <c r="G9" s="19">
        <v>900</v>
      </c>
      <c r="H9" s="19">
        <v>80</v>
      </c>
      <c r="I9" s="19">
        <v>23</v>
      </c>
      <c r="J9" s="22">
        <f t="shared" si="3"/>
        <v>0.28749999999999998</v>
      </c>
      <c r="K9" s="19">
        <v>472315</v>
      </c>
      <c r="L9" s="19">
        <v>102701</v>
      </c>
      <c r="M9" s="22">
        <f t="shared" si="4"/>
        <v>0.21744174967976879</v>
      </c>
      <c r="N9" s="19">
        <v>2</v>
      </c>
      <c r="O9" s="19">
        <v>1</v>
      </c>
      <c r="P9" s="22">
        <f t="shared" si="5"/>
        <v>0.5</v>
      </c>
      <c r="Q9" s="34">
        <v>1.9094</v>
      </c>
      <c r="R9" s="34">
        <v>2.6869000000000001</v>
      </c>
      <c r="S9" s="72">
        <v>1.83E-2</v>
      </c>
    </row>
    <row r="10" spans="1:23" ht="16.5" customHeight="1" x14ac:dyDescent="0.25">
      <c r="A10" s="126"/>
      <c r="B10" s="21">
        <v>3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>
        <v>80</v>
      </c>
      <c r="I10" s="19">
        <v>21</v>
      </c>
      <c r="J10" s="22">
        <f t="shared" si="3"/>
        <v>0.26250000000000001</v>
      </c>
      <c r="K10" s="19">
        <v>472328</v>
      </c>
      <c r="L10" s="19">
        <v>102613</v>
      </c>
      <c r="M10" s="22">
        <f t="shared" si="4"/>
        <v>0.21724945376941449</v>
      </c>
      <c r="N10" s="19">
        <v>2</v>
      </c>
      <c r="O10" s="19">
        <v>1</v>
      </c>
      <c r="P10" s="22">
        <f t="shared" si="5"/>
        <v>0.5</v>
      </c>
      <c r="Q10" s="34">
        <v>1.9399</v>
      </c>
      <c r="R10" s="34">
        <v>2.6638000000000002</v>
      </c>
      <c r="S10" s="72">
        <v>4.99E-2</v>
      </c>
    </row>
    <row r="11" spans="1:23" ht="16.5" customHeight="1" x14ac:dyDescent="0.25">
      <c r="A11" s="126"/>
      <c r="B11" s="21">
        <v>4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19</v>
      </c>
      <c r="J11" s="22">
        <f t="shared" si="3"/>
        <v>0.23749999999999999</v>
      </c>
      <c r="K11" s="19">
        <v>472500</v>
      </c>
      <c r="L11" s="19">
        <v>102454</v>
      </c>
      <c r="M11" s="22">
        <f t="shared" si="4"/>
        <v>0.21683386243386243</v>
      </c>
      <c r="N11" s="19">
        <v>2</v>
      </c>
      <c r="O11" s="19">
        <v>0</v>
      </c>
      <c r="P11" s="22">
        <f t="shared" si="5"/>
        <v>0</v>
      </c>
      <c r="Q11" s="34">
        <v>2.1547000000000001</v>
      </c>
      <c r="R11" s="34">
        <v>2.7778</v>
      </c>
      <c r="S11" s="72">
        <v>0</v>
      </c>
    </row>
    <row r="12" spans="1:23" ht="16.5" customHeight="1" thickBot="1" x14ac:dyDescent="0.3">
      <c r="A12" s="127"/>
      <c r="B12" s="73">
        <v>2</v>
      </c>
      <c r="C12" s="74" t="s">
        <v>6</v>
      </c>
      <c r="D12" s="74">
        <v>950</v>
      </c>
      <c r="E12" s="74">
        <v>300</v>
      </c>
      <c r="F12" s="74">
        <v>0.04</v>
      </c>
      <c r="G12" s="74">
        <v>900</v>
      </c>
      <c r="H12" s="74">
        <v>80</v>
      </c>
      <c r="I12" s="74">
        <v>30</v>
      </c>
      <c r="J12" s="75">
        <f t="shared" si="3"/>
        <v>0.375</v>
      </c>
      <c r="K12" s="74">
        <v>472361</v>
      </c>
      <c r="L12" s="74">
        <v>102601</v>
      </c>
      <c r="M12" s="75">
        <f t="shared" si="4"/>
        <v>0.21720887202796166</v>
      </c>
      <c r="N12" s="74">
        <v>2</v>
      </c>
      <c r="O12" s="74">
        <v>1</v>
      </c>
      <c r="P12" s="75">
        <f t="shared" si="5"/>
        <v>0.5</v>
      </c>
      <c r="Q12" s="76">
        <v>1.8173999999999999</v>
      </c>
      <c r="R12" s="76">
        <v>2.8208000000000002</v>
      </c>
      <c r="S12" s="77">
        <v>3.5299999999999998E-2</v>
      </c>
    </row>
    <row r="13" spans="1:23" ht="31.5" hidden="1" customHeight="1" x14ac:dyDescent="0.25">
      <c r="A13" s="124" t="s">
        <v>25</v>
      </c>
      <c r="B13" s="62">
        <v>57</v>
      </c>
      <c r="C13" s="63" t="s">
        <v>6</v>
      </c>
      <c r="D13" s="63">
        <v>4000</v>
      </c>
      <c r="E13" s="63">
        <v>3600</v>
      </c>
      <c r="F13" s="63">
        <v>0.1</v>
      </c>
      <c r="G13" s="63">
        <v>3600</v>
      </c>
      <c r="H13" s="63"/>
      <c r="I13" s="63"/>
      <c r="J13" s="64" t="e">
        <f t="shared" si="3"/>
        <v>#DIV/0!</v>
      </c>
      <c r="K13" s="63"/>
      <c r="L13" s="63"/>
      <c r="M13" s="64" t="e">
        <f t="shared" si="4"/>
        <v>#DIV/0!</v>
      </c>
      <c r="N13" s="63"/>
      <c r="O13" s="63"/>
      <c r="P13" s="64" t="e">
        <f t="shared" si="5"/>
        <v>#DIV/0!</v>
      </c>
      <c r="Q13" s="65"/>
      <c r="R13" s="65"/>
      <c r="S13" s="65"/>
      <c r="V13">
        <v>1.8377415779000001E-2</v>
      </c>
    </row>
    <row r="14" spans="1:23" ht="31.5" hidden="1" customHeight="1" x14ac:dyDescent="0.25">
      <c r="A14" s="124"/>
      <c r="B14" s="41">
        <v>58</v>
      </c>
      <c r="C14" s="42" t="s">
        <v>6</v>
      </c>
      <c r="D14" s="42">
        <v>400</v>
      </c>
      <c r="E14" s="42">
        <v>3600</v>
      </c>
      <c r="F14" s="42">
        <v>0.1</v>
      </c>
      <c r="G14" s="42">
        <v>3600</v>
      </c>
      <c r="H14" s="42"/>
      <c r="I14" s="42"/>
      <c r="J14" s="43"/>
      <c r="K14" s="42"/>
      <c r="L14" s="42"/>
      <c r="M14" s="43"/>
      <c r="N14" s="42"/>
      <c r="O14" s="42"/>
      <c r="P14" s="43"/>
      <c r="Q14" s="14"/>
      <c r="R14" s="14"/>
      <c r="S14" s="14"/>
      <c r="V14">
        <v>1.8377486969E-2</v>
      </c>
    </row>
    <row r="15" spans="1:23" ht="31.5" hidden="1" customHeight="1" x14ac:dyDescent="0.25">
      <c r="A15" s="124"/>
      <c r="B15" s="41">
        <v>59</v>
      </c>
      <c r="C15" s="42" t="s">
        <v>6</v>
      </c>
      <c r="D15" s="42">
        <v>4000</v>
      </c>
      <c r="E15" s="42">
        <v>3600</v>
      </c>
      <c r="F15" s="42">
        <v>0.1</v>
      </c>
      <c r="G15" s="42">
        <v>3600</v>
      </c>
      <c r="H15" s="42"/>
      <c r="I15" s="42"/>
      <c r="J15" s="43" t="e">
        <f>I15/H15</f>
        <v>#DIV/0!</v>
      </c>
      <c r="K15" s="42"/>
      <c r="L15" s="42"/>
      <c r="M15" s="43" t="e">
        <f t="shared" si="4"/>
        <v>#DIV/0!</v>
      </c>
      <c r="N15" s="42"/>
      <c r="O15" s="42"/>
      <c r="P15" s="43" t="e">
        <f t="shared" si="5"/>
        <v>#DIV/0!</v>
      </c>
      <c r="Q15" s="14"/>
      <c r="R15" s="14"/>
      <c r="S15" s="14"/>
      <c r="V15">
        <v>1.8377447735E-2</v>
      </c>
    </row>
    <row r="16" spans="1:23" ht="15.75" hidden="1" customHeight="1" x14ac:dyDescent="0.25">
      <c r="A16" s="123" t="s">
        <v>17</v>
      </c>
      <c r="B16" s="1">
        <v>57</v>
      </c>
      <c r="C16" s="3" t="s">
        <v>6</v>
      </c>
      <c r="D16" s="20">
        <v>7500</v>
      </c>
      <c r="E16" s="3">
        <v>3600</v>
      </c>
      <c r="F16" s="3">
        <v>1500</v>
      </c>
      <c r="G16" s="3">
        <v>3600</v>
      </c>
      <c r="H16" s="3">
        <f>3*20</f>
        <v>60</v>
      </c>
      <c r="I16" s="3">
        <v>52</v>
      </c>
      <c r="J16" s="23">
        <f t="shared" si="3"/>
        <v>0.8666666666666667</v>
      </c>
      <c r="K16" s="3">
        <f>5*20</f>
        <v>100</v>
      </c>
      <c r="L16" s="3">
        <v>98</v>
      </c>
      <c r="M16" s="27">
        <f t="shared" si="4"/>
        <v>0.98</v>
      </c>
      <c r="N16" s="3">
        <v>3</v>
      </c>
      <c r="O16" s="3">
        <v>3</v>
      </c>
      <c r="P16" s="30">
        <f t="shared" si="5"/>
        <v>1</v>
      </c>
      <c r="Q16" s="11"/>
      <c r="R16" s="11"/>
      <c r="S16" s="10"/>
      <c r="V16">
        <v>1.8377469962000001E-2</v>
      </c>
    </row>
    <row r="17" spans="1:22" ht="15.75" hidden="1" customHeight="1" x14ac:dyDescent="0.25">
      <c r="A17" s="123"/>
      <c r="B17" s="1">
        <v>58</v>
      </c>
      <c r="C17" s="3" t="s">
        <v>6</v>
      </c>
      <c r="D17" s="3">
        <v>7500</v>
      </c>
      <c r="E17" s="3">
        <v>3600</v>
      </c>
      <c r="F17" s="3">
        <v>1500</v>
      </c>
      <c r="G17" s="3">
        <v>3600</v>
      </c>
      <c r="H17" s="3">
        <f>3*20</f>
        <v>60</v>
      </c>
      <c r="I17" s="3">
        <v>55</v>
      </c>
      <c r="J17" s="23">
        <f t="shared" si="3"/>
        <v>0.91666666666666663</v>
      </c>
      <c r="K17" s="3">
        <f>5*20</f>
        <v>100</v>
      </c>
      <c r="L17" s="3">
        <v>99</v>
      </c>
      <c r="M17" s="27">
        <f t="shared" si="4"/>
        <v>0.99</v>
      </c>
      <c r="N17" s="3">
        <v>3</v>
      </c>
      <c r="O17" s="3">
        <v>3</v>
      </c>
      <c r="P17" s="30">
        <f t="shared" si="5"/>
        <v>1</v>
      </c>
      <c r="Q17" s="11"/>
      <c r="R17" s="11"/>
      <c r="S17" s="10"/>
      <c r="V17">
        <v>1.8377466778E-2</v>
      </c>
    </row>
    <row r="18" spans="1:22" ht="15.75" hidden="1" customHeight="1" x14ac:dyDescent="0.25">
      <c r="A18" s="123"/>
      <c r="B18" s="88">
        <v>59</v>
      </c>
      <c r="C18" s="89" t="s">
        <v>6</v>
      </c>
      <c r="D18" s="89">
        <v>7500</v>
      </c>
      <c r="E18" s="89">
        <v>3600</v>
      </c>
      <c r="F18" s="89">
        <v>1500</v>
      </c>
      <c r="G18" s="89">
        <v>3600</v>
      </c>
      <c r="H18" s="89">
        <f>3*20</f>
        <v>60</v>
      </c>
      <c r="I18" s="89">
        <v>60</v>
      </c>
      <c r="J18" s="90">
        <f t="shared" si="3"/>
        <v>1</v>
      </c>
      <c r="K18" s="89">
        <f>5*20</f>
        <v>100</v>
      </c>
      <c r="L18" s="89">
        <v>98</v>
      </c>
      <c r="M18" s="91">
        <f t="shared" si="4"/>
        <v>0.98</v>
      </c>
      <c r="N18" s="89">
        <v>3</v>
      </c>
      <c r="O18" s="89">
        <v>3</v>
      </c>
      <c r="P18" s="92">
        <f t="shared" si="5"/>
        <v>1</v>
      </c>
      <c r="Q18" s="93"/>
      <c r="R18" s="93"/>
      <c r="S18" s="94"/>
      <c r="V18">
        <v>1.8377459259000001E-2</v>
      </c>
    </row>
    <row r="19" spans="1:22" ht="18" customHeight="1" x14ac:dyDescent="0.25">
      <c r="A19" s="128" t="s">
        <v>45</v>
      </c>
      <c r="B19" s="95">
        <v>42</v>
      </c>
      <c r="C19" s="96" t="s">
        <v>6</v>
      </c>
      <c r="D19" s="96">
        <v>1850</v>
      </c>
      <c r="E19" s="96">
        <v>1800</v>
      </c>
      <c r="F19" s="96">
        <v>0.1</v>
      </c>
      <c r="G19" s="96">
        <v>900</v>
      </c>
      <c r="H19" s="96">
        <v>40</v>
      </c>
      <c r="I19" s="96">
        <v>20</v>
      </c>
      <c r="J19" s="97">
        <f>I19/H19</f>
        <v>0.5</v>
      </c>
      <c r="K19" s="96">
        <v>362953</v>
      </c>
      <c r="L19" s="96">
        <v>165036</v>
      </c>
      <c r="M19" s="98">
        <f t="shared" ref="M19:M23" si="6">L19/K19</f>
        <v>0.45470350155529782</v>
      </c>
      <c r="N19" s="96">
        <v>3</v>
      </c>
      <c r="O19" s="96">
        <v>1</v>
      </c>
      <c r="P19" s="97">
        <f t="shared" ref="P19:P23" si="7">O19/N19</f>
        <v>0.33333333333333331</v>
      </c>
      <c r="Q19" s="99">
        <v>4.8379999999999999E-2</v>
      </c>
      <c r="R19" s="99">
        <v>2.24E-2</v>
      </c>
      <c r="S19" s="100">
        <v>1.8089999999999998E-2</v>
      </c>
      <c r="V19">
        <v>1.8377436931999998E-2</v>
      </c>
    </row>
    <row r="20" spans="1:22" ht="15.75" x14ac:dyDescent="0.25">
      <c r="A20" s="129"/>
      <c r="B20" s="78">
        <v>43</v>
      </c>
      <c r="C20" s="79" t="s">
        <v>6</v>
      </c>
      <c r="D20" s="79">
        <v>1850</v>
      </c>
      <c r="E20" s="79">
        <v>1800</v>
      </c>
      <c r="F20" s="79">
        <v>0.1</v>
      </c>
      <c r="G20" s="79">
        <v>900</v>
      </c>
      <c r="H20" s="79">
        <v>40</v>
      </c>
      <c r="I20" s="79">
        <v>20</v>
      </c>
      <c r="J20" s="80">
        <f t="shared" ref="J20:J21" si="8">I20/H20</f>
        <v>0.5</v>
      </c>
      <c r="K20" s="79">
        <v>368953</v>
      </c>
      <c r="L20" s="79">
        <v>167788</v>
      </c>
      <c r="M20" s="81">
        <f t="shared" si="6"/>
        <v>0.45476795147349391</v>
      </c>
      <c r="N20" s="79">
        <v>3</v>
      </c>
      <c r="O20" s="79">
        <v>1</v>
      </c>
      <c r="P20" s="80">
        <f t="shared" si="7"/>
        <v>0.33333333333333331</v>
      </c>
      <c r="Q20" s="84">
        <v>4.8300000000000003E-2</v>
      </c>
      <c r="R20" s="82">
        <v>2.24E-2</v>
      </c>
      <c r="S20" s="83">
        <v>1.7999999999999999E-2</v>
      </c>
    </row>
    <row r="21" spans="1:22" ht="15.75" x14ac:dyDescent="0.25">
      <c r="A21" s="129"/>
      <c r="B21" s="78">
        <v>44</v>
      </c>
      <c r="C21" s="79" t="s">
        <v>6</v>
      </c>
      <c r="D21" s="79">
        <v>1850</v>
      </c>
      <c r="E21" s="79">
        <v>1800</v>
      </c>
      <c r="F21" s="79">
        <v>0.1</v>
      </c>
      <c r="G21" s="79">
        <v>900</v>
      </c>
      <c r="H21" s="79">
        <v>40</v>
      </c>
      <c r="I21" s="79">
        <v>21</v>
      </c>
      <c r="J21" s="80">
        <f t="shared" si="8"/>
        <v>0.52500000000000002</v>
      </c>
      <c r="K21" s="79">
        <v>368930</v>
      </c>
      <c r="L21" s="79">
        <v>167600</v>
      </c>
      <c r="M21" s="81">
        <f t="shared" si="6"/>
        <v>0.45428672105819534</v>
      </c>
      <c r="N21" s="79">
        <v>3</v>
      </c>
      <c r="O21" s="79">
        <v>0.9</v>
      </c>
      <c r="P21" s="80">
        <f t="shared" si="7"/>
        <v>0.3</v>
      </c>
      <c r="Q21" s="84">
        <v>3.2300000000000002E-2</v>
      </c>
      <c r="R21" s="82">
        <v>2.248E-2</v>
      </c>
      <c r="S21" s="83">
        <v>4.3700000000000003E-2</v>
      </c>
    </row>
    <row r="22" spans="1:22" ht="15.75" x14ac:dyDescent="0.25">
      <c r="A22" s="129"/>
      <c r="B22" s="78">
        <v>70</v>
      </c>
      <c r="C22" s="79" t="s">
        <v>6</v>
      </c>
      <c r="D22" s="79">
        <v>1850</v>
      </c>
      <c r="E22" s="79">
        <v>1800</v>
      </c>
      <c r="F22" s="79">
        <v>0.1</v>
      </c>
      <c r="G22" s="79">
        <v>900</v>
      </c>
      <c r="H22" s="79">
        <v>40</v>
      </c>
      <c r="I22" s="79">
        <v>20</v>
      </c>
      <c r="J22" s="80">
        <f>I22/H22</f>
        <v>0.5</v>
      </c>
      <c r="K22" s="79">
        <v>368953</v>
      </c>
      <c r="L22" s="79">
        <v>167788</v>
      </c>
      <c r="M22" s="81">
        <f t="shared" si="6"/>
        <v>0.45476795147349391</v>
      </c>
      <c r="N22" s="79">
        <v>3</v>
      </c>
      <c r="O22" s="79">
        <v>1</v>
      </c>
      <c r="P22" s="80">
        <f t="shared" si="7"/>
        <v>0.33333333333333331</v>
      </c>
      <c r="Q22" s="82">
        <v>4.8300000000000003E-2</v>
      </c>
      <c r="R22" s="82">
        <v>2.24E-2</v>
      </c>
      <c r="S22" s="83">
        <v>1.7999999999999999E-2</v>
      </c>
      <c r="V22">
        <v>1.8377446012999999E-2</v>
      </c>
    </row>
    <row r="23" spans="1:22" ht="16.5" thickBot="1" x14ac:dyDescent="0.3">
      <c r="A23" s="130"/>
      <c r="B23" s="101">
        <v>71</v>
      </c>
      <c r="C23" s="85" t="s">
        <v>6</v>
      </c>
      <c r="D23" s="85">
        <v>1850</v>
      </c>
      <c r="E23" s="85">
        <v>1800</v>
      </c>
      <c r="F23" s="85">
        <v>0.1</v>
      </c>
      <c r="G23" s="85">
        <v>900</v>
      </c>
      <c r="H23" s="85">
        <v>40</v>
      </c>
      <c r="I23" s="85">
        <v>21</v>
      </c>
      <c r="J23" s="102">
        <f>I23/H23</f>
        <v>0.52500000000000002</v>
      </c>
      <c r="K23" s="85">
        <v>368930</v>
      </c>
      <c r="L23" s="85">
        <v>167600</v>
      </c>
      <c r="M23" s="103">
        <f t="shared" si="6"/>
        <v>0.45428672105819534</v>
      </c>
      <c r="N23" s="85">
        <v>3</v>
      </c>
      <c r="O23" s="85">
        <v>1</v>
      </c>
      <c r="P23" s="102">
        <f t="shared" si="7"/>
        <v>0.33333333333333331</v>
      </c>
      <c r="Q23" s="86">
        <v>3.2300000000000002E-2</v>
      </c>
      <c r="R23" s="86">
        <v>2.24E-2</v>
      </c>
      <c r="S23" s="87">
        <v>4.8500000000000001E-2</v>
      </c>
      <c r="V23">
        <v>1.8377415083E-2</v>
      </c>
    </row>
    <row r="24" spans="1:22" x14ac:dyDescent="0.25">
      <c r="V24">
        <v>1.8377455434E-2</v>
      </c>
    </row>
    <row r="25" spans="1:22" x14ac:dyDescent="0.25">
      <c r="K25">
        <f>250/60</f>
        <v>4.166666666666667</v>
      </c>
      <c r="V25">
        <v>1.8377440200000001E-2</v>
      </c>
    </row>
    <row r="26" spans="1:22" x14ac:dyDescent="0.25">
      <c r="R26" t="s">
        <v>18</v>
      </c>
      <c r="T26">
        <f>AVERAGE(R27:R56)</f>
        <v>1.8094548745599997E-2</v>
      </c>
      <c r="V26">
        <v>1.8377468394E-2</v>
      </c>
    </row>
    <row r="27" spans="1:22" x14ac:dyDescent="0.25">
      <c r="J27" t="s">
        <v>18</v>
      </c>
      <c r="L27">
        <f>K25*5</f>
        <v>20.833333333333336</v>
      </c>
      <c r="M27" t="s">
        <v>18</v>
      </c>
      <c r="P27">
        <f>SUM(M28:M47)</f>
        <v>18165</v>
      </c>
      <c r="V27">
        <v>1.8377416337000001E-2</v>
      </c>
    </row>
    <row r="28" spans="1:22" x14ac:dyDescent="0.25">
      <c r="A28" t="s">
        <v>18</v>
      </c>
      <c r="D28" t="s">
        <v>18</v>
      </c>
      <c r="J28">
        <v>1.8094541658E-2</v>
      </c>
      <c r="M28">
        <v>18165</v>
      </c>
      <c r="U28">
        <f>SUM(T31:T50)</f>
        <v>368953</v>
      </c>
      <c r="V28">
        <v>1.8377437404999999E-2</v>
      </c>
    </row>
    <row r="29" spans="1:22" x14ac:dyDescent="0.25">
      <c r="A29">
        <v>23545</v>
      </c>
      <c r="C29">
        <f>SUM(A29:A48)</f>
        <v>472315</v>
      </c>
      <c r="D29">
        <v>1.9650456230667E-2</v>
      </c>
      <c r="H29">
        <f>SUM(D29:D48)/20</f>
        <v>1.9229383186550299E-2</v>
      </c>
      <c r="J29">
        <v>1.8094542471000001E-2</v>
      </c>
      <c r="L29" t="s">
        <v>18</v>
      </c>
      <c r="V29">
        <v>1.8377429143000001E-2</v>
      </c>
    </row>
    <row r="30" spans="1:22" x14ac:dyDescent="0.25">
      <c r="A30">
        <v>23705</v>
      </c>
      <c r="D30">
        <v>1.9650433376667002E-2</v>
      </c>
      <c r="F30" t="s">
        <v>18</v>
      </c>
      <c r="J30">
        <v>1.8094550208E-2</v>
      </c>
      <c r="L30">
        <v>1</v>
      </c>
      <c r="N30" t="s">
        <v>18</v>
      </c>
      <c r="P30">
        <f>AVERAGE(L30:L49)</f>
        <v>0.9</v>
      </c>
      <c r="R30" t="s">
        <v>18</v>
      </c>
      <c r="T30" t="s">
        <v>18</v>
      </c>
      <c r="V30">
        <v>1.8377459302999999E-2</v>
      </c>
    </row>
    <row r="31" spans="1:22" x14ac:dyDescent="0.25">
      <c r="A31">
        <v>23609</v>
      </c>
      <c r="D31">
        <v>1.9650504566667001E-2</v>
      </c>
      <c r="F31">
        <v>18487</v>
      </c>
      <c r="G31">
        <f>SUM(F31:F50)</f>
        <v>368930</v>
      </c>
      <c r="J31">
        <v>1.8094553467999999E-2</v>
      </c>
      <c r="L31">
        <v>1</v>
      </c>
      <c r="N31">
        <v>4.8586364016E-2</v>
      </c>
      <c r="R31">
        <v>1.8094590051E-2</v>
      </c>
      <c r="T31">
        <v>18481</v>
      </c>
      <c r="V31">
        <v>1.8377450787E-2</v>
      </c>
    </row>
    <row r="32" spans="1:22" x14ac:dyDescent="0.25">
      <c r="A32">
        <v>23531</v>
      </c>
      <c r="D32">
        <v>1.9650465332667E-2</v>
      </c>
      <c r="F32">
        <v>18485</v>
      </c>
      <c r="J32">
        <v>1.8094553691E-2</v>
      </c>
      <c r="L32">
        <v>1</v>
      </c>
      <c r="N32">
        <v>4.8586347008999997E-2</v>
      </c>
      <c r="Q32" t="e">
        <f>#REF!*2</f>
        <v>#REF!</v>
      </c>
      <c r="R32">
        <v>1.8094585715E-2</v>
      </c>
      <c r="T32">
        <v>18478</v>
      </c>
    </row>
    <row r="33" spans="1:20" x14ac:dyDescent="0.25">
      <c r="A33">
        <v>23539</v>
      </c>
      <c r="D33">
        <v>1.9650487559667001E-2</v>
      </c>
      <c r="F33">
        <v>18482</v>
      </c>
      <c r="H33">
        <f>SUM(H36:H55)</f>
        <v>368930</v>
      </c>
      <c r="J33">
        <v>1.8094532173E-2</v>
      </c>
      <c r="L33">
        <v>1</v>
      </c>
      <c r="N33">
        <v>4.8586345441000003E-2</v>
      </c>
      <c r="R33">
        <v>1.8094584843999999E-2</v>
      </c>
      <c r="T33">
        <v>18477</v>
      </c>
    </row>
    <row r="34" spans="1:20" x14ac:dyDescent="0.25">
      <c r="A34">
        <v>23539</v>
      </c>
      <c r="D34">
        <v>1.9650484375667E-2</v>
      </c>
      <c r="F34">
        <v>18478</v>
      </c>
      <c r="J34">
        <v>1.8094553138999998E-2</v>
      </c>
      <c r="L34">
        <v>1</v>
      </c>
      <c r="N34">
        <v>4.8586343825000003E-2</v>
      </c>
      <c r="R34">
        <v>1.8094555589E-2</v>
      </c>
      <c r="T34">
        <v>18474</v>
      </c>
    </row>
    <row r="35" spans="1:20" x14ac:dyDescent="0.25">
      <c r="A35">
        <v>23664</v>
      </c>
      <c r="D35">
        <v>1.5439683337499999E-2</v>
      </c>
      <c r="F35">
        <v>18473</v>
      </c>
      <c r="H35" t="s">
        <v>18</v>
      </c>
      <c r="J35">
        <v>1.8094539773000001E-2</v>
      </c>
      <c r="L35">
        <v>1</v>
      </c>
      <c r="N35">
        <v>4.8586336350000002E-2</v>
      </c>
      <c r="R35">
        <v>1.8094553691E-2</v>
      </c>
      <c r="T35">
        <v>18471</v>
      </c>
    </row>
    <row r="36" spans="1:20" x14ac:dyDescent="0.25">
      <c r="A36">
        <v>23712</v>
      </c>
      <c r="D36">
        <v>1.9650454529666999E-2</v>
      </c>
      <c r="F36">
        <v>18466</v>
      </c>
      <c r="H36">
        <v>18487</v>
      </c>
      <c r="J36">
        <v>1.8094518819999999E-2</v>
      </c>
      <c r="L36">
        <v>1</v>
      </c>
      <c r="N36">
        <v>4.8586336305999997E-2</v>
      </c>
      <c r="R36">
        <v>1.8094553467999999E-2</v>
      </c>
      <c r="T36">
        <v>18470</v>
      </c>
    </row>
    <row r="37" spans="1:20" x14ac:dyDescent="0.25">
      <c r="A37">
        <v>23575</v>
      </c>
      <c r="D37">
        <v>1.9650454741667E-2</v>
      </c>
      <c r="F37">
        <v>18464</v>
      </c>
      <c r="H37">
        <v>18485</v>
      </c>
      <c r="J37">
        <v>1.8094555589E-2</v>
      </c>
      <c r="L37">
        <v>1</v>
      </c>
      <c r="N37">
        <v>4.8586332481E-2</v>
      </c>
      <c r="R37">
        <v>1.8094553138999998E-2</v>
      </c>
      <c r="T37">
        <v>18461</v>
      </c>
    </row>
    <row r="38" spans="1:20" x14ac:dyDescent="0.25">
      <c r="A38">
        <v>23592</v>
      </c>
      <c r="D38">
        <v>1.9650439123666999E-2</v>
      </c>
      <c r="F38">
        <v>18453</v>
      </c>
      <c r="H38">
        <v>18482</v>
      </c>
      <c r="J38">
        <v>1.8094536118E-2</v>
      </c>
      <c r="L38">
        <v>1</v>
      </c>
      <c r="N38">
        <v>4.8586327834E-2</v>
      </c>
      <c r="R38">
        <v>1.8094550208E-2</v>
      </c>
      <c r="T38">
        <v>18456</v>
      </c>
    </row>
    <row r="39" spans="1:20" x14ac:dyDescent="0.25">
      <c r="A39">
        <v>23574</v>
      </c>
      <c r="D39">
        <v>1.9650463610667E-2</v>
      </c>
      <c r="F39">
        <v>18453</v>
      </c>
      <c r="H39">
        <v>18478</v>
      </c>
      <c r="J39">
        <v>1.8094542006999999E-2</v>
      </c>
      <c r="L39">
        <v>1</v>
      </c>
      <c r="N39">
        <v>4.8586324782E-2</v>
      </c>
      <c r="P39">
        <f>AVERAGE(N31:N50)</f>
        <v>4.3727691484150004E-2</v>
      </c>
      <c r="R39">
        <v>1.8094547175E-2</v>
      </c>
      <c r="T39">
        <v>18450</v>
      </c>
    </row>
    <row r="40" spans="1:20" x14ac:dyDescent="0.25">
      <c r="A40">
        <v>23633</v>
      </c>
      <c r="D40">
        <v>1.9650432680667001E-2</v>
      </c>
      <c r="F40">
        <v>18444</v>
      </c>
      <c r="H40">
        <v>18473</v>
      </c>
      <c r="J40">
        <v>1.8094539082E-2</v>
      </c>
      <c r="L40">
        <v>1</v>
      </c>
      <c r="N40">
        <v>4.8586323059999999E-2</v>
      </c>
      <c r="R40">
        <v>1.8094542471000001E-2</v>
      </c>
      <c r="T40">
        <v>18448</v>
      </c>
    </row>
    <row r="41" spans="1:20" x14ac:dyDescent="0.25">
      <c r="A41">
        <v>23681</v>
      </c>
      <c r="D41">
        <v>1.54396795125E-2</v>
      </c>
      <c r="F41">
        <v>18437</v>
      </c>
      <c r="H41">
        <v>18466</v>
      </c>
      <c r="J41">
        <v>1.8094534214000001E-2</v>
      </c>
      <c r="L41">
        <v>1</v>
      </c>
      <c r="N41">
        <v>4.8586315679999999E-2</v>
      </c>
      <c r="R41">
        <v>1.8094542006999999E-2</v>
      </c>
      <c r="T41">
        <v>18444</v>
      </c>
    </row>
    <row r="42" spans="1:20" x14ac:dyDescent="0.25">
      <c r="A42">
        <v>23660</v>
      </c>
      <c r="D42">
        <v>1.9650457797667002E-2</v>
      </c>
      <c r="F42">
        <v>18434</v>
      </c>
      <c r="H42">
        <v>18464</v>
      </c>
      <c r="J42">
        <v>1.8094585715E-2</v>
      </c>
      <c r="L42">
        <v>1</v>
      </c>
      <c r="N42">
        <v>4.8586314451999998E-2</v>
      </c>
      <c r="R42">
        <v>1.8094541658E-2</v>
      </c>
      <c r="T42">
        <v>18442</v>
      </c>
    </row>
    <row r="43" spans="1:20" x14ac:dyDescent="0.25">
      <c r="A43">
        <v>23694</v>
      </c>
      <c r="D43">
        <v>1.9650485991667001E-2</v>
      </c>
      <c r="F43">
        <v>18431</v>
      </c>
      <c r="H43">
        <v>18453</v>
      </c>
      <c r="J43">
        <v>1.8094584843999999E-2</v>
      </c>
      <c r="L43">
        <v>1</v>
      </c>
      <c r="N43">
        <v>4.8586314190999999E-2</v>
      </c>
      <c r="R43">
        <v>1.8094539773000001E-2</v>
      </c>
      <c r="T43">
        <v>18438</v>
      </c>
    </row>
    <row r="44" spans="1:20" x14ac:dyDescent="0.25">
      <c r="A44">
        <v>23549</v>
      </c>
      <c r="D44">
        <v>1.9650433934666998E-2</v>
      </c>
      <c r="F44">
        <v>18430</v>
      </c>
      <c r="H44">
        <v>18453</v>
      </c>
      <c r="J44">
        <v>1.8094590051E-2</v>
      </c>
      <c r="L44">
        <v>1</v>
      </c>
      <c r="N44">
        <v>4.8586313978999998E-2</v>
      </c>
      <c r="R44">
        <v>1.8094539082E-2</v>
      </c>
      <c r="T44">
        <v>18435</v>
      </c>
    </row>
    <row r="45" spans="1:20" x14ac:dyDescent="0.25">
      <c r="A45">
        <v>23633</v>
      </c>
      <c r="D45">
        <v>1.9650455002666999E-2</v>
      </c>
      <c r="F45">
        <v>18430</v>
      </c>
      <c r="H45">
        <v>18444</v>
      </c>
      <c r="J45">
        <v>1.8094547175E-2</v>
      </c>
      <c r="L45">
        <v>1</v>
      </c>
      <c r="N45">
        <v>4.8586306189999998E-2</v>
      </c>
      <c r="R45">
        <v>1.8094538394E-2</v>
      </c>
      <c r="T45">
        <v>18429</v>
      </c>
    </row>
    <row r="46" spans="1:20" x14ac:dyDescent="0.25">
      <c r="A46">
        <v>23718</v>
      </c>
      <c r="D46">
        <v>1.9650446740666998E-2</v>
      </c>
      <c r="F46">
        <v>18420</v>
      </c>
      <c r="H46">
        <v>18437</v>
      </c>
      <c r="J46">
        <v>1.8094536322000001E-2</v>
      </c>
      <c r="L46">
        <v>1</v>
      </c>
      <c r="N46">
        <v>4.8586298573000002E-2</v>
      </c>
      <c r="R46">
        <v>1.8094536322000001E-2</v>
      </c>
      <c r="T46">
        <v>18426</v>
      </c>
    </row>
    <row r="47" spans="1:20" x14ac:dyDescent="0.25">
      <c r="A47">
        <v>23585</v>
      </c>
      <c r="D47">
        <v>1.9650476900666999E-2</v>
      </c>
      <c r="F47">
        <v>18418</v>
      </c>
      <c r="H47">
        <v>18434</v>
      </c>
      <c r="J47">
        <v>1.8094538394E-2</v>
      </c>
      <c r="L47">
        <v>1</v>
      </c>
      <c r="N47">
        <v>4.8586293384000001E-2</v>
      </c>
      <c r="R47">
        <v>1.8094536118E-2</v>
      </c>
      <c r="T47">
        <v>18424</v>
      </c>
    </row>
    <row r="48" spans="1:20" x14ac:dyDescent="0.25">
      <c r="A48">
        <v>23577</v>
      </c>
      <c r="D48">
        <v>1.9650468384667E-2</v>
      </c>
      <c r="F48">
        <v>18416</v>
      </c>
      <c r="H48">
        <v>18431</v>
      </c>
      <c r="L48">
        <v>0</v>
      </c>
      <c r="N48">
        <v>4.858629213E-2</v>
      </c>
      <c r="R48">
        <v>1.8094534214000001E-2</v>
      </c>
      <c r="T48">
        <v>18422</v>
      </c>
    </row>
    <row r="49" spans="1:20" x14ac:dyDescent="0.25">
      <c r="F49">
        <v>18416</v>
      </c>
      <c r="H49">
        <v>18430</v>
      </c>
      <c r="L49">
        <v>0</v>
      </c>
      <c r="N49">
        <v>0</v>
      </c>
      <c r="R49">
        <v>1.8094532173E-2</v>
      </c>
      <c r="T49">
        <v>18418</v>
      </c>
    </row>
    <row r="50" spans="1:20" x14ac:dyDescent="0.25">
      <c r="F50">
        <v>18413</v>
      </c>
      <c r="H50">
        <v>18430</v>
      </c>
      <c r="N50">
        <v>0</v>
      </c>
      <c r="R50">
        <v>1.8094518819999999E-2</v>
      </c>
      <c r="T50">
        <v>18409</v>
      </c>
    </row>
    <row r="51" spans="1:20" x14ac:dyDescent="0.25">
      <c r="H51">
        <v>18420</v>
      </c>
      <c r="J51" t="s">
        <v>18</v>
      </c>
      <c r="M51">
        <f>SUM(J52:J71)</f>
        <v>368953</v>
      </c>
    </row>
    <row r="52" spans="1:20" x14ac:dyDescent="0.25">
      <c r="H52">
        <v>18418</v>
      </c>
      <c r="J52">
        <v>18481</v>
      </c>
    </row>
    <row r="53" spans="1:20" x14ac:dyDescent="0.25">
      <c r="D53" t="s">
        <v>18</v>
      </c>
      <c r="H53">
        <v>18416</v>
      </c>
      <c r="J53">
        <v>18478</v>
      </c>
      <c r="N53">
        <f>SUM(K54:K73)</f>
        <v>47030</v>
      </c>
    </row>
    <row r="54" spans="1:20" x14ac:dyDescent="0.25">
      <c r="D54">
        <v>23721</v>
      </c>
      <c r="H54">
        <v>18416</v>
      </c>
      <c r="J54">
        <v>18477</v>
      </c>
      <c r="S54">
        <f>AVERAGE(R31:R50)</f>
        <v>1.8094548745599997E-2</v>
      </c>
    </row>
    <row r="55" spans="1:20" x14ac:dyDescent="0.25">
      <c r="D55">
        <v>23720</v>
      </c>
      <c r="H55">
        <v>18413</v>
      </c>
      <c r="J55">
        <v>18474</v>
      </c>
    </row>
    <row r="56" spans="1:20" x14ac:dyDescent="0.25">
      <c r="D56">
        <v>23693</v>
      </c>
      <c r="J56">
        <v>18471</v>
      </c>
    </row>
    <row r="57" spans="1:20" x14ac:dyDescent="0.25">
      <c r="A57" t="s">
        <v>18</v>
      </c>
      <c r="B57">
        <f>AVERAGE(A58:A77)</f>
        <v>1.8094548745599997E-2</v>
      </c>
      <c r="D57">
        <v>23668</v>
      </c>
      <c r="J57">
        <v>18470</v>
      </c>
    </row>
    <row r="58" spans="1:20" x14ac:dyDescent="0.25">
      <c r="A58">
        <v>1.8094590051E-2</v>
      </c>
      <c r="D58">
        <v>23664</v>
      </c>
      <c r="G58" t="s">
        <v>18</v>
      </c>
      <c r="J58">
        <v>18461</v>
      </c>
    </row>
    <row r="59" spans="1:20" x14ac:dyDescent="0.25">
      <c r="A59">
        <v>1.8094585715E-2</v>
      </c>
      <c r="D59">
        <v>23654</v>
      </c>
      <c r="G59">
        <v>18481</v>
      </c>
      <c r="J59">
        <v>18456</v>
      </c>
    </row>
    <row r="60" spans="1:20" x14ac:dyDescent="0.25">
      <c r="A60">
        <v>1.8094584843999999E-2</v>
      </c>
      <c r="D60">
        <v>23652</v>
      </c>
      <c r="G60">
        <v>18478</v>
      </c>
      <c r="J60">
        <v>18450</v>
      </c>
    </row>
    <row r="61" spans="1:20" x14ac:dyDescent="0.25">
      <c r="A61">
        <v>1.8094555589E-2</v>
      </c>
      <c r="D61">
        <v>23636</v>
      </c>
      <c r="G61">
        <v>18477</v>
      </c>
      <c r="J61">
        <v>18448</v>
      </c>
      <c r="M61" t="s">
        <v>18</v>
      </c>
      <c r="P61">
        <f>SUM(M62:M81)</f>
        <v>258953</v>
      </c>
    </row>
    <row r="62" spans="1:20" x14ac:dyDescent="0.25">
      <c r="A62">
        <v>1.8094553691E-2</v>
      </c>
      <c r="D62">
        <v>23632</v>
      </c>
      <c r="G62">
        <v>18474</v>
      </c>
      <c r="J62">
        <v>18444</v>
      </c>
      <c r="M62">
        <v>12981</v>
      </c>
      <c r="S62">
        <f>SUM(S65:S84)</f>
        <v>258950</v>
      </c>
    </row>
    <row r="63" spans="1:20" x14ac:dyDescent="0.25">
      <c r="A63">
        <v>1.8094553467999999E-2</v>
      </c>
      <c r="D63">
        <v>23630</v>
      </c>
      <c r="G63">
        <v>18471</v>
      </c>
      <c r="J63">
        <v>18442</v>
      </c>
      <c r="M63">
        <v>12978</v>
      </c>
    </row>
    <row r="64" spans="1:20" x14ac:dyDescent="0.25">
      <c r="A64">
        <v>1.8094553138999998E-2</v>
      </c>
      <c r="D64">
        <v>23623</v>
      </c>
      <c r="G64">
        <v>18470</v>
      </c>
      <c r="J64">
        <v>18438</v>
      </c>
      <c r="M64">
        <v>12977</v>
      </c>
      <c r="S64" t="s">
        <v>18</v>
      </c>
    </row>
    <row r="65" spans="1:19" x14ac:dyDescent="0.25">
      <c r="A65">
        <v>1.8094550208E-2</v>
      </c>
      <c r="D65">
        <v>23599</v>
      </c>
      <c r="G65">
        <v>18461</v>
      </c>
      <c r="J65">
        <v>18435</v>
      </c>
      <c r="M65">
        <v>12974</v>
      </c>
      <c r="P65" t="s">
        <v>18</v>
      </c>
      <c r="Q65">
        <f>SUM(P66:P85)</f>
        <v>258930</v>
      </c>
      <c r="S65">
        <v>12980</v>
      </c>
    </row>
    <row r="66" spans="1:19" x14ac:dyDescent="0.25">
      <c r="A66">
        <v>1.8094547175E-2</v>
      </c>
      <c r="D66">
        <v>23594</v>
      </c>
      <c r="G66">
        <v>18456</v>
      </c>
      <c r="J66">
        <v>18429</v>
      </c>
      <c r="M66">
        <v>12971</v>
      </c>
      <c r="P66">
        <v>12987</v>
      </c>
      <c r="S66">
        <v>12980</v>
      </c>
    </row>
    <row r="67" spans="1:19" x14ac:dyDescent="0.25">
      <c r="A67">
        <v>1.8094542471000001E-2</v>
      </c>
      <c r="D67">
        <v>23565</v>
      </c>
      <c r="G67">
        <v>18450</v>
      </c>
      <c r="J67">
        <v>18426</v>
      </c>
      <c r="M67">
        <v>12970</v>
      </c>
      <c r="P67">
        <v>12985</v>
      </c>
      <c r="S67">
        <v>12977</v>
      </c>
    </row>
    <row r="68" spans="1:19" x14ac:dyDescent="0.25">
      <c r="A68">
        <v>1.8094542006999999E-2</v>
      </c>
      <c r="D68">
        <v>23564</v>
      </c>
      <c r="G68">
        <v>18448</v>
      </c>
      <c r="J68">
        <v>18424</v>
      </c>
      <c r="M68">
        <v>12961</v>
      </c>
      <c r="P68">
        <v>12982</v>
      </c>
      <c r="S68">
        <v>12975</v>
      </c>
    </row>
    <row r="69" spans="1:19" x14ac:dyDescent="0.25">
      <c r="A69">
        <v>1.8094541658E-2</v>
      </c>
      <c r="D69">
        <v>23555</v>
      </c>
      <c r="G69">
        <v>18444</v>
      </c>
      <c r="J69">
        <v>18422</v>
      </c>
      <c r="M69">
        <v>12956</v>
      </c>
      <c r="P69">
        <v>12978</v>
      </c>
      <c r="S69">
        <v>12974</v>
      </c>
    </row>
    <row r="70" spans="1:19" x14ac:dyDescent="0.25">
      <c r="A70">
        <v>1.8094539773000001E-2</v>
      </c>
      <c r="D70">
        <v>23548</v>
      </c>
      <c r="G70">
        <v>18442</v>
      </c>
      <c r="J70">
        <v>18418</v>
      </c>
      <c r="M70">
        <v>12950</v>
      </c>
      <c r="P70">
        <v>12973</v>
      </c>
      <c r="S70">
        <v>12971</v>
      </c>
    </row>
    <row r="71" spans="1:19" x14ac:dyDescent="0.25">
      <c r="A71">
        <v>1.8094539082E-2</v>
      </c>
      <c r="D71">
        <v>23543</v>
      </c>
      <c r="G71">
        <v>18438</v>
      </c>
      <c r="J71">
        <v>18409</v>
      </c>
      <c r="M71">
        <v>12948</v>
      </c>
      <c r="P71">
        <v>12966</v>
      </c>
      <c r="S71">
        <v>12965</v>
      </c>
    </row>
    <row r="72" spans="1:19" x14ac:dyDescent="0.25">
      <c r="A72">
        <v>1.8094538394E-2</v>
      </c>
      <c r="D72">
        <v>23542</v>
      </c>
      <c r="G72">
        <v>18435</v>
      </c>
      <c r="K72">
        <v>23517</v>
      </c>
      <c r="M72">
        <v>12944</v>
      </c>
      <c r="P72">
        <v>12964</v>
      </c>
      <c r="S72">
        <v>12957</v>
      </c>
    </row>
    <row r="73" spans="1:19" x14ac:dyDescent="0.25">
      <c r="A73">
        <v>1.8094536322000001E-2</v>
      </c>
      <c r="D73">
        <v>23525</v>
      </c>
      <c r="G73">
        <v>18429</v>
      </c>
      <c r="K73">
        <v>23513</v>
      </c>
      <c r="M73">
        <v>12942</v>
      </c>
      <c r="P73">
        <v>12953</v>
      </c>
      <c r="S73">
        <v>12948</v>
      </c>
    </row>
    <row r="74" spans="1:19" x14ac:dyDescent="0.25">
      <c r="A74">
        <v>1.8094536118E-2</v>
      </c>
      <c r="G74">
        <v>18426</v>
      </c>
      <c r="M74">
        <v>12938</v>
      </c>
      <c r="P74">
        <v>12953</v>
      </c>
      <c r="S74">
        <v>12946</v>
      </c>
    </row>
    <row r="75" spans="1:19" x14ac:dyDescent="0.25">
      <c r="A75">
        <v>1.8094534214000001E-2</v>
      </c>
      <c r="G75">
        <v>18424</v>
      </c>
      <c r="M75">
        <v>12935</v>
      </c>
      <c r="P75">
        <v>12944</v>
      </c>
      <c r="S75">
        <v>12945</v>
      </c>
    </row>
    <row r="76" spans="1:19" x14ac:dyDescent="0.25">
      <c r="A76">
        <v>1.8094532173E-2</v>
      </c>
      <c r="G76">
        <v>18422</v>
      </c>
      <c r="M76">
        <v>12929</v>
      </c>
      <c r="P76">
        <v>12937</v>
      </c>
      <c r="S76">
        <v>12940</v>
      </c>
    </row>
    <row r="77" spans="1:19" x14ac:dyDescent="0.25">
      <c r="A77">
        <v>1.8094518819999999E-2</v>
      </c>
      <c r="G77">
        <v>18418</v>
      </c>
      <c r="M77">
        <v>12926</v>
      </c>
      <c r="P77">
        <v>12934</v>
      </c>
      <c r="S77">
        <v>12939</v>
      </c>
    </row>
    <row r="78" spans="1:19" x14ac:dyDescent="0.25">
      <c r="G78">
        <v>18409</v>
      </c>
      <c r="I78" t="s">
        <v>18</v>
      </c>
      <c r="K78">
        <f>AVERAGE(I79:I98)</f>
        <v>0.9</v>
      </c>
      <c r="M78">
        <v>12924</v>
      </c>
      <c r="P78">
        <v>12931</v>
      </c>
      <c r="S78">
        <v>12935</v>
      </c>
    </row>
    <row r="79" spans="1:19" x14ac:dyDescent="0.25">
      <c r="I79">
        <v>1</v>
      </c>
      <c r="M79">
        <v>12922</v>
      </c>
      <c r="P79">
        <v>12930</v>
      </c>
      <c r="S79">
        <v>12932</v>
      </c>
    </row>
    <row r="80" spans="1:19" x14ac:dyDescent="0.25">
      <c r="I80">
        <v>1</v>
      </c>
      <c r="M80">
        <v>12918</v>
      </c>
      <c r="P80">
        <v>12930</v>
      </c>
      <c r="S80">
        <v>12931</v>
      </c>
    </row>
    <row r="81" spans="9:19" x14ac:dyDescent="0.25">
      <c r="I81">
        <v>1</v>
      </c>
      <c r="M81">
        <v>12909</v>
      </c>
      <c r="P81">
        <v>12920</v>
      </c>
      <c r="S81">
        <v>12921</v>
      </c>
    </row>
    <row r="82" spans="9:19" x14ac:dyDescent="0.25">
      <c r="I82">
        <v>1</v>
      </c>
      <c r="P82">
        <v>12918</v>
      </c>
      <c r="S82">
        <v>12919</v>
      </c>
    </row>
    <row r="83" spans="9:19" x14ac:dyDescent="0.25">
      <c r="I83">
        <v>1</v>
      </c>
      <c r="P83">
        <v>12916</v>
      </c>
      <c r="S83">
        <v>12914</v>
      </c>
    </row>
    <row r="84" spans="9:19" x14ac:dyDescent="0.25">
      <c r="I84">
        <v>1</v>
      </c>
      <c r="P84">
        <v>12916</v>
      </c>
      <c r="S84">
        <v>12901</v>
      </c>
    </row>
    <row r="85" spans="9:19" x14ac:dyDescent="0.25">
      <c r="I85">
        <v>1</v>
      </c>
      <c r="P85">
        <v>12913</v>
      </c>
    </row>
    <row r="86" spans="9:19" x14ac:dyDescent="0.25">
      <c r="I86">
        <v>1</v>
      </c>
      <c r="K86" t="s">
        <v>18</v>
      </c>
      <c r="N86">
        <f>SUM(K87:K106)</f>
        <v>258938</v>
      </c>
    </row>
    <row r="87" spans="9:19" x14ac:dyDescent="0.25">
      <c r="I87">
        <v>1</v>
      </c>
      <c r="K87">
        <v>12989</v>
      </c>
    </row>
    <row r="88" spans="9:19" x14ac:dyDescent="0.25">
      <c r="I88">
        <v>1</v>
      </c>
      <c r="K88">
        <v>12988</v>
      </c>
    </row>
    <row r="89" spans="9:19" x14ac:dyDescent="0.25">
      <c r="I89">
        <v>1</v>
      </c>
      <c r="K89">
        <v>12978</v>
      </c>
    </row>
    <row r="90" spans="9:19" x14ac:dyDescent="0.25">
      <c r="I90">
        <v>1</v>
      </c>
      <c r="K90">
        <v>12967</v>
      </c>
    </row>
    <row r="91" spans="9:19" x14ac:dyDescent="0.25">
      <c r="I91">
        <v>1</v>
      </c>
      <c r="K91">
        <v>12966</v>
      </c>
    </row>
    <row r="92" spans="9:19" x14ac:dyDescent="0.25">
      <c r="I92">
        <v>1</v>
      </c>
      <c r="K92">
        <v>12962</v>
      </c>
    </row>
    <row r="93" spans="9:19" x14ac:dyDescent="0.25">
      <c r="I93">
        <v>1</v>
      </c>
      <c r="K93">
        <v>12961</v>
      </c>
    </row>
    <row r="94" spans="9:19" x14ac:dyDescent="0.25">
      <c r="I94">
        <v>1</v>
      </c>
      <c r="K94">
        <v>12955</v>
      </c>
    </row>
    <row r="95" spans="9:19" x14ac:dyDescent="0.25">
      <c r="I95">
        <v>1</v>
      </c>
      <c r="K95">
        <v>12953</v>
      </c>
    </row>
    <row r="96" spans="9:19" x14ac:dyDescent="0.25">
      <c r="I96">
        <v>1</v>
      </c>
      <c r="K96">
        <v>12952</v>
      </c>
    </row>
    <row r="97" spans="9:11" x14ac:dyDescent="0.25">
      <c r="I97">
        <v>0</v>
      </c>
      <c r="K97">
        <v>12950</v>
      </c>
    </row>
    <row r="98" spans="9:11" x14ac:dyDescent="0.25">
      <c r="I98">
        <v>0</v>
      </c>
      <c r="K98">
        <v>12940</v>
      </c>
    </row>
    <row r="99" spans="9:11" x14ac:dyDescent="0.25">
      <c r="K99">
        <v>12938</v>
      </c>
    </row>
    <row r="100" spans="9:11" x14ac:dyDescent="0.25">
      <c r="K100">
        <v>12926</v>
      </c>
    </row>
    <row r="101" spans="9:11" x14ac:dyDescent="0.25">
      <c r="K101">
        <v>12926</v>
      </c>
    </row>
    <row r="102" spans="9:11" x14ac:dyDescent="0.25">
      <c r="K102">
        <v>12922</v>
      </c>
    </row>
    <row r="103" spans="9:11" x14ac:dyDescent="0.25">
      <c r="K103">
        <v>12920</v>
      </c>
    </row>
    <row r="104" spans="9:11" x14ac:dyDescent="0.25">
      <c r="K104">
        <v>12918</v>
      </c>
    </row>
    <row r="105" spans="9:11" x14ac:dyDescent="0.25">
      <c r="K105">
        <v>12917</v>
      </c>
    </row>
    <row r="106" spans="9:11" x14ac:dyDescent="0.25">
      <c r="K106">
        <v>12910</v>
      </c>
    </row>
  </sheetData>
  <mergeCells count="5">
    <mergeCell ref="A3:A7"/>
    <mergeCell ref="A16:A18"/>
    <mergeCell ref="A13:A15"/>
    <mergeCell ref="A8:A12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5" sqref="C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45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45" x14ac:dyDescent="0.25">
      <c r="A3" s="6" t="s">
        <v>24</v>
      </c>
      <c r="B3" s="2">
        <v>13</v>
      </c>
      <c r="C3" s="3" t="s">
        <v>7</v>
      </c>
      <c r="D3" s="3">
        <v>1300</v>
      </c>
      <c r="E3" s="3">
        <v>600</v>
      </c>
      <c r="F3" s="3">
        <v>0.1</v>
      </c>
      <c r="G3" s="3">
        <v>900</v>
      </c>
      <c r="I3" s="3"/>
      <c r="J3" s="23" t="e">
        <f>I3/I4</f>
        <v>#DIV/0!</v>
      </c>
      <c r="K3" s="3"/>
      <c r="L3" s="3"/>
      <c r="M3" s="27" t="e">
        <f t="shared" ref="M3:M13" si="0">L3/K3</f>
        <v>#DIV/0!</v>
      </c>
      <c r="N3" s="3"/>
      <c r="O3" s="3"/>
      <c r="P3" s="30" t="e">
        <f t="shared" ref="P3:P13" si="1">O3/N3</f>
        <v>#DIV/0!</v>
      </c>
      <c r="Q3" s="14"/>
      <c r="R3" s="14"/>
      <c r="S3" s="14"/>
    </row>
    <row r="4" spans="1:19" ht="45" x14ac:dyDescent="0.25">
      <c r="A4" s="6" t="s">
        <v>24</v>
      </c>
      <c r="B4" s="2">
        <v>21</v>
      </c>
      <c r="C4" s="3" t="s">
        <v>19</v>
      </c>
      <c r="D4" s="3">
        <v>1000</v>
      </c>
      <c r="E4" s="3">
        <v>900</v>
      </c>
      <c r="F4" s="3">
        <v>0.1</v>
      </c>
      <c r="G4" s="3">
        <v>900</v>
      </c>
      <c r="H4" s="3"/>
      <c r="I4" s="3"/>
      <c r="J4" s="23" t="e">
        <f>#REF!/H4</f>
        <v>#REF!</v>
      </c>
      <c r="K4" s="3"/>
      <c r="L4" s="3"/>
      <c r="M4" s="27" t="e">
        <f t="shared" si="0"/>
        <v>#DIV/0!</v>
      </c>
      <c r="N4" s="3"/>
      <c r="O4" s="3"/>
      <c r="P4" s="30" t="e">
        <f t="shared" si="1"/>
        <v>#DIV/0!</v>
      </c>
      <c r="Q4" s="14"/>
      <c r="R4" s="14"/>
      <c r="S4" s="14"/>
    </row>
    <row r="5" spans="1:19" ht="45" x14ac:dyDescent="0.25">
      <c r="A5" s="6" t="s">
        <v>24</v>
      </c>
      <c r="B5" s="2">
        <v>21</v>
      </c>
      <c r="C5" s="3" t="s">
        <v>7</v>
      </c>
      <c r="D5" s="3">
        <v>1000</v>
      </c>
      <c r="E5" s="3">
        <v>900</v>
      </c>
      <c r="F5" s="3">
        <v>0.1</v>
      </c>
      <c r="G5" s="3">
        <v>900</v>
      </c>
      <c r="H5" s="3"/>
      <c r="I5" s="3"/>
      <c r="J5" s="23" t="e">
        <f t="shared" ref="J5:J13" si="2">I5/H5</f>
        <v>#DIV/0!</v>
      </c>
      <c r="K5" s="3"/>
      <c r="L5" s="3"/>
      <c r="M5" s="27" t="e">
        <f t="shared" si="0"/>
        <v>#DIV/0!</v>
      </c>
      <c r="N5" s="3"/>
      <c r="O5" s="3"/>
      <c r="P5" s="30" t="e">
        <f t="shared" si="1"/>
        <v>#DIV/0!</v>
      </c>
      <c r="Q5" s="14"/>
      <c r="R5" s="14"/>
      <c r="S5" s="14"/>
    </row>
    <row r="6" spans="1:19" ht="15.75" x14ac:dyDescent="0.25">
      <c r="A6" s="126" t="s">
        <v>26</v>
      </c>
      <c r="B6" s="21">
        <v>0</v>
      </c>
      <c r="C6" s="19" t="s">
        <v>19</v>
      </c>
      <c r="D6" s="19">
        <v>950</v>
      </c>
      <c r="E6" s="19">
        <v>300</v>
      </c>
      <c r="F6" s="19">
        <v>0.04</v>
      </c>
      <c r="G6" s="19">
        <v>900</v>
      </c>
      <c r="H6" s="19"/>
      <c r="I6" s="19"/>
      <c r="J6" s="22" t="e">
        <f t="shared" si="2"/>
        <v>#DIV/0!</v>
      </c>
      <c r="K6" s="19"/>
      <c r="L6" s="19"/>
      <c r="M6" s="22" t="e">
        <f t="shared" si="0"/>
        <v>#DIV/0!</v>
      </c>
      <c r="N6" s="19"/>
      <c r="O6" s="19"/>
      <c r="P6" s="22" t="e">
        <f t="shared" si="1"/>
        <v>#DIV/0!</v>
      </c>
      <c r="Q6" s="33"/>
      <c r="R6" s="34"/>
      <c r="S6" s="34"/>
    </row>
    <row r="7" spans="1:19" ht="16.5" thickBot="1" x14ac:dyDescent="0.3">
      <c r="A7" s="127"/>
      <c r="B7" s="21">
        <v>0</v>
      </c>
      <c r="C7" s="19" t="s">
        <v>7</v>
      </c>
      <c r="D7" s="19">
        <v>950</v>
      </c>
      <c r="E7" s="19">
        <v>300</v>
      </c>
      <c r="F7" s="19">
        <v>0.04</v>
      </c>
      <c r="G7" s="19">
        <v>900</v>
      </c>
      <c r="H7" s="19"/>
      <c r="I7" s="19"/>
      <c r="J7" s="24" t="e">
        <f t="shared" si="2"/>
        <v>#DIV/0!</v>
      </c>
      <c r="K7" s="19"/>
      <c r="L7" s="19"/>
      <c r="M7" s="24" t="e">
        <f t="shared" si="0"/>
        <v>#DIV/0!</v>
      </c>
      <c r="N7" s="19"/>
      <c r="O7" s="19"/>
      <c r="P7" s="24" t="e">
        <f t="shared" si="1"/>
        <v>#DIV/0!</v>
      </c>
      <c r="Q7" s="14"/>
      <c r="R7" s="14"/>
      <c r="S7" s="14"/>
    </row>
    <row r="8" spans="1:19" ht="15.75" x14ac:dyDescent="0.25">
      <c r="A8" s="124" t="s">
        <v>25</v>
      </c>
      <c r="B8" s="41">
        <v>57</v>
      </c>
      <c r="C8" s="42" t="s">
        <v>19</v>
      </c>
      <c r="D8" s="42">
        <v>4000</v>
      </c>
      <c r="E8" s="42">
        <v>3600</v>
      </c>
      <c r="F8" s="42">
        <v>0.1</v>
      </c>
      <c r="G8" s="42">
        <v>3600</v>
      </c>
      <c r="H8" s="42"/>
      <c r="I8" s="42"/>
      <c r="J8" s="43" t="e">
        <f t="shared" si="2"/>
        <v>#DIV/0!</v>
      </c>
      <c r="K8" s="42"/>
      <c r="L8" s="42"/>
      <c r="M8" s="43" t="e">
        <f t="shared" si="0"/>
        <v>#DIV/0!</v>
      </c>
      <c r="N8" s="42"/>
      <c r="O8" s="42"/>
      <c r="P8" s="43" t="e">
        <f t="shared" si="1"/>
        <v>#DIV/0!</v>
      </c>
      <c r="Q8" s="14"/>
      <c r="R8" s="14"/>
      <c r="S8" s="14"/>
    </row>
    <row r="9" spans="1:19" ht="30" customHeight="1" x14ac:dyDescent="0.25">
      <c r="A9" s="124"/>
      <c r="B9" s="41">
        <v>58</v>
      </c>
      <c r="C9" s="42" t="s">
        <v>19</v>
      </c>
      <c r="D9" s="42">
        <v>400</v>
      </c>
      <c r="E9" s="42">
        <v>3600</v>
      </c>
      <c r="F9" s="42">
        <v>0.1</v>
      </c>
      <c r="G9" s="42">
        <v>3600</v>
      </c>
      <c r="H9" s="42"/>
      <c r="I9" s="42"/>
      <c r="J9" s="43"/>
      <c r="K9" s="42"/>
      <c r="L9" s="42"/>
      <c r="M9" s="43"/>
      <c r="N9" s="42"/>
      <c r="O9" s="42"/>
      <c r="P9" s="43"/>
      <c r="Q9" s="14"/>
      <c r="R9" s="14"/>
      <c r="S9" s="14"/>
    </row>
    <row r="10" spans="1:19" ht="44.25" customHeight="1" x14ac:dyDescent="0.25">
      <c r="A10" s="124"/>
      <c r="B10" s="41">
        <v>59</v>
      </c>
      <c r="C10" s="42" t="s">
        <v>19</v>
      </c>
      <c r="D10" s="42">
        <v>4000</v>
      </c>
      <c r="E10" s="42">
        <v>3600</v>
      </c>
      <c r="F10" s="42">
        <v>0.1</v>
      </c>
      <c r="G10" s="42">
        <v>3600</v>
      </c>
      <c r="H10" s="42"/>
      <c r="I10" s="42"/>
      <c r="J10" s="43" t="e">
        <f t="shared" si="2"/>
        <v>#DIV/0!</v>
      </c>
      <c r="K10" s="42"/>
      <c r="L10" s="42"/>
      <c r="M10" s="43" t="e">
        <f t="shared" si="0"/>
        <v>#DIV/0!</v>
      </c>
      <c r="N10" s="42"/>
      <c r="O10" s="42"/>
      <c r="P10" s="43" t="e">
        <f t="shared" si="1"/>
        <v>#DIV/0!</v>
      </c>
      <c r="Q10" s="14"/>
      <c r="R10" s="14"/>
      <c r="S10" s="14"/>
    </row>
    <row r="11" spans="1:19" ht="15.75" x14ac:dyDescent="0.25">
      <c r="A11" s="131" t="s">
        <v>20</v>
      </c>
      <c r="B11" s="35">
        <v>42</v>
      </c>
      <c r="C11" s="36" t="s">
        <v>19</v>
      </c>
      <c r="D11" s="36">
        <v>1850</v>
      </c>
      <c r="E11" s="36">
        <v>1800</v>
      </c>
      <c r="F11" s="36">
        <v>0.1</v>
      </c>
      <c r="G11" s="36">
        <v>900</v>
      </c>
      <c r="H11" s="36"/>
      <c r="I11" s="36"/>
      <c r="J11" s="37" t="e">
        <f t="shared" si="2"/>
        <v>#DIV/0!</v>
      </c>
      <c r="K11" s="36"/>
      <c r="L11" s="36"/>
      <c r="M11" s="38" t="e">
        <f t="shared" si="0"/>
        <v>#DIV/0!</v>
      </c>
      <c r="N11" s="36"/>
      <c r="O11" s="36"/>
      <c r="P11" s="37" t="e">
        <f t="shared" si="1"/>
        <v>#DIV/0!</v>
      </c>
      <c r="Q11" s="39"/>
      <c r="R11" s="39"/>
      <c r="S11" s="40"/>
    </row>
    <row r="12" spans="1:19" ht="15.75" x14ac:dyDescent="0.25">
      <c r="A12" s="131"/>
      <c r="B12" s="2">
        <v>43</v>
      </c>
      <c r="C12" s="3" t="s">
        <v>7</v>
      </c>
      <c r="D12" s="3">
        <v>1850</v>
      </c>
      <c r="E12" s="3">
        <v>1800</v>
      </c>
      <c r="F12" s="3">
        <v>0.1</v>
      </c>
      <c r="G12" s="3">
        <v>900</v>
      </c>
      <c r="H12" s="3"/>
      <c r="I12" s="3"/>
      <c r="J12" s="25" t="e">
        <f t="shared" si="2"/>
        <v>#DIV/0!</v>
      </c>
      <c r="K12" s="3"/>
      <c r="L12" s="3"/>
      <c r="M12" s="28" t="e">
        <f t="shared" si="0"/>
        <v>#DIV/0!</v>
      </c>
      <c r="N12" s="3"/>
      <c r="O12" s="3"/>
      <c r="P12" s="31" t="e">
        <f t="shared" si="1"/>
        <v>#DIV/0!</v>
      </c>
      <c r="Q12" s="9"/>
      <c r="R12" s="9"/>
      <c r="S12" s="10"/>
    </row>
    <row r="13" spans="1:19" ht="44.25" customHeight="1" x14ac:dyDescent="0.25">
      <c r="A13" s="131"/>
      <c r="B13" s="35">
        <v>44</v>
      </c>
      <c r="C13" s="36" t="s">
        <v>19</v>
      </c>
      <c r="D13" s="36">
        <v>1850</v>
      </c>
      <c r="E13" s="36">
        <v>1800</v>
      </c>
      <c r="F13" s="36">
        <v>0.1</v>
      </c>
      <c r="G13" s="36">
        <v>900</v>
      </c>
      <c r="H13" s="36"/>
      <c r="I13" s="36"/>
      <c r="J13" s="37" t="e">
        <f t="shared" si="2"/>
        <v>#DIV/0!</v>
      </c>
      <c r="K13" s="36"/>
      <c r="L13" s="36"/>
      <c r="M13" s="38" t="e">
        <f t="shared" si="0"/>
        <v>#DIV/0!</v>
      </c>
      <c r="N13" s="36"/>
      <c r="O13" s="36"/>
      <c r="P13" s="44" t="e">
        <f t="shared" si="1"/>
        <v>#DIV/0!</v>
      </c>
      <c r="Q13" s="45"/>
      <c r="R13" s="39"/>
      <c r="S13" s="40"/>
    </row>
    <row r="14" spans="1:19" ht="15.75" x14ac:dyDescent="0.25">
      <c r="A14" s="7"/>
      <c r="B14" s="1"/>
      <c r="C14" s="3"/>
      <c r="D14" s="3"/>
      <c r="E14" s="3"/>
      <c r="F14" s="3"/>
      <c r="G14" s="3"/>
      <c r="H14" s="3"/>
      <c r="I14" s="3"/>
      <c r="J14" s="25"/>
      <c r="K14" s="3"/>
      <c r="L14" s="3"/>
      <c r="M14" s="27"/>
      <c r="N14" s="3"/>
      <c r="O14" s="3"/>
      <c r="P14" s="30"/>
      <c r="Q14" s="11"/>
      <c r="R14" s="11"/>
      <c r="S14" s="10"/>
    </row>
    <row r="15" spans="1:19" ht="16.5" thickBot="1" x14ac:dyDescent="0.3">
      <c r="A15" s="8"/>
      <c r="B15" s="5"/>
      <c r="C15" s="4"/>
      <c r="D15" s="4"/>
      <c r="E15" s="4"/>
      <c r="F15" s="4"/>
      <c r="G15" s="4"/>
      <c r="H15" s="4"/>
      <c r="I15" s="4"/>
      <c r="J15" s="26"/>
      <c r="K15" s="4"/>
      <c r="L15" s="4"/>
      <c r="M15" s="29"/>
      <c r="N15" s="4"/>
      <c r="O15" s="4"/>
      <c r="P15" s="32"/>
      <c r="Q15" s="12"/>
      <c r="R15" s="12"/>
      <c r="S15" s="13"/>
    </row>
  </sheetData>
  <mergeCells count="3"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7"/>
  <sheetViews>
    <sheetView topLeftCell="A20" zoomScaleNormal="100" workbookViewId="0">
      <selection activeCell="B37" sqref="B37"/>
    </sheetView>
  </sheetViews>
  <sheetFormatPr baseColWidth="10" defaultRowHeight="15" x14ac:dyDescent="0.25"/>
  <sheetData>
    <row r="1" spans="2:33" x14ac:dyDescent="0.25">
      <c r="X1" s="157" t="s">
        <v>39</v>
      </c>
      <c r="Y1" s="157"/>
      <c r="Z1" s="157"/>
      <c r="AA1" s="157"/>
      <c r="AB1" s="157"/>
      <c r="AC1" s="157"/>
      <c r="AD1" s="157"/>
      <c r="AE1" s="157"/>
      <c r="AF1" s="157"/>
      <c r="AG1" s="157"/>
    </row>
    <row r="2" spans="2:33" x14ac:dyDescent="0.25">
      <c r="X2" s="157" t="s">
        <v>37</v>
      </c>
      <c r="Y2" s="157"/>
      <c r="Z2" s="157"/>
      <c r="AA2" s="157"/>
      <c r="AB2" s="157"/>
      <c r="AC2" s="157"/>
      <c r="AD2" s="157"/>
      <c r="AE2" s="157"/>
      <c r="AF2" s="157"/>
      <c r="AG2" s="157"/>
    </row>
    <row r="3" spans="2:33" x14ac:dyDescent="0.25">
      <c r="X3" s="157"/>
      <c r="Y3" s="157"/>
      <c r="Z3" s="157"/>
      <c r="AA3" s="157"/>
      <c r="AB3" s="157"/>
      <c r="AC3" s="157"/>
      <c r="AD3" s="157"/>
      <c r="AE3" s="157"/>
      <c r="AF3" s="157"/>
      <c r="AG3" s="157"/>
    </row>
    <row r="4" spans="2:33" ht="15.75" thickBot="1" x14ac:dyDescent="0.3">
      <c r="X4" s="157" t="s">
        <v>40</v>
      </c>
      <c r="Y4" s="157"/>
      <c r="Z4" s="157"/>
      <c r="AA4" s="157"/>
      <c r="AB4" s="157"/>
      <c r="AC4" s="157"/>
      <c r="AD4" s="157"/>
      <c r="AE4" s="157"/>
      <c r="AF4" s="157"/>
      <c r="AG4" s="157"/>
    </row>
    <row r="5" spans="2:33" ht="21" customHeight="1" x14ac:dyDescent="0.25">
      <c r="C5" s="52"/>
      <c r="D5" s="132" t="s">
        <v>27</v>
      </c>
      <c r="E5" s="133"/>
      <c r="L5" s="52"/>
      <c r="M5" s="132" t="s">
        <v>46</v>
      </c>
      <c r="N5" s="133"/>
      <c r="R5" s="155"/>
      <c r="S5" s="155"/>
      <c r="X5" s="157" t="s">
        <v>38</v>
      </c>
      <c r="Y5" s="157"/>
      <c r="Z5" s="157"/>
      <c r="AA5" s="157"/>
      <c r="AB5" s="157"/>
      <c r="AC5" s="157"/>
      <c r="AD5" s="157"/>
      <c r="AE5" s="157"/>
      <c r="AF5" s="157"/>
      <c r="AG5" s="157"/>
    </row>
    <row r="6" spans="2:33" ht="15.75" customHeight="1" thickBot="1" x14ac:dyDescent="0.3">
      <c r="C6" s="53" t="s">
        <v>30</v>
      </c>
      <c r="D6" s="3" t="s">
        <v>28</v>
      </c>
      <c r="E6" s="54" t="s">
        <v>29</v>
      </c>
      <c r="L6" s="53" t="s">
        <v>30</v>
      </c>
      <c r="M6" s="3" t="s">
        <v>28</v>
      </c>
      <c r="N6" s="54" t="s">
        <v>29</v>
      </c>
      <c r="R6" s="155"/>
      <c r="S6" s="155"/>
    </row>
    <row r="7" spans="2:33" ht="15.75" customHeight="1" x14ac:dyDescent="0.25">
      <c r="C7" s="1">
        <v>300</v>
      </c>
      <c r="D7" s="149">
        <f>C20</f>
        <v>0.28749999999999998</v>
      </c>
      <c r="E7" s="151">
        <v>0.36499999999999999</v>
      </c>
      <c r="L7" s="1">
        <v>300</v>
      </c>
      <c r="M7" s="149">
        <f>M21</f>
        <v>0.21727711348482237</v>
      </c>
      <c r="N7" s="151">
        <v>0.4</v>
      </c>
      <c r="R7" s="156"/>
      <c r="S7" s="156"/>
      <c r="V7" s="52"/>
      <c r="W7" s="132" t="s">
        <v>49</v>
      </c>
      <c r="X7" s="133"/>
      <c r="AB7" s="155"/>
      <c r="AC7" s="155"/>
    </row>
    <row r="8" spans="2:33" ht="21" x14ac:dyDescent="0.25">
      <c r="C8" s="1">
        <v>600</v>
      </c>
      <c r="D8" s="149">
        <f>C27</f>
        <v>0.49000000000000005</v>
      </c>
      <c r="E8" s="152">
        <v>0.68600000000000005</v>
      </c>
      <c r="L8" s="1">
        <v>600</v>
      </c>
      <c r="M8" s="149">
        <f>M28</f>
        <v>0.45559309640589241</v>
      </c>
      <c r="N8" s="152">
        <v>0.8</v>
      </c>
      <c r="R8" s="156"/>
      <c r="S8" s="156"/>
      <c r="V8" s="53" t="s">
        <v>30</v>
      </c>
      <c r="W8" s="3" t="s">
        <v>28</v>
      </c>
      <c r="X8" s="54" t="s">
        <v>29</v>
      </c>
      <c r="AB8" s="155"/>
      <c r="AC8" s="155"/>
    </row>
    <row r="9" spans="2:33" ht="15.75" thickBot="1" x14ac:dyDescent="0.3">
      <c r="C9" s="5">
        <v>1800</v>
      </c>
      <c r="D9" s="150">
        <f>C34</f>
        <v>0.51</v>
      </c>
      <c r="E9" s="153">
        <v>0.8</v>
      </c>
      <c r="L9" s="5">
        <v>1800</v>
      </c>
      <c r="M9" s="150">
        <f>M35</f>
        <v>0.45456256932373529</v>
      </c>
      <c r="N9" s="153">
        <v>0.8</v>
      </c>
      <c r="R9" s="154"/>
      <c r="S9" s="154"/>
      <c r="V9" s="1">
        <v>300</v>
      </c>
      <c r="W9" s="149">
        <f>W23</f>
        <v>0.4</v>
      </c>
      <c r="X9" s="151">
        <v>0.5</v>
      </c>
      <c r="AB9" s="156"/>
      <c r="AC9" s="156"/>
    </row>
    <row r="10" spans="2:33" ht="15.75" thickBot="1" x14ac:dyDescent="0.3">
      <c r="R10" s="154"/>
      <c r="S10" s="154"/>
      <c r="V10" s="1">
        <v>600</v>
      </c>
      <c r="W10" s="149">
        <f>W30</f>
        <v>0.28999999999999998</v>
      </c>
      <c r="X10" s="152">
        <v>0.3</v>
      </c>
      <c r="AB10" s="156"/>
      <c r="AC10" s="156"/>
    </row>
    <row r="11" spans="2:33" ht="15.75" thickBot="1" x14ac:dyDescent="0.3">
      <c r="B11" s="137" t="s">
        <v>53</v>
      </c>
      <c r="C11" s="138"/>
      <c r="R11" s="154"/>
      <c r="S11" s="154"/>
      <c r="V11" s="5">
        <v>1800</v>
      </c>
      <c r="W11" s="150">
        <f>W37</f>
        <v>0.32666666666666661</v>
      </c>
      <c r="X11" s="153">
        <v>0.4</v>
      </c>
      <c r="AB11" s="154"/>
      <c r="AC11" s="154"/>
    </row>
    <row r="12" spans="2:33" ht="15.75" thickBot="1" x14ac:dyDescent="0.3">
      <c r="B12" s="139"/>
      <c r="C12" s="140"/>
      <c r="L12" s="137" t="s">
        <v>54</v>
      </c>
      <c r="M12" s="138"/>
      <c r="R12" s="154"/>
      <c r="S12" s="154"/>
      <c r="AB12" s="154"/>
      <c r="AC12" s="154"/>
    </row>
    <row r="13" spans="2:33" ht="15.75" thickBot="1" x14ac:dyDescent="0.3">
      <c r="B13" s="141"/>
      <c r="C13" s="142"/>
      <c r="L13" s="139"/>
      <c r="M13" s="140"/>
      <c r="R13" s="154"/>
      <c r="S13" s="154"/>
      <c r="AB13" s="154"/>
      <c r="AC13" s="154"/>
    </row>
    <row r="14" spans="2:33" ht="15.75" thickBot="1" x14ac:dyDescent="0.3">
      <c r="B14" s="135">
        <v>300</v>
      </c>
      <c r="C14" s="136"/>
      <c r="L14" s="141"/>
      <c r="M14" s="142"/>
      <c r="R14" s="154"/>
      <c r="S14" s="154"/>
      <c r="V14" s="137" t="s">
        <v>55</v>
      </c>
      <c r="W14" s="138"/>
      <c r="AB14" s="154"/>
      <c r="AC14" s="154"/>
    </row>
    <row r="15" spans="2:33" ht="15.75" thickBot="1" x14ac:dyDescent="0.3">
      <c r="B15" s="7" t="s">
        <v>31</v>
      </c>
      <c r="C15" s="147">
        <f>PLC!J8</f>
        <v>0.27500000000000002</v>
      </c>
      <c r="L15" s="135">
        <v>0.04</v>
      </c>
      <c r="M15" s="136"/>
      <c r="R15" s="156"/>
      <c r="S15" s="156"/>
      <c r="V15" s="139"/>
      <c r="W15" s="140"/>
      <c r="AB15" s="154"/>
      <c r="AC15" s="154"/>
    </row>
    <row r="16" spans="2:33" ht="15.75" thickBot="1" x14ac:dyDescent="0.3">
      <c r="B16" s="7" t="s">
        <v>32</v>
      </c>
      <c r="C16" s="147">
        <f>PLC!J9</f>
        <v>0.28749999999999998</v>
      </c>
      <c r="L16" s="7" t="s">
        <v>31</v>
      </c>
      <c r="M16" s="147">
        <f>PLC!M8</f>
        <v>0.21765162951310449</v>
      </c>
      <c r="R16" s="154"/>
      <c r="S16" s="154"/>
      <c r="V16" s="141"/>
      <c r="W16" s="142"/>
      <c r="AB16" s="154"/>
      <c r="AC16" s="154"/>
    </row>
    <row r="17" spans="2:29" ht="15.75" thickBot="1" x14ac:dyDescent="0.3">
      <c r="B17" s="7" t="s">
        <v>33</v>
      </c>
      <c r="C17" s="147">
        <f>PLC!J10</f>
        <v>0.26250000000000001</v>
      </c>
      <c r="L17" s="7" t="s">
        <v>32</v>
      </c>
      <c r="M17" s="147">
        <f>PLC!M9</f>
        <v>0.21744174967976879</v>
      </c>
      <c r="R17" s="154"/>
      <c r="S17" s="154"/>
      <c r="V17" s="135" t="s">
        <v>50</v>
      </c>
      <c r="W17" s="136"/>
      <c r="AB17" s="156"/>
      <c r="AC17" s="156"/>
    </row>
    <row r="18" spans="2:29" x14ac:dyDescent="0.25">
      <c r="B18" s="7" t="s">
        <v>41</v>
      </c>
      <c r="C18" s="147">
        <f>PLC!J11</f>
        <v>0.23749999999999999</v>
      </c>
      <c r="L18" s="7" t="s">
        <v>33</v>
      </c>
      <c r="M18" s="147">
        <f>PLC!M10</f>
        <v>0.21724945376941449</v>
      </c>
      <c r="R18" s="154"/>
      <c r="S18" s="154"/>
      <c r="V18" s="7" t="s">
        <v>31</v>
      </c>
      <c r="W18" s="147">
        <f>PLC!P8</f>
        <v>0.5</v>
      </c>
      <c r="AB18" s="154"/>
      <c r="AC18" s="154"/>
    </row>
    <row r="19" spans="2:29" x14ac:dyDescent="0.25">
      <c r="B19" s="61" t="s">
        <v>42</v>
      </c>
      <c r="C19" s="147">
        <f>PLC!J12</f>
        <v>0.375</v>
      </c>
      <c r="L19" s="7" t="s">
        <v>41</v>
      </c>
      <c r="M19" s="147">
        <f>PLC!M11</f>
        <v>0.21683386243386243</v>
      </c>
      <c r="R19" s="154"/>
      <c r="S19" s="154"/>
      <c r="V19" s="7" t="s">
        <v>32</v>
      </c>
      <c r="W19" s="147">
        <f>PLC!P9</f>
        <v>0.5</v>
      </c>
      <c r="AB19" s="154"/>
      <c r="AC19" s="154"/>
    </row>
    <row r="20" spans="2:29" ht="15.75" thickBot="1" x14ac:dyDescent="0.3">
      <c r="B20" s="8" t="s">
        <v>34</v>
      </c>
      <c r="C20" s="148">
        <f>AVERAGE(C15:C19)</f>
        <v>0.28749999999999998</v>
      </c>
      <c r="L20" s="61" t="s">
        <v>42</v>
      </c>
      <c r="M20" s="147">
        <f>PLC!M12</f>
        <v>0.21720887202796166</v>
      </c>
      <c r="R20" s="154"/>
      <c r="S20" s="154"/>
      <c r="V20" s="7" t="s">
        <v>33</v>
      </c>
      <c r="W20" s="147">
        <f>PLC!P10</f>
        <v>0.5</v>
      </c>
      <c r="AB20" s="154"/>
      <c r="AC20" s="154"/>
    </row>
    <row r="21" spans="2:29" ht="15.75" thickBot="1" x14ac:dyDescent="0.3">
      <c r="B21" s="135">
        <v>600</v>
      </c>
      <c r="C21" s="136"/>
      <c r="L21" s="8" t="s">
        <v>34</v>
      </c>
      <c r="M21" s="148">
        <f>AVERAGE(M16:M20)</f>
        <v>0.21727711348482237</v>
      </c>
      <c r="R21" s="154"/>
      <c r="S21" s="154"/>
      <c r="V21" s="7" t="s">
        <v>41</v>
      </c>
      <c r="W21" s="147">
        <f>PLC!P11</f>
        <v>0</v>
      </c>
      <c r="AB21" s="154"/>
      <c r="AC21" s="154"/>
    </row>
    <row r="22" spans="2:29" ht="15.75" thickBot="1" x14ac:dyDescent="0.3">
      <c r="B22" s="7" t="s">
        <v>31</v>
      </c>
      <c r="C22" s="147">
        <f>PLC!J3</f>
        <v>0.51666666666666672</v>
      </c>
      <c r="L22" s="135" t="s">
        <v>47</v>
      </c>
      <c r="M22" s="136"/>
      <c r="R22" s="156"/>
      <c r="S22" s="156"/>
      <c r="V22" s="61" t="s">
        <v>42</v>
      </c>
      <c r="W22" s="147">
        <f>PLC!P12</f>
        <v>0.5</v>
      </c>
      <c r="AB22" s="154"/>
      <c r="AC22" s="154"/>
    </row>
    <row r="23" spans="2:29" ht="15.75" thickBot="1" x14ac:dyDescent="0.3">
      <c r="B23" s="7" t="s">
        <v>32</v>
      </c>
      <c r="C23" s="147">
        <f>PLC!J4</f>
        <v>0.4</v>
      </c>
      <c r="J23" s="134"/>
      <c r="K23" s="134"/>
      <c r="L23" s="7" t="s">
        <v>31</v>
      </c>
      <c r="M23" s="147">
        <f>PLC!M3</f>
        <v>0.46102717399700299</v>
      </c>
      <c r="R23" s="154"/>
      <c r="S23" s="154"/>
      <c r="V23" s="8" t="s">
        <v>34</v>
      </c>
      <c r="W23" s="148">
        <f>AVERAGE(W18:W22)</f>
        <v>0.4</v>
      </c>
      <c r="AB23" s="154"/>
      <c r="AC23" s="154"/>
    </row>
    <row r="24" spans="2:29" ht="15.75" thickBot="1" x14ac:dyDescent="0.3">
      <c r="B24" s="7" t="s">
        <v>33</v>
      </c>
      <c r="C24" s="147">
        <f>PLC!J5</f>
        <v>0.51666666666666672</v>
      </c>
      <c r="L24" s="7" t="s">
        <v>32</v>
      </c>
      <c r="M24" s="147">
        <f>PLC!M4</f>
        <v>0.45427548628515602</v>
      </c>
      <c r="R24" s="154"/>
      <c r="S24" s="154"/>
      <c r="V24" s="135" t="s">
        <v>51</v>
      </c>
      <c r="W24" s="136"/>
      <c r="AB24" s="156"/>
      <c r="AC24" s="156"/>
    </row>
    <row r="25" spans="2:29" x14ac:dyDescent="0.25">
      <c r="B25" s="7" t="s">
        <v>41</v>
      </c>
      <c r="C25" s="147">
        <f>PLC!J6</f>
        <v>0.58333333333333337</v>
      </c>
      <c r="J25" s="58"/>
      <c r="L25" s="7" t="s">
        <v>33</v>
      </c>
      <c r="M25" s="147">
        <f>PLC!M5</f>
        <v>0.45470204302321093</v>
      </c>
      <c r="R25" s="154"/>
      <c r="S25" s="154"/>
      <c r="V25" s="7" t="s">
        <v>31</v>
      </c>
      <c r="W25" s="147">
        <f>PLC!P3</f>
        <v>0.5</v>
      </c>
      <c r="AB25" s="154"/>
      <c r="AC25" s="154"/>
    </row>
    <row r="26" spans="2:29" x14ac:dyDescent="0.25">
      <c r="B26" s="61" t="s">
        <v>42</v>
      </c>
      <c r="C26" s="147">
        <f>PLC!J7</f>
        <v>0.43333333333333335</v>
      </c>
      <c r="L26" s="7" t="s">
        <v>41</v>
      </c>
      <c r="M26" s="147">
        <f>PLC!M6</f>
        <v>0.45432322842247536</v>
      </c>
      <c r="R26" s="154"/>
      <c r="S26" s="154"/>
      <c r="V26" s="7" t="s">
        <v>32</v>
      </c>
      <c r="W26" s="147">
        <f>PLC!P4</f>
        <v>0.5</v>
      </c>
      <c r="AB26" s="154"/>
      <c r="AC26" s="154"/>
    </row>
    <row r="27" spans="2:29" ht="15.75" thickBot="1" x14ac:dyDescent="0.3">
      <c r="B27" s="8" t="s">
        <v>34</v>
      </c>
      <c r="C27" s="148">
        <f>AVERAGE(C22:C26)</f>
        <v>0.49000000000000005</v>
      </c>
      <c r="L27" s="61" t="s">
        <v>42</v>
      </c>
      <c r="M27" s="147">
        <f>PLC!M7</f>
        <v>0.45363755030161662</v>
      </c>
      <c r="R27" s="154"/>
      <c r="S27" s="154"/>
      <c r="V27" s="7" t="s">
        <v>33</v>
      </c>
      <c r="W27" s="147">
        <f>PLC!P5</f>
        <v>0</v>
      </c>
      <c r="AB27" s="154"/>
      <c r="AC27" s="154"/>
    </row>
    <row r="28" spans="2:29" ht="15.75" thickBot="1" x14ac:dyDescent="0.3">
      <c r="B28" s="135">
        <v>1800</v>
      </c>
      <c r="C28" s="136"/>
      <c r="L28" s="8" t="s">
        <v>34</v>
      </c>
      <c r="M28" s="148">
        <f>AVERAGE(M23:M27)</f>
        <v>0.45559309640589241</v>
      </c>
      <c r="R28" s="154"/>
      <c r="S28" s="154"/>
      <c r="V28" s="7" t="s">
        <v>41</v>
      </c>
      <c r="W28" s="147">
        <f>PLC!P6</f>
        <v>0.45</v>
      </c>
      <c r="AB28" s="154"/>
      <c r="AC28" s="154"/>
    </row>
    <row r="29" spans="2:29" ht="15.75" thickBot="1" x14ac:dyDescent="0.3">
      <c r="B29" s="7" t="s">
        <v>31</v>
      </c>
      <c r="C29" s="147">
        <f>PLC!J19</f>
        <v>0.5</v>
      </c>
      <c r="L29" s="135" t="s">
        <v>48</v>
      </c>
      <c r="M29" s="136"/>
      <c r="R29" s="154"/>
      <c r="S29" s="154"/>
      <c r="V29" s="61" t="s">
        <v>42</v>
      </c>
      <c r="W29" s="147">
        <f>PLC!P7</f>
        <v>0</v>
      </c>
      <c r="AB29" s="154"/>
      <c r="AC29" s="154"/>
    </row>
    <row r="30" spans="2:29" ht="15.75" thickBot="1" x14ac:dyDescent="0.3">
      <c r="B30" s="7" t="s">
        <v>32</v>
      </c>
      <c r="C30" s="147">
        <f>PLC!J20</f>
        <v>0.5</v>
      </c>
      <c r="L30" s="7" t="s">
        <v>31</v>
      </c>
      <c r="M30" s="147">
        <f>PLC!M19</f>
        <v>0.45470350155529782</v>
      </c>
      <c r="R30" s="154"/>
      <c r="S30" s="154"/>
      <c r="V30" s="8" t="s">
        <v>34</v>
      </c>
      <c r="W30" s="148">
        <f>AVERAGE(W25:W29)</f>
        <v>0.28999999999999998</v>
      </c>
      <c r="AB30" s="154"/>
      <c r="AC30" s="154"/>
    </row>
    <row r="31" spans="2:29" ht="15.75" thickBot="1" x14ac:dyDescent="0.3">
      <c r="B31" s="7" t="s">
        <v>33</v>
      </c>
      <c r="C31" s="147">
        <f>PLC!J21</f>
        <v>0.52500000000000002</v>
      </c>
      <c r="L31" s="7" t="s">
        <v>32</v>
      </c>
      <c r="M31" s="147">
        <f>PLC!M20</f>
        <v>0.45476795147349391</v>
      </c>
      <c r="R31" s="154"/>
      <c r="S31" s="154"/>
      <c r="V31" s="135" t="s">
        <v>52</v>
      </c>
      <c r="W31" s="136"/>
      <c r="AB31" s="154"/>
      <c r="AC31" s="154"/>
    </row>
    <row r="32" spans="2:29" x14ac:dyDescent="0.25">
      <c r="B32" s="7" t="s">
        <v>41</v>
      </c>
      <c r="C32" s="147">
        <f>PLC!J22</f>
        <v>0.5</v>
      </c>
      <c r="L32" s="7" t="s">
        <v>33</v>
      </c>
      <c r="M32" s="147">
        <f>PLC!M21</f>
        <v>0.45428672105819534</v>
      </c>
      <c r="R32" s="154"/>
      <c r="S32" s="154"/>
      <c r="V32" s="7" t="s">
        <v>31</v>
      </c>
      <c r="W32" s="147">
        <f>PLC!P19</f>
        <v>0.33333333333333331</v>
      </c>
      <c r="AB32" s="154"/>
      <c r="AC32" s="154"/>
    </row>
    <row r="33" spans="2:29" x14ac:dyDescent="0.25">
      <c r="B33" s="61" t="s">
        <v>42</v>
      </c>
      <c r="C33" s="147">
        <f>PLC!J23</f>
        <v>0.52500000000000002</v>
      </c>
      <c r="L33" s="7" t="s">
        <v>41</v>
      </c>
      <c r="M33" s="147">
        <f>PLC!M22</f>
        <v>0.45476795147349391</v>
      </c>
      <c r="R33" s="154"/>
      <c r="S33" s="154"/>
      <c r="V33" s="7" t="s">
        <v>32</v>
      </c>
      <c r="W33" s="147">
        <f>PLC!P20</f>
        <v>0.33333333333333331</v>
      </c>
      <c r="AB33" s="154"/>
      <c r="AC33" s="154"/>
    </row>
    <row r="34" spans="2:29" ht="15.75" thickBot="1" x14ac:dyDescent="0.3">
      <c r="B34" s="8" t="s">
        <v>34</v>
      </c>
      <c r="C34" s="148">
        <f>AVERAGE(C29:C33)</f>
        <v>0.51</v>
      </c>
      <c r="L34" s="61" t="s">
        <v>42</v>
      </c>
      <c r="M34" s="147">
        <f>PLC!M23</f>
        <v>0.45428672105819534</v>
      </c>
      <c r="R34" s="154"/>
      <c r="S34" s="154"/>
      <c r="V34" s="7" t="s">
        <v>33</v>
      </c>
      <c r="W34" s="147">
        <f>PLC!P21</f>
        <v>0.3</v>
      </c>
      <c r="AB34" s="154"/>
      <c r="AC34" s="154"/>
    </row>
    <row r="35" spans="2:29" ht="15.75" thickBot="1" x14ac:dyDescent="0.3">
      <c r="L35" s="8" t="s">
        <v>34</v>
      </c>
      <c r="M35" s="148">
        <f>AVERAGE(M30:M34)</f>
        <v>0.45456256932373529</v>
      </c>
      <c r="R35" s="154"/>
      <c r="S35" s="154"/>
      <c r="V35" s="7" t="s">
        <v>41</v>
      </c>
      <c r="W35" s="147">
        <f>PLC!P22</f>
        <v>0.33333333333333331</v>
      </c>
      <c r="AB35" s="154"/>
      <c r="AC35" s="154"/>
    </row>
    <row r="36" spans="2:29" x14ac:dyDescent="0.25">
      <c r="V36" s="61" t="s">
        <v>42</v>
      </c>
      <c r="W36" s="147">
        <f>PLC!P23</f>
        <v>0.33333333333333331</v>
      </c>
      <c r="AB36" s="154"/>
      <c r="AC36" s="154"/>
    </row>
    <row r="37" spans="2:29" ht="15.75" thickBot="1" x14ac:dyDescent="0.3">
      <c r="V37" s="8" t="s">
        <v>34</v>
      </c>
      <c r="W37" s="148">
        <f>AVERAGE(W32:W36)</f>
        <v>0.32666666666666661</v>
      </c>
      <c r="AB37" s="154"/>
      <c r="AC37" s="154"/>
    </row>
  </sheetData>
  <mergeCells count="19">
    <mergeCell ref="V31:W31"/>
    <mergeCell ref="L29:M29"/>
    <mergeCell ref="W7:X7"/>
    <mergeCell ref="V14:W15"/>
    <mergeCell ref="V16:W16"/>
    <mergeCell ref="V17:W17"/>
    <mergeCell ref="V24:W24"/>
    <mergeCell ref="D5:E5"/>
    <mergeCell ref="J23:K23"/>
    <mergeCell ref="B14:C14"/>
    <mergeCell ref="B21:C21"/>
    <mergeCell ref="B28:C28"/>
    <mergeCell ref="B11:C12"/>
    <mergeCell ref="B13:C13"/>
    <mergeCell ref="M5:N5"/>
    <mergeCell ref="L12:M13"/>
    <mergeCell ref="L14:M14"/>
    <mergeCell ref="L15:M15"/>
    <mergeCell ref="L22:M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45" t="s">
        <v>27</v>
      </c>
      <c r="E3" s="146"/>
    </row>
    <row r="4" spans="3:5" ht="18.75" x14ac:dyDescent="0.3">
      <c r="C4" s="1"/>
      <c r="D4" s="143" t="s">
        <v>36</v>
      </c>
      <c r="E4" s="144"/>
    </row>
    <row r="5" spans="3:5" x14ac:dyDescent="0.25">
      <c r="C5" s="1" t="s">
        <v>35</v>
      </c>
      <c r="D5" s="59" t="s">
        <v>28</v>
      </c>
      <c r="E5" s="60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PLC</vt:lpstr>
      <vt:lpstr>Mesh</vt:lpstr>
      <vt:lpstr>Analisis por f</vt:lpstr>
      <vt:lpstr>Analisis por densidad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2014-12-09T15:03:11Z</dcterms:modified>
</cp:coreProperties>
</file>