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 activeTab="15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IdLevelCompletenessBar" sheetId="17" r:id="rId14"/>
    <sheet name="idSpiralCompletenessAxisCorrect" sheetId="18" r:id="rId15"/>
    <sheet name="IDspiralCounts" sheetId="14" r:id="rId16"/>
    <sheet name="signaturescoreCount" sheetId="16" r:id="rId17"/>
    <sheet name="IDspiralCompleteness" sheetId="15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4" l="1"/>
  <c r="F13" i="14"/>
  <c r="F14" i="14"/>
  <c r="F15" i="14"/>
  <c r="F16" i="14"/>
  <c r="F17" i="14"/>
  <c r="F18" i="14"/>
  <c r="F19" i="14"/>
  <c r="F20" i="14"/>
  <c r="F21" i="14"/>
  <c r="F22" i="14"/>
  <c r="C57" i="1"/>
  <c r="E57" i="1"/>
  <c r="G57" i="1"/>
  <c r="I57" i="1"/>
  <c r="K57" i="1"/>
  <c r="M57" i="1"/>
  <c r="O57" i="1"/>
  <c r="Q57" i="1"/>
  <c r="S57" i="1"/>
  <c r="U57" i="1"/>
  <c r="W57" i="1"/>
  <c r="A57" i="1"/>
  <c r="B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N3" i="5"/>
  <c r="N51" i="5"/>
  <c r="Q51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P51" i="4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Q56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Q56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Q56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Q56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Q56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P56" i="8"/>
  <c r="E1" i="1"/>
  <c r="G1" i="1"/>
  <c r="I1" i="1"/>
  <c r="K1" i="1"/>
  <c r="M1" i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P51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O51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O51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O51" i="2"/>
  <c r="O1" i="1"/>
  <c r="Q1" i="1"/>
  <c r="S1" i="1"/>
  <c r="U1" i="1"/>
  <c r="W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<sst xmlns="http://schemas.openxmlformats.org/spreadsheetml/2006/main" count="870" uniqueCount="154">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</sst>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chartsheet" Target="chartsheets/sheet1.xml"/><Relationship Id="rId15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17" Type="http://schemas.openxmlformats.org/officeDocument/2006/relationships/chartsheet" Target="chartsheets/sheet3.xml"/><Relationship Id="rId18" Type="http://schemas.openxmlformats.org/officeDocument/2006/relationships/chartsheet" Target="chartsheets/sheet4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58416"/>
        <c:axId val="1002260736"/>
      </c:lineChart>
      <c:catAx>
        <c:axId val="10022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60736"/>
        <c:crosses val="autoZero"/>
        <c:auto val="1"/>
        <c:lblAlgn val="ctr"/>
        <c:lblOffset val="100"/>
        <c:noMultiLvlLbl val="0"/>
      </c:catAx>
      <c:valAx>
        <c:axId val="10022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59248"/>
        <c:axId val="1004624992"/>
      </c:lineChart>
      <c:catAx>
        <c:axId val="10021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24992"/>
        <c:crosses val="autoZero"/>
        <c:auto val="1"/>
        <c:lblAlgn val="ctr"/>
        <c:lblOffset val="100"/>
        <c:noMultiLvlLbl val="0"/>
      </c:catAx>
      <c:valAx>
        <c:axId val="10046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16496"/>
        <c:axId val="1002418816"/>
      </c:lineChart>
      <c:catAx>
        <c:axId val="10024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18816"/>
        <c:crosses val="autoZero"/>
        <c:auto val="1"/>
        <c:lblAlgn val="ctr"/>
        <c:lblOffset val="100"/>
        <c:noMultiLvlLbl val="0"/>
      </c:catAx>
      <c:valAx>
        <c:axId val="1002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86.0</c:v>
                </c:pt>
                <c:pt idx="1">
                  <c:v>66.0</c:v>
                </c:pt>
                <c:pt idx="2">
                  <c:v>60.0</c:v>
                </c:pt>
                <c:pt idx="3">
                  <c:v>38.0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54224"/>
        <c:axId val="1002823872"/>
      </c:lineChart>
      <c:catAx>
        <c:axId val="10024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23872"/>
        <c:crosses val="autoZero"/>
        <c:auto val="1"/>
        <c:lblAlgn val="ctr"/>
        <c:lblOffset val="100"/>
        <c:noMultiLvlLbl val="0"/>
      </c:catAx>
      <c:valAx>
        <c:axId val="10028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records for the LTER Identification Level Concepts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67290564089"/>
          <c:y val="0.138755832604258"/>
          <c:w val="0.773046298879483"/>
          <c:h val="0.741965769903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IDspiralCounts!$G$10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IDspiralCounts!$G$11:$G$22</c:f>
              <c:numCache>
                <c:formatCode>General</c:formatCode>
                <c:ptCount val="12"/>
                <c:pt idx="0">
                  <c:v>60.0</c:v>
                </c:pt>
                <c:pt idx="1">
                  <c:v>79.0</c:v>
                </c:pt>
                <c:pt idx="2">
                  <c:v>146.0</c:v>
                </c:pt>
                <c:pt idx="3">
                  <c:v>89.0</c:v>
                </c:pt>
                <c:pt idx="4">
                  <c:v>47.0</c:v>
                </c:pt>
                <c:pt idx="5">
                  <c:v>70.0</c:v>
                </c:pt>
                <c:pt idx="6">
                  <c:v>23.0</c:v>
                </c:pt>
                <c:pt idx="7">
                  <c:v>73.0</c:v>
                </c:pt>
                <c:pt idx="8">
                  <c:v>183.0</c:v>
                </c:pt>
                <c:pt idx="9">
                  <c:v>90.0</c:v>
                </c:pt>
                <c:pt idx="10">
                  <c:v>16.0</c:v>
                </c:pt>
                <c:pt idx="11">
                  <c:v>86.0</c:v>
                </c:pt>
              </c:numCache>
            </c:numRef>
          </c:val>
        </c:ser>
        <c:ser>
          <c:idx val="1"/>
          <c:order val="1"/>
          <c:tx>
            <c:strRef>
              <c:f>IDspiralCounts!$H$10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IDspiralCounts!$H$11:$H$22</c:f>
              <c:numCache>
                <c:formatCode>General</c:formatCode>
                <c:ptCount val="12"/>
                <c:pt idx="0">
                  <c:v>21.0</c:v>
                </c:pt>
                <c:pt idx="1">
                  <c:v>71.0</c:v>
                </c:pt>
                <c:pt idx="2">
                  <c:v>47.0</c:v>
                </c:pt>
                <c:pt idx="3">
                  <c:v>53.0</c:v>
                </c:pt>
                <c:pt idx="4">
                  <c:v>101.0</c:v>
                </c:pt>
                <c:pt idx="5">
                  <c:v>17.0</c:v>
                </c:pt>
                <c:pt idx="6">
                  <c:v>33.0</c:v>
                </c:pt>
                <c:pt idx="7">
                  <c:v>30.0</c:v>
                </c:pt>
                <c:pt idx="8">
                  <c:v>35.0</c:v>
                </c:pt>
                <c:pt idx="9">
                  <c:v>130.0</c:v>
                </c:pt>
                <c:pt idx="10">
                  <c:v>15.0</c:v>
                </c:pt>
                <c:pt idx="11">
                  <c:v>66.0</c:v>
                </c:pt>
              </c:numCache>
            </c:numRef>
          </c:val>
        </c:ser>
        <c:ser>
          <c:idx val="2"/>
          <c:order val="2"/>
          <c:tx>
            <c:strRef>
              <c:f>IDspiralCounts!$I$10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IDspiralCounts!$I$11:$I$22</c:f>
              <c:numCache>
                <c:formatCode>General</c:formatCode>
                <c:ptCount val="12"/>
                <c:pt idx="0">
                  <c:v>127.0</c:v>
                </c:pt>
                <c:pt idx="1">
                  <c:v>59.0</c:v>
                </c:pt>
                <c:pt idx="2">
                  <c:v>22.0</c:v>
                </c:pt>
                <c:pt idx="3">
                  <c:v>14.0</c:v>
                </c:pt>
                <c:pt idx="4">
                  <c:v>81.0</c:v>
                </c:pt>
                <c:pt idx="5">
                  <c:v>54.0</c:v>
                </c:pt>
                <c:pt idx="6">
                  <c:v>49.0</c:v>
                </c:pt>
                <c:pt idx="7">
                  <c:v>24.0</c:v>
                </c:pt>
                <c:pt idx="8">
                  <c:v>16.0</c:v>
                </c:pt>
                <c:pt idx="9">
                  <c:v>25.0</c:v>
                </c:pt>
                <c:pt idx="10">
                  <c:v>212.0</c:v>
                </c:pt>
                <c:pt idx="11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IDspiralCounts!$J$10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IDspiralCounts!$J$11:$J$22</c:f>
              <c:numCache>
                <c:formatCode>General</c:formatCode>
                <c:ptCount val="12"/>
                <c:pt idx="0">
                  <c:v>21.0</c:v>
                </c:pt>
                <c:pt idx="1">
                  <c:v>41.0</c:v>
                </c:pt>
                <c:pt idx="2">
                  <c:v>5.0</c:v>
                </c:pt>
                <c:pt idx="3">
                  <c:v>69.0</c:v>
                </c:pt>
                <c:pt idx="4">
                  <c:v>21.0</c:v>
                </c:pt>
                <c:pt idx="5">
                  <c:v>94.0</c:v>
                </c:pt>
                <c:pt idx="6">
                  <c:v>111.0</c:v>
                </c:pt>
                <c:pt idx="7">
                  <c:v>112.0</c:v>
                </c:pt>
                <c:pt idx="8">
                  <c:v>16.0</c:v>
                </c:pt>
                <c:pt idx="9">
                  <c:v>4.0</c:v>
                </c:pt>
                <c:pt idx="10">
                  <c:v>6.0</c:v>
                </c:pt>
                <c:pt idx="11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IDspiralCounts!$K$10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IDspiralCounts!$K$11:$K$22</c:f>
              <c:numCache>
                <c:formatCode>General</c:formatCode>
                <c:ptCount val="12"/>
                <c:pt idx="0">
                  <c:v>19.0</c:v>
                </c:pt>
                <c:pt idx="1">
                  <c:v>0.0</c:v>
                </c:pt>
                <c:pt idx="2">
                  <c:v>27.0</c:v>
                </c:pt>
                <c:pt idx="3">
                  <c:v>10.0</c:v>
                </c:pt>
                <c:pt idx="4">
                  <c:v>0.0</c:v>
                </c:pt>
                <c:pt idx="5">
                  <c:v>14.0</c:v>
                </c:pt>
                <c:pt idx="6">
                  <c:v>20.0</c:v>
                </c:pt>
                <c:pt idx="7">
                  <c:v>8.0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IDspiralCounts!$L$10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IDspiralCounts!$L$11:$L$22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9.0</c:v>
                </c:pt>
                <c:pt idx="4">
                  <c:v>0.0</c:v>
                </c:pt>
                <c:pt idx="5">
                  <c:v>1.0</c:v>
                </c:pt>
                <c:pt idx="6">
                  <c:v>14.0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IDspiralCounts!$M$10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IDspiralCounts!$M$11:$M$22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7"/>
          <c:order val="7"/>
          <c:tx>
            <c:strRef>
              <c:f>IDspiralCounts!$N$10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IDspiralCounts!$N$11:$N$22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8"/>
          <c:order val="8"/>
          <c:tx>
            <c:strRef>
              <c:f>IDspiralCounts!$O$10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IDspiralCounts!$O$11:$O$22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9"/>
          <c:order val="9"/>
          <c:tx>
            <c:strRef>
              <c:f>IDspiralCounts!$P$10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IDspiralCounts!$P$11:$P$22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IDspiralCounts!$Q$10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IDspiralCounts!$Q$11:$Q$22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IDspiralCounts!$R$10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IDspiralCounts!$R$11:$R$22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832576"/>
        <c:axId val="992163376"/>
      </c:barChart>
      <c:catAx>
        <c:axId val="12398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63376"/>
        <c:crosses val="autoZero"/>
        <c:auto val="1"/>
        <c:lblAlgn val="ctr"/>
        <c:lblOffset val="100"/>
        <c:noMultiLvlLbl val="0"/>
      </c:catAx>
      <c:valAx>
        <c:axId val="992163376"/>
        <c:scaling>
          <c:orientation val="minMax"/>
          <c:max val="2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325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921173399068109"/>
          <c:y val="0.242222951297754"/>
          <c:w val="0.0492126400646244"/>
          <c:h val="0.659755395158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baseline="0">
                <a:effectLst/>
              </a:rPr>
              <a:t>LTER’s Collection Evolution of LTER Identification</a:t>
            </a:r>
            <a:endParaRPr lang="en-US" sz="4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IDspiralCounts!$O$33</c:f>
              <c:strCache>
                <c:ptCount val="1"/>
                <c:pt idx="0">
                  <c:v>2005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IDspiralCounts!$P$33:$V$33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19.0</c:v>
                </c:pt>
                <c:pt idx="3">
                  <c:v>21.0</c:v>
                </c:pt>
                <c:pt idx="4">
                  <c:v>127.0</c:v>
                </c:pt>
                <c:pt idx="5">
                  <c:v>21.0</c:v>
                </c:pt>
                <c:pt idx="6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IDspiralCounts!$O$34</c:f>
              <c:strCache>
                <c:ptCount val="1"/>
                <c:pt idx="0">
                  <c:v>2006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IDspiralCounts!$P$34:$V$34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41.0</c:v>
                </c:pt>
                <c:pt idx="4">
                  <c:v>59.0</c:v>
                </c:pt>
                <c:pt idx="5">
                  <c:v>71.0</c:v>
                </c:pt>
                <c:pt idx="6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IDspiralCounts!$O$35</c:f>
              <c:strCache>
                <c:ptCount val="1"/>
                <c:pt idx="0">
                  <c:v>2007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IDspiralCounts!$P$35:$V$35</c:f>
              <c:numCache>
                <c:formatCode>General</c:formatCode>
                <c:ptCount val="7"/>
                <c:pt idx="0">
                  <c:v>0.0</c:v>
                </c:pt>
                <c:pt idx="1">
                  <c:v>3.0</c:v>
                </c:pt>
                <c:pt idx="2">
                  <c:v>27.0</c:v>
                </c:pt>
                <c:pt idx="3">
                  <c:v>5.0</c:v>
                </c:pt>
                <c:pt idx="4">
                  <c:v>22.0</c:v>
                </c:pt>
                <c:pt idx="5">
                  <c:v>47.0</c:v>
                </c:pt>
                <c:pt idx="6">
                  <c:v>146.0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IDspiralCounts!$O$36</c:f>
              <c:strCache>
                <c:ptCount val="1"/>
                <c:pt idx="0">
                  <c:v>2008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IDspiralCounts!$P$36:$V$36</c:f>
              <c:numCache>
                <c:formatCode>General</c:formatCode>
                <c:ptCount val="7"/>
                <c:pt idx="0">
                  <c:v>6.0</c:v>
                </c:pt>
                <c:pt idx="1">
                  <c:v>9.0</c:v>
                </c:pt>
                <c:pt idx="2">
                  <c:v>10.0</c:v>
                </c:pt>
                <c:pt idx="3">
                  <c:v>69.0</c:v>
                </c:pt>
                <c:pt idx="4">
                  <c:v>14.0</c:v>
                </c:pt>
                <c:pt idx="5">
                  <c:v>53.0</c:v>
                </c:pt>
                <c:pt idx="6">
                  <c:v>89.0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IDspiralCounts!$O$37</c:f>
              <c:strCache>
                <c:ptCount val="1"/>
                <c:pt idx="0">
                  <c:v>2009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IDspiralCounts!$P$37:$V$37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21.0</c:v>
                </c:pt>
                <c:pt idx="4">
                  <c:v>81.0</c:v>
                </c:pt>
                <c:pt idx="5">
                  <c:v>101.0</c:v>
                </c:pt>
                <c:pt idx="6">
                  <c:v>47.0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IDspiralCounts!$O$38</c:f>
              <c:strCache>
                <c:ptCount val="1"/>
                <c:pt idx="0">
                  <c:v>2010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IDspiralCounts!$P$38:$V$38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14.0</c:v>
                </c:pt>
                <c:pt idx="3">
                  <c:v>94.0</c:v>
                </c:pt>
                <c:pt idx="4">
                  <c:v>54.0</c:v>
                </c:pt>
                <c:pt idx="5">
                  <c:v>17.0</c:v>
                </c:pt>
                <c:pt idx="6">
                  <c:v>70.0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IDspiralCounts!$O$39</c:f>
              <c:strCache>
                <c:ptCount val="1"/>
                <c:pt idx="0">
                  <c:v>2011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95562223168806"/>
                  <c:y val="-0.03566605043880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IDspiralCounts!$P$39:$V$39</c:f>
              <c:numCache>
                <c:formatCode>General</c:formatCode>
                <c:ptCount val="7"/>
                <c:pt idx="0">
                  <c:v>0.0</c:v>
                </c:pt>
                <c:pt idx="1">
                  <c:v>14.0</c:v>
                </c:pt>
                <c:pt idx="2">
                  <c:v>20.0</c:v>
                </c:pt>
                <c:pt idx="3">
                  <c:v>111.0</c:v>
                </c:pt>
                <c:pt idx="4">
                  <c:v>49.0</c:v>
                </c:pt>
                <c:pt idx="5">
                  <c:v>33.0</c:v>
                </c:pt>
                <c:pt idx="6">
                  <c:v>23.0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IDspiralCounts!$O$40</c:f>
              <c:strCache>
                <c:ptCount val="1"/>
                <c:pt idx="0">
                  <c:v>2012</c:v>
                </c:pt>
              </c:strCache>
            </c:strRef>
          </c:tx>
          <c:spPr>
            <a:ln w="762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IDspiralCounts!$P$40:$V$40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  <c:pt idx="3">
                  <c:v>112.0</c:v>
                </c:pt>
                <c:pt idx="4">
                  <c:v>24.0</c:v>
                </c:pt>
                <c:pt idx="5">
                  <c:v>30.0</c:v>
                </c:pt>
                <c:pt idx="6">
                  <c:v>73.0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IDspiralCounts!$O$41</c:f>
              <c:strCache>
                <c:ptCount val="1"/>
                <c:pt idx="0">
                  <c:v>2013</c:v>
                </c:pt>
              </c:strCache>
            </c:strRef>
          </c:tx>
          <c:spPr>
            <a:ln w="762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IDspiralCounts!$P$41:$V$41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16.0</c:v>
                </c:pt>
                <c:pt idx="4">
                  <c:v>16.0</c:v>
                </c:pt>
                <c:pt idx="5">
                  <c:v>35.0</c:v>
                </c:pt>
                <c:pt idx="6">
                  <c:v>183.0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IDspiralCounts!$O$42</c:f>
              <c:strCache>
                <c:ptCount val="1"/>
                <c:pt idx="0">
                  <c:v>2014</c:v>
                </c:pt>
              </c:strCache>
            </c:strRef>
          </c:tx>
          <c:spPr>
            <a:ln w="762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IDspiralCounts!$P$42:$V$42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4.0</c:v>
                </c:pt>
                <c:pt idx="4">
                  <c:v>25.0</c:v>
                </c:pt>
                <c:pt idx="5">
                  <c:v>130.0</c:v>
                </c:pt>
                <c:pt idx="6">
                  <c:v>90.0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IDspiralCounts!$O$43</c:f>
              <c:strCache>
                <c:ptCount val="1"/>
                <c:pt idx="0">
                  <c:v>2015</c:v>
                </c:pt>
              </c:strCache>
            </c:strRef>
          </c:tx>
          <c:spPr>
            <a:ln w="762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IDspiralCounts!$P$43:$V$43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6.0</c:v>
                </c:pt>
                <c:pt idx="4">
                  <c:v>212.0</c:v>
                </c:pt>
                <c:pt idx="5">
                  <c:v>15.0</c:v>
                </c:pt>
                <c:pt idx="6">
                  <c:v>16.0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IDspiralCounts!$O$44</c:f>
              <c:strCache>
                <c:ptCount val="1"/>
                <c:pt idx="0">
                  <c:v>2016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IDspiralCounts!$P$44:$V$44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38.0</c:v>
                </c:pt>
                <c:pt idx="4">
                  <c:v>60.0</c:v>
                </c:pt>
                <c:pt idx="5">
                  <c:v>66.0</c:v>
                </c:pt>
                <c:pt idx="6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37024"/>
        <c:axId val="995420032"/>
      </c:lineChart>
      <c:catAx>
        <c:axId val="111573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Concepts Missing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20032"/>
        <c:crosses val="autoZero"/>
        <c:auto val="1"/>
        <c:lblAlgn val="ctr"/>
        <c:lblOffset val="100"/>
        <c:noMultiLvlLbl val="0"/>
      </c:catAx>
      <c:valAx>
        <c:axId val="99542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/>
              <a:t>Signature Score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sigScoreGroups!$A$1:$W$1</c:f>
              <c:numCache>
                <c:formatCode>General</c:formatCode>
                <c:ptCount val="23"/>
                <c:pt idx="0">
                  <c:v>2005.0</c:v>
                </c:pt>
                <c:pt idx="2">
                  <c:v>2006.0</c:v>
                </c:pt>
                <c:pt idx="4">
                  <c:v>2007.0</c:v>
                </c:pt>
                <c:pt idx="6">
                  <c:v>2008.0</c:v>
                </c:pt>
                <c:pt idx="8">
                  <c:v>2009.0</c:v>
                </c:pt>
                <c:pt idx="10">
                  <c:v>2010.0</c:v>
                </c:pt>
                <c:pt idx="12">
                  <c:v>2011.0</c:v>
                </c:pt>
                <c:pt idx="14">
                  <c:v>2012.0</c:v>
                </c:pt>
                <c:pt idx="16">
                  <c:v>2013.0</c:v>
                </c:pt>
                <c:pt idx="18">
                  <c:v>2014.0</c:v>
                </c:pt>
                <c:pt idx="20">
                  <c:v>2015.0</c:v>
                </c:pt>
                <c:pt idx="22">
                  <c:v>2016.0</c:v>
                </c:pt>
              </c:numCache>
            </c:numRef>
          </c:cat>
          <c:val>
            <c:numRef>
              <c:f>sigScoreGroups!$A$57:$W$57</c:f>
              <c:numCache>
                <c:formatCode>General</c:formatCode>
                <c:ptCount val="23"/>
                <c:pt idx="0">
                  <c:v>48.0</c:v>
                </c:pt>
                <c:pt idx="2">
                  <c:v>31.0</c:v>
                </c:pt>
                <c:pt idx="4">
                  <c:v>40.0</c:v>
                </c:pt>
                <c:pt idx="6">
                  <c:v>29.0</c:v>
                </c:pt>
                <c:pt idx="8">
                  <c:v>29.0</c:v>
                </c:pt>
                <c:pt idx="10">
                  <c:v>29.0</c:v>
                </c:pt>
                <c:pt idx="12">
                  <c:v>53.0</c:v>
                </c:pt>
                <c:pt idx="14">
                  <c:v>44.0</c:v>
                </c:pt>
                <c:pt idx="16">
                  <c:v>27.0</c:v>
                </c:pt>
                <c:pt idx="18">
                  <c:v>29.0</c:v>
                </c:pt>
                <c:pt idx="20">
                  <c:v>21.0</c:v>
                </c:pt>
                <c:pt idx="22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590768"/>
        <c:axId val="1200230656"/>
      </c:barChart>
      <c:catAx>
        <c:axId val="8935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30656"/>
        <c:crosses val="autoZero"/>
        <c:auto val="1"/>
        <c:lblAlgn val="ctr"/>
        <c:lblOffset val="100"/>
        <c:noMultiLvlLbl val="0"/>
      </c:catAx>
      <c:valAx>
        <c:axId val="12002306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baseline="0">
                <a:effectLst/>
              </a:rPr>
              <a:t>LTER’s Collection Evolution of LTER Identification</a:t>
            </a:r>
            <a:endParaRPr lang="en-US" sz="4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IDspiralCounts!$G$11:$M$11</c:f>
              <c:numCache>
                <c:formatCode>General</c:formatCode>
                <c:ptCount val="7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IDspiralCounts!$G$12:$M$12</c:f>
              <c:numCache>
                <c:formatCode>General</c:formatCode>
                <c:ptCount val="7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IDspiralCounts!$F$13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IDspiralCounts!$G$13:$M$13</c:f>
              <c:numCache>
                <c:formatCode>General</c:formatCode>
                <c:ptCount val="7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IDspiralCounts!$F$14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IDspiralCounts!$G$14:$M$14</c:f>
              <c:numCache>
                <c:formatCode>General</c:formatCode>
                <c:ptCount val="7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  <c:pt idx="5">
                  <c:v>9.0</c:v>
                </c:pt>
                <c:pt idx="6">
                  <c:v>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IDspiralCounts!$F$15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IDspiralCounts!$G$15:$M$15</c:f>
              <c:numCache>
                <c:formatCode>General</c:formatCode>
                <c:ptCount val="7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IDspiralCounts!$G$16:$M$16</c:f>
              <c:numCache>
                <c:formatCode>General</c:formatCode>
                <c:ptCount val="7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IDspiralCounts!$F$17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IDspiralCounts!$G$17:$M$17</c:f>
              <c:numCache>
                <c:formatCode>General</c:formatCode>
                <c:ptCount val="7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IDspiralCounts!$F$18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762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IDspiralCounts!$G$18:$M$18</c:f>
              <c:numCache>
                <c:formatCode>General</c:formatCode>
                <c:ptCount val="7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  <c:pt idx="6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IDspiralCounts!$F$19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762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IDspiralCounts!$G$19:$M$19</c:f>
              <c:numCache>
                <c:formatCode>General</c:formatCode>
                <c:ptCount val="7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IDspiralCounts!$F$20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762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IDspiralCounts!$G$20:$M$20</c:f>
              <c:numCache>
                <c:formatCode>General</c:formatCode>
                <c:ptCount val="7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IDspiralCounts!$F$21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762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IDspiralCounts!$G$21:$M$21</c:f>
              <c:numCache>
                <c:formatCode>General</c:formatCode>
                <c:ptCount val="7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IDspiralCounts!$F$22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IDspiralCounts!$G$22:$M$22</c:f>
              <c:numCache>
                <c:formatCode>General</c:formatCode>
                <c:ptCount val="7"/>
                <c:pt idx="0">
                  <c:v>86.0</c:v>
                </c:pt>
                <c:pt idx="1">
                  <c:v>66.0</c:v>
                </c:pt>
                <c:pt idx="2">
                  <c:v>60.0</c:v>
                </c:pt>
                <c:pt idx="3">
                  <c:v>38.0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36784"/>
        <c:axId val="1003039104"/>
      </c:lineChart>
      <c:catAx>
        <c:axId val="100303678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Missing Concepts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9104"/>
        <c:crosses val="autoZero"/>
        <c:auto val="1"/>
        <c:lblAlgn val="ctr"/>
        <c:lblOffset val="100"/>
        <c:noMultiLvlLbl val="0"/>
      </c:catAx>
      <c:valAx>
        <c:axId val="100303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87168"/>
        <c:axId val="995549232"/>
      </c:lineChart>
      <c:catAx>
        <c:axId val="8966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49232"/>
        <c:crosses val="autoZero"/>
        <c:auto val="1"/>
        <c:lblAlgn val="ctr"/>
        <c:lblOffset val="100"/>
        <c:noMultiLvlLbl val="0"/>
      </c:catAx>
      <c:valAx>
        <c:axId val="995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91936"/>
        <c:axId val="1002294256"/>
      </c:lineChart>
      <c:catAx>
        <c:axId val="10022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94256"/>
        <c:crosses val="autoZero"/>
        <c:auto val="1"/>
        <c:lblAlgn val="ctr"/>
        <c:lblOffset val="100"/>
        <c:noMultiLvlLbl val="0"/>
      </c:catAx>
      <c:valAx>
        <c:axId val="10022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579264"/>
        <c:axId val="1002581312"/>
      </c:lineChart>
      <c:catAx>
        <c:axId val="10025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81312"/>
        <c:crosses val="autoZero"/>
        <c:auto val="1"/>
        <c:lblAlgn val="ctr"/>
        <c:lblOffset val="100"/>
        <c:noMultiLvlLbl val="0"/>
      </c:catAx>
      <c:valAx>
        <c:axId val="10025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45680"/>
        <c:axId val="1002375264"/>
      </c:lineChart>
      <c:catAx>
        <c:axId val="10023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75264"/>
        <c:crosses val="autoZero"/>
        <c:auto val="1"/>
        <c:lblAlgn val="ctr"/>
        <c:lblOffset val="100"/>
        <c:noMultiLvlLbl val="0"/>
      </c:catAx>
      <c:valAx>
        <c:axId val="10023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298208"/>
        <c:axId val="1003300528"/>
      </c:lineChart>
      <c:catAx>
        <c:axId val="10032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00528"/>
        <c:crosses val="autoZero"/>
        <c:auto val="1"/>
        <c:lblAlgn val="ctr"/>
        <c:lblOffset val="100"/>
        <c:noMultiLvlLbl val="0"/>
      </c:catAx>
      <c:valAx>
        <c:axId val="10033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65392"/>
        <c:axId val="1004723136"/>
      </c:lineChart>
      <c:catAx>
        <c:axId val="10023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23136"/>
        <c:crosses val="autoZero"/>
        <c:auto val="1"/>
        <c:lblAlgn val="ctr"/>
        <c:lblOffset val="100"/>
        <c:noMultiLvlLbl val="0"/>
      </c:catAx>
      <c:valAx>
        <c:axId val="1004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82512"/>
        <c:axId val="1002384560"/>
      </c:lineChart>
      <c:catAx>
        <c:axId val="10023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4560"/>
        <c:crosses val="autoZero"/>
        <c:auto val="1"/>
        <c:lblAlgn val="ctr"/>
        <c:lblOffset val="100"/>
        <c:noMultiLvlLbl val="0"/>
      </c:catAx>
      <c:valAx>
        <c:axId val="10023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41344"/>
        <c:axId val="1002143664"/>
      </c:lineChart>
      <c:catAx>
        <c:axId val="10021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3664"/>
        <c:crosses val="autoZero"/>
        <c:auto val="1"/>
        <c:lblAlgn val="ctr"/>
        <c:lblOffset val="100"/>
        <c:noMultiLvlLbl val="0"/>
      </c:catAx>
      <c:valAx>
        <c:axId val="10021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0.89424</cdr:x>
      <cdr:y>0.12037</cdr:y>
    </cdr:from>
    <cdr:to>
      <cdr:x>0.98731</cdr:x>
      <cdr:y>0.23611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37850" y="660400"/>
          <a:ext cx="1117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0.89318</cdr:x>
      <cdr:y>0.12731</cdr:y>
    </cdr:from>
    <cdr:to>
      <cdr:x>0.98837</cdr:x>
      <cdr:y>0.25463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725150" y="698500"/>
          <a:ext cx="11430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0.88812</cdr:x>
      <cdr:y>0.09028</cdr:y>
    </cdr:from>
    <cdr:to>
      <cdr:x>1</cdr:x>
      <cdr:y>0.26389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299950" y="495300"/>
          <a:ext cx="15494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 b="0"/>
            <a:t>#</a:t>
          </a:r>
          <a:r>
            <a:rPr lang="en-US" sz="2400" b="0" baseline="0"/>
            <a:t> </a:t>
          </a:r>
          <a:r>
            <a:rPr lang="en-US" sz="2400" b="0"/>
            <a:t>Concepts missing</a:t>
          </a:r>
          <a:endParaRPr lang="en-US" sz="1100" b="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A6" workbookViewId="0">
      <selection activeCellId="1" sqref="A57:X57 A1:W1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>C1+1</f>
        <v>2007</v>
      </c>
      <c r="G1">
        <f t="shared" ref="G1" si="0">E1+1</f>
        <v>2008</v>
      </c>
      <c r="I1">
        <f t="shared" ref="I1" si="1">G1+1</f>
        <v>2009</v>
      </c>
      <c r="K1">
        <f t="shared" ref="K1" si="2">I1+1</f>
        <v>2010</v>
      </c>
      <c r="M1">
        <f t="shared" ref="M1" si="3">K1+1</f>
        <v>2011</v>
      </c>
      <c r="O1">
        <f t="shared" ref="O1" si="4">M1+1</f>
        <v>2012</v>
      </c>
      <c r="Q1">
        <f t="shared" ref="Q1" si="5">O1+1</f>
        <v>2013</v>
      </c>
      <c r="S1">
        <f t="shared" ref="S1" si="6">Q1+1</f>
        <v>2014</v>
      </c>
      <c r="U1">
        <f t="shared" ref="U1" si="7">S1+1</f>
        <v>2015</v>
      </c>
      <c r="W1">
        <f t="shared" ref="W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23" x14ac:dyDescent="0.2">
      <c r="A49" t="s">
        <v>47</v>
      </c>
      <c r="B49">
        <v>2</v>
      </c>
      <c r="M49" t="s">
        <v>128</v>
      </c>
      <c r="N49">
        <v>1</v>
      </c>
    </row>
    <row r="50" spans="1:23" x14ac:dyDescent="0.2">
      <c r="A50" t="s">
        <v>48</v>
      </c>
      <c r="B50">
        <v>1</v>
      </c>
      <c r="M50" t="s">
        <v>22</v>
      </c>
      <c r="N50">
        <v>1</v>
      </c>
    </row>
    <row r="51" spans="1:23" x14ac:dyDescent="0.2">
      <c r="M51" t="s">
        <v>152</v>
      </c>
      <c r="N51">
        <v>1</v>
      </c>
    </row>
    <row r="52" spans="1:23" x14ac:dyDescent="0.2">
      <c r="M52" t="s">
        <v>153</v>
      </c>
      <c r="N52">
        <v>1</v>
      </c>
    </row>
    <row r="53" spans="1:23" x14ac:dyDescent="0.2">
      <c r="M53" t="s">
        <v>54</v>
      </c>
      <c r="N53">
        <v>1</v>
      </c>
    </row>
    <row r="54" spans="1:23" x14ac:dyDescent="0.2">
      <c r="M54" t="s">
        <v>12</v>
      </c>
      <c r="N54">
        <v>1</v>
      </c>
    </row>
    <row r="55" spans="1:23" x14ac:dyDescent="0.2">
      <c r="M55" t="s">
        <v>85</v>
      </c>
      <c r="N55">
        <v>1</v>
      </c>
    </row>
    <row r="57" spans="1:23" x14ac:dyDescent="0.2">
      <c r="A57">
        <f>53-COUNTBLANK(A3:A55)</f>
        <v>48</v>
      </c>
      <c r="C57">
        <f t="shared" ref="C57:X57" si="9">53-COUNTBLANK(C3:C55)</f>
        <v>31</v>
      </c>
      <c r="E57">
        <f t="shared" ref="E57:X57" si="10">53-COUNTBLANK(E3:E55)</f>
        <v>40</v>
      </c>
      <c r="G57">
        <f t="shared" ref="G57:X57" si="11">53-COUNTBLANK(G3:G55)</f>
        <v>29</v>
      </c>
      <c r="I57">
        <f t="shared" ref="I57:X57" si="12">53-COUNTBLANK(I3:I55)</f>
        <v>29</v>
      </c>
      <c r="K57">
        <f t="shared" ref="K57:X57" si="13">53-COUNTBLANK(K3:K55)</f>
        <v>29</v>
      </c>
      <c r="M57">
        <f t="shared" ref="M57:X57" si="14">53-COUNTBLANK(M3:M55)</f>
        <v>53</v>
      </c>
      <c r="O57">
        <f t="shared" ref="O57:X57" si="15">53-COUNTBLANK(O3:O55)</f>
        <v>44</v>
      </c>
      <c r="Q57">
        <f t="shared" ref="Q57:X57" si="16">53-COUNTBLANK(Q3:Q55)</f>
        <v>27</v>
      </c>
      <c r="S57">
        <f t="shared" ref="S57:X57" si="17">53-COUNTBLANK(S3:S55)</f>
        <v>29</v>
      </c>
      <c r="U57">
        <f t="shared" ref="U57:X57" si="18">53-COUNTBLANK(U3:U55)</f>
        <v>21</v>
      </c>
      <c r="W57">
        <f t="shared" ref="W57:X57" si="19">53-COUNTBLANK(W3:W55)</f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>IF($C3=J$2,$B3,0)</f>
        <v>0</v>
      </c>
      <c r="K3">
        <f t="shared" ref="K3:P18" si="0">IF($C3=K$2,$B3,0)</f>
        <v>0</v>
      </c>
      <c r="L3">
        <f t="shared" si="0"/>
        <v>0</v>
      </c>
      <c r="M3">
        <f t="shared" si="0"/>
        <v>9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 t="shared" ref="J4:P52" si="1">IF($C4=J$2,$B4,0)</f>
        <v>4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 t="shared" si="1"/>
        <v>9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79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 t="shared" si="1"/>
        <v>0</v>
      </c>
      <c r="K7">
        <f t="shared" si="0"/>
        <v>15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8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 t="shared" si="1"/>
        <v>17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52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 t="shared" si="1"/>
        <v>17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4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5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 t="shared" si="1"/>
        <v>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 t="shared" si="1"/>
        <v>2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0</v>
      </c>
      <c r="L18">
        <f t="shared" si="0"/>
        <v>3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0</v>
      </c>
      <c r="L21">
        <f t="shared" si="1"/>
        <v>5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1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3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 t="shared" si="1"/>
        <v>0</v>
      </c>
      <c r="K25">
        <f t="shared" si="1"/>
        <v>1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 t="shared" si="1"/>
        <v>0</v>
      </c>
      <c r="K26">
        <f t="shared" si="1"/>
        <v>3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2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183</v>
      </c>
      <c r="K56">
        <f t="shared" si="3"/>
        <v>35</v>
      </c>
      <c r="L56">
        <f t="shared" si="3"/>
        <v>16</v>
      </c>
      <c r="M56">
        <f t="shared" si="3"/>
        <v>16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6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>
        <f>IF($C3=J$2,$B3,0)</f>
        <v>0</v>
      </c>
      <c r="K3">
        <f t="shared" ref="K3:P18" si="0">IF($C3=K$2,$B3,0)</f>
        <v>60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>
        <f t="shared" ref="J4:P52" si="1">IF($C4=J$2,$B4,0)</f>
        <v>0</v>
      </c>
      <c r="K4">
        <f t="shared" si="0"/>
        <v>0</v>
      </c>
      <c r="L4">
        <f t="shared" si="0"/>
        <v>4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>
        <f t="shared" si="1"/>
        <v>8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>
        <f t="shared" si="1"/>
        <v>7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>
        <f t="shared" si="1"/>
        <v>37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19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>
        <f t="shared" si="1"/>
        <v>0</v>
      </c>
      <c r="K9">
        <f t="shared" si="0"/>
        <v>6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>
        <f t="shared" si="1"/>
        <v>3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14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>
        <f t="shared" si="1"/>
        <v>2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3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4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>
        <f t="shared" si="1"/>
        <v>10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>
        <f t="shared" si="1"/>
        <v>0</v>
      </c>
      <c r="K16">
        <f t="shared" si="0"/>
        <v>0</v>
      </c>
      <c r="L16">
        <f t="shared" si="0"/>
        <v>12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>
        <f t="shared" si="1"/>
        <v>0</v>
      </c>
      <c r="K17">
        <f t="shared" si="0"/>
        <v>11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2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>
        <f t="shared" si="1"/>
        <v>2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>
        <f t="shared" si="1"/>
        <v>0</v>
      </c>
      <c r="K20">
        <f t="shared" si="1"/>
        <v>1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3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4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16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10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>
        <f t="shared" si="1"/>
        <v>2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>
        <f t="shared" si="1"/>
        <v>2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3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1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90</v>
      </c>
      <c r="K56">
        <f t="shared" si="3"/>
        <v>130</v>
      </c>
      <c r="L56">
        <f t="shared" si="3"/>
        <v>25</v>
      </c>
      <c r="M56">
        <f t="shared" si="3"/>
        <v>4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1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>IF($C3=J$2,$B3,0)</f>
        <v>3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 t="shared" ref="J4:P52" si="1">IF($C4=J$2,$B4,0)</f>
        <v>0</v>
      </c>
      <c r="K4">
        <f t="shared" si="0"/>
        <v>0</v>
      </c>
      <c r="L4">
        <f t="shared" si="0"/>
        <v>89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120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3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4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 t="shared" si="1"/>
        <v>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 t="shared" si="1"/>
        <v>5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 t="shared" si="1"/>
        <v>0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4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 t="shared" si="1"/>
        <v>3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4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1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 t="shared" si="1"/>
        <v>0</v>
      </c>
      <c r="K17">
        <f t="shared" si="0"/>
        <v>4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 t="shared" si="1"/>
        <v>1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1</v>
      </c>
      <c r="O21">
        <f t="shared" si="1"/>
        <v>0</v>
      </c>
      <c r="P21">
        <f t="shared" si="1"/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1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16</v>
      </c>
      <c r="K56">
        <f t="shared" si="3"/>
        <v>15</v>
      </c>
      <c r="L56">
        <f t="shared" si="3"/>
        <v>212</v>
      </c>
      <c r="M56">
        <f t="shared" si="3"/>
        <v>6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39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>IF($C3=J$2,$B3,0)</f>
        <v>4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P52" si="1">IF($C4=J$2,$B4,0)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 t="shared" si="1"/>
        <v>2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41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29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 t="shared" si="1"/>
        <v>11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13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 t="shared" si="1"/>
        <v>0</v>
      </c>
      <c r="K10">
        <f t="shared" si="0"/>
        <v>0</v>
      </c>
      <c r="L10">
        <f t="shared" si="0"/>
        <v>0</v>
      </c>
      <c r="M10">
        <f t="shared" si="0"/>
        <v>9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 t="shared" si="1"/>
        <v>0</v>
      </c>
      <c r="K11">
        <f t="shared" si="0"/>
        <v>2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7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22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0</v>
      </c>
      <c r="M15">
        <f t="shared" si="0"/>
        <v>7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 t="shared" si="1"/>
        <v>0</v>
      </c>
      <c r="K17">
        <f t="shared" si="0"/>
        <v>12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 t="shared" si="1"/>
        <v>9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 t="shared" si="1"/>
        <v>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 t="shared" si="1"/>
        <v>10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3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3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10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2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2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2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1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 t="shared" si="1"/>
        <v>3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 t="shared" si="1"/>
        <v>0</v>
      </c>
      <c r="K34">
        <f t="shared" si="1"/>
        <v>3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 t="shared" si="1"/>
        <v>0</v>
      </c>
      <c r="K35">
        <f t="shared" si="1"/>
        <v>1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si="1"/>
        <v>0</v>
      </c>
      <c r="K36">
        <f t="shared" si="1"/>
        <v>0</v>
      </c>
      <c r="L36">
        <f t="shared" si="1"/>
        <v>3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1"/>
        <v>0</v>
      </c>
      <c r="K37">
        <f t="shared" si="1"/>
        <v>1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 t="shared" si="1"/>
        <v>0</v>
      </c>
      <c r="K38">
        <f t="shared" si="1"/>
        <v>0</v>
      </c>
      <c r="L38">
        <f t="shared" si="1"/>
        <v>3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1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 t="shared" si="1"/>
        <v>1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 t="shared" si="1"/>
        <v>0</v>
      </c>
      <c r="K42">
        <f t="shared" si="1"/>
        <v>2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 t="shared" si="1"/>
        <v>0</v>
      </c>
      <c r="K43">
        <f t="shared" si="1"/>
        <v>1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 t="shared" si="1"/>
        <v>0</v>
      </c>
      <c r="K44">
        <f t="shared" si="1"/>
        <v>1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1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86</v>
      </c>
      <c r="K56">
        <f t="shared" si="3"/>
        <v>66</v>
      </c>
      <c r="L56">
        <f t="shared" si="3"/>
        <v>60</v>
      </c>
      <c r="M56">
        <f t="shared" si="3"/>
        <v>38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V44"/>
  <sheetViews>
    <sheetView tabSelected="1" topLeftCell="D1" workbookViewId="0">
      <selection activeCell="F10" sqref="F10:M22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v>60</v>
      </c>
      <c r="H11">
        <v>21</v>
      </c>
      <c r="I11">
        <v>127</v>
      </c>
      <c r="J11">
        <v>21</v>
      </c>
      <c r="K11">
        <v>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>F11+1</f>
        <v>2006</v>
      </c>
      <c r="G12">
        <v>79</v>
      </c>
      <c r="H12">
        <v>71</v>
      </c>
      <c r="I12">
        <v>59</v>
      </c>
      <c r="J12">
        <v>41</v>
      </c>
      <c r="K12">
        <v>0</v>
      </c>
      <c r="L12">
        <v>0</v>
      </c>
      <c r="M12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si="0">F12+1</f>
        <v>2007</v>
      </c>
      <c r="G13">
        <v>146</v>
      </c>
      <c r="H13">
        <v>47</v>
      </c>
      <c r="I13">
        <v>22</v>
      </c>
      <c r="J13">
        <v>5</v>
      </c>
      <c r="K13">
        <v>27</v>
      </c>
      <c r="L13">
        <v>3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si="0"/>
        <v>2008</v>
      </c>
      <c r="G14">
        <v>89</v>
      </c>
      <c r="H14">
        <v>53</v>
      </c>
      <c r="I14">
        <v>14</v>
      </c>
      <c r="J14">
        <v>69</v>
      </c>
      <c r="K14">
        <v>10</v>
      </c>
      <c r="L14">
        <v>9</v>
      </c>
      <c r="M14">
        <v>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si="0"/>
        <v>2009</v>
      </c>
      <c r="G15">
        <v>47</v>
      </c>
      <c r="H15">
        <v>101</v>
      </c>
      <c r="I15">
        <v>81</v>
      </c>
      <c r="J15">
        <v>21</v>
      </c>
      <c r="K15">
        <v>0</v>
      </c>
      <c r="L15">
        <v>0</v>
      </c>
      <c r="M15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si="0"/>
        <v>2010</v>
      </c>
      <c r="G16">
        <v>70</v>
      </c>
      <c r="H16">
        <v>17</v>
      </c>
      <c r="I16">
        <v>54</v>
      </c>
      <c r="J16">
        <v>94</v>
      </c>
      <c r="K16">
        <v>14</v>
      </c>
      <c r="L16">
        <v>1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22" x14ac:dyDescent="0.2">
      <c r="F17">
        <f t="shared" si="0"/>
        <v>2011</v>
      </c>
      <c r="G17">
        <v>23</v>
      </c>
      <c r="H17">
        <v>33</v>
      </c>
      <c r="I17">
        <v>49</v>
      </c>
      <c r="J17">
        <v>111</v>
      </c>
      <c r="K17">
        <v>20</v>
      </c>
      <c r="L17">
        <v>14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22" x14ac:dyDescent="0.2">
      <c r="F18">
        <f t="shared" si="0"/>
        <v>2012</v>
      </c>
      <c r="G18">
        <v>73</v>
      </c>
      <c r="H18">
        <v>30</v>
      </c>
      <c r="I18">
        <v>24</v>
      </c>
      <c r="J18">
        <v>112</v>
      </c>
      <c r="K18">
        <v>8</v>
      </c>
      <c r="L18">
        <v>2</v>
      </c>
      <c r="M18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22" x14ac:dyDescent="0.2">
      <c r="F19">
        <f t="shared" si="0"/>
        <v>2013</v>
      </c>
      <c r="G19">
        <v>183</v>
      </c>
      <c r="H19">
        <v>35</v>
      </c>
      <c r="I19">
        <v>16</v>
      </c>
      <c r="J19">
        <v>16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22" x14ac:dyDescent="0.2">
      <c r="F20">
        <f t="shared" si="0"/>
        <v>2014</v>
      </c>
      <c r="G20">
        <v>90</v>
      </c>
      <c r="H20">
        <v>130</v>
      </c>
      <c r="I20">
        <v>25</v>
      </c>
      <c r="J20">
        <v>4</v>
      </c>
      <c r="K20">
        <v>1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22" x14ac:dyDescent="0.2">
      <c r="F21">
        <f t="shared" si="0"/>
        <v>2015</v>
      </c>
      <c r="G21">
        <v>16</v>
      </c>
      <c r="H21">
        <v>15</v>
      </c>
      <c r="I21">
        <v>212</v>
      </c>
      <c r="J21">
        <v>6</v>
      </c>
      <c r="K21">
        <v>1</v>
      </c>
      <c r="L21">
        <v>0</v>
      </c>
      <c r="M2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22" x14ac:dyDescent="0.2">
      <c r="F22">
        <f t="shared" si="0"/>
        <v>2016</v>
      </c>
      <c r="G22">
        <v>86</v>
      </c>
      <c r="H22">
        <v>66</v>
      </c>
      <c r="I22">
        <v>60</v>
      </c>
      <c r="J22">
        <v>38</v>
      </c>
      <c r="K22">
        <v>0</v>
      </c>
      <c r="L22">
        <v>0</v>
      </c>
      <c r="M22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  <row r="32" spans="6:22" x14ac:dyDescent="0.2">
      <c r="P32">
        <v>6</v>
      </c>
      <c r="Q32">
        <v>5</v>
      </c>
      <c r="R32">
        <v>4</v>
      </c>
      <c r="S32">
        <v>3</v>
      </c>
      <c r="T32">
        <v>2</v>
      </c>
      <c r="U32">
        <v>1</v>
      </c>
      <c r="V32">
        <v>0</v>
      </c>
    </row>
    <row r="33" spans="15:22" x14ac:dyDescent="0.2">
      <c r="O33">
        <v>2005</v>
      </c>
      <c r="P33">
        <v>0</v>
      </c>
      <c r="Q33">
        <v>0</v>
      </c>
      <c r="R33">
        <v>19</v>
      </c>
      <c r="S33">
        <v>21</v>
      </c>
      <c r="T33">
        <v>127</v>
      </c>
      <c r="U33">
        <v>21</v>
      </c>
      <c r="V33">
        <v>60</v>
      </c>
    </row>
    <row r="34" spans="15:22" x14ac:dyDescent="0.2">
      <c r="O34">
        <v>2006</v>
      </c>
      <c r="P34">
        <v>0</v>
      </c>
      <c r="Q34">
        <v>0</v>
      </c>
      <c r="R34">
        <v>0</v>
      </c>
      <c r="S34">
        <v>41</v>
      </c>
      <c r="T34">
        <v>59</v>
      </c>
      <c r="U34">
        <v>71</v>
      </c>
      <c r="V34">
        <v>79</v>
      </c>
    </row>
    <row r="35" spans="15:22" x14ac:dyDescent="0.2">
      <c r="O35">
        <v>2007</v>
      </c>
      <c r="P35">
        <v>0</v>
      </c>
      <c r="Q35">
        <v>3</v>
      </c>
      <c r="R35">
        <v>27</v>
      </c>
      <c r="S35">
        <v>5</v>
      </c>
      <c r="T35">
        <v>22</v>
      </c>
      <c r="U35">
        <v>47</v>
      </c>
      <c r="V35">
        <v>146</v>
      </c>
    </row>
    <row r="36" spans="15:22" x14ac:dyDescent="0.2">
      <c r="O36">
        <v>2008</v>
      </c>
      <c r="P36">
        <v>6</v>
      </c>
      <c r="Q36">
        <v>9</v>
      </c>
      <c r="R36">
        <v>10</v>
      </c>
      <c r="S36">
        <v>69</v>
      </c>
      <c r="T36">
        <v>14</v>
      </c>
      <c r="U36">
        <v>53</v>
      </c>
      <c r="V36">
        <v>89</v>
      </c>
    </row>
    <row r="37" spans="15:22" x14ac:dyDescent="0.2">
      <c r="O37">
        <v>2009</v>
      </c>
      <c r="P37">
        <v>0</v>
      </c>
      <c r="Q37">
        <v>0</v>
      </c>
      <c r="R37">
        <v>0</v>
      </c>
      <c r="S37">
        <v>21</v>
      </c>
      <c r="T37">
        <v>81</v>
      </c>
      <c r="U37">
        <v>101</v>
      </c>
      <c r="V37">
        <v>47</v>
      </c>
    </row>
    <row r="38" spans="15:22" x14ac:dyDescent="0.2">
      <c r="O38">
        <v>2010</v>
      </c>
      <c r="P38">
        <v>0</v>
      </c>
      <c r="Q38">
        <v>1</v>
      </c>
      <c r="R38">
        <v>14</v>
      </c>
      <c r="S38">
        <v>94</v>
      </c>
      <c r="T38">
        <v>54</v>
      </c>
      <c r="U38">
        <v>17</v>
      </c>
      <c r="V38">
        <v>70</v>
      </c>
    </row>
    <row r="39" spans="15:22" x14ac:dyDescent="0.2">
      <c r="O39">
        <v>2011</v>
      </c>
      <c r="P39">
        <v>0</v>
      </c>
      <c r="Q39">
        <v>14</v>
      </c>
      <c r="R39">
        <v>20</v>
      </c>
      <c r="S39">
        <v>111</v>
      </c>
      <c r="T39">
        <v>49</v>
      </c>
      <c r="U39">
        <v>33</v>
      </c>
      <c r="V39">
        <v>23</v>
      </c>
    </row>
    <row r="40" spans="15:22" x14ac:dyDescent="0.2">
      <c r="O40">
        <v>2012</v>
      </c>
      <c r="P40">
        <v>1</v>
      </c>
      <c r="Q40">
        <v>2</v>
      </c>
      <c r="R40">
        <v>8</v>
      </c>
      <c r="S40">
        <v>112</v>
      </c>
      <c r="T40">
        <v>24</v>
      </c>
      <c r="U40">
        <v>30</v>
      </c>
      <c r="V40">
        <v>73</v>
      </c>
    </row>
    <row r="41" spans="15:22" x14ac:dyDescent="0.2">
      <c r="O41">
        <v>2013</v>
      </c>
      <c r="P41">
        <v>0</v>
      </c>
      <c r="Q41">
        <v>0</v>
      </c>
      <c r="R41">
        <v>0</v>
      </c>
      <c r="S41">
        <v>16</v>
      </c>
      <c r="T41">
        <v>16</v>
      </c>
      <c r="U41">
        <v>35</v>
      </c>
      <c r="V41">
        <v>183</v>
      </c>
    </row>
    <row r="42" spans="15:22" x14ac:dyDescent="0.2">
      <c r="O42">
        <v>2014</v>
      </c>
      <c r="P42">
        <v>0</v>
      </c>
      <c r="Q42">
        <v>0</v>
      </c>
      <c r="R42">
        <v>1</v>
      </c>
      <c r="S42">
        <v>4</v>
      </c>
      <c r="T42">
        <v>25</v>
      </c>
      <c r="U42">
        <v>130</v>
      </c>
      <c r="V42">
        <v>90</v>
      </c>
    </row>
    <row r="43" spans="15:22" x14ac:dyDescent="0.2">
      <c r="O43">
        <v>2015</v>
      </c>
      <c r="P43">
        <v>0</v>
      </c>
      <c r="Q43">
        <v>0</v>
      </c>
      <c r="R43">
        <v>1</v>
      </c>
      <c r="S43">
        <v>6</v>
      </c>
      <c r="T43">
        <v>212</v>
      </c>
      <c r="U43">
        <v>15</v>
      </c>
      <c r="V43">
        <v>16</v>
      </c>
    </row>
    <row r="44" spans="15:22" x14ac:dyDescent="0.2">
      <c r="O44">
        <v>2016</v>
      </c>
      <c r="P44">
        <v>0</v>
      </c>
      <c r="Q44">
        <v>0</v>
      </c>
      <c r="R44">
        <v>0</v>
      </c>
      <c r="S44">
        <v>38</v>
      </c>
      <c r="T44">
        <v>60</v>
      </c>
      <c r="U44">
        <v>66</v>
      </c>
      <c r="V44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>IF($C3=J$2,$B3,0)</f>
        <v>0</v>
      </c>
      <c r="K3">
        <f>IF($C3=K$2,$B3,0)</f>
        <v>7</v>
      </c>
      <c r="L3">
        <f>IF($C3=L$2,$B3,0)</f>
        <v>0</v>
      </c>
      <c r="M3">
        <f>IF($C3=M$2,$B3,0)</f>
        <v>0</v>
      </c>
      <c r="N3">
        <f>IF($C3=N$2,$B3,0)</f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 t="shared" ref="J4:J50" si="0">IF($C4=J$2,$B4,0)</f>
        <v>0</v>
      </c>
      <c r="K4">
        <f t="shared" ref="K4:N50" si="1">IF($C4=K$2,$B4,0)</f>
        <v>0</v>
      </c>
      <c r="L4">
        <f t="shared" ref="L4:N18" si="2">IF($C4=L$2,$B4,0)</f>
        <v>72</v>
      </c>
      <c r="M4">
        <f t="shared" si="2"/>
        <v>0</v>
      </c>
      <c r="N4">
        <f t="shared" si="2"/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 t="shared" si="0"/>
        <v>0</v>
      </c>
      <c r="K5">
        <f t="shared" si="1"/>
        <v>0</v>
      </c>
      <c r="L5">
        <f t="shared" si="2"/>
        <v>2</v>
      </c>
      <c r="M5">
        <f t="shared" si="2"/>
        <v>0</v>
      </c>
      <c r="N5">
        <f t="shared" si="2"/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 t="shared" si="0"/>
        <v>0</v>
      </c>
      <c r="K6">
        <f t="shared" si="1"/>
        <v>0</v>
      </c>
      <c r="L6">
        <f t="shared" si="2"/>
        <v>19</v>
      </c>
      <c r="M6">
        <f t="shared" si="2"/>
        <v>0</v>
      </c>
      <c r="N6">
        <f t="shared" si="2"/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 t="shared" si="0"/>
        <v>0</v>
      </c>
      <c r="K7">
        <f t="shared" si="1"/>
        <v>0</v>
      </c>
      <c r="L7">
        <f t="shared" si="2"/>
        <v>6</v>
      </c>
      <c r="M7">
        <f t="shared" si="2"/>
        <v>0</v>
      </c>
      <c r="N7">
        <f t="shared" si="2"/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 t="shared" si="0"/>
        <v>0</v>
      </c>
      <c r="K8">
        <f t="shared" si="1"/>
        <v>3</v>
      </c>
      <c r="L8">
        <f t="shared" si="2"/>
        <v>0</v>
      </c>
      <c r="M8">
        <f t="shared" si="2"/>
        <v>0</v>
      </c>
      <c r="N8">
        <f t="shared" si="2"/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2"/>
        <v>15</v>
      </c>
      <c r="N9">
        <f t="shared" si="2"/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 t="shared" si="0"/>
        <v>19</v>
      </c>
      <c r="K10">
        <f t="shared" si="1"/>
        <v>0</v>
      </c>
      <c r="L10">
        <f t="shared" si="2"/>
        <v>0</v>
      </c>
      <c r="M10">
        <f t="shared" si="2"/>
        <v>0</v>
      </c>
      <c r="N10">
        <f t="shared" si="2"/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 t="shared" si="0"/>
        <v>4</v>
      </c>
      <c r="K11">
        <f t="shared" si="1"/>
        <v>0</v>
      </c>
      <c r="L11">
        <f t="shared" si="2"/>
        <v>0</v>
      </c>
      <c r="M11">
        <f t="shared" si="2"/>
        <v>0</v>
      </c>
      <c r="N11">
        <f t="shared" si="2"/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 t="shared" si="0"/>
        <v>0</v>
      </c>
      <c r="K12">
        <f t="shared" si="1"/>
        <v>0</v>
      </c>
      <c r="L12">
        <f t="shared" si="2"/>
        <v>9</v>
      </c>
      <c r="M12">
        <f t="shared" si="2"/>
        <v>0</v>
      </c>
      <c r="N12">
        <f t="shared" si="2"/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 t="shared" si="0"/>
        <v>19</v>
      </c>
      <c r="K13">
        <f t="shared" si="1"/>
        <v>0</v>
      </c>
      <c r="L13">
        <f t="shared" si="2"/>
        <v>0</v>
      </c>
      <c r="M13">
        <f t="shared" si="2"/>
        <v>0</v>
      </c>
      <c r="N13">
        <f t="shared" si="2"/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 t="shared" si="0"/>
        <v>0</v>
      </c>
      <c r="K14">
        <f t="shared" si="1"/>
        <v>1</v>
      </c>
      <c r="L14">
        <f t="shared" si="2"/>
        <v>0</v>
      </c>
      <c r="M14">
        <f t="shared" si="2"/>
        <v>0</v>
      </c>
      <c r="N14">
        <f t="shared" si="2"/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2"/>
        <v>0</v>
      </c>
      <c r="N15">
        <f t="shared" si="2"/>
        <v>5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 t="shared" si="0"/>
        <v>0</v>
      </c>
      <c r="K16">
        <f t="shared" si="1"/>
        <v>1</v>
      </c>
      <c r="L16">
        <f t="shared" si="2"/>
        <v>0</v>
      </c>
      <c r="M16">
        <f t="shared" si="2"/>
        <v>0</v>
      </c>
      <c r="N16">
        <f t="shared" si="2"/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 t="shared" si="0"/>
        <v>0</v>
      </c>
      <c r="K17">
        <f t="shared" si="1"/>
        <v>0</v>
      </c>
      <c r="L17">
        <f t="shared" si="2"/>
        <v>2</v>
      </c>
      <c r="M17">
        <f t="shared" si="2"/>
        <v>0</v>
      </c>
      <c r="N17">
        <f t="shared" si="2"/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 t="shared" si="0"/>
        <v>1</v>
      </c>
      <c r="K18">
        <f t="shared" si="1"/>
        <v>0</v>
      </c>
      <c r="L18">
        <f t="shared" si="2"/>
        <v>0</v>
      </c>
      <c r="M18">
        <f t="shared" si="2"/>
        <v>0</v>
      </c>
      <c r="N18">
        <f t="shared" si="2"/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 t="shared" si="0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8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 t="shared" si="0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 t="shared" si="0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 t="shared" si="0"/>
        <v>0</v>
      </c>
      <c r="K22">
        <f t="shared" si="1"/>
        <v>0</v>
      </c>
      <c r="L22">
        <f t="shared" si="1"/>
        <v>0</v>
      </c>
      <c r="M22">
        <f t="shared" si="1"/>
        <v>1</v>
      </c>
      <c r="N22">
        <f t="shared" si="1"/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 t="shared" si="0"/>
        <v>8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 t="shared" si="0"/>
        <v>4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 t="shared" si="0"/>
        <v>4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 t="shared" si="0"/>
        <v>0</v>
      </c>
      <c r="K26">
        <f t="shared" si="1"/>
        <v>0</v>
      </c>
      <c r="L26">
        <f t="shared" si="1"/>
        <v>0</v>
      </c>
      <c r="M26">
        <f t="shared" si="1"/>
        <v>1</v>
      </c>
      <c r="N26">
        <f t="shared" si="1"/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 t="shared" si="0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4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 t="shared" si="0"/>
        <v>0</v>
      </c>
      <c r="K28">
        <f t="shared" si="1"/>
        <v>0</v>
      </c>
      <c r="L28">
        <f t="shared" si="1"/>
        <v>1</v>
      </c>
      <c r="M28">
        <f t="shared" si="1"/>
        <v>0</v>
      </c>
      <c r="N28">
        <f t="shared" si="1"/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 t="shared" si="0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 t="shared" si="0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 t="shared" si="0"/>
        <v>0</v>
      </c>
      <c r="K31">
        <f t="shared" si="1"/>
        <v>1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 t="shared" si="0"/>
        <v>0</v>
      </c>
      <c r="K32">
        <f t="shared" si="1"/>
        <v>1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 t="shared" si="0"/>
        <v>0</v>
      </c>
      <c r="K33">
        <f t="shared" si="1"/>
        <v>1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 t="shared" si="0"/>
        <v>0</v>
      </c>
      <c r="K34">
        <f t="shared" si="1"/>
        <v>0</v>
      </c>
      <c r="L34">
        <f t="shared" si="1"/>
        <v>2</v>
      </c>
      <c r="M34">
        <f t="shared" si="1"/>
        <v>0</v>
      </c>
      <c r="N34">
        <f t="shared" si="1"/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 t="shared" si="0"/>
        <v>0</v>
      </c>
      <c r="K35">
        <f t="shared" si="1"/>
        <v>0</v>
      </c>
      <c r="L35">
        <f t="shared" si="1"/>
        <v>0</v>
      </c>
      <c r="M35">
        <f t="shared" si="1"/>
        <v>3</v>
      </c>
      <c r="N35">
        <f t="shared" si="1"/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 t="shared" si="0"/>
        <v>0</v>
      </c>
      <c r="K36">
        <f t="shared" si="1"/>
        <v>0</v>
      </c>
      <c r="L36">
        <f t="shared" si="1"/>
        <v>3</v>
      </c>
      <c r="M36">
        <f t="shared" si="1"/>
        <v>0</v>
      </c>
      <c r="N36">
        <f t="shared" si="1"/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 t="shared" si="0"/>
        <v>0</v>
      </c>
      <c r="K37">
        <f t="shared" si="1"/>
        <v>0</v>
      </c>
      <c r="L37">
        <f t="shared" si="1"/>
        <v>1</v>
      </c>
      <c r="M37">
        <f t="shared" si="1"/>
        <v>0</v>
      </c>
      <c r="N37">
        <f t="shared" si="1"/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 t="shared" si="0"/>
        <v>0</v>
      </c>
      <c r="K38">
        <f t="shared" si="1"/>
        <v>3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 t="shared" si="0"/>
        <v>0</v>
      </c>
      <c r="K39">
        <f t="shared" si="1"/>
        <v>0</v>
      </c>
      <c r="L39">
        <f t="shared" si="1"/>
        <v>1</v>
      </c>
      <c r="M39">
        <f t="shared" si="1"/>
        <v>0</v>
      </c>
      <c r="N39">
        <f t="shared" si="1"/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 t="shared" si="0"/>
        <v>0</v>
      </c>
      <c r="K40">
        <f t="shared" si="1"/>
        <v>0</v>
      </c>
      <c r="L40">
        <f t="shared" si="1"/>
        <v>1</v>
      </c>
      <c r="M40">
        <f t="shared" si="1"/>
        <v>0</v>
      </c>
      <c r="N40">
        <f t="shared" si="1"/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 t="shared" si="0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1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 t="shared" si="0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 t="shared" si="0"/>
        <v>0</v>
      </c>
      <c r="K43">
        <f t="shared" si="1"/>
        <v>0</v>
      </c>
      <c r="L43">
        <f t="shared" si="1"/>
        <v>1</v>
      </c>
      <c r="M43">
        <f t="shared" si="1"/>
        <v>0</v>
      </c>
      <c r="N43">
        <f t="shared" si="1"/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 t="shared" si="0"/>
        <v>0</v>
      </c>
      <c r="K44">
        <f t="shared" si="1"/>
        <v>0</v>
      </c>
      <c r="L44">
        <f t="shared" si="1"/>
        <v>0</v>
      </c>
      <c r="M44">
        <f t="shared" si="1"/>
        <v>1</v>
      </c>
      <c r="N44">
        <f t="shared" si="1"/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 t="shared" si="0"/>
        <v>0</v>
      </c>
      <c r="K45">
        <f t="shared" si="1"/>
        <v>0</v>
      </c>
      <c r="L45">
        <f t="shared" si="1"/>
        <v>1</v>
      </c>
      <c r="M45">
        <f t="shared" si="1"/>
        <v>0</v>
      </c>
      <c r="N45">
        <f t="shared" si="1"/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 t="shared" si="0"/>
        <v>0</v>
      </c>
      <c r="K46">
        <f t="shared" si="1"/>
        <v>0</v>
      </c>
      <c r="L46">
        <f t="shared" si="1"/>
        <v>1</v>
      </c>
      <c r="M46">
        <f t="shared" si="1"/>
        <v>0</v>
      </c>
      <c r="N46">
        <f t="shared" si="1"/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 t="shared" si="0"/>
        <v>0</v>
      </c>
      <c r="K47">
        <f t="shared" si="1"/>
        <v>0</v>
      </c>
      <c r="L47">
        <f t="shared" si="1"/>
        <v>1</v>
      </c>
      <c r="M47">
        <f t="shared" si="1"/>
        <v>0</v>
      </c>
      <c r="N47">
        <f t="shared" si="1"/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 t="shared" si="0"/>
        <v>1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 t="shared" si="0"/>
        <v>0</v>
      </c>
      <c r="K49">
        <f t="shared" si="1"/>
        <v>2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 t="shared" si="0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1</v>
      </c>
    </row>
    <row r="51" spans="1:15" x14ac:dyDescent="0.2">
      <c r="J51">
        <f>SUM(J3:J50)</f>
        <v>60</v>
      </c>
      <c r="K51">
        <f t="shared" ref="K51:N51" si="3">SUM(K3:K50)</f>
        <v>21</v>
      </c>
      <c r="L51">
        <f t="shared" si="3"/>
        <v>127</v>
      </c>
      <c r="M51">
        <f t="shared" si="3"/>
        <v>21</v>
      </c>
      <c r="N51">
        <f t="shared" si="3"/>
        <v>19</v>
      </c>
      <c r="O51">
        <f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>IF($C3=J$2,$B3,0)</f>
        <v>46</v>
      </c>
      <c r="K3">
        <f t="shared" ref="K3:N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 t="shared" ref="J4:N50" si="1">IF($C4=J$2,$B4,0)</f>
        <v>0</v>
      </c>
      <c r="K4">
        <f t="shared" si="0"/>
        <v>12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2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6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41</v>
      </c>
      <c r="N7">
        <f t="shared" si="0"/>
        <v>0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 t="shared" si="1"/>
        <v>4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6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 t="shared" si="1"/>
        <v>0</v>
      </c>
      <c r="K10">
        <f t="shared" si="0"/>
        <v>16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7</v>
      </c>
      <c r="M11">
        <f t="shared" si="0"/>
        <v>0</v>
      </c>
      <c r="N11">
        <f t="shared" si="0"/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37</v>
      </c>
      <c r="M12">
        <f t="shared" si="0"/>
        <v>0</v>
      </c>
      <c r="N12">
        <f t="shared" si="0"/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5</v>
      </c>
      <c r="M13">
        <f t="shared" si="0"/>
        <v>0</v>
      </c>
      <c r="N13">
        <f t="shared" si="0"/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 t="shared" si="1"/>
        <v>4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 t="shared" si="1"/>
        <v>0</v>
      </c>
      <c r="K17">
        <f t="shared" si="0"/>
        <v>2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 t="shared" si="1"/>
        <v>0</v>
      </c>
      <c r="K18">
        <f t="shared" si="0"/>
        <v>5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12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 t="shared" si="1"/>
        <v>10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 t="shared" si="1"/>
        <v>0</v>
      </c>
      <c r="K22">
        <f t="shared" si="1"/>
        <v>2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11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 t="shared" si="1"/>
        <v>3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1</v>
      </c>
      <c r="M31">
        <f t="shared" si="1"/>
        <v>0</v>
      </c>
      <c r="N31">
        <f t="shared" si="1"/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 t="shared" si="1"/>
        <v>1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 t="shared" si="1"/>
        <v>1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79</v>
      </c>
      <c r="K51">
        <f t="shared" ref="K51:N51" si="2">SUM(K3:K50)</f>
        <v>71</v>
      </c>
      <c r="L51">
        <f t="shared" si="2"/>
        <v>59</v>
      </c>
      <c r="M51">
        <f t="shared" si="2"/>
        <v>41</v>
      </c>
      <c r="N51">
        <f t="shared" si="2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>IF($C3=J$2,$B3,0)</f>
        <v>14</v>
      </c>
      <c r="K3">
        <f t="shared" ref="K3:O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 t="shared" ref="J4:O50" si="1">IF($C4=J$2,$B4,0)</f>
        <v>35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20</v>
      </c>
      <c r="O5">
        <f t="shared" si="0"/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4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 t="shared" si="1"/>
        <v>14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12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 t="shared" si="1"/>
        <v>9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10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29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 t="shared" si="1"/>
        <v>4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 t="shared" si="1"/>
        <v>0</v>
      </c>
      <c r="K13">
        <f t="shared" si="0"/>
        <v>1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4</v>
      </c>
      <c r="O14">
        <f t="shared" si="0"/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 t="shared" si="1"/>
        <v>7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16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 t="shared" si="1"/>
        <v>0</v>
      </c>
      <c r="K17">
        <f t="shared" si="0"/>
        <v>0</v>
      </c>
      <c r="L17">
        <f t="shared" si="0"/>
        <v>9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 t="shared" si="1"/>
        <v>7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 t="shared" si="1"/>
        <v>0</v>
      </c>
      <c r="K20">
        <f t="shared" si="1"/>
        <v>0</v>
      </c>
      <c r="L20">
        <f t="shared" si="1"/>
        <v>2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 t="shared" si="1"/>
        <v>11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4</v>
      </c>
      <c r="N22">
        <f t="shared" si="1"/>
        <v>0</v>
      </c>
      <c r="O22">
        <f t="shared" si="1"/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 t="shared" si="1"/>
        <v>0</v>
      </c>
      <c r="K23">
        <f t="shared" si="1"/>
        <v>3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3</v>
      </c>
      <c r="M24">
        <f t="shared" si="1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>IF($C27=O$2,$B27,0)</f>
        <v>1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2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4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1</v>
      </c>
      <c r="O32">
        <f t="shared" si="1"/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 t="shared" si="1"/>
        <v>0</v>
      </c>
      <c r="K33">
        <f t="shared" si="1"/>
        <v>0</v>
      </c>
      <c r="L33">
        <f t="shared" si="1"/>
        <v>1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 t="shared" si="1"/>
        <v>0</v>
      </c>
      <c r="K34">
        <f t="shared" si="1"/>
        <v>2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0</v>
      </c>
      <c r="L35">
        <f t="shared" si="1"/>
        <v>1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1</v>
      </c>
      <c r="O36">
        <f t="shared" si="1"/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 t="shared" si="1"/>
        <v>0</v>
      </c>
      <c r="K37">
        <f t="shared" si="1"/>
        <v>2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 t="shared" si="1"/>
        <v>0</v>
      </c>
      <c r="K38">
        <f t="shared" si="1"/>
        <v>0</v>
      </c>
      <c r="L38">
        <f t="shared" si="1"/>
        <v>1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 t="shared" si="1"/>
        <v>0</v>
      </c>
      <c r="K40">
        <f t="shared" si="1"/>
        <v>1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 t="shared" si="1"/>
        <v>0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 t="shared" si="1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146</v>
      </c>
      <c r="K51">
        <f t="shared" ref="K51:N51" si="2">SUM(K3:K50)</f>
        <v>47</v>
      </c>
      <c r="L51">
        <f t="shared" si="2"/>
        <v>22</v>
      </c>
      <c r="M51">
        <f t="shared" si="2"/>
        <v>5</v>
      </c>
      <c r="N51">
        <f t="shared" si="2"/>
        <v>27</v>
      </c>
      <c r="O51">
        <f>SUM(O3:O50)</f>
        <v>3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51" sqref="J51:P51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>IF($C3=J$2,$B3,0)</f>
        <v>2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 t="shared" ref="J4:P50" si="1">IF($C4=J$2,$B4,0)</f>
        <v>0</v>
      </c>
      <c r="K4">
        <f t="shared" si="0"/>
        <v>0</v>
      </c>
      <c r="L4">
        <f t="shared" si="0"/>
        <v>0</v>
      </c>
      <c r="M4">
        <f t="shared" si="0"/>
        <v>69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 t="shared" si="1"/>
        <v>0</v>
      </c>
      <c r="K5">
        <f t="shared" si="0"/>
        <v>5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 t="shared" si="1"/>
        <v>0</v>
      </c>
      <c r="K6">
        <f t="shared" si="0"/>
        <v>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 t="shared" si="1"/>
        <v>2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48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1</v>
      </c>
      <c r="P9">
        <f t="shared" si="0"/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7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14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 t="shared" si="1"/>
        <v>0</v>
      </c>
      <c r="K12">
        <f t="shared" si="0"/>
        <v>30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2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5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5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8</v>
      </c>
      <c r="P16">
        <f t="shared" si="0"/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9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 t="shared" si="1"/>
        <v>13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0</v>
      </c>
      <c r="L19">
        <f t="shared" si="1"/>
        <v>4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9</v>
      </c>
      <c r="O21">
        <f t="shared" si="1"/>
        <v>0</v>
      </c>
      <c r="P21">
        <f t="shared" si="1"/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 t="shared" si="1"/>
        <v>7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1</v>
      </c>
      <c r="O23">
        <f t="shared" si="1"/>
        <v>0</v>
      </c>
      <c r="P23">
        <f t="shared" si="1"/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2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1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1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ref="N45:P50" si="2">IF($C45=P$2,$B45,0)</f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>SUM(J3:J50)</f>
        <v>89</v>
      </c>
      <c r="K51">
        <f t="shared" ref="K51:N51" si="3">SUM(K3:K50)</f>
        <v>53</v>
      </c>
      <c r="L51">
        <f t="shared" si="3"/>
        <v>14</v>
      </c>
      <c r="M51">
        <f t="shared" si="3"/>
        <v>69</v>
      </c>
      <c r="N51">
        <f t="shared" si="3"/>
        <v>10</v>
      </c>
      <c r="O51">
        <f t="shared" ref="O51" si="4">SUM(O3:O50)</f>
        <v>9</v>
      </c>
      <c r="P51">
        <f t="shared" ref="P51" si="5">SUM(P3:P50)</f>
        <v>6</v>
      </c>
      <c r="Q51">
        <f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N51"/>
    </sheetView>
  </sheetViews>
  <sheetFormatPr baseColWidth="10" defaultRowHeight="16" x14ac:dyDescent="0.2"/>
  <sheetData>
    <row r="1" spans="1:14" x14ac:dyDescent="0.2">
      <c r="A1">
        <v>2009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>IF($C3=J$2,$B3,0)</f>
        <v>0</v>
      </c>
      <c r="K3">
        <f t="shared" ref="K3:N18" si="0">IF($C3=K$2,$B3,0)</f>
        <v>0</v>
      </c>
      <c r="L3">
        <f t="shared" si="0"/>
        <v>30</v>
      </c>
      <c r="M3">
        <f t="shared" si="0"/>
        <v>0</v>
      </c>
      <c r="N3">
        <f t="shared" si="0"/>
        <v>0</v>
      </c>
    </row>
    <row r="4" spans="1:14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N50" si="1">IF($C4=J$2,$B4,0)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 t="shared" si="1"/>
        <v>20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10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 t="shared" si="1"/>
        <v>0</v>
      </c>
      <c r="K7">
        <f t="shared" si="0"/>
        <v>11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5</v>
      </c>
      <c r="M8">
        <f t="shared" si="0"/>
        <v>0</v>
      </c>
      <c r="N8">
        <f t="shared" si="0"/>
        <v>0</v>
      </c>
    </row>
    <row r="9" spans="1:14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</row>
    <row r="10" spans="1:14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 t="shared" si="1"/>
        <v>0</v>
      </c>
      <c r="K10">
        <f t="shared" si="0"/>
        <v>0</v>
      </c>
      <c r="L10">
        <f t="shared" si="0"/>
        <v>14</v>
      </c>
      <c r="M10">
        <f t="shared" si="0"/>
        <v>0</v>
      </c>
      <c r="N10">
        <f t="shared" si="0"/>
        <v>0</v>
      </c>
    </row>
    <row r="11" spans="1:14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37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 t="shared" si="1"/>
        <v>0</v>
      </c>
      <c r="K12">
        <f t="shared" si="0"/>
        <v>12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 t="shared" si="1"/>
        <v>0</v>
      </c>
      <c r="K13">
        <f t="shared" si="0"/>
        <v>13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 t="shared" si="1"/>
        <v>0</v>
      </c>
      <c r="K14">
        <f t="shared" si="0"/>
        <v>0</v>
      </c>
      <c r="L14">
        <f t="shared" si="0"/>
        <v>10</v>
      </c>
      <c r="M14">
        <f t="shared" si="0"/>
        <v>0</v>
      </c>
      <c r="N14">
        <f t="shared" si="0"/>
        <v>0</v>
      </c>
    </row>
    <row r="15" spans="1:14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12</v>
      </c>
      <c r="M15">
        <f t="shared" si="0"/>
        <v>0</v>
      </c>
      <c r="N15">
        <f t="shared" si="0"/>
        <v>0</v>
      </c>
    </row>
    <row r="16" spans="1:14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 t="shared" si="1"/>
        <v>2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 t="shared" si="1"/>
        <v>7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4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17</v>
      </c>
      <c r="N19">
        <f t="shared" si="1"/>
        <v>0</v>
      </c>
    </row>
    <row r="20" spans="1:14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 t="shared" si="1"/>
        <v>0</v>
      </c>
      <c r="K20">
        <f t="shared" si="1"/>
        <v>22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</row>
    <row r="22" spans="1:14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4</v>
      </c>
      <c r="M22">
        <f t="shared" si="1"/>
        <v>0</v>
      </c>
      <c r="N22">
        <f t="shared" si="1"/>
        <v>0</v>
      </c>
    </row>
    <row r="23" spans="1:14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2</v>
      </c>
      <c r="M25">
        <f t="shared" si="1"/>
        <v>0</v>
      </c>
      <c r="N25">
        <f t="shared" si="1"/>
        <v>0</v>
      </c>
    </row>
    <row r="26" spans="1:14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1:14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</row>
    <row r="28" spans="1:14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3</v>
      </c>
      <c r="N28">
        <f t="shared" si="1"/>
        <v>0</v>
      </c>
    </row>
    <row r="29" spans="1:14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</row>
    <row r="30" spans="1:14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</row>
    <row r="31" spans="1:14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0:14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0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0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0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0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0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0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0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0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0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0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0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0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0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0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0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47</v>
      </c>
      <c r="K51">
        <f t="shared" ref="K51:N51" si="2">SUM(K3:K50)</f>
        <v>101</v>
      </c>
      <c r="L51">
        <f t="shared" si="2"/>
        <v>81</v>
      </c>
      <c r="M51">
        <f t="shared" si="2"/>
        <v>21</v>
      </c>
      <c r="N51">
        <f t="shared" si="2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>IF($C3=J$2,$B3,0)</f>
        <v>0</v>
      </c>
      <c r="K3">
        <f t="shared" ref="K3:O18" si="0">IF($C3=K$2,$B3,0)</f>
        <v>0</v>
      </c>
      <c r="L3">
        <f t="shared" si="0"/>
        <v>0</v>
      </c>
      <c r="M3">
        <f t="shared" si="0"/>
        <v>71</v>
      </c>
      <c r="N3">
        <f t="shared" si="0"/>
        <v>0</v>
      </c>
      <c r="O3">
        <f t="shared" si="0"/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 t="shared" ref="J4:O50" si="1">IF($C4=J$2,$B4,0)</f>
        <v>0</v>
      </c>
      <c r="K4">
        <f t="shared" si="0"/>
        <v>0</v>
      </c>
      <c r="L4">
        <f t="shared" si="0"/>
        <v>0</v>
      </c>
      <c r="M4">
        <f t="shared" si="0"/>
        <v>20</v>
      </c>
      <c r="N4">
        <f t="shared" si="0"/>
        <v>0</v>
      </c>
      <c r="O4">
        <f t="shared" si="0"/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3</v>
      </c>
      <c r="N5">
        <f t="shared" si="0"/>
        <v>0</v>
      </c>
      <c r="O5">
        <f t="shared" si="0"/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 t="shared" si="1"/>
        <v>0</v>
      </c>
      <c r="K6">
        <f t="shared" si="0"/>
        <v>0</v>
      </c>
      <c r="L6">
        <f t="shared" si="0"/>
        <v>41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16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 t="shared" si="1"/>
        <v>16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 t="shared" si="1"/>
        <v>13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 t="shared" si="1"/>
        <v>0</v>
      </c>
      <c r="K10">
        <f t="shared" si="0"/>
        <v>8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 t="shared" si="1"/>
        <v>10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6</v>
      </c>
      <c r="O13">
        <f t="shared" si="0"/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4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1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3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 t="shared" si="1"/>
        <v>6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 t="shared" si="1"/>
        <v>3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7</v>
      </c>
      <c r="O21">
        <f t="shared" si="1"/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2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3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1</v>
      </c>
      <c r="O24">
        <f t="shared" si="1"/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 t="shared" si="1"/>
        <v>3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 t="shared" si="1"/>
        <v>1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1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 t="shared" si="1"/>
        <v>0</v>
      </c>
      <c r="K31">
        <f t="shared" si="1"/>
        <v>0</v>
      </c>
      <c r="L31">
        <f t="shared" si="1"/>
        <v>1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0:15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0:15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0:15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0:15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0:15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0:15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0:15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0:15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0:15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0:15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0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0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0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0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0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0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70</v>
      </c>
      <c r="K51">
        <f t="shared" ref="K51:O51" si="2">SUM(K3:K50)</f>
        <v>17</v>
      </c>
      <c r="L51">
        <f t="shared" si="2"/>
        <v>54</v>
      </c>
      <c r="M51">
        <f t="shared" si="2"/>
        <v>94</v>
      </c>
      <c r="N51">
        <f t="shared" si="2"/>
        <v>14</v>
      </c>
      <c r="O51">
        <f t="shared" si="2"/>
        <v>1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0" workbookViewId="0">
      <selection activeCell="J56" sqref="J56:O56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>IF($C3=J$2,$B3,0)</f>
        <v>0</v>
      </c>
      <c r="K3">
        <f t="shared" ref="K3:O18" si="0">IF($C3=K$2,$B3,0)</f>
        <v>0</v>
      </c>
      <c r="L3">
        <f t="shared" si="0"/>
        <v>0</v>
      </c>
      <c r="M3">
        <f t="shared" si="0"/>
        <v>12</v>
      </c>
      <c r="N3">
        <f t="shared" si="0"/>
        <v>0</v>
      </c>
      <c r="O3">
        <f t="shared" si="0"/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 t="shared" ref="J4:O52" si="1">IF($C4=J$2,$B4,0)</f>
        <v>0</v>
      </c>
      <c r="K4">
        <f t="shared" si="0"/>
        <v>0</v>
      </c>
      <c r="L4">
        <f t="shared" si="0"/>
        <v>0</v>
      </c>
      <c r="M4">
        <f t="shared" si="0"/>
        <v>3</v>
      </c>
      <c r="N4">
        <f t="shared" si="0"/>
        <v>0</v>
      </c>
      <c r="O4">
        <f t="shared" si="0"/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33</v>
      </c>
      <c r="N5">
        <f t="shared" si="0"/>
        <v>0</v>
      </c>
      <c r="O5">
        <f t="shared" si="0"/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 t="shared" si="1"/>
        <v>20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2</v>
      </c>
      <c r="N7">
        <f t="shared" si="0"/>
        <v>0</v>
      </c>
      <c r="O7">
        <f t="shared" si="0"/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12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17</v>
      </c>
      <c r="N9">
        <f t="shared" si="0"/>
        <v>0</v>
      </c>
      <c r="O9">
        <f t="shared" si="0"/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 t="shared" si="1"/>
        <v>0</v>
      </c>
      <c r="K10">
        <f t="shared" si="0"/>
        <v>13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1</v>
      </c>
      <c r="O11">
        <f t="shared" si="0"/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 t="shared" si="1"/>
        <v>0</v>
      </c>
      <c r="K12">
        <f t="shared" si="0"/>
        <v>0</v>
      </c>
      <c r="L12">
        <f t="shared" si="0"/>
        <v>16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 t="shared" si="1"/>
        <v>0</v>
      </c>
      <c r="K13">
        <f t="shared" si="0"/>
        <v>0</v>
      </c>
      <c r="L13">
        <f t="shared" si="0"/>
        <v>9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2</v>
      </c>
      <c r="N14">
        <f t="shared" si="0"/>
        <v>0</v>
      </c>
      <c r="O14">
        <f t="shared" si="0"/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0</v>
      </c>
      <c r="M17">
        <f t="shared" si="0"/>
        <v>4</v>
      </c>
      <c r="N17">
        <f t="shared" si="0"/>
        <v>0</v>
      </c>
      <c r="O17">
        <f t="shared" si="0"/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6</v>
      </c>
      <c r="O18">
        <f t="shared" si="0"/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3</v>
      </c>
      <c r="O19">
        <f t="shared" si="1"/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2</v>
      </c>
      <c r="O20">
        <f t="shared" si="1"/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3</v>
      </c>
      <c r="O21">
        <f t="shared" si="1"/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15</v>
      </c>
      <c r="N22">
        <f t="shared" si="1"/>
        <v>0</v>
      </c>
      <c r="O22">
        <f t="shared" si="1"/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4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4</v>
      </c>
      <c r="N24">
        <f t="shared" si="1"/>
        <v>0</v>
      </c>
      <c r="O24">
        <f t="shared" si="1"/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2</v>
      </c>
      <c r="N25">
        <f t="shared" si="1"/>
        <v>0</v>
      </c>
      <c r="O25">
        <f t="shared" si="1"/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2</v>
      </c>
      <c r="N26">
        <f t="shared" si="1"/>
        <v>0</v>
      </c>
      <c r="O26">
        <f t="shared" si="1"/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5</v>
      </c>
      <c r="N27">
        <f t="shared" si="1"/>
        <v>0</v>
      </c>
      <c r="O27">
        <f t="shared" si="1"/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2</v>
      </c>
      <c r="N28">
        <f t="shared" si="1"/>
        <v>0</v>
      </c>
      <c r="O28">
        <f t="shared" si="1"/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2</v>
      </c>
      <c r="O29">
        <f t="shared" si="1"/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 t="shared" si="1"/>
        <v>0</v>
      </c>
      <c r="K32">
        <f t="shared" si="1"/>
        <v>0</v>
      </c>
      <c r="L32">
        <f t="shared" si="1"/>
        <v>10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 t="shared" si="1"/>
        <v>0</v>
      </c>
      <c r="K33">
        <f t="shared" si="1"/>
        <v>0</v>
      </c>
      <c r="L33">
        <f t="shared" si="1"/>
        <v>2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 t="shared" si="1"/>
        <v>1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2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si="1"/>
        <v>0</v>
      </c>
      <c r="K36">
        <f t="shared" si="1"/>
        <v>0</v>
      </c>
      <c r="L36">
        <f t="shared" si="1"/>
        <v>2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1"/>
        <v>0</v>
      </c>
      <c r="K37">
        <f t="shared" si="1"/>
        <v>4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1</v>
      </c>
      <c r="N38">
        <f t="shared" si="1"/>
        <v>0</v>
      </c>
      <c r="O38">
        <f t="shared" si="1"/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 t="shared" si="1"/>
        <v>0</v>
      </c>
      <c r="K39">
        <f t="shared" si="1"/>
        <v>0</v>
      </c>
      <c r="L39">
        <f t="shared" si="1"/>
        <v>1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 t="shared" si="1"/>
        <v>0</v>
      </c>
      <c r="K40">
        <f t="shared" si="1"/>
        <v>0</v>
      </c>
      <c r="L40">
        <f t="shared" si="1"/>
        <v>1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 t="shared" si="1"/>
        <v>0</v>
      </c>
      <c r="K41">
        <f t="shared" si="1"/>
        <v>2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2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 t="shared" si="1"/>
        <v>0</v>
      </c>
      <c r="K43">
        <f t="shared" si="1"/>
        <v>0</v>
      </c>
      <c r="L43">
        <f t="shared" si="1"/>
        <v>3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 t="shared" si="1"/>
        <v>0</v>
      </c>
      <c r="K44">
        <f t="shared" si="1"/>
        <v>0</v>
      </c>
      <c r="L44">
        <f t="shared" si="1"/>
        <v>1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3</v>
      </c>
      <c r="N45">
        <f t="shared" si="1"/>
        <v>0</v>
      </c>
      <c r="O45">
        <f t="shared" si="1"/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2</v>
      </c>
      <c r="N46">
        <f t="shared" si="1"/>
        <v>0</v>
      </c>
      <c r="O46">
        <f t="shared" si="1"/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 t="shared" si="1"/>
        <v>1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2</v>
      </c>
      <c r="O48">
        <f t="shared" si="1"/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1</v>
      </c>
      <c r="O49">
        <f t="shared" si="1"/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 t="shared" si="1"/>
        <v>1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>IF($C51=J$2,$B51,0)</f>
        <v>0</v>
      </c>
      <c r="K51">
        <f t="shared" ref="K51:O55" si="2">IF($C51=K$2,$B51,0)</f>
        <v>0</v>
      </c>
      <c r="L51">
        <f t="shared" si="2"/>
        <v>1</v>
      </c>
      <c r="M51">
        <f t="shared" si="2"/>
        <v>0</v>
      </c>
      <c r="N51">
        <f t="shared" si="2"/>
        <v>0</v>
      </c>
      <c r="O51">
        <f t="shared" si="2"/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 t="shared" si="1"/>
        <v>0</v>
      </c>
      <c r="K52">
        <f t="shared" si="2"/>
        <v>0</v>
      </c>
      <c r="L52">
        <f t="shared" si="2"/>
        <v>0</v>
      </c>
      <c r="M52">
        <f t="shared" si="2"/>
        <v>1</v>
      </c>
      <c r="N52">
        <f t="shared" si="2"/>
        <v>0</v>
      </c>
      <c r="O52">
        <f t="shared" si="2"/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 t="shared" ref="J53:J55" si="3">IF($C53=J$2,$B53,0)</f>
        <v>0</v>
      </c>
      <c r="K53">
        <f t="shared" si="2"/>
        <v>0</v>
      </c>
      <c r="L53">
        <f t="shared" si="2"/>
        <v>1</v>
      </c>
      <c r="M53">
        <f t="shared" si="2"/>
        <v>0</v>
      </c>
      <c r="N53">
        <f t="shared" si="2"/>
        <v>0</v>
      </c>
      <c r="O53">
        <f t="shared" si="2"/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 t="shared" si="3"/>
        <v>0</v>
      </c>
      <c r="K54">
        <f t="shared" si="2"/>
        <v>1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 t="shared" si="3"/>
        <v>0</v>
      </c>
      <c r="K55">
        <f t="shared" si="2"/>
        <v>0</v>
      </c>
      <c r="L55">
        <f t="shared" si="2"/>
        <v>0</v>
      </c>
      <c r="M55">
        <f t="shared" si="2"/>
        <v>1</v>
      </c>
      <c r="N55">
        <f t="shared" si="2"/>
        <v>0</v>
      </c>
      <c r="O55">
        <f t="shared" si="2"/>
        <v>0</v>
      </c>
    </row>
    <row r="56" spans="1:16" x14ac:dyDescent="0.2">
      <c r="J56">
        <f t="shared" ref="J56:O56" si="4">SUM(J3:J55)</f>
        <v>23</v>
      </c>
      <c r="K56">
        <f t="shared" si="4"/>
        <v>33</v>
      </c>
      <c r="L56">
        <f t="shared" si="4"/>
        <v>49</v>
      </c>
      <c r="M56">
        <f t="shared" si="4"/>
        <v>111</v>
      </c>
      <c r="N56">
        <f t="shared" si="4"/>
        <v>20</v>
      </c>
      <c r="O56">
        <f t="shared" si="4"/>
        <v>14</v>
      </c>
      <c r="P56">
        <f>J56+K56+L56+M56+N56+O56</f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>IF($C3=J$2,$B3,0)</f>
        <v>17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 t="shared" ref="J4:P52" si="1">IF($C4=J$2,$B4,0)</f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6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80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12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1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 t="shared" si="1"/>
        <v>8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 t="shared" si="1"/>
        <v>8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4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 t="shared" si="1"/>
        <v>1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4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 t="shared" si="1"/>
        <v>23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 t="shared" si="1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12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 t="shared" si="1"/>
        <v>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1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2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3</v>
      </c>
      <c r="O26">
        <f t="shared" si="1"/>
        <v>0</v>
      </c>
      <c r="P26">
        <f t="shared" si="1"/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8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5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2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6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 t="shared" si="1"/>
        <v>4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2</v>
      </c>
      <c r="P32">
        <f t="shared" si="1"/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 t="shared" si="1"/>
        <v>0</v>
      </c>
      <c r="K33">
        <f t="shared" si="1"/>
        <v>2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1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 t="shared" si="1"/>
        <v>1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 t="shared" si="1"/>
        <v>0</v>
      </c>
      <c r="K36">
        <f t="shared" si="1"/>
        <v>1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 t="shared" si="1"/>
        <v>0</v>
      </c>
      <c r="K37">
        <f t="shared" si="1"/>
        <v>0</v>
      </c>
      <c r="L37">
        <f t="shared" si="1"/>
        <v>2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 t="shared" si="1"/>
        <v>0</v>
      </c>
      <c r="K38">
        <f t="shared" si="1"/>
        <v>0</v>
      </c>
      <c r="L38">
        <f t="shared" si="1"/>
        <v>4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1</v>
      </c>
      <c r="O40">
        <f t="shared" si="1"/>
        <v>0</v>
      </c>
      <c r="P40">
        <f t="shared" si="1"/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1</v>
      </c>
      <c r="O41">
        <f t="shared" si="1"/>
        <v>0</v>
      </c>
      <c r="P41">
        <f t="shared" si="1"/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3</v>
      </c>
      <c r="O42">
        <f t="shared" si="1"/>
        <v>0</v>
      </c>
      <c r="P42">
        <f t="shared" si="1"/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 t="shared" si="1"/>
        <v>0</v>
      </c>
      <c r="K43">
        <f t="shared" si="1"/>
        <v>0</v>
      </c>
      <c r="L43">
        <f t="shared" si="1"/>
        <v>1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 t="shared" si="1"/>
        <v>0</v>
      </c>
      <c r="K44">
        <f t="shared" si="1"/>
        <v>0</v>
      </c>
      <c r="L44">
        <f t="shared" si="1"/>
        <v>1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 t="shared" si="1"/>
        <v>0</v>
      </c>
      <c r="K46">
        <f t="shared" si="1"/>
        <v>0</v>
      </c>
      <c r="L46">
        <f t="shared" si="1"/>
        <v>1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73</v>
      </c>
      <c r="K56">
        <f t="shared" si="3"/>
        <v>30</v>
      </c>
      <c r="L56">
        <f t="shared" si="3"/>
        <v>24</v>
      </c>
      <c r="M56">
        <f t="shared" si="3"/>
        <v>112</v>
      </c>
      <c r="N56">
        <f t="shared" si="3"/>
        <v>8</v>
      </c>
      <c r="O56">
        <f t="shared" si="3"/>
        <v>2</v>
      </c>
      <c r="P56">
        <f t="shared" si="3"/>
        <v>1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4</vt:i4>
      </vt:variant>
    </vt:vector>
  </HeadingPairs>
  <TitlesOfParts>
    <vt:vector size="18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IDspiralCounts</vt:lpstr>
      <vt:lpstr>IdLevelCompletenessBar</vt:lpstr>
      <vt:lpstr>idSpiralCompletenessAxisCorrect</vt:lpstr>
      <vt:lpstr>signaturescoreCount</vt:lpstr>
      <vt:lpstr>IDspiralCompleteness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2016-11-30T00:55:36Z</dcterms:modified>
</cp:coreProperties>
</file>