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Git\IBP_ConsoleDashboard\file\Financial_Ratio\"/>
    </mc:Choice>
  </mc:AlternateContent>
  <xr:revisionPtr revIDLastSave="0" documentId="13_ncr:1_{71B57C92-FBFC-41C7-AF74-8438C5273366}" xr6:coauthVersionLast="36" xr6:coauthVersionMax="47" xr10:uidLastSave="{00000000-0000-0000-0000-000000000000}"/>
  <bookViews>
    <workbookView xWindow="0" yWindow="0" windowWidth="20490" windowHeight="7650" activeTab="3" xr2:uid="{00000000-000D-0000-FFFF-FFFF00000000}"/>
  </bookViews>
  <sheets>
    <sheet name="CPP(ROIC)" sheetId="1" r:id="rId1"/>
    <sheet name="CPP(ROE)" sheetId="2" r:id="rId2"/>
    <sheet name="Data_CFSS" sheetId="4" state="hidden" r:id="rId3"/>
    <sheet name="CPP (BS Act)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\" localSheetId="2" hidden="1">{"cashflow",#N/A,FALSE,"CASHFLOW "}</definedName>
    <definedName name="\" hidden="1">{"cashflow",#N/A,FALSE,"CASHFLOW "}</definedName>
    <definedName name="_" localSheetId="3" hidden="1">[1]DETAIL!#REF!</definedName>
    <definedName name="_" localSheetId="1" hidden="1">[1]DETAIL!#REF!</definedName>
    <definedName name="_" localSheetId="0" hidden="1">[1]DETAIL!#REF!</definedName>
    <definedName name="_" hidden="1">[1]DETAIL!#REF!</definedName>
    <definedName name="__" localSheetId="1" hidden="1">[1]DETAIL!#REF!</definedName>
    <definedName name="__" localSheetId="0" hidden="1">[1]DETAIL!#REF!</definedName>
    <definedName name="__" hidden="1">[1]DETAIL!#REF!</definedName>
    <definedName name="__________a1" localSheetId="2" hidden="1">{"cashflow",#N/A,FALSE,"CASHFLOW "}</definedName>
    <definedName name="__________a1" hidden="1">{"cashflow",#N/A,FALSE,"CASHFLOW "}</definedName>
    <definedName name="__________a10" localSheetId="2" hidden="1">{"sales",#N/A,FALSE,"SALES"}</definedName>
    <definedName name="__________a10" hidden="1">{"sales",#N/A,FALSE,"SALES"}</definedName>
    <definedName name="__________a2" localSheetId="2" hidden="1">{"hilight1",#N/A,FALSE,"HILIGHT1"}</definedName>
    <definedName name="__________a2" hidden="1">{"hilight1",#N/A,FALSE,"HILIGHT1"}</definedName>
    <definedName name="__________a3" localSheetId="2" hidden="1">{"hilight2",#N/A,FALSE,"HILIGHT2"}</definedName>
    <definedName name="__________a3" hidden="1">{"hilight2",#N/A,FALSE,"HILIGHT2"}</definedName>
    <definedName name="__________a4" localSheetId="2" hidden="1">{"hilight3",#N/A,FALSE,"HILIGHT3"}</definedName>
    <definedName name="__________a4" hidden="1">{"hilight3",#N/A,FALSE,"HILIGHT3"}</definedName>
    <definedName name="__________a5" localSheetId="2" hidden="1">{"income",#N/A,FALSE,"INCOME"}</definedName>
    <definedName name="__________a5" hidden="1">{"income",#N/A,FALSE,"INCOME"}</definedName>
    <definedName name="__________a6" localSheetId="2" hidden="1">{"index",#N/A,FALSE,"INDEX"}</definedName>
    <definedName name="__________a6" hidden="1">{"index",#N/A,FALSE,"INDEX"}</definedName>
    <definedName name="__________a7" localSheetId="2" hidden="1">{"PRINT_EST",#N/A,FALSE,"ESTMON"}</definedName>
    <definedName name="__________a7" hidden="1">{"PRINT_EST",#N/A,FALSE,"ESTMON"}</definedName>
    <definedName name="__________a8" localSheetId="2" hidden="1">{"revsale",#N/A,FALSE,"REV-ยุพดี"}</definedName>
    <definedName name="__________a8" hidden="1">{"revsale",#N/A,FALSE,"REV-ยุพดี"}</definedName>
    <definedName name="__________a9" localSheetId="2" hidden="1">{"revable",#N/A,FALSE,"REVABLE"}</definedName>
    <definedName name="__________a9" hidden="1">{"revable",#N/A,FALSE,"REVABLE"}</definedName>
    <definedName name="________a1" localSheetId="2" hidden="1">{"cashflow",#N/A,FALSE,"CASHFLOW "}</definedName>
    <definedName name="________a1" hidden="1">{"cashflow",#N/A,FALSE,"CASHFLOW "}</definedName>
    <definedName name="________a10" localSheetId="2" hidden="1">{"sales",#N/A,FALSE,"SALES"}</definedName>
    <definedName name="________a10" hidden="1">{"sales",#N/A,FALSE,"SALES"}</definedName>
    <definedName name="________a2" localSheetId="2" hidden="1">{"hilight1",#N/A,FALSE,"HILIGHT1"}</definedName>
    <definedName name="________a2" hidden="1">{"hilight1",#N/A,FALSE,"HILIGHT1"}</definedName>
    <definedName name="________a3" localSheetId="2" hidden="1">{"hilight2",#N/A,FALSE,"HILIGHT2"}</definedName>
    <definedName name="________a3" hidden="1">{"hilight2",#N/A,FALSE,"HILIGHT2"}</definedName>
    <definedName name="________a4" localSheetId="2" hidden="1">{"hilight3",#N/A,FALSE,"HILIGHT3"}</definedName>
    <definedName name="________a4" hidden="1">{"hilight3",#N/A,FALSE,"HILIGHT3"}</definedName>
    <definedName name="________a5" localSheetId="2" hidden="1">{"income",#N/A,FALSE,"INCOME"}</definedName>
    <definedName name="________a5" hidden="1">{"income",#N/A,FALSE,"INCOME"}</definedName>
    <definedName name="________a6" localSheetId="2" hidden="1">{"index",#N/A,FALSE,"INDEX"}</definedName>
    <definedName name="________a6" hidden="1">{"index",#N/A,FALSE,"INDEX"}</definedName>
    <definedName name="________a7" localSheetId="2" hidden="1">{"PRINT_EST",#N/A,FALSE,"ESTMON"}</definedName>
    <definedName name="________a7" hidden="1">{"PRINT_EST",#N/A,FALSE,"ESTMON"}</definedName>
    <definedName name="________a8" localSheetId="2" hidden="1">{"revsale",#N/A,FALSE,"REV-ยุพดี"}</definedName>
    <definedName name="________a8" hidden="1">{"revsale",#N/A,FALSE,"REV-ยุพดี"}</definedName>
    <definedName name="________a9" localSheetId="2" hidden="1">{"revable",#N/A,FALSE,"REVABLE"}</definedName>
    <definedName name="________a9" hidden="1">{"revable",#N/A,FALSE,"REVABLE"}</definedName>
    <definedName name="_______a1" localSheetId="2" hidden="1">{"cashflow",#N/A,FALSE,"CASHFLOW "}</definedName>
    <definedName name="_______a1" hidden="1">{"cashflow",#N/A,FALSE,"CASHFLOW "}</definedName>
    <definedName name="_______a10" localSheetId="2" hidden="1">{"sales",#N/A,FALSE,"SALES"}</definedName>
    <definedName name="_______a10" hidden="1">{"sales",#N/A,FALSE,"SALES"}</definedName>
    <definedName name="_______a2" localSheetId="2" hidden="1">{"hilight1",#N/A,FALSE,"HILIGHT1"}</definedName>
    <definedName name="_______a2" hidden="1">{"hilight1",#N/A,FALSE,"HILIGHT1"}</definedName>
    <definedName name="_______a3" localSheetId="2" hidden="1">{"hilight2",#N/A,FALSE,"HILIGHT2"}</definedName>
    <definedName name="_______a3" hidden="1">{"hilight2",#N/A,FALSE,"HILIGHT2"}</definedName>
    <definedName name="_______a4" localSheetId="2" hidden="1">{"hilight3",#N/A,FALSE,"HILIGHT3"}</definedName>
    <definedName name="_______a4" hidden="1">{"hilight3",#N/A,FALSE,"HILIGHT3"}</definedName>
    <definedName name="_______a5" localSheetId="2" hidden="1">{"income",#N/A,FALSE,"INCOME"}</definedName>
    <definedName name="_______a5" hidden="1">{"income",#N/A,FALSE,"INCOME"}</definedName>
    <definedName name="_______a51" localSheetId="2" hidden="1">{"income",#N/A,FALSE,"INCOME"}</definedName>
    <definedName name="_______a51" hidden="1">{"income",#N/A,FALSE,"INCOME"}</definedName>
    <definedName name="_______a6" localSheetId="2" hidden="1">{"index",#N/A,FALSE,"INDEX"}</definedName>
    <definedName name="_______a6" hidden="1">{"index",#N/A,FALSE,"INDEX"}</definedName>
    <definedName name="_______a7" localSheetId="2" hidden="1">{"PRINT_EST",#N/A,FALSE,"ESTMON"}</definedName>
    <definedName name="_______a7" hidden="1">{"PRINT_EST",#N/A,FALSE,"ESTMON"}</definedName>
    <definedName name="_______a8" localSheetId="2" hidden="1">{"revsale",#N/A,FALSE,"REV-ยุพดี"}</definedName>
    <definedName name="_______a8" hidden="1">{"revsale",#N/A,FALSE,"REV-ยุพดี"}</definedName>
    <definedName name="_______a9" localSheetId="2" hidden="1">{"revable",#N/A,FALSE,"REVABLE"}</definedName>
    <definedName name="_______a9" hidden="1">{"revable",#N/A,FALSE,"REVABLE"}</definedName>
    <definedName name="_______B1" localSheetId="2" hidden="1">{"PRINT_EST",#N/A,FALSE,"ESTMON"}</definedName>
    <definedName name="_______B1" hidden="1">{"PRINT_EST",#N/A,FALSE,"ESTMON"}</definedName>
    <definedName name="______a1" localSheetId="2" hidden="1">{"cashflow",#N/A,FALSE,"CASHFLOW "}</definedName>
    <definedName name="______a1" hidden="1">{"cashflow",#N/A,FALSE,"CASHFLOW "}</definedName>
    <definedName name="______a10" localSheetId="2" hidden="1">{"sales",#N/A,FALSE,"SALES"}</definedName>
    <definedName name="______a10" hidden="1">{"sales",#N/A,FALSE,"SALES"}</definedName>
    <definedName name="______a2" localSheetId="2" hidden="1">{"hilight1",#N/A,FALSE,"HILIGHT1"}</definedName>
    <definedName name="______a2" hidden="1">{"hilight1",#N/A,FALSE,"HILIGHT1"}</definedName>
    <definedName name="______a3" localSheetId="2" hidden="1">{"hilight2",#N/A,FALSE,"HILIGHT2"}</definedName>
    <definedName name="______a3" hidden="1">{"hilight2",#N/A,FALSE,"HILIGHT2"}</definedName>
    <definedName name="______a4" localSheetId="2" hidden="1">{"hilight3",#N/A,FALSE,"HILIGHT3"}</definedName>
    <definedName name="______a4" hidden="1">{"hilight3",#N/A,FALSE,"HILIGHT3"}</definedName>
    <definedName name="______a5" localSheetId="2" hidden="1">{"income",#N/A,FALSE,"INCOME"}</definedName>
    <definedName name="______a5" hidden="1">{"income",#N/A,FALSE,"INCOME"}</definedName>
    <definedName name="______a51" localSheetId="2" hidden="1">{"income",#N/A,FALSE,"INCOME"}</definedName>
    <definedName name="______a51" hidden="1">{"income",#N/A,FALSE,"INCOME"}</definedName>
    <definedName name="______a6" localSheetId="2" hidden="1">{"index",#N/A,FALSE,"INDEX"}</definedName>
    <definedName name="______a6" hidden="1">{"index",#N/A,FALSE,"INDEX"}</definedName>
    <definedName name="______a7" localSheetId="2" hidden="1">{"PRINT_EST",#N/A,FALSE,"ESTMON"}</definedName>
    <definedName name="______a7" hidden="1">{"PRINT_EST",#N/A,FALSE,"ESTMON"}</definedName>
    <definedName name="______a8" localSheetId="2" hidden="1">{"revsale",#N/A,FALSE,"REV-ยุพดี"}</definedName>
    <definedName name="______a8" hidden="1">{"revsale",#N/A,FALSE,"REV-ยุพดี"}</definedName>
    <definedName name="______a9" localSheetId="2" hidden="1">{"revable",#N/A,FALSE,"REVABLE"}</definedName>
    <definedName name="______a9" hidden="1">{"revable",#N/A,FALSE,"REVABLE"}</definedName>
    <definedName name="______B1" localSheetId="2" hidden="1">{"PRINT_EST",#N/A,FALSE,"ESTMON"}</definedName>
    <definedName name="______B1" hidden="1">{"PRINT_EST",#N/A,FALSE,"ESTMON"}</definedName>
    <definedName name="_____a1" localSheetId="2" hidden="1">{"cashflow",#N/A,FALSE,"CASHFLOW "}</definedName>
    <definedName name="_____a1" hidden="1">{"cashflow",#N/A,FALSE,"CASHFLOW "}</definedName>
    <definedName name="_____a10" localSheetId="2" hidden="1">{"sales",#N/A,FALSE,"SALES"}</definedName>
    <definedName name="_____a10" hidden="1">{"sales",#N/A,FALSE,"SALES"}</definedName>
    <definedName name="_____a2" localSheetId="2" hidden="1">{"hilight1",#N/A,FALSE,"HILIGHT1"}</definedName>
    <definedName name="_____a2" hidden="1">{"hilight1",#N/A,FALSE,"HILIGHT1"}</definedName>
    <definedName name="_____a3" localSheetId="2" hidden="1">{"hilight2",#N/A,FALSE,"HILIGHT2"}</definedName>
    <definedName name="_____a3" hidden="1">{"hilight2",#N/A,FALSE,"HILIGHT2"}</definedName>
    <definedName name="_____a4" localSheetId="2" hidden="1">{"hilight3",#N/A,FALSE,"HILIGHT3"}</definedName>
    <definedName name="_____a4" hidden="1">{"hilight3",#N/A,FALSE,"HILIGHT3"}</definedName>
    <definedName name="_____a5" localSheetId="2" hidden="1">{"income",#N/A,FALSE,"INCOME"}</definedName>
    <definedName name="_____a5" hidden="1">{"income",#N/A,FALSE,"INCOME"}</definedName>
    <definedName name="_____a51" localSheetId="2" hidden="1">{"income",#N/A,FALSE,"INCOME"}</definedName>
    <definedName name="_____a51" hidden="1">{"income",#N/A,FALSE,"INCOME"}</definedName>
    <definedName name="_____a6" localSheetId="2" hidden="1">{"index",#N/A,FALSE,"INDEX"}</definedName>
    <definedName name="_____a6" hidden="1">{"index",#N/A,FALSE,"INDEX"}</definedName>
    <definedName name="_____a7" localSheetId="2" hidden="1">{"PRINT_EST",#N/A,FALSE,"ESTMON"}</definedName>
    <definedName name="_____a7" hidden="1">{"PRINT_EST",#N/A,FALSE,"ESTMON"}</definedName>
    <definedName name="_____a8" localSheetId="2" hidden="1">{"revsale",#N/A,FALSE,"REV-ยุพดี"}</definedName>
    <definedName name="_____a8" hidden="1">{"revsale",#N/A,FALSE,"REV-ยุพดี"}</definedName>
    <definedName name="_____a9" localSheetId="2" hidden="1">{"revable",#N/A,FALSE,"REVABLE"}</definedName>
    <definedName name="_____a9" hidden="1">{"revable",#N/A,FALSE,"REVABLE"}</definedName>
    <definedName name="_____B1" localSheetId="2" hidden="1">{"PRINT_EST",#N/A,FALSE,"ESTMON"}</definedName>
    <definedName name="_____B1" hidden="1">{"PRINT_EST",#N/A,FALSE,"ESTMON"}</definedName>
    <definedName name="____a1" localSheetId="2" hidden="1">{"cashflow",#N/A,FALSE,"CASHFLOW "}</definedName>
    <definedName name="____a1" hidden="1">{"cashflow",#N/A,FALSE,"CASHFLOW "}</definedName>
    <definedName name="____a10" localSheetId="2" hidden="1">{"sales",#N/A,FALSE,"SALES"}</definedName>
    <definedName name="____a10" hidden="1">{"sales",#N/A,FALSE,"SALES"}</definedName>
    <definedName name="____a2" localSheetId="2" hidden="1">{"hilight1",#N/A,FALSE,"HILIGHT1"}</definedName>
    <definedName name="____a2" hidden="1">{"hilight1",#N/A,FALSE,"HILIGHT1"}</definedName>
    <definedName name="____a3" localSheetId="2" hidden="1">{"hilight2",#N/A,FALSE,"HILIGHT2"}</definedName>
    <definedName name="____a3" hidden="1">{"hilight2",#N/A,FALSE,"HILIGHT2"}</definedName>
    <definedName name="____a4" localSheetId="2" hidden="1">{"hilight3",#N/A,FALSE,"HILIGHT3"}</definedName>
    <definedName name="____a4" hidden="1">{"hilight3",#N/A,FALSE,"HILIGHT3"}</definedName>
    <definedName name="____a5" localSheetId="2" hidden="1">{"income",#N/A,FALSE,"INCOME"}</definedName>
    <definedName name="____a5" hidden="1">{"income",#N/A,FALSE,"INCOME"}</definedName>
    <definedName name="____a51" localSheetId="2" hidden="1">{"income",#N/A,FALSE,"INCOME"}</definedName>
    <definedName name="____a51" hidden="1">{"income",#N/A,FALSE,"INCOME"}</definedName>
    <definedName name="____a6" localSheetId="2" hidden="1">{"index",#N/A,FALSE,"INDEX"}</definedName>
    <definedName name="____a6" hidden="1">{"index",#N/A,FALSE,"INDEX"}</definedName>
    <definedName name="____a7" localSheetId="2" hidden="1">{"PRINT_EST",#N/A,FALSE,"ESTMON"}</definedName>
    <definedName name="____a7" hidden="1">{"PRINT_EST",#N/A,FALSE,"ESTMON"}</definedName>
    <definedName name="____a8" localSheetId="2" hidden="1">{"revsale",#N/A,FALSE,"REV-ยุพดี"}</definedName>
    <definedName name="____a8" hidden="1">{"revsale",#N/A,FALSE,"REV-ยุพดี"}</definedName>
    <definedName name="____a9" localSheetId="2" hidden="1">{"revable",#N/A,FALSE,"REVABLE"}</definedName>
    <definedName name="____a9" hidden="1">{"revable",#N/A,FALSE,"REVABLE"}</definedName>
    <definedName name="____aa1" localSheetId="2" hidden="1">{"cashflow",#N/A,FALSE,"CASHFLOW "}</definedName>
    <definedName name="____aa1" hidden="1">{"cashflow",#N/A,FALSE,"CASHFLOW "}</definedName>
    <definedName name="____B1" localSheetId="2" hidden="1">{"PRINT_EST",#N/A,FALSE,"ESTMON"}</definedName>
    <definedName name="____B1" hidden="1">{"PRINT_EST",#N/A,FALSE,"ESTMON"}</definedName>
    <definedName name="___a1" localSheetId="2" hidden="1">{"cashflow",#N/A,FALSE,"CASHFLOW "}</definedName>
    <definedName name="___a1" hidden="1">{"cashflow",#N/A,FALSE,"CASHFLOW "}</definedName>
    <definedName name="___a10" localSheetId="2" hidden="1">{"sales",#N/A,FALSE,"SALES"}</definedName>
    <definedName name="___a10" hidden="1">{"sales",#N/A,FALSE,"SALES"}</definedName>
    <definedName name="___a2" localSheetId="2" hidden="1">{"hilight1",#N/A,FALSE,"HILIGHT1"}</definedName>
    <definedName name="___a2" hidden="1">{"hilight1",#N/A,FALSE,"HILIGHT1"}</definedName>
    <definedName name="___a3" localSheetId="2" hidden="1">{"hilight2",#N/A,FALSE,"HILIGHT2"}</definedName>
    <definedName name="___a3" hidden="1">{"hilight2",#N/A,FALSE,"HILIGHT2"}</definedName>
    <definedName name="___a4" localSheetId="2" hidden="1">{"hilight3",#N/A,FALSE,"HILIGHT3"}</definedName>
    <definedName name="___a4" hidden="1">{"hilight3",#N/A,FALSE,"HILIGHT3"}</definedName>
    <definedName name="___a5" localSheetId="2" hidden="1">{"income",#N/A,FALSE,"INCOME"}</definedName>
    <definedName name="___a5" hidden="1">{"income",#N/A,FALSE,"INCOME"}</definedName>
    <definedName name="___a51" localSheetId="2" hidden="1">{"income",#N/A,FALSE,"INCOME"}</definedName>
    <definedName name="___a51" hidden="1">{"income",#N/A,FALSE,"INCOME"}</definedName>
    <definedName name="___a6" localSheetId="2" hidden="1">{"index",#N/A,FALSE,"INDEX"}</definedName>
    <definedName name="___a6" hidden="1">{"index",#N/A,FALSE,"INDEX"}</definedName>
    <definedName name="___a7" localSheetId="2" hidden="1">{"PRINT_EST",#N/A,FALSE,"ESTMON"}</definedName>
    <definedName name="___a7" hidden="1">{"PRINT_EST",#N/A,FALSE,"ESTMON"}</definedName>
    <definedName name="___a8" localSheetId="2" hidden="1">{"revsale",#N/A,FALSE,"REV-ยุพดี"}</definedName>
    <definedName name="___a8" hidden="1">{"revsale",#N/A,FALSE,"REV-ยุพดี"}</definedName>
    <definedName name="___a9" localSheetId="2" hidden="1">{"revable",#N/A,FALSE,"REVABLE"}</definedName>
    <definedName name="___a9" hidden="1">{"revable",#N/A,FALSE,"REVABLE"}</definedName>
    <definedName name="___aa1" localSheetId="2" hidden="1">{"cashflow",#N/A,FALSE,"CASHFLOW "}</definedName>
    <definedName name="___aa1" hidden="1">{"cashflow",#N/A,FALSE,"CASHFLOW "}</definedName>
    <definedName name="___B1" localSheetId="2" hidden="1">{"PRINT_EST",#N/A,FALSE,"ESTMON"}</definedName>
    <definedName name="___B1" hidden="1">{"PRINT_EST",#N/A,FALSE,"ESTMON"}</definedName>
    <definedName name="__a1" localSheetId="3" hidden="1">{"cashflow",#N/A,FALSE,"CASHFLOW "}</definedName>
    <definedName name="__a1" localSheetId="2" hidden="1">{"cashflow",#N/A,FALSE,"CASHFLOW "}</definedName>
    <definedName name="__a1" hidden="1">{"cashflow",#N/A,FALSE,"CASHFLOW "}</definedName>
    <definedName name="__a10" localSheetId="3" hidden="1">{"sales",#N/A,FALSE,"SALES"}</definedName>
    <definedName name="__a10" localSheetId="2" hidden="1">{"sales",#N/A,FALSE,"SALES"}</definedName>
    <definedName name="__a10" hidden="1">{"sales",#N/A,FALSE,"SALES"}</definedName>
    <definedName name="__a2" localSheetId="3" hidden="1">{"hilight1",#N/A,FALSE,"HILIGHT1"}</definedName>
    <definedName name="__a2" localSheetId="2" hidden="1">{"hilight1",#N/A,FALSE,"HILIGHT1"}</definedName>
    <definedName name="__a2" hidden="1">{"hilight1",#N/A,FALSE,"HILIGHT1"}</definedName>
    <definedName name="__a3" localSheetId="3" hidden="1">{"hilight2",#N/A,FALSE,"HILIGHT2"}</definedName>
    <definedName name="__a3" localSheetId="2" hidden="1">{"hilight2",#N/A,FALSE,"HILIGHT2"}</definedName>
    <definedName name="__a3" hidden="1">{"hilight2",#N/A,FALSE,"HILIGHT2"}</definedName>
    <definedName name="__a4" localSheetId="3" hidden="1">{"hilight3",#N/A,FALSE,"HILIGHT3"}</definedName>
    <definedName name="__a4" localSheetId="2" hidden="1">{"hilight3",#N/A,FALSE,"HILIGHT3"}</definedName>
    <definedName name="__a4" hidden="1">{"hilight3",#N/A,FALSE,"HILIGHT3"}</definedName>
    <definedName name="__a5" localSheetId="3" hidden="1">{"income",#N/A,FALSE,"INCOME"}</definedName>
    <definedName name="__a5" localSheetId="2" hidden="1">{"income",#N/A,FALSE,"INCOME"}</definedName>
    <definedName name="__a5" hidden="1">{"income",#N/A,FALSE,"INCOME"}</definedName>
    <definedName name="__a51" localSheetId="2" hidden="1">{"income",#N/A,FALSE,"INCOME"}</definedName>
    <definedName name="__a51" hidden="1">{"income",#N/A,FALSE,"INCOME"}</definedName>
    <definedName name="__a6" localSheetId="3" hidden="1">{"index",#N/A,FALSE,"INDEX"}</definedName>
    <definedName name="__a6" localSheetId="2" hidden="1">{"index",#N/A,FALSE,"INDEX"}</definedName>
    <definedName name="__a6" hidden="1">{"index",#N/A,FALSE,"INDEX"}</definedName>
    <definedName name="__a7" localSheetId="3" hidden="1">{"PRINT_EST",#N/A,FALSE,"ESTMON"}</definedName>
    <definedName name="__a7" localSheetId="2" hidden="1">{"PRINT_EST",#N/A,FALSE,"ESTMON"}</definedName>
    <definedName name="__a7" hidden="1">{"PRINT_EST",#N/A,FALSE,"ESTMON"}</definedName>
    <definedName name="__a8" localSheetId="3" hidden="1">{"revsale",#N/A,FALSE,"REV-ยุพดี"}</definedName>
    <definedName name="__a8" localSheetId="2" hidden="1">{"revsale",#N/A,FALSE,"REV-ยุพดี"}</definedName>
    <definedName name="__a8" hidden="1">{"revsale",#N/A,FALSE,"REV-ยุพดี"}</definedName>
    <definedName name="__a9" localSheetId="3" hidden="1">{"revable",#N/A,FALSE,"REVABLE"}</definedName>
    <definedName name="__a9" localSheetId="2" hidden="1">{"revable",#N/A,FALSE,"REVABLE"}</definedName>
    <definedName name="__a9" hidden="1">{"revable",#N/A,FALSE,"REVABLE"}</definedName>
    <definedName name="__aa1" localSheetId="2" hidden="1">{"cashflow",#N/A,FALSE,"CASHFLOW "}</definedName>
    <definedName name="__aa1" hidden="1">{"cashflow",#N/A,FALSE,"CASHFLOW "}</definedName>
    <definedName name="__b1" localSheetId="2" hidden="1">{"hilight3",#N/A,FALSE,"HILIGHT3"}</definedName>
    <definedName name="__b1" hidden="1">{"hilight3",#N/A,FALSE,"HILIGHT3"}</definedName>
    <definedName name="__xlfn.BAHTTEXT" hidden="1">#NAME?</definedName>
    <definedName name="_10_0_0_F" localSheetId="1" hidden="1">[1]DETAIL!#REF!</definedName>
    <definedName name="_10_0_0_F" localSheetId="0" hidden="1">[1]DETAIL!#REF!</definedName>
    <definedName name="_10_0_0_F" hidden="1">[1]DETAIL!#REF!</definedName>
    <definedName name="_124_0_0_F" localSheetId="1" hidden="1">[1]DETAIL!#REF!</definedName>
    <definedName name="_124_0_0_F" localSheetId="0" hidden="1">[1]DETAIL!#REF!</definedName>
    <definedName name="_124_0_0_F" hidden="1">[1]DETAIL!#REF!</definedName>
    <definedName name="_12F" localSheetId="3" hidden="1">[1]DETAIL!#REF!</definedName>
    <definedName name="_12F" localSheetId="1" hidden="1">[1]DETAIL!#REF!</definedName>
    <definedName name="_12F" localSheetId="0" hidden="1">[1]DETAIL!#REF!</definedName>
    <definedName name="_12F" hidden="1">[1]DETAIL!#REF!</definedName>
    <definedName name="_13_0_0_F" localSheetId="1" hidden="1">[1]DETAIL!#REF!</definedName>
    <definedName name="_13_0_0_F" localSheetId="0" hidden="1">[1]DETAIL!#REF!</definedName>
    <definedName name="_13_0_0_F" hidden="1">[1]DETAIL!#REF!</definedName>
    <definedName name="_14_0_0_F" localSheetId="1" hidden="1">[1]DETAIL!#REF!</definedName>
    <definedName name="_14_0_0_F" localSheetId="0" hidden="1">[1]DETAIL!#REF!</definedName>
    <definedName name="_14_0_0_F" hidden="1">[1]DETAIL!#REF!</definedName>
    <definedName name="_15_0_0_F" localSheetId="3" hidden="1">[1]DETAIL!#REF!</definedName>
    <definedName name="_15_0_0_F" localSheetId="1" hidden="1">[1]DETAIL!#REF!</definedName>
    <definedName name="_15_0_0_F" localSheetId="0" hidden="1">[1]DETAIL!#REF!</definedName>
    <definedName name="_15_0_0_F" hidden="1">[1]DETAIL!#REF!</definedName>
    <definedName name="_15F" localSheetId="3" hidden="1">[1]DETAIL!#REF!</definedName>
    <definedName name="_15F" localSheetId="1" hidden="1">[1]DETAIL!#REF!</definedName>
    <definedName name="_15F" hidden="1">[1]DETAIL!#REF!</definedName>
    <definedName name="_17F" localSheetId="1" hidden="1">[1]DETAIL!#REF!</definedName>
    <definedName name="_17F" localSheetId="0" hidden="1">[1]DETAIL!#REF!</definedName>
    <definedName name="_17F" hidden="1">[1]DETAIL!#REF!</definedName>
    <definedName name="_18_0_0_F" localSheetId="1" hidden="1">[1]DETAIL!#REF!</definedName>
    <definedName name="_18_0_0_F" localSheetId="0" hidden="1">[1]DETAIL!#REF!</definedName>
    <definedName name="_18_0_0_F" hidden="1">[1]DETAIL!#REF!</definedName>
    <definedName name="_19_0_0_F" localSheetId="3" hidden="1">[1]DETAIL!#REF!</definedName>
    <definedName name="_19_0_0_F" localSheetId="1" hidden="1">[1]DETAIL!#REF!</definedName>
    <definedName name="_19_0_0_F" localSheetId="0" hidden="1">[1]DETAIL!#REF!</definedName>
    <definedName name="_19_0_0_F" hidden="1">[1]DETAIL!#REF!</definedName>
    <definedName name="_193F" localSheetId="1" hidden="1">[1]DETAIL!#REF!</definedName>
    <definedName name="_193F" localSheetId="0" hidden="1">[1]DETAIL!#REF!</definedName>
    <definedName name="_193F" hidden="1">[1]DETAIL!#REF!</definedName>
    <definedName name="_20_0_0_F" localSheetId="3" hidden="1">[1]DETAIL!#REF!</definedName>
    <definedName name="_20_0_0_F" localSheetId="1" hidden="1">[1]DETAIL!#REF!</definedName>
    <definedName name="_20_0_0_F" hidden="1">[1]DETAIL!#REF!</definedName>
    <definedName name="_21_0_0_F" localSheetId="3" hidden="1">[1]DETAIL!#REF!</definedName>
    <definedName name="_21_0_0_F" localSheetId="1" hidden="1">[1]DETAIL!#REF!</definedName>
    <definedName name="_21_0_0_F" hidden="1">[1]DETAIL!#REF!</definedName>
    <definedName name="_234_0_0_F" localSheetId="1" hidden="1">[1]DETAIL!#REF!</definedName>
    <definedName name="_234_0_0_F" localSheetId="0" hidden="1">[1]DETAIL!#REF!</definedName>
    <definedName name="_234_0_0_F" hidden="1">[1]DETAIL!#REF!</definedName>
    <definedName name="_235_0_0_F" localSheetId="1" hidden="1">[1]DETAIL!#REF!</definedName>
    <definedName name="_235_0_0_F" localSheetId="0" hidden="1">[1]DETAIL!#REF!</definedName>
    <definedName name="_235_0_0_F" hidden="1">[1]DETAIL!#REF!</definedName>
    <definedName name="_26_0_0_F" localSheetId="3" hidden="1">[1]DETAIL!#REF!</definedName>
    <definedName name="_26_0_0_F" localSheetId="1" hidden="1">[1]DETAIL!#REF!</definedName>
    <definedName name="_26_0_0_F" hidden="1">[1]DETAIL!#REF!</definedName>
    <definedName name="_264_0_0_F" localSheetId="1" hidden="1">[1]DETAIL!#REF!</definedName>
    <definedName name="_264_0_0_F" localSheetId="0" hidden="1">[1]DETAIL!#REF!</definedName>
    <definedName name="_264_0_0_F" hidden="1">[1]DETAIL!#REF!</definedName>
    <definedName name="_265_0_0_F" localSheetId="1" hidden="1">[1]DETAIL!#REF!</definedName>
    <definedName name="_265_0_0_F" localSheetId="0" hidden="1">[1]DETAIL!#REF!</definedName>
    <definedName name="_265_0_0_F" hidden="1">[1]DETAIL!#REF!</definedName>
    <definedName name="_27_0_0_F" localSheetId="3" hidden="1">[1]DETAIL!#REF!</definedName>
    <definedName name="_27_0_0_F" localSheetId="1" hidden="1">[1]DETAIL!#REF!</definedName>
    <definedName name="_27_0_0_F" hidden="1">[1]DETAIL!#REF!</definedName>
    <definedName name="_28_0_0_F" localSheetId="3" hidden="1">[1]DETAIL!#REF!</definedName>
    <definedName name="_28_0_0_F" localSheetId="1" hidden="1">[1]DETAIL!#REF!</definedName>
    <definedName name="_28_0_0_F" hidden="1">[1]DETAIL!#REF!</definedName>
    <definedName name="_3_0_0_F" localSheetId="1" hidden="1">[1]DETAIL!#REF!</definedName>
    <definedName name="_3_0_0_F" localSheetId="0" hidden="1">[1]DETAIL!#REF!</definedName>
    <definedName name="_3_0_0_F" hidden="1">[1]DETAIL!#REF!</definedName>
    <definedName name="_31F" localSheetId="1" hidden="1">[1]DETAIL!#REF!</definedName>
    <definedName name="_31F" localSheetId="0" hidden="1">[1]DETAIL!#REF!</definedName>
    <definedName name="_31F" hidden="1">[1]DETAIL!#REF!</definedName>
    <definedName name="_366_0_0_F" localSheetId="1" hidden="1">[1]DETAIL!#REF!</definedName>
    <definedName name="_366_0_0_F" localSheetId="0" hidden="1">[1]DETAIL!#REF!</definedName>
    <definedName name="_366_0_0_F" hidden="1">[1]DETAIL!#REF!</definedName>
    <definedName name="_367_0_0_F" localSheetId="1" hidden="1">[1]DETAIL!#REF!</definedName>
    <definedName name="_367_0_0_F" localSheetId="0" hidden="1">[1]DETAIL!#REF!</definedName>
    <definedName name="_367_0_0_F" hidden="1">[1]DETAIL!#REF!</definedName>
    <definedName name="_368_0_0_F" localSheetId="1" hidden="1">[1]DETAIL!#REF!</definedName>
    <definedName name="_368_0_0_F" localSheetId="0" hidden="1">[1]DETAIL!#REF!</definedName>
    <definedName name="_368_0_0_F" hidden="1">[1]DETAIL!#REF!</definedName>
    <definedName name="_38_0_0_F" localSheetId="1" hidden="1">[1]DETAIL!#REF!</definedName>
    <definedName name="_38_0_0_F" localSheetId="0" hidden="1">[1]DETAIL!#REF!</definedName>
    <definedName name="_38_0_0_F" hidden="1">[1]DETAIL!#REF!</definedName>
    <definedName name="_4_0_0_F" localSheetId="1" hidden="1">[1]DETAIL!#REF!</definedName>
    <definedName name="_4_0_0_F" localSheetId="0" hidden="1">[1]DETAIL!#REF!</definedName>
    <definedName name="_4_0_0_F" hidden="1">[1]DETAIL!#REF!</definedName>
    <definedName name="_43F" localSheetId="1" hidden="1">[1]DETAIL!#REF!</definedName>
    <definedName name="_43F" localSheetId="0" hidden="1">[1]DETAIL!#REF!</definedName>
    <definedName name="_43F" hidden="1">[1]DETAIL!#REF!</definedName>
    <definedName name="_44_0_0_F" localSheetId="1" hidden="1">[1]DETAIL!#REF!</definedName>
    <definedName name="_44_0_0_F" localSheetId="0" hidden="1">[1]DETAIL!#REF!</definedName>
    <definedName name="_44_0_0_F" hidden="1">[1]DETAIL!#REF!</definedName>
    <definedName name="_44F" localSheetId="1" hidden="1">#REF!</definedName>
    <definedName name="_44F" localSheetId="0" hidden="1">#REF!</definedName>
    <definedName name="_44F" localSheetId="2" hidden="1">#REF!</definedName>
    <definedName name="_44F" hidden="1">#REF!</definedName>
    <definedName name="_45_0_0_F" localSheetId="1" hidden="1">[1]DETAIL!#REF!</definedName>
    <definedName name="_45_0_0_F" localSheetId="0" hidden="1">[1]DETAIL!#REF!</definedName>
    <definedName name="_45_0_0_F" hidden="1">[1]DETAIL!#REF!</definedName>
    <definedName name="_49F" localSheetId="1" hidden="1">[1]DETAIL!#REF!</definedName>
    <definedName name="_49F" localSheetId="0" hidden="1">[1]DETAIL!#REF!</definedName>
    <definedName name="_49F" hidden="1">[1]DETAIL!#REF!</definedName>
    <definedName name="_4F" localSheetId="1" hidden="1">[1]DETAIL!#REF!</definedName>
    <definedName name="_4F" localSheetId="0" hidden="1">[1]DETAIL!#REF!</definedName>
    <definedName name="_4F" hidden="1">[1]DETAIL!#REF!</definedName>
    <definedName name="_5_0_0_F" localSheetId="1" hidden="1">[1]DETAIL!#REF!</definedName>
    <definedName name="_5_0_0_F" localSheetId="0" hidden="1">[1]DETAIL!#REF!</definedName>
    <definedName name="_5_0_0_F" hidden="1">[1]DETAIL!#REF!</definedName>
    <definedName name="_5F" localSheetId="1" hidden="1">[1]DETAIL!#REF!</definedName>
    <definedName name="_5F" localSheetId="0" hidden="1">[1]DETAIL!#REF!</definedName>
    <definedName name="_5F" hidden="1">[1]DETAIL!#REF!</definedName>
    <definedName name="_6_0_0_F" localSheetId="1" hidden="1">[1]DETAIL!#REF!</definedName>
    <definedName name="_6_0_0_F" localSheetId="0" hidden="1">[1]DETAIL!#REF!</definedName>
    <definedName name="_6_0_0_F" hidden="1">[1]DETAIL!#REF!</definedName>
    <definedName name="_60_0_0_F" localSheetId="1" hidden="1">[1]DETAIL!#REF!</definedName>
    <definedName name="_60_0_0_F" localSheetId="0" hidden="1">[1]DETAIL!#REF!</definedName>
    <definedName name="_60_0_0_F" hidden="1">[1]DETAIL!#REF!</definedName>
    <definedName name="_7_0_0_F" localSheetId="1" hidden="1">[1]DETAIL!#REF!</definedName>
    <definedName name="_7_0_0_F" localSheetId="0" hidden="1">[1]DETAIL!#REF!</definedName>
    <definedName name="_7_0_0_F" hidden="1">[1]DETAIL!#REF!</definedName>
    <definedName name="_8F" localSheetId="1" hidden="1">[1]DETAIL!#REF!</definedName>
    <definedName name="_8F" localSheetId="0" hidden="1">[1]DETAIL!#REF!</definedName>
    <definedName name="_8F" hidden="1">[1]DETAIL!#REF!</definedName>
    <definedName name="_9_0_0_F" localSheetId="1" hidden="1">[1]DETAIL!#REF!</definedName>
    <definedName name="_9_0_0_F" localSheetId="0" hidden="1">[1]DETAIL!#REF!</definedName>
    <definedName name="_9_0_0_F" hidden="1">[1]DETAIL!#REF!</definedName>
    <definedName name="_a1" localSheetId="3" hidden="1">{"cashflow",#N/A,FALSE,"CASHFLOW "}</definedName>
    <definedName name="_a1" localSheetId="2" hidden="1">{"cashflow",#N/A,FALSE,"CASHFLOW "}</definedName>
    <definedName name="_a1" hidden="1">{"cashflow",#N/A,FALSE,"CASHFLOW "}</definedName>
    <definedName name="_a10" localSheetId="3" hidden="1">{"sales",#N/A,FALSE,"SALES"}</definedName>
    <definedName name="_a10" localSheetId="2" hidden="1">{"sales",#N/A,FALSE,"SALES"}</definedName>
    <definedName name="_a10" hidden="1">{"sales",#N/A,FALSE,"SALES"}</definedName>
    <definedName name="_a2" localSheetId="3" hidden="1">{"hilight1",#N/A,FALSE,"HILIGHT1"}</definedName>
    <definedName name="_a2" localSheetId="2" hidden="1">{"hilight1",#N/A,FALSE,"HILIGHT1"}</definedName>
    <definedName name="_a2" hidden="1">{"hilight1",#N/A,FALSE,"HILIGHT1"}</definedName>
    <definedName name="_a3" localSheetId="3" hidden="1">{"hilight2",#N/A,FALSE,"HILIGHT2"}</definedName>
    <definedName name="_a3" localSheetId="2" hidden="1">{"hilight2",#N/A,FALSE,"HILIGHT2"}</definedName>
    <definedName name="_a3" hidden="1">{"hilight2",#N/A,FALSE,"HILIGHT2"}</definedName>
    <definedName name="_a4" localSheetId="3" hidden="1">{"hilight3",#N/A,FALSE,"HILIGHT3"}</definedName>
    <definedName name="_a4" localSheetId="2" hidden="1">{"hilight3",#N/A,FALSE,"HILIGHT3"}</definedName>
    <definedName name="_a4" hidden="1">{"hilight3",#N/A,FALSE,"HILIGHT3"}</definedName>
    <definedName name="_a5" localSheetId="3" hidden="1">{"income",#N/A,FALSE,"INCOME"}</definedName>
    <definedName name="_a5" localSheetId="2" hidden="1">{"income",#N/A,FALSE,"INCOME"}</definedName>
    <definedName name="_a5" hidden="1">{"income",#N/A,FALSE,"INCOME"}</definedName>
    <definedName name="_a51" localSheetId="2" hidden="1">{"income",#N/A,FALSE,"INCOME"}</definedName>
    <definedName name="_a51" hidden="1">{"income",#N/A,FALSE,"INCOME"}</definedName>
    <definedName name="_a6" localSheetId="3" hidden="1">{"index",#N/A,FALSE,"INDEX"}</definedName>
    <definedName name="_a6" localSheetId="2" hidden="1">{"index",#N/A,FALSE,"INDEX"}</definedName>
    <definedName name="_a6" hidden="1">{"index",#N/A,FALSE,"INDEX"}</definedName>
    <definedName name="_a7" localSheetId="3" hidden="1">{"PRINT_EST",#N/A,FALSE,"ESTMON"}</definedName>
    <definedName name="_a7" localSheetId="2" hidden="1">{"PRINT_EST",#N/A,FALSE,"ESTMON"}</definedName>
    <definedName name="_a7" hidden="1">{"PRINT_EST",#N/A,FALSE,"ESTMON"}</definedName>
    <definedName name="_a8" localSheetId="3" hidden="1">{"revsale",#N/A,FALSE,"REV-ยุพดี"}</definedName>
    <definedName name="_a8" localSheetId="2" hidden="1">{"revsale",#N/A,FALSE,"REV-ยุพดี"}</definedName>
    <definedName name="_a8" hidden="1">{"revsale",#N/A,FALSE,"REV-ยุพดี"}</definedName>
    <definedName name="_a9" localSheetId="3" hidden="1">{"revable",#N/A,FALSE,"REVABLE"}</definedName>
    <definedName name="_a9" localSheetId="2" hidden="1">{"revable",#N/A,FALSE,"REVABLE"}</definedName>
    <definedName name="_a9" hidden="1">{"revable",#N/A,FALSE,"REVABLE"}</definedName>
    <definedName name="_aa1" localSheetId="2" hidden="1">{"cashflow",#N/A,FALSE,"CASHFLOW "}</definedName>
    <definedName name="_aa1" hidden="1">{"cashflow",#N/A,FALSE,"CASHFLOW "}</definedName>
    <definedName name="_b1" localSheetId="2" hidden="1">{"hilight3",#N/A,FALSE,"HILIGHT3"}</definedName>
    <definedName name="_b1" hidden="1">{"hilight3",#N/A,FALSE,"HILIGHT3"}</definedName>
    <definedName name="_Fill" localSheetId="3" hidden="1">[2]detail!#REF!</definedName>
    <definedName name="_Fill" localSheetId="1" hidden="1">[3]detail!#REF!</definedName>
    <definedName name="_Fill" localSheetId="0" hidden="1">[3]detail!#REF!</definedName>
    <definedName name="_Fill" hidden="1">[3]detail!#REF!</definedName>
    <definedName name="_xlnm._FilterDatabase" localSheetId="1" hidden="1">#REF!</definedName>
    <definedName name="_xlnm._FilterDatabase" localSheetId="0" hidden="1">#REF!</definedName>
    <definedName name="_xlnm._FilterDatabase" localSheetId="2" hidden="1">#REF!</definedName>
    <definedName name="_xlnm._FilterDatabase" hidden="1">#REF!</definedName>
    <definedName name="_FOH2006" localSheetId="2" hidden="1">{#N/A,#N/A,FALSE,"TL";#N/A,#N/A,FALSE,"KK";#N/A,#N/A,FALSE,"TS";#N/A,#N/A,FALSE,"KW";#N/A,#N/A,FALSE,"LP";#N/A,#N/A,FALSE,"DC"}</definedName>
    <definedName name="_FOH2006" hidden="1">{#N/A,#N/A,FALSE,"TL";#N/A,#N/A,FALSE,"KK";#N/A,#N/A,FALSE,"TS";#N/A,#N/A,FALSE,"KW";#N/A,#N/A,FALSE,"LP";#N/A,#N/A,FALSE,"DC"}</definedName>
    <definedName name="_Key1" localSheetId="1" hidden="1">[4]PLANBS3!#REF!</definedName>
    <definedName name="_Key1" localSheetId="0" hidden="1">[4]PLANBS3!#REF!</definedName>
    <definedName name="_Key1" hidden="1">[4]PLANBS3!#REF!</definedName>
    <definedName name="_Key2" localSheetId="1" hidden="1">[4]PLANBS3!#REF!</definedName>
    <definedName name="_Key2" localSheetId="0" hidden="1">[4]PLANBS3!#REF!</definedName>
    <definedName name="_Key2" hidden="1">[4]PLANBS3!#REF!</definedName>
    <definedName name="_KP300" localSheetId="2" hidden="1">{"level1",#N/A,FALSE,"1_LEV";"LEVEL1",#N/A,FALSE,"1_LEV"}</definedName>
    <definedName name="_KP300" hidden="1">{"level1",#N/A,FALSE,"1_LEV";"LEVEL1",#N/A,FALSE,"1_LEV"}</definedName>
    <definedName name="_Order1" localSheetId="3" hidden="1">255</definedName>
    <definedName name="_Order1" hidden="1">0</definedName>
    <definedName name="_Order2" localSheetId="3" hidden="1">255</definedName>
    <definedName name="_Order2" hidden="1">0</definedName>
    <definedName name="_Parse_Out" localSheetId="1" hidden="1">[5]sales!#REF!</definedName>
    <definedName name="_Parse_Out" localSheetId="0" hidden="1">[5]sales!#REF!</definedName>
    <definedName name="_Parse_Out" hidden="1">[5]sales!#REF!</definedName>
    <definedName name="_Sort" localSheetId="1" hidden="1">[4]PLANBS3!#REF!</definedName>
    <definedName name="_Sort" localSheetId="0" hidden="1">[4]PLANBS3!#REF!</definedName>
    <definedName name="_Sort" hidden="1">[4]PLANBS3!#REF!</definedName>
    <definedName name="a" localSheetId="2" hidden="1">{"level1",#N/A,FALSE,"1_LEV";"LEVEL1",#N/A,FALSE,"1_LEV"}</definedName>
    <definedName name="a" hidden="1">{"level1",#N/A,FALSE,"1_LEV";"LEVEL1",#N/A,FALSE,"1_LEV"}</definedName>
    <definedName name="aa" localSheetId="2" hidden="1">{"revsale",#N/A,FALSE,"REV-ยุพดี"}</definedName>
    <definedName name="aa" hidden="1">{"revsale",#N/A,FALSE,"REV-ยุพดี"}</definedName>
    <definedName name="aaa" localSheetId="3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aa" localSheetId="2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aa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d" localSheetId="2" hidden="1">{"income",#N/A,FALSE,"INCOME"}</definedName>
    <definedName name="ad" hidden="1">{"income",#N/A,FALSE,"INCOME"}</definedName>
    <definedName name="aef" localSheetId="2" hidden="1">{"'ตัวอย่าง'!$A$1:$O$21"}</definedName>
    <definedName name="aef" hidden="1">{"'ตัวอย่าง'!$A$1:$O$21"}</definedName>
    <definedName name="afd" localSheetId="2" hidden="1">{"'ตัวอย่าง'!$A$1:$O$21"}</definedName>
    <definedName name="afd" hidden="1">{"'ตัวอย่าง'!$A$1:$O$21"}</definedName>
    <definedName name="ai" localSheetId="2" hidden="1">{"level1",#N/A,FALSE,"1_LEV";"LEVEL1",#N/A,FALSE,"1_LEV"}</definedName>
    <definedName name="ai" hidden="1">{"level1",#N/A,FALSE,"1_LEV";"LEVEL1",#N/A,FALSE,"1_LEV"}</definedName>
    <definedName name="anscount" hidden="1">1</definedName>
    <definedName name="AS" localSheetId="3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s" localSheetId="2" hidden="1">{"cashflow",#N/A,FALSE,"CASHFLOW "}</definedName>
    <definedName name="as" hidden="1">{"cashflow",#N/A,FALSE,"CASHFLOW "}</definedName>
    <definedName name="asas" localSheetId="2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sas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ss" localSheetId="3" hidden="1">{"revable",#N/A,FALSE,"REVABLE"}</definedName>
    <definedName name="ass" localSheetId="2" hidden="1">{"revable",#N/A,FALSE,"REVABLE"}</definedName>
    <definedName name="ass" hidden="1">{"revable",#N/A,FALSE,"REVABLE"}</definedName>
    <definedName name="AUGFIX01" localSheetId="2" hidden="1">{"level1",#N/A,FALSE,"1_LEV";"LEVEL1",#N/A,FALSE,"1_LEV"}</definedName>
    <definedName name="AUGFIX01" hidden="1">{"level1",#N/A,FALSE,"1_LEV";"LEVEL1",#N/A,FALSE,"1_LEV"}</definedName>
    <definedName name="AUGFIX02" localSheetId="2" hidden="1">{"level1",#N/A,FALSE,"1_LEV";"LEVEL1",#N/A,FALSE,"1_LEV"}</definedName>
    <definedName name="AUGFIX02" hidden="1">{"level1",#N/A,FALSE,"1_LEV";"LEVEL1",#N/A,FALSE,"1_LEV"}</definedName>
    <definedName name="ax" localSheetId="2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ax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b" localSheetId="2" hidden="1">{"income",#N/A,FALSE,"INCOME"}</definedName>
    <definedName name="b" hidden="1">{"income",#N/A,FALSE,"INCOME"}</definedName>
    <definedName name="ccc" localSheetId="3" hidden="1">{"PRINT_EST",#N/A,FALSE,"ESTMON"}</definedName>
    <definedName name="ccc" localSheetId="2" hidden="1">{"PRINT_EST",#N/A,FALSE,"ESTMON"}</definedName>
    <definedName name="ccc" hidden="1">{"PRINT_EST",#N/A,FALSE,"ESTMON"}</definedName>
    <definedName name="coating" localSheetId="2" hidden="1">{"hilight3",#N/A,FALSE,"HILIGHT3"}</definedName>
    <definedName name="coating" hidden="1">{"hilight3",#N/A,FALSE,"HILIGHT3"}</definedName>
    <definedName name="dad" localSheetId="2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dad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ddd" localSheetId="3" hidden="1">{"index",#N/A,FALSE,"INDEX"}</definedName>
    <definedName name="ddd" localSheetId="2" hidden="1">{"index",#N/A,FALSE,"INDEX"}</definedName>
    <definedName name="ddd" hidden="1">{"index",#N/A,FALSE,"INDEX"}</definedName>
    <definedName name="del" localSheetId="2" hidden="1">{"level1",#N/A,FALSE,"1_LEV";"LEVEL1",#N/A,FALSE,"1_LEV"}</definedName>
    <definedName name="del" hidden="1">{"level1",#N/A,FALSE,"1_LEV";"LEVEL1",#N/A,FALSE,"1_LEV"}</definedName>
    <definedName name="detail" localSheetId="2" hidden="1">{"index",#N/A,FALSE,"INDEX"}</definedName>
    <definedName name="detail" hidden="1">{"index",#N/A,FALSE,"INDEX"}</definedName>
    <definedName name="eee" localSheetId="3" hidden="1">{"revsale",#N/A,FALSE,"REV-ยุพดี"}</definedName>
    <definedName name="eee" localSheetId="2" hidden="1">{"revsale",#N/A,FALSE,"REV-ยุพดี"}</definedName>
    <definedName name="eee" hidden="1">{"revsale",#N/A,FALSE,"REV-ยุพดี"}</definedName>
    <definedName name="fgdf" localSheetId="2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fgdf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fhgfhgh" localSheetId="2" hidden="1">{"revable",#N/A,FALSE,"REVABLE"}</definedName>
    <definedName name="fhgfhgh" hidden="1">{"revable",#N/A,FALSE,"REVABLE"}</definedName>
    <definedName name="gh" localSheetId="2" hidden="1">{"revsale",#N/A,FALSE,"REV-ยุพดี"}</definedName>
    <definedName name="gh" hidden="1">{"revsale",#N/A,FALSE,"REV-ยุพดี"}</definedName>
    <definedName name="hj" localSheetId="2" hidden="1">{"hilight3",#N/A,FALSE,"HILIGHT3"}</definedName>
    <definedName name="hj" hidden="1">{"hilight3",#N/A,FALSE,"HILIGHT3"}</definedName>
    <definedName name="hjkhgf" localSheetId="2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hjkhgf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hn" localSheetId="2" hidden="1">{"income",#N/A,FALSE,"INCOME"}</definedName>
    <definedName name="hn" hidden="1">{"income",#N/A,FALSE,"INCOME"}</definedName>
    <definedName name="HTML_CodePage" hidden="1">874</definedName>
    <definedName name="HTML_Control" localSheetId="2" hidden="1">{"'Model'!$A$1:$N$53"}</definedName>
    <definedName name="HTML_Control" hidden="1">{"'Model'!$A$1:$N$53"}</definedName>
    <definedName name="HTML_Control1" localSheetId="2" hidden="1">{"'Model'!$A$1:$N$53"}</definedName>
    <definedName name="HTML_Control1" hidden="1">{"'Model'!$A$1:$N$53"}</definedName>
    <definedName name="HTML_Description" hidden="1">""</definedName>
    <definedName name="HTML_Email" hidden="1">""</definedName>
    <definedName name="HTML_Header" hidden="1">"Model"</definedName>
    <definedName name="HTML_LastUpdate" hidden="1">"31/7/01"</definedName>
    <definedName name="HTML_LineAfter" hidden="1">FALSE</definedName>
    <definedName name="HTML_LineBefore" hidden="1">FALSE</definedName>
    <definedName name="HTML_Name" hidden="1">"Bundit Sanguanprasert"</definedName>
    <definedName name="HTML_OBDlg2" hidden="1">TRUE</definedName>
    <definedName name="HTML_OBDlg4" hidden="1">TRUE</definedName>
    <definedName name="HTML_OS" hidden="1">0</definedName>
    <definedName name="HTML_PathFile" hidden="1">"C:\My Documents\TPS project\Carried Loss\SCC2.htm"</definedName>
    <definedName name="HTML_Title" hidden="1">"Model SCC"</definedName>
    <definedName name="info2" localSheetId="2" hidden="1">{"level1",#N/A,FALSE,"1_LEV";"LEVEL1",#N/A,FALSE,"1_LEV"}</definedName>
    <definedName name="info2" hidden="1">{"level1",#N/A,FALSE,"1_LEV";"LEVEL1",#N/A,FALSE,"1_LEV"}</definedName>
    <definedName name="jm" localSheetId="2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jm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ju" localSheetId="2" hidden="1">{"sales",#N/A,FALSE,"SALES"}</definedName>
    <definedName name="ju" hidden="1">{"sales",#N/A,FALSE,"SALES"}</definedName>
    <definedName name="kjasdf" localSheetId="2" hidden="1">{"hilight1",#N/A,FALSE,"HILIGHT1"}</definedName>
    <definedName name="kjasdf" hidden="1">{"hilight1",#N/A,FALSE,"HILIGHT1"}</definedName>
    <definedName name="kkk" localSheetId="2" hidden="1">{"revsale",#N/A,FALSE,"REV-ยุพดี"}</definedName>
    <definedName name="kkk" hidden="1">{"revsale",#N/A,FALSE,"REV-ยุพดี"}</definedName>
    <definedName name="kl" localSheetId="2" hidden="1">{"revsale",#N/A,FALSE,"REV-ยุพดี"}</definedName>
    <definedName name="kl" hidden="1">{"revsale",#N/A,FALSE,"REV-ยุพดี"}</definedName>
    <definedName name="limcount" hidden="1">1</definedName>
    <definedName name="liza" localSheetId="2" hidden="1">{"level1",#N/A,FALSE,"1_LEV";"LEVEL1",#N/A,FALSE,"1_LEV"}</definedName>
    <definedName name="liza" hidden="1">{"level1",#N/A,FALSE,"1_LEV";"LEVEL1",#N/A,FALSE,"1_LEV"}</definedName>
    <definedName name="lll" localSheetId="3" hidden="1">{"sales",#N/A,FALSE,"SALES"}</definedName>
    <definedName name="lll" localSheetId="2" hidden="1">{"sales",#N/A,FALSE,"SALES"}</definedName>
    <definedName name="lll" hidden="1">{"sales",#N/A,FALSE,"SALES"}</definedName>
    <definedName name="llolo" localSheetId="2" hidden="1">{"revsale",#N/A,FALSE,"REV-ยุพดี"}</definedName>
    <definedName name="llolo" hidden="1">{"revsale",#N/A,FALSE,"REV-ยุพดี"}</definedName>
    <definedName name="nnn" localSheetId="3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nnn" localSheetId="2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nnn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NotUse" localSheetId="2" hidden="1">{"'ตัวอย่าง'!$A$1:$O$21"}</definedName>
    <definedName name="NotUse" hidden="1">{"'ตัวอย่าง'!$A$1:$O$21"}</definedName>
    <definedName name="ol" localSheetId="2" hidden="1">{"revable",#N/A,FALSE,"REVABLE"}</definedName>
    <definedName name="ol" hidden="1">{"revable",#N/A,FALSE,"REVABLE"}</definedName>
    <definedName name="ooooo" localSheetId="2" hidden="1">{"'connew '!$C$40:$C$60"}</definedName>
    <definedName name="ooooo" hidden="1">{"'connew '!$C$40:$C$60"}</definedName>
    <definedName name="pison" localSheetId="3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pison" localSheetId="2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pison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PP" localSheetId="2" hidden="1">{"'Model'!$A$1:$N$53"}</definedName>
    <definedName name="PP" hidden="1">{"'Model'!$A$1:$N$53"}</definedName>
    <definedName name="PUTA" localSheetId="2" hidden="1">{"revsale",#N/A,FALSE,"REV-ยุพดี"}</definedName>
    <definedName name="PUTA" hidden="1">{"revsale",#N/A,FALSE,"REV-ยุพดี"}</definedName>
    <definedName name="qqq" localSheetId="3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qqq" localSheetId="2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qqq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qs" localSheetId="2" hidden="1">{"PRINT_EST",#N/A,FALSE,"ESTMON"}</definedName>
    <definedName name="qs" hidden="1">{"PRINT_EST",#N/A,FALSE,"ESTMON"}</definedName>
    <definedName name="rd" localSheetId="2" hidden="1">{"'ตัวอย่าง'!$A$1:$O$21"}</definedName>
    <definedName name="rd" hidden="1">{"'ตัวอย่าง'!$A$1:$O$21"}</definedName>
    <definedName name="rung" hidden="1">"sci"</definedName>
    <definedName name="ry" localSheetId="2" hidden="1">{"hilight1",#N/A,FALSE,"HILIGHT1"}</definedName>
    <definedName name="ry" hidden="1">{"hilight1",#N/A,FALSE,"HILIGHT1"}</definedName>
    <definedName name="SAPBEXrevision" hidden="1">2</definedName>
    <definedName name="SAPBEXsysID" hidden="1">"BWP"</definedName>
    <definedName name="SAPBEXwbID" hidden="1">"45TSOG149EJ5R0N9HDKCO6BXG"</definedName>
    <definedName name="sas" localSheetId="2" hidden="1">{"'ตัวอย่าง'!$A$1:$O$21"}</definedName>
    <definedName name="sas" hidden="1">{"'ตัวอย่าง'!$A$1:$O$21"}</definedName>
    <definedName name="sc" localSheetId="2" hidden="1">{"index",#N/A,FALSE,"INDEX"}</definedName>
    <definedName name="sc" hidden="1">{"index",#N/A,FALSE,"INDEX"}</definedName>
    <definedName name="sdf" localSheetId="2" hidden="1">{"'ตัวอย่าง'!$A$1:$O$21"}</definedName>
    <definedName name="sdf" hidden="1">{"'ตัวอย่าง'!$A$1:$O$21"}</definedName>
    <definedName name="sencount" hidden="1">1</definedName>
    <definedName name="SEPFIX01" localSheetId="2" hidden="1">{"income",#N/A,FALSE,"INCOME"}</definedName>
    <definedName name="SEPFIX01" hidden="1">{"income",#N/A,FALSE,"INCOME"}</definedName>
    <definedName name="sfe" localSheetId="2" hidden="1">{"'ตัวอย่าง'!$A$1:$O$21"}</definedName>
    <definedName name="sfe" hidden="1">{"'ตัวอย่าง'!$A$1:$O$21"}</definedName>
    <definedName name="sheet" localSheetId="3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sheet" localSheetId="2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sheet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sss" localSheetId="3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sss" localSheetId="2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sss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tast" localSheetId="2" hidden="1">{"'connew '!$C$40:$C$60"}</definedName>
    <definedName name="tast" hidden="1">{"'connew '!$C$40:$C$60"}</definedName>
    <definedName name="test" localSheetId="2" hidden="1">{"'ตัวอย่าง'!$A$1:$O$21"}</definedName>
    <definedName name="test" hidden="1">{"'ตัวอย่าง'!$A$1:$O$21"}</definedName>
    <definedName name="test77" localSheetId="2" hidden="1">{"'ตัวอย่าง'!$A$1:$O$21"}</definedName>
    <definedName name="test77" hidden="1">{"'ตัวอย่าง'!$A$1:$O$21"}</definedName>
    <definedName name="test8888" localSheetId="2" hidden="1">{"'ตัวอย่าง'!$A$1:$O$21"}</definedName>
    <definedName name="test8888" hidden="1">{"'ตัวอย่าง'!$A$1:$O$21"}</definedName>
    <definedName name="testa" localSheetId="2" hidden="1">{"'ตัวอย่าง'!$A$1:$O$21"}</definedName>
    <definedName name="testa" hidden="1">{"'ตัวอย่าง'!$A$1:$O$21"}</definedName>
    <definedName name="tr" localSheetId="2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tr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tt" localSheetId="2" hidden="1">{"'connew '!$C$40:$C$60"}</definedName>
    <definedName name="tt" hidden="1">{"'connew '!$C$40:$C$60"}</definedName>
    <definedName name="TU" localSheetId="3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TU" localSheetId="2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TU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e" localSheetId="2" hidden="1">{"lev2ytd",#N/A,FALSE,"2_LEVYTD"}</definedName>
    <definedName name="we" hidden="1">{"lev2ytd",#N/A,FALSE,"2_LEVYTD"}</definedName>
    <definedName name="wrn.1_lev." localSheetId="3" hidden="1">{"level1",#N/A,FALSE,"1_LEV";"LEVEL1",#N/A,FALSE,"1_LEV"}</definedName>
    <definedName name="wrn.1_lev." localSheetId="2" hidden="1">{"level1",#N/A,FALSE,"1_LEV";"LEVEL1",#N/A,FALSE,"1_LEV"}</definedName>
    <definedName name="wrn.1_lev." hidden="1">{"level1",#N/A,FALSE,"1_LEV";"LEVEL1",#N/A,FALSE,"1_LEV"}</definedName>
    <definedName name="wrn.1_levbt." localSheetId="3" hidden="1">{"lev1bt",#N/A,FALSE,"1_LEVB-T"}</definedName>
    <definedName name="wrn.1_levbt." localSheetId="2" hidden="1">{"lev1bt",#N/A,FALSE,"1_LEVB-T"}</definedName>
    <definedName name="wrn.1_levbt." hidden="1">{"lev1bt",#N/A,FALSE,"1_LEVB-T"}</definedName>
    <definedName name="wrn.2_levmon." localSheetId="3" hidden="1">{"lev2mon",#N/A,FALSE,"2_levmon"}</definedName>
    <definedName name="wrn.2_levmon." localSheetId="2" hidden="1">{"lev2mon",#N/A,FALSE,"2_levmon"}</definedName>
    <definedName name="wrn.2_levmon." hidden="1">{"lev2mon",#N/A,FALSE,"2_levmon"}</definedName>
    <definedName name="wrn.2_levmonbt." localSheetId="3" hidden="1">{"lev2monbt",#N/A,FALSE,"2_levmonB-T"}</definedName>
    <definedName name="wrn.2_levmonbt." localSheetId="2" hidden="1">{"lev2monbt",#N/A,FALSE,"2_levmonB-T"}</definedName>
    <definedName name="wrn.2_levmonbt." hidden="1">{"lev2monbt",#N/A,FALSE,"2_levmonB-T"}</definedName>
    <definedName name="wrn.2_levytd." localSheetId="3" hidden="1">{"lev2ytd",#N/A,FALSE,"2_LEVYTD"}</definedName>
    <definedName name="wrn.2_levytd." localSheetId="2" hidden="1">{"lev2ytd",#N/A,FALSE,"2_LEVYTD"}</definedName>
    <definedName name="wrn.2_levytd." hidden="1">{"lev2ytd",#N/A,FALSE,"2_LEVYTD"}</definedName>
    <definedName name="wrn.2_levytdbt." localSheetId="3" hidden="1">{"lev2tytbt",#N/A,FALSE,"2_LEVYTDB-T"}</definedName>
    <definedName name="wrn.2_levytdbt." localSheetId="2" hidden="1">{"lev2tytbt",#N/A,FALSE,"2_LEVYTDB-T"}</definedName>
    <definedName name="wrn.2_levytdbt." hidden="1">{"lev2tytbt",#N/A,FALSE,"2_LEVYTDB-T"}</definedName>
    <definedName name="wrn.ANG." localSheetId="2" hidden="1">{#N/A,#N/A,FALSE,"starprint";#N/A,#N/A,FALSE,"srithai";#N/A,#N/A,FALSE,"LLH";#N/A,#N/A,FALSE,"TPN";#N/A,#N/A,FALSE,"reanthai";#N/A,#N/A,FALSE,"SPP";#N/A,#N/A,FALSE,"rungroj";#N/A,#N/A,FALSE,"pakorn";#N/A,#N/A,FALSE,"LION";#N/A,#N/A,FALSE,"hongthai";#N/A,#N/A,FALSE,"fancy";#N/A,#N/A,FALSE,"hua num";#N/A,#N/A,FALSE,"siriporn";#N/A,#N/A,FALSE,"TPP";#N/A,#N/A,FALSE,"CONTI";#N/A,#N/A,FALSE,"BTC";#N/A,#N/A,FALSE,"S.SILPA";#N/A,#N/A,FALSE,"SAHATHAI-GRAND";#N/A,#N/A,FALSE,"NANSING";#N/A,#N/A,FALSE,"PAPER BOX";#N/A,#N/A,FALSE,"ROYAL P.";#N/A,#N/A,FALSE,"S&amp;P";#N/A,#N/A,FALSE,"KURUSAPA";#N/A,#N/A,FALSE,"S.SATANA";#N/A,#N/A,FALSE,"PAKNUM";#N/A,#N/A,FALSE,"SUNSHINE";#N/A,#N/A,FALSE,"EPPE ASIA";#N/A,#N/A,FALSE,"AH";#N/A,#N/A,FALSE,"SAHAYONG";#N/A,#N/A,FALSE,"KITTIMA";#N/A,#N/A,FALSE,"KITTIMA (2)";#N/A,#N/A,FALSE,"hk-rain";#N/A,#N/A,FALSE,"hk-nd";#N/A,#N/A,FALSE,"hk";#N/A,#N/A,FALSE,"hk-ckp";#N/A,#N/A,FALSE,"hk-g.pack";#N/A,#N/A,FALSE,"rtkp";#N/A,#N/A,FALSE,"pc.printing"}</definedName>
    <definedName name="wrn.ANG." hidden="1">{#N/A,#N/A,FALSE,"starprint";#N/A,#N/A,FALSE,"srithai";#N/A,#N/A,FALSE,"LLH";#N/A,#N/A,FALSE,"TPN";#N/A,#N/A,FALSE,"reanthai";#N/A,#N/A,FALSE,"SPP";#N/A,#N/A,FALSE,"rungroj";#N/A,#N/A,FALSE,"pakorn";#N/A,#N/A,FALSE,"LION";#N/A,#N/A,FALSE,"hongthai";#N/A,#N/A,FALSE,"fancy";#N/A,#N/A,FALSE,"hua num";#N/A,#N/A,FALSE,"siriporn";#N/A,#N/A,FALSE,"TPP";#N/A,#N/A,FALSE,"CONTI";#N/A,#N/A,FALSE,"BTC";#N/A,#N/A,FALSE,"S.SILPA";#N/A,#N/A,FALSE,"SAHATHAI-GRAND";#N/A,#N/A,FALSE,"NANSING";#N/A,#N/A,FALSE,"PAPER BOX";#N/A,#N/A,FALSE,"ROYAL P.";#N/A,#N/A,FALSE,"S&amp;P";#N/A,#N/A,FALSE,"KURUSAPA";#N/A,#N/A,FALSE,"S.SATANA";#N/A,#N/A,FALSE,"PAKNUM";#N/A,#N/A,FALSE,"SUNSHINE";#N/A,#N/A,FALSE,"EPPE ASIA";#N/A,#N/A,FALSE,"AH";#N/A,#N/A,FALSE,"SAHAYONG";#N/A,#N/A,FALSE,"KITTIMA";#N/A,#N/A,FALSE,"KITTIMA (2)";#N/A,#N/A,FALSE,"hk-rain";#N/A,#N/A,FALSE,"hk-nd";#N/A,#N/A,FALSE,"hk";#N/A,#N/A,FALSE,"hk-ckp";#N/A,#N/A,FALSE,"hk-g.pack";#N/A,#N/A,FALSE,"rtkp";#N/A,#N/A,FALSE,"pc.printing"}</definedName>
    <definedName name="wrn.ASSDEPART2." localSheetId="3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wrn.ASSDEPART2." localSheetId="2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wrn.ASSDEPART2.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wrn.BALANCE." localSheetId="3" hidden="1">{"balance",#N/A,FALSE,"BALANCE"}</definedName>
    <definedName name="wrn.BALANCE." localSheetId="2" hidden="1">{"balance",#N/A,FALSE,"BALANCE"}</definedName>
    <definedName name="wrn.BALANCE." hidden="1">{"balance",#N/A,FALSE,"BALANCE"}</definedName>
    <definedName name="wrn.cashflow." localSheetId="3" hidden="1">{"cashflow",#N/A,FALSE,"CASHFLOW "}</definedName>
    <definedName name="wrn.cashflow." localSheetId="2" hidden="1">{"cashflow",#N/A,FALSE,"CASHFLOW "}</definedName>
    <definedName name="wrn.cashflow." hidden="1">{"cashflow",#N/A,FALSE,"CASHFLOW "}</definedName>
    <definedName name="wrn.COST._.REPORT." localSheetId="2" hidden="1">{#N/A,#N/A,FALSE,"ACVPM_12";#N/A,#N/A,FALSE,"ACCON_12";#N/A,#N/A,FALSE,"VARI_12"}</definedName>
    <definedName name="wrn.COST._.REPORT." hidden="1">{#N/A,#N/A,FALSE,"ACVPM_12";#N/A,#N/A,FALSE,"ACCON_12";#N/A,#N/A,FALSE,"VARI_12"}</definedName>
    <definedName name="wrn.dep12." localSheetId="3" hidden="1">{#N/A,#N/A,FALSE,"PM1";#N/A,#N/A,FALSE,"PM2";#N/A,#N/A,FALSE,"PM3";#N/A,#N/A,FALSE,"PM4";#N/A,#N/A,FALSE,"PM5";#N/A,#N/A,FALSE,"PM6";#N/A,#N/A,FALSE,"CM1"}</definedName>
    <definedName name="wrn.dep12." localSheetId="2" hidden="1">{#N/A,#N/A,FALSE,"PM1";#N/A,#N/A,FALSE,"PM2";#N/A,#N/A,FALSE,"PM3";#N/A,#N/A,FALSE,"PM4";#N/A,#N/A,FALSE,"PM5";#N/A,#N/A,FALSE,"PM6";#N/A,#N/A,FALSE,"CM1"}</definedName>
    <definedName name="wrn.dep12." hidden="1">{#N/A,#N/A,FALSE,"PM1";#N/A,#N/A,FALSE,"PM2";#N/A,#N/A,FALSE,"PM3";#N/A,#N/A,FALSE,"PM4";#N/A,#N/A,FALSE,"PM5";#N/A,#N/A,FALSE,"PM6";#N/A,#N/A,FALSE,"CM1"}</definedName>
    <definedName name="wrn.FIX." localSheetId="2" hidden="1">{#N/A,#N/A,FALSE,"TL";#N/A,#N/A,FALSE,"KK";#N/A,#N/A,FALSE,"TS";#N/A,#N/A,FALSE,"KW";#N/A,#N/A,FALSE,"LP";#N/A,#N/A,FALSE,"DC"}</definedName>
    <definedName name="wrn.FIX." hidden="1">{#N/A,#N/A,FALSE,"TL";#N/A,#N/A,FALSE,"KK";#N/A,#N/A,FALSE,"TS";#N/A,#N/A,FALSE,"KW";#N/A,#N/A,FALSE,"LP";#N/A,#N/A,FALSE,"DC"}</definedName>
    <definedName name="wrn.FURDEPART2." localSheetId="3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wrn.FURDEPART2." localSheetId="2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wrn.FURDEPART2.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wrn.hilight1." localSheetId="3" hidden="1">{"hilight1",#N/A,FALSE,"HILIGHT1"}</definedName>
    <definedName name="wrn.hilight1." localSheetId="2" hidden="1">{"hilight1",#N/A,FALSE,"HILIGHT1"}</definedName>
    <definedName name="wrn.hilight1." hidden="1">{"hilight1",#N/A,FALSE,"HILIGHT1"}</definedName>
    <definedName name="wrn.hilight2." localSheetId="3" hidden="1">{"hilight2",#N/A,FALSE,"HILIGHT2"}</definedName>
    <definedName name="wrn.hilight2." localSheetId="2" hidden="1">{"hilight2",#N/A,FALSE,"HILIGHT2"}</definedName>
    <definedName name="wrn.hilight2." hidden="1">{"hilight2",#N/A,FALSE,"HILIGHT2"}</definedName>
    <definedName name="wrn.hilight3." localSheetId="3" hidden="1">{"hilight3",#N/A,FALSE,"HILIGHT3"}</definedName>
    <definedName name="wrn.hilight3." localSheetId="2" hidden="1">{"hilight3",#N/A,FALSE,"HILIGHT3"}</definedName>
    <definedName name="wrn.hilight3." hidden="1">{"hilight3",#N/A,FALSE,"HILIGHT3"}</definedName>
    <definedName name="wrn.income." localSheetId="3" hidden="1">{"income",#N/A,FALSE,"INCOME"}</definedName>
    <definedName name="wrn.income." localSheetId="2" hidden="1">{"income",#N/A,FALSE,"INCOME"}</definedName>
    <definedName name="wrn.income." hidden="1">{"income",#N/A,FALSE,"INCOME"}</definedName>
    <definedName name="wrn.index." localSheetId="3" hidden="1">{"index",#N/A,FALSE,"INDEX"}</definedName>
    <definedName name="wrn.index." localSheetId="2" hidden="1">{"index",#N/A,FALSE,"INDEX"}</definedName>
    <definedName name="wrn.index." hidden="1">{"index",#N/A,FALSE,"INDEX"}</definedName>
    <definedName name="wrn.MONTHLY." localSheetId="3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rn.MONTHLY." localSheetId="2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rn.MONTHLY.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rn.PMDEPAER2." localSheetId="3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wrn.PMDEPAER2." localSheetId="2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wrn.PMDEPAER2.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wrn.REPORT_EST." localSheetId="3" hidden="1">{"PRINT_EST",#N/A,FALSE,"ESTMON"}</definedName>
    <definedName name="wrn.REPORT_EST." localSheetId="2" hidden="1">{"PRINT_EST",#N/A,FALSE,"ESTMON"}</definedName>
    <definedName name="wrn.REPORT_EST." hidden="1">{"PRINT_EST",#N/A,FALSE,"ESTMON"}</definedName>
    <definedName name="wrn.rev_sale._.report." localSheetId="3" hidden="1">{"revsale",#N/A,FALSE,"REV-ยุพดี"}</definedName>
    <definedName name="wrn.rev_sale._.report." localSheetId="2" hidden="1">{"revsale",#N/A,FALSE,"REV-ยุพดี"}</definedName>
    <definedName name="wrn.rev_sale._.report." hidden="1">{"revsale",#N/A,FALSE,"REV-ยุพดี"}</definedName>
    <definedName name="wrn.revable." localSheetId="3" hidden="1">{"revable",#N/A,FALSE,"REVABLE"}</definedName>
    <definedName name="wrn.revable." localSheetId="2" hidden="1">{"revable",#N/A,FALSE,"REVABLE"}</definedName>
    <definedName name="wrn.revable." hidden="1">{"revable",#N/A,FALSE,"REVABLE"}</definedName>
    <definedName name="wrn.RLDEPART2." localSheetId="3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wrn.RLDEPART2." localSheetId="2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wrn.RLDEPART2.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wrn.sales._.report." localSheetId="3" hidden="1">{"sales",#N/A,FALSE,"SALES"}</definedName>
    <definedName name="wrn.sales._.report." localSheetId="2" hidden="1">{"sales",#N/A,FALSE,"SALES"}</definedName>
    <definedName name="wrn.sales._.report." hidden="1">{"sales",#N/A,FALSE,"SALES"}</definedName>
    <definedName name="wrn.TUIVARINCE." localSheetId="2" hidden="1">{"AMT",#N/A,FALSE,"DW";"PER",#N/A,FALSE,"DW";"AMT",#N/A,FALSE,"WR";"PER",#N/A,FALSE,"WR";"AMT",#N/A,FALSE,"WT";"PER",#N/A,FALSE,"WT";"FG",#N/A,FALSE,"PB";"PER",#N/A,FALSE,"PB";"AMT",#N/A,FALSE,"PK";"PER",#N/A,FALSE,"PK"}</definedName>
    <definedName name="wrn.TUIVARINCE." hidden="1">{"AMT",#N/A,FALSE,"DW";"PER",#N/A,FALSE,"DW";"AMT",#N/A,FALSE,"WR";"PER",#N/A,FALSE,"WR";"AMT",#N/A,FALSE,"WT";"PER",#N/A,FALSE,"WT";"FG",#N/A,FALSE,"PB";"PER",#N/A,FALSE,"PB";"AMT",#N/A,FALSE,"PK";"PER",#N/A,FALSE,"PK"}</definedName>
    <definedName name="ww" localSheetId="3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w" localSheetId="2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w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yj" localSheetId="2" hidden="1">{"hilight2",#N/A,FALSE,"HILIGHT2"}</definedName>
    <definedName name="yj" hidden="1">{"hilight2",#N/A,FALSE,"HILIGHT2"}</definedName>
    <definedName name="z" localSheetId="2" hidden="1">{"level1",#N/A,FALSE,"1_LEV";"LEVEL1",#N/A,FALSE,"1_LEV"}</definedName>
    <definedName name="z" hidden="1">{"level1",#N/A,FALSE,"1_LEV";"LEVEL1",#N/A,FALSE,"1_LEV"}</definedName>
    <definedName name="zx" localSheetId="2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zx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zz" localSheetId="2" hidden="1">{"cashflow",#N/A,FALSE,"CASHFLOW "}</definedName>
    <definedName name="zz" hidden="1">{"cashflow",#N/A,FALSE,"CASHFLOW "}</definedName>
    <definedName name="zzz" localSheetId="3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zzz" localSheetId="2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zzz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ก" localSheetId="3" hidden="1">{"index",#N/A,FALSE,"INDEX"}</definedName>
    <definedName name="ก" localSheetId="2" hidden="1">{"index",#N/A,FALSE,"INDEX"}</definedName>
    <definedName name="ก" hidden="1">{"index",#N/A,FALSE,"INDEX"}</definedName>
    <definedName name="กกกกกก" localSheetId="3" hidden="1">{"PRINT_EST",#N/A,FALSE,"ESTMON"}</definedName>
    <definedName name="กกกกกก" localSheetId="2" hidden="1">{"PRINT_EST",#N/A,FALSE,"ESTMON"}</definedName>
    <definedName name="กกกกกก" hidden="1">{"PRINT_EST",#N/A,FALSE,"ESTMON"}</definedName>
    <definedName name="งบลงทุน50" localSheetId="2" hidden="1">{"cashflow",#N/A,FALSE,"CASHFLOW "}</definedName>
    <definedName name="งบลงทุน50" hidden="1">{"cashflow",#N/A,FALSE,"CASHFLOW "}</definedName>
    <definedName name="ชัยเจริญมารีน" localSheetId="3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ชัยเจริญมารีน" localSheetId="2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ชัยเจริญมารีน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ฏฏฏ" localSheetId="3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ฏฏฏ" localSheetId="2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ฏฏฏ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ฏะฟรส" localSheetId="2" hidden="1">{#N/A,#N/A,FALSE,"PM1";#N/A,#N/A,FALSE,"PM2";#N/A,#N/A,FALSE,"PM3";#N/A,#N/A,FALSE,"PM4";#N/A,#N/A,FALSE,"PM5";#N/A,#N/A,FALSE,"PM6";#N/A,#N/A,FALSE,"CM1"}</definedName>
    <definedName name="ฏะฟรส" hidden="1">{#N/A,#N/A,FALSE,"PM1";#N/A,#N/A,FALSE,"PM2";#N/A,#N/A,FALSE,"PM3";#N/A,#N/A,FALSE,"PM4";#N/A,#N/A,FALSE,"PM5";#N/A,#N/A,FALSE,"PM6";#N/A,#N/A,FALSE,"CM1"}</definedName>
    <definedName name="พ.ค." localSheetId="2" hidden="1">{"'ตัวอย่าง'!$A$1:$O$21"}</definedName>
    <definedName name="พ.ค." hidden="1">{"'ตัวอย่าง'!$A$1:$O$21"}</definedName>
    <definedName name="พด" localSheetId="2" hidden="1">{"'ตัวอย่าง'!$A$1:$O$21"}</definedName>
    <definedName name="พด" hidden="1">{"'ตัวอย่าง'!$A$1:$O$21"}</definedName>
    <definedName name="พฤษภาคม" localSheetId="2" hidden="1">{"'ตัวอย่าง'!$A$1:$O$21"}</definedName>
    <definedName name="พฤษภาคม" hidden="1">{"'ตัวอย่าง'!$A$1:$O$21"}</definedName>
    <definedName name="ฟ" localSheetId="3" hidden="1">{"hilight2",#N/A,FALSE,"HILIGHT2"}</definedName>
    <definedName name="ฟ" localSheetId="2" hidden="1">{"hilight2",#N/A,FALSE,"HILIGHT2"}</definedName>
    <definedName name="ฟ" hidden="1">{"hilight2",#N/A,FALSE,"HILIGHT2"}</definedName>
    <definedName name="ฟฟ" localSheetId="2" hidden="1">{"cashflow",#N/A,FALSE,"CASHFLOW "}</definedName>
    <definedName name="ฟฟ" hidden="1">{"cashflow",#N/A,FALSE,"CASHFLOW "}</definedName>
    <definedName name="ฟภ" localSheetId="2" hidden="1">{"index",#N/A,FALSE,"INDEX"}</definedName>
    <definedName name="ฟภ" hidden="1">{"index",#N/A,FALSE,"INDEX"}</definedName>
    <definedName name="ฟหด" localSheetId="2" hidden="1">{"'ตัวอย่าง'!$A$1:$O$21"}</definedName>
    <definedName name="ฟหด" hidden="1">{"'ตัวอย่าง'!$A$1:$O$21"}</definedName>
    <definedName name="ฟำ" localSheetId="2" hidden="1">{"'ตัวอย่าง'!$A$1:$O$21"}</definedName>
    <definedName name="ฟำ" hidden="1">{"'ตัวอย่าง'!$A$1:$O$21"}</definedName>
    <definedName name="ฟำดฟำ" localSheetId="2" hidden="1">{"'ตัวอย่าง'!$A$1:$O$21"}</definedName>
    <definedName name="ฟำดฟำ" hidden="1">{"'ตัวอย่าง'!$A$1:$O$21"}</definedName>
    <definedName name="เม.ย" localSheetId="2" hidden="1">{"'ตัวอย่าง'!$A$1:$O$21"}</definedName>
    <definedName name="เม.ย" hidden="1">{"'ตัวอย่าง'!$A$1:$O$21"}</definedName>
    <definedName name="เมษายน" localSheetId="2" hidden="1">{"'ตัวอย่าง'!$A$1:$O$21"}</definedName>
    <definedName name="เมษายน" hidden="1">{"'ตัวอย่าง'!$A$1:$O$21"}</definedName>
    <definedName name="เมษายน๑" localSheetId="2" hidden="1">{"'ตัวอย่าง'!$A$1:$O$21"}</definedName>
    <definedName name="เมษายน๑" hidden="1">{"'ตัวอย่าง'!$A$1:$O$21"}</definedName>
    <definedName name="ศูนย์พัฒนา" localSheetId="2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ศูนย์พัฒนา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4" l="1"/>
  <c r="C19" i="4" l="1"/>
  <c r="N25" i="4"/>
  <c r="O25" i="4"/>
  <c r="C25" i="4"/>
  <c r="O2" i="4" l="1"/>
  <c r="O22" i="4" s="1"/>
  <c r="N2" i="4"/>
  <c r="N22" i="4" s="1"/>
  <c r="M2" i="4"/>
  <c r="M22" i="4" s="1"/>
  <c r="L2" i="4"/>
  <c r="L22" i="4" s="1"/>
  <c r="K2" i="4"/>
  <c r="K22" i="4" s="1"/>
  <c r="J2" i="4"/>
  <c r="J22" i="4" s="1"/>
  <c r="I2" i="4"/>
  <c r="I22" i="4" s="1"/>
  <c r="H2" i="4"/>
  <c r="H22" i="4" s="1"/>
  <c r="G2" i="4"/>
  <c r="G22" i="4" s="1"/>
  <c r="F2" i="4"/>
  <c r="F22" i="4" s="1"/>
  <c r="E2" i="4"/>
  <c r="E22" i="4" s="1"/>
  <c r="D2" i="4"/>
  <c r="D22" i="4" s="1"/>
  <c r="C2" i="4"/>
  <c r="C22" i="4" s="1"/>
  <c r="O2" i="2"/>
  <c r="N2" i="2"/>
  <c r="M2" i="2"/>
  <c r="L2" i="2"/>
  <c r="K2" i="2"/>
  <c r="J2" i="2"/>
  <c r="I2" i="2"/>
  <c r="H2" i="2"/>
  <c r="G2" i="2"/>
  <c r="F2" i="2"/>
  <c r="E2" i="2"/>
  <c r="D2" i="2"/>
  <c r="C2" i="2"/>
  <c r="E10" i="2" l="1"/>
  <c r="D10" i="2"/>
  <c r="D21" i="1"/>
  <c r="J94" i="3" l="1"/>
  <c r="N19" i="4" l="1"/>
  <c r="O19" i="4"/>
  <c r="Q1" i="4"/>
  <c r="D19" i="4" l="1"/>
  <c r="M25" i="4"/>
  <c r="L25" i="4"/>
  <c r="K25" i="4"/>
  <c r="I25" i="4"/>
  <c r="H25" i="4"/>
  <c r="G25" i="4"/>
  <c r="F25" i="4"/>
  <c r="E25" i="4"/>
  <c r="D25" i="4"/>
  <c r="M94" i="3"/>
  <c r="N94" i="3" s="1"/>
  <c r="P94" i="3" s="1"/>
  <c r="Q94" i="3" s="1"/>
  <c r="I94" i="3"/>
  <c r="H19" i="4" l="1"/>
  <c r="I19" i="4"/>
  <c r="L19" i="4"/>
  <c r="M19" i="4"/>
  <c r="E19" i="4"/>
  <c r="F19" i="4"/>
  <c r="J25" i="4"/>
  <c r="K19" i="4"/>
  <c r="J19" i="4"/>
  <c r="G19" i="4"/>
  <c r="U67" i="3" l="1"/>
  <c r="T67" i="3"/>
  <c r="S67" i="3"/>
  <c r="R67" i="3"/>
  <c r="A51" i="3"/>
  <c r="A52" i="3" s="1"/>
  <c r="A53" i="3" s="1"/>
  <c r="A54" i="3" s="1"/>
  <c r="A55" i="3" s="1"/>
  <c r="A56" i="3" s="1"/>
  <c r="A57" i="3" s="1"/>
  <c r="A58" i="3" s="1"/>
  <c r="A59" i="3" s="1"/>
  <c r="A60" i="3" s="1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B47" i="3"/>
  <c r="B45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O21" i="2"/>
  <c r="N21" i="2"/>
  <c r="M21" i="2"/>
  <c r="K21" i="2"/>
  <c r="J21" i="2"/>
  <c r="I21" i="2"/>
  <c r="H21" i="2"/>
  <c r="G21" i="2"/>
  <c r="AC21" i="2" s="1"/>
  <c r="F21" i="2"/>
  <c r="E21" i="2"/>
  <c r="D21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AE19" i="2"/>
  <c r="AD19" i="2"/>
  <c r="AG19" i="2" s="1"/>
  <c r="AC19" i="2"/>
  <c r="AB19" i="2"/>
  <c r="AF19" i="2" s="1"/>
  <c r="AA19" i="2"/>
  <c r="Z19" i="2"/>
  <c r="Y19" i="2"/>
  <c r="X19" i="2"/>
  <c r="W19" i="2"/>
  <c r="V19" i="2"/>
  <c r="U19" i="2"/>
  <c r="T19" i="2"/>
  <c r="S19" i="2"/>
  <c r="R19" i="2"/>
  <c r="Q19" i="2"/>
  <c r="P19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AE14" i="2"/>
  <c r="AD14" i="2"/>
  <c r="AC14" i="2"/>
  <c r="AB14" i="2"/>
  <c r="AF14" i="2" s="1"/>
  <c r="AA14" i="2"/>
  <c r="Z14" i="2"/>
  <c r="Y14" i="2"/>
  <c r="X14" i="2"/>
  <c r="W14" i="2"/>
  <c r="V14" i="2"/>
  <c r="U14" i="2"/>
  <c r="T14" i="2"/>
  <c r="S14" i="2"/>
  <c r="R14" i="2"/>
  <c r="Q14" i="2"/>
  <c r="P14" i="2"/>
  <c r="AE13" i="2"/>
  <c r="AD13" i="2"/>
  <c r="AC13" i="2"/>
  <c r="AB13" i="2"/>
  <c r="AF13" i="2" s="1"/>
  <c r="AA13" i="2"/>
  <c r="Z13" i="2"/>
  <c r="Y13" i="2"/>
  <c r="X13" i="2"/>
  <c r="W13" i="2"/>
  <c r="V13" i="2"/>
  <c r="U13" i="2"/>
  <c r="T13" i="2"/>
  <c r="S13" i="2"/>
  <c r="R13" i="2"/>
  <c r="Q13" i="2"/>
  <c r="P13" i="2"/>
  <c r="AE12" i="2"/>
  <c r="AD12" i="2"/>
  <c r="AG12" i="2" s="1"/>
  <c r="AC12" i="2"/>
  <c r="AB12" i="2"/>
  <c r="AF12" i="2" s="1"/>
  <c r="AH12" i="2" s="1"/>
  <c r="AA12" i="2"/>
  <c r="Z12" i="2"/>
  <c r="Y12" i="2"/>
  <c r="X12" i="2"/>
  <c r="W12" i="2"/>
  <c r="V12" i="2"/>
  <c r="U12" i="2"/>
  <c r="T12" i="2"/>
  <c r="S12" i="2"/>
  <c r="R12" i="2"/>
  <c r="Q12" i="2"/>
  <c r="P12" i="2"/>
  <c r="AE11" i="2"/>
  <c r="AC11" i="2"/>
  <c r="AB11" i="2"/>
  <c r="W11" i="2"/>
  <c r="V11" i="2"/>
  <c r="U11" i="2"/>
  <c r="T11" i="2"/>
  <c r="S11" i="2"/>
  <c r="R11" i="2"/>
  <c r="Q11" i="2"/>
  <c r="P11" i="2"/>
  <c r="L11" i="2"/>
  <c r="Z11" i="2" s="1"/>
  <c r="E16" i="2"/>
  <c r="E18" i="2" s="1"/>
  <c r="E22" i="2" s="1"/>
  <c r="AA5" i="2"/>
  <c r="AE5" i="2" s="1"/>
  <c r="AG5" i="2" s="1"/>
  <c r="AH5" i="2" s="1"/>
  <c r="Z5" i="2"/>
  <c r="Y5" i="2"/>
  <c r="X5" i="2"/>
  <c r="AD5" i="2" s="1"/>
  <c r="W5" i="2"/>
  <c r="V5" i="2"/>
  <c r="U5" i="2"/>
  <c r="AC5" i="2" s="1"/>
  <c r="AF5" i="2" s="1"/>
  <c r="T5" i="2"/>
  <c r="S5" i="2"/>
  <c r="R5" i="2"/>
  <c r="AB5" i="2" s="1"/>
  <c r="Q5" i="2"/>
  <c r="P5" i="2"/>
  <c r="AA4" i="2"/>
  <c r="AE4" i="2" s="1"/>
  <c r="AG4" i="2" s="1"/>
  <c r="AH4" i="2" s="1"/>
  <c r="Z4" i="2"/>
  <c r="Y4" i="2"/>
  <c r="X4" i="2"/>
  <c r="AD4" i="2" s="1"/>
  <c r="W4" i="2"/>
  <c r="V4" i="2"/>
  <c r="U4" i="2"/>
  <c r="AC4" i="2" s="1"/>
  <c r="AF4" i="2" s="1"/>
  <c r="T4" i="2"/>
  <c r="S4" i="2"/>
  <c r="R4" i="2"/>
  <c r="AB4" i="2" s="1"/>
  <c r="Q4" i="2"/>
  <c r="P4" i="2"/>
  <c r="P3" i="2"/>
  <c r="D6" i="2"/>
  <c r="C6" i="2"/>
  <c r="AE42" i="1"/>
  <c r="AD42" i="1"/>
  <c r="AG42" i="1" s="1"/>
  <c r="AC42" i="1"/>
  <c r="AB42" i="1"/>
  <c r="AF42" i="1" s="1"/>
  <c r="AA42" i="1"/>
  <c r="Z42" i="1"/>
  <c r="Y42" i="1"/>
  <c r="X42" i="1"/>
  <c r="W42" i="1"/>
  <c r="V42" i="1"/>
  <c r="U42" i="1"/>
  <c r="T42" i="1"/>
  <c r="S42" i="1"/>
  <c r="R42" i="1"/>
  <c r="Q42" i="1"/>
  <c r="P42" i="1"/>
  <c r="AE41" i="1"/>
  <c r="AD41" i="1"/>
  <c r="AG41" i="1" s="1"/>
  <c r="AC41" i="1"/>
  <c r="AB41" i="1"/>
  <c r="AF41" i="1" s="1"/>
  <c r="AH41" i="1" s="1"/>
  <c r="AA41" i="1"/>
  <c r="Z41" i="1"/>
  <c r="Y41" i="1"/>
  <c r="X41" i="1"/>
  <c r="W41" i="1"/>
  <c r="V41" i="1"/>
  <c r="U41" i="1"/>
  <c r="T41" i="1"/>
  <c r="S41" i="1"/>
  <c r="R41" i="1"/>
  <c r="Q41" i="1"/>
  <c r="P41" i="1"/>
  <c r="AE40" i="1"/>
  <c r="AD40" i="1"/>
  <c r="AG40" i="1" s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AE39" i="1"/>
  <c r="AD39" i="1"/>
  <c r="AG39" i="1" s="1"/>
  <c r="AC39" i="1"/>
  <c r="AB39" i="1"/>
  <c r="AF39" i="1" s="1"/>
  <c r="AH39" i="1" s="1"/>
  <c r="AA39" i="1"/>
  <c r="Z39" i="1"/>
  <c r="Y39" i="1"/>
  <c r="X39" i="1"/>
  <c r="W39" i="1"/>
  <c r="V39" i="1"/>
  <c r="U39" i="1"/>
  <c r="T39" i="1"/>
  <c r="S39" i="1"/>
  <c r="R39" i="1"/>
  <c r="Q39" i="1"/>
  <c r="P39" i="1"/>
  <c r="AE38" i="1"/>
  <c r="AD38" i="1"/>
  <c r="AG38" i="1" s="1"/>
  <c r="AC38" i="1"/>
  <c r="AB38" i="1"/>
  <c r="AF38" i="1" s="1"/>
  <c r="AH38" i="1" s="1"/>
  <c r="AA38" i="1"/>
  <c r="Z38" i="1"/>
  <c r="Y38" i="1"/>
  <c r="X38" i="1"/>
  <c r="W38" i="1"/>
  <c r="V38" i="1"/>
  <c r="U38" i="1"/>
  <c r="T38" i="1"/>
  <c r="S38" i="1"/>
  <c r="R38" i="1"/>
  <c r="Q38" i="1"/>
  <c r="P38" i="1"/>
  <c r="AE37" i="1"/>
  <c r="AD37" i="1"/>
  <c r="AG37" i="1" s="1"/>
  <c r="AC37" i="1"/>
  <c r="AB37" i="1"/>
  <c r="AF37" i="1" s="1"/>
  <c r="AA37" i="1"/>
  <c r="Z37" i="1"/>
  <c r="Y37" i="1"/>
  <c r="X37" i="1"/>
  <c r="W37" i="1"/>
  <c r="V37" i="1"/>
  <c r="U37" i="1"/>
  <c r="T37" i="1"/>
  <c r="S37" i="1"/>
  <c r="R37" i="1"/>
  <c r="Q37" i="1"/>
  <c r="P37" i="1"/>
  <c r="AE36" i="1"/>
  <c r="AD36" i="1"/>
  <c r="AG36" i="1" s="1"/>
  <c r="AC36" i="1"/>
  <c r="AB36" i="1"/>
  <c r="AF36" i="1" s="1"/>
  <c r="AA36" i="1"/>
  <c r="Z36" i="1"/>
  <c r="Y36" i="1"/>
  <c r="X36" i="1"/>
  <c r="W36" i="1"/>
  <c r="V36" i="1"/>
  <c r="U36" i="1"/>
  <c r="T36" i="1"/>
  <c r="S36" i="1"/>
  <c r="R36" i="1"/>
  <c r="Q36" i="1"/>
  <c r="P36" i="1"/>
  <c r="AE35" i="1"/>
  <c r="AD35" i="1"/>
  <c r="AC35" i="1"/>
  <c r="AB35" i="1"/>
  <c r="AF35" i="1" s="1"/>
  <c r="AA35" i="1"/>
  <c r="Z35" i="1"/>
  <c r="Y35" i="1"/>
  <c r="X35" i="1"/>
  <c r="W35" i="1"/>
  <c r="V35" i="1"/>
  <c r="U35" i="1"/>
  <c r="T35" i="1"/>
  <c r="S35" i="1"/>
  <c r="R35" i="1"/>
  <c r="Q35" i="1"/>
  <c r="P35" i="1"/>
  <c r="AE34" i="1"/>
  <c r="AD34" i="1"/>
  <c r="AC34" i="1"/>
  <c r="AB34" i="1"/>
  <c r="AF34" i="1" s="1"/>
  <c r="AA34" i="1"/>
  <c r="Z34" i="1"/>
  <c r="Y34" i="1"/>
  <c r="X34" i="1"/>
  <c r="W34" i="1"/>
  <c r="V34" i="1"/>
  <c r="U34" i="1"/>
  <c r="T34" i="1"/>
  <c r="S34" i="1"/>
  <c r="R34" i="1"/>
  <c r="Q34" i="1"/>
  <c r="P34" i="1"/>
  <c r="AE33" i="1"/>
  <c r="AD33" i="1"/>
  <c r="AG33" i="1" s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AE32" i="1"/>
  <c r="AD32" i="1"/>
  <c r="AG32" i="1" s="1"/>
  <c r="AC32" i="1"/>
  <c r="AB32" i="1"/>
  <c r="AF32" i="1" s="1"/>
  <c r="AA32" i="1"/>
  <c r="Z32" i="1"/>
  <c r="Y32" i="1"/>
  <c r="X32" i="1"/>
  <c r="W32" i="1"/>
  <c r="V32" i="1"/>
  <c r="U32" i="1"/>
  <c r="T32" i="1"/>
  <c r="S32" i="1"/>
  <c r="R32" i="1"/>
  <c r="Q32" i="1"/>
  <c r="P32" i="1"/>
  <c r="AE31" i="1"/>
  <c r="AD31" i="1"/>
  <c r="AC31" i="1"/>
  <c r="AB31" i="1"/>
  <c r="AF31" i="1" s="1"/>
  <c r="AA31" i="1"/>
  <c r="Z31" i="1"/>
  <c r="Y31" i="1"/>
  <c r="X31" i="1"/>
  <c r="W31" i="1"/>
  <c r="V31" i="1"/>
  <c r="U31" i="1"/>
  <c r="T31" i="1"/>
  <c r="S31" i="1"/>
  <c r="R31" i="1"/>
  <c r="Q31" i="1"/>
  <c r="P31" i="1"/>
  <c r="AE30" i="1"/>
  <c r="AD30" i="1"/>
  <c r="AG30" i="1" s="1"/>
  <c r="AC30" i="1"/>
  <c r="AB30" i="1"/>
  <c r="AF30" i="1" s="1"/>
  <c r="AA30" i="1"/>
  <c r="Z30" i="1"/>
  <c r="Y30" i="1"/>
  <c r="X30" i="1"/>
  <c r="W30" i="1"/>
  <c r="V30" i="1"/>
  <c r="U30" i="1"/>
  <c r="T30" i="1"/>
  <c r="S30" i="1"/>
  <c r="R30" i="1"/>
  <c r="Q30" i="1"/>
  <c r="P30" i="1"/>
  <c r="AE29" i="1"/>
  <c r="AD29" i="1"/>
  <c r="AG29" i="1" s="1"/>
  <c r="AC29" i="1"/>
  <c r="AB29" i="1"/>
  <c r="AF29" i="1" s="1"/>
  <c r="AA29" i="1"/>
  <c r="Z29" i="1"/>
  <c r="Y29" i="1"/>
  <c r="X29" i="1"/>
  <c r="W29" i="1"/>
  <c r="V29" i="1"/>
  <c r="U29" i="1"/>
  <c r="T29" i="1"/>
  <c r="S29" i="1"/>
  <c r="R29" i="1"/>
  <c r="Q29" i="1"/>
  <c r="P29" i="1"/>
  <c r="N27" i="1"/>
  <c r="N13" i="1" s="1"/>
  <c r="L27" i="1"/>
  <c r="L13" i="1" s="1"/>
  <c r="I27" i="1"/>
  <c r="I13" i="1" s="1"/>
  <c r="H27" i="1"/>
  <c r="H13" i="1" s="1"/>
  <c r="F27" i="1"/>
  <c r="F13" i="1" s="1"/>
  <c r="Y28" i="1"/>
  <c r="O27" i="1"/>
  <c r="O13" i="1" s="1"/>
  <c r="M27" i="1"/>
  <c r="M13" i="1" s="1"/>
  <c r="K27" i="1"/>
  <c r="K13" i="1" s="1"/>
  <c r="J27" i="1"/>
  <c r="J13" i="1" s="1"/>
  <c r="G27" i="1"/>
  <c r="G13" i="1" s="1"/>
  <c r="E27" i="1"/>
  <c r="E13" i="1" s="1"/>
  <c r="P21" i="1"/>
  <c r="O21" i="1"/>
  <c r="N21" i="1"/>
  <c r="M21" i="1"/>
  <c r="K21" i="1"/>
  <c r="J21" i="1"/>
  <c r="I21" i="1"/>
  <c r="H21" i="1"/>
  <c r="G21" i="1"/>
  <c r="AC21" i="1" s="1"/>
  <c r="F21" i="1"/>
  <c r="E21" i="1"/>
  <c r="AE20" i="1"/>
  <c r="AD20" i="1"/>
  <c r="AG20" i="1" s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AE19" i="1"/>
  <c r="AC19" i="1"/>
  <c r="AB19" i="1"/>
  <c r="AF19" i="1" s="1"/>
  <c r="W19" i="1"/>
  <c r="V19" i="1"/>
  <c r="U19" i="1"/>
  <c r="T19" i="1"/>
  <c r="S19" i="1"/>
  <c r="R19" i="1"/>
  <c r="Q19" i="1"/>
  <c r="P19" i="1"/>
  <c r="AA19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O14" i="1" s="1"/>
  <c r="N15" i="1"/>
  <c r="N14" i="1" s="1"/>
  <c r="M15" i="1"/>
  <c r="L15" i="1"/>
  <c r="L14" i="1" s="1"/>
  <c r="K15" i="1"/>
  <c r="J15" i="1"/>
  <c r="J14" i="1" s="1"/>
  <c r="I15" i="1"/>
  <c r="H15" i="1"/>
  <c r="H14" i="1" s="1"/>
  <c r="G15" i="1"/>
  <c r="G14" i="1" s="1"/>
  <c r="F15" i="1"/>
  <c r="E15" i="1"/>
  <c r="E14" i="1" s="1"/>
  <c r="D15" i="1"/>
  <c r="D14" i="1" s="1"/>
  <c r="M14" i="1"/>
  <c r="K14" i="1"/>
  <c r="I14" i="1"/>
  <c r="AE12" i="1"/>
  <c r="AD12" i="1"/>
  <c r="AG12" i="1" s="1"/>
  <c r="AC12" i="1"/>
  <c r="AB12" i="1"/>
  <c r="AF12" i="1" s="1"/>
  <c r="AH12" i="1" s="1"/>
  <c r="AA12" i="1"/>
  <c r="Z12" i="1"/>
  <c r="Y12" i="1"/>
  <c r="X12" i="1"/>
  <c r="W12" i="1"/>
  <c r="V12" i="1"/>
  <c r="U12" i="1"/>
  <c r="T12" i="1"/>
  <c r="S12" i="1"/>
  <c r="R12" i="1"/>
  <c r="Q12" i="1"/>
  <c r="P12" i="1"/>
  <c r="AE11" i="1"/>
  <c r="AC11" i="1"/>
  <c r="AB11" i="1"/>
  <c r="AF11" i="1" s="1"/>
  <c r="W11" i="1"/>
  <c r="V11" i="1"/>
  <c r="U11" i="1"/>
  <c r="T11" i="1"/>
  <c r="S11" i="1"/>
  <c r="R11" i="1"/>
  <c r="Q11" i="1"/>
  <c r="P11" i="1"/>
  <c r="Q5" i="1"/>
  <c r="P5" i="1"/>
  <c r="W5" i="1"/>
  <c r="V5" i="1"/>
  <c r="U5" i="1"/>
  <c r="AC5" i="1" s="1"/>
  <c r="AF5" i="1" s="1"/>
  <c r="T5" i="1"/>
  <c r="S5" i="1"/>
  <c r="R5" i="1"/>
  <c r="AB5" i="1" s="1"/>
  <c r="Q4" i="1"/>
  <c r="P4" i="1"/>
  <c r="W4" i="1"/>
  <c r="V4" i="1"/>
  <c r="U4" i="1"/>
  <c r="AC4" i="1" s="1"/>
  <c r="AF4" i="1" s="1"/>
  <c r="T4" i="1"/>
  <c r="S4" i="1"/>
  <c r="R4" i="1"/>
  <c r="AB4" i="1" s="1"/>
  <c r="P3" i="1"/>
  <c r="D6" i="1"/>
  <c r="C6" i="1"/>
  <c r="AB21" i="1" l="1"/>
  <c r="R21" i="1"/>
  <c r="AF11" i="2"/>
  <c r="L11" i="1"/>
  <c r="AA11" i="1" s="1"/>
  <c r="AD13" i="1"/>
  <c r="A62" i="3"/>
  <c r="A61" i="3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G14" i="2"/>
  <c r="AH14" i="2" s="1"/>
  <c r="AB21" i="2"/>
  <c r="AF21" i="2" s="1"/>
  <c r="AH32" i="1"/>
  <c r="X11" i="2"/>
  <c r="AA11" i="2"/>
  <c r="AH42" i="1"/>
  <c r="AF33" i="1"/>
  <c r="AH33" i="1" s="1"/>
  <c r="AF20" i="1"/>
  <c r="AH20" i="1" s="1"/>
  <c r="T21" i="1"/>
  <c r="P6" i="2"/>
  <c r="P8" i="2" s="1"/>
  <c r="AG35" i="1"/>
  <c r="AH35" i="1" s="1"/>
  <c r="AF21" i="1"/>
  <c r="AG31" i="1"/>
  <c r="T21" i="2"/>
  <c r="L21" i="2"/>
  <c r="AD21" i="2" s="1"/>
  <c r="AH31" i="1"/>
  <c r="F14" i="1"/>
  <c r="U14" i="1" s="1"/>
  <c r="AF40" i="1"/>
  <c r="AH40" i="1" s="1"/>
  <c r="AG20" i="2"/>
  <c r="AD28" i="1"/>
  <c r="AD27" i="1" s="1"/>
  <c r="AC45" i="1"/>
  <c r="Q28" i="1"/>
  <c r="Q27" i="1" s="1"/>
  <c r="P45" i="1"/>
  <c r="P10" i="1"/>
  <c r="AC13" i="1"/>
  <c r="V28" i="1"/>
  <c r="V27" i="1" s="1"/>
  <c r="AA45" i="1"/>
  <c r="AE45" i="1"/>
  <c r="AD14" i="1"/>
  <c r="AE14" i="1"/>
  <c r="Q10" i="2"/>
  <c r="Q16" i="2" s="1"/>
  <c r="Q18" i="2" s="1"/>
  <c r="P6" i="1"/>
  <c r="P8" i="1" s="1"/>
  <c r="D8" i="1"/>
  <c r="AE13" i="1"/>
  <c r="AC14" i="1"/>
  <c r="Y27" i="1"/>
  <c r="AH29" i="1"/>
  <c r="AD19" i="1"/>
  <c r="AG19" i="1" s="1"/>
  <c r="AH19" i="1" s="1"/>
  <c r="W21" i="1"/>
  <c r="S21" i="1"/>
  <c r="U21" i="1"/>
  <c r="AA28" i="1"/>
  <c r="AA27" i="1" s="1"/>
  <c r="S28" i="1"/>
  <c r="S27" i="1" s="1"/>
  <c r="Z28" i="1"/>
  <c r="Z27" i="1" s="1"/>
  <c r="R28" i="1"/>
  <c r="R27" i="1" s="1"/>
  <c r="X28" i="1"/>
  <c r="X27" i="1" s="1"/>
  <c r="P28" i="1"/>
  <c r="P27" i="1" s="1"/>
  <c r="W28" i="1"/>
  <c r="W27" i="1" s="1"/>
  <c r="U28" i="1"/>
  <c r="U27" i="1" s="1"/>
  <c r="D27" i="1"/>
  <c r="D13" i="1" s="1"/>
  <c r="AB28" i="1"/>
  <c r="AG34" i="1"/>
  <c r="AH34" i="1" s="1"/>
  <c r="AH36" i="1"/>
  <c r="D8" i="2"/>
  <c r="AF20" i="2"/>
  <c r="AH20" i="2" s="1"/>
  <c r="P14" i="1"/>
  <c r="AE21" i="1"/>
  <c r="V21" i="1"/>
  <c r="AE28" i="1"/>
  <c r="AH37" i="1"/>
  <c r="V21" i="2"/>
  <c r="Z11" i="1"/>
  <c r="Q14" i="1"/>
  <c r="X19" i="1"/>
  <c r="S45" i="1"/>
  <c r="Y19" i="1"/>
  <c r="AC28" i="1"/>
  <c r="AC27" i="1" s="1"/>
  <c r="AD45" i="1"/>
  <c r="U45" i="1"/>
  <c r="AH19" i="2"/>
  <c r="E16" i="1"/>
  <c r="E18" i="1" s="1"/>
  <c r="E22" i="1" s="1"/>
  <c r="Z19" i="1"/>
  <c r="AH30" i="1"/>
  <c r="X45" i="1"/>
  <c r="AG13" i="2"/>
  <c r="AH13" i="2" s="1"/>
  <c r="AA21" i="2"/>
  <c r="S21" i="2"/>
  <c r="Z21" i="2"/>
  <c r="R21" i="2"/>
  <c r="Y21" i="2"/>
  <c r="Q21" i="2"/>
  <c r="X21" i="2"/>
  <c r="P21" i="2"/>
  <c r="W21" i="2"/>
  <c r="U21" i="2"/>
  <c r="Q10" i="1"/>
  <c r="Q21" i="1"/>
  <c r="T28" i="1"/>
  <c r="T27" i="1" s="1"/>
  <c r="Z45" i="1"/>
  <c r="AE21" i="2"/>
  <c r="AG21" i="2" s="1"/>
  <c r="AH21" i="2" s="1"/>
  <c r="T45" i="1"/>
  <c r="AB45" i="1"/>
  <c r="P10" i="2"/>
  <c r="P16" i="2" s="1"/>
  <c r="P18" i="2" s="1"/>
  <c r="V45" i="1"/>
  <c r="AD11" i="2"/>
  <c r="AG11" i="2" s="1"/>
  <c r="AH11" i="2" s="1"/>
  <c r="W45" i="1"/>
  <c r="D16" i="2"/>
  <c r="Q45" i="1"/>
  <c r="Y45" i="1"/>
  <c r="Y11" i="2"/>
  <c r="R45" i="1"/>
  <c r="S14" i="1" l="1"/>
  <c r="AG13" i="1"/>
  <c r="T14" i="1"/>
  <c r="L21" i="1"/>
  <c r="AD21" i="1" s="1"/>
  <c r="AD11" i="1"/>
  <c r="AG11" i="1" s="1"/>
  <c r="AH11" i="1" s="1"/>
  <c r="Y11" i="1"/>
  <c r="X11" i="1"/>
  <c r="Z21" i="1"/>
  <c r="Z14" i="1"/>
  <c r="P22" i="2"/>
  <c r="P23" i="2" s="1"/>
  <c r="W14" i="1"/>
  <c r="X14" i="1"/>
  <c r="Y14" i="1"/>
  <c r="AB14" i="1"/>
  <c r="AF14" i="1" s="1"/>
  <c r="R14" i="1"/>
  <c r="AA14" i="1"/>
  <c r="AG21" i="1"/>
  <c r="AH21" i="1" s="1"/>
  <c r="V14" i="1"/>
  <c r="AG45" i="1"/>
  <c r="D18" i="2"/>
  <c r="D22" i="2" s="1"/>
  <c r="D23" i="2" s="1"/>
  <c r="AF45" i="1"/>
  <c r="Q22" i="2"/>
  <c r="AG14" i="1"/>
  <c r="Y21" i="1"/>
  <c r="AA21" i="1"/>
  <c r="AF28" i="1"/>
  <c r="AB27" i="1"/>
  <c r="AE27" i="1"/>
  <c r="AG28" i="1"/>
  <c r="AG27" i="1" s="1"/>
  <c r="AA13" i="1"/>
  <c r="S13" i="1"/>
  <c r="Z13" i="1"/>
  <c r="R13" i="1"/>
  <c r="AB13" i="1"/>
  <c r="AF13" i="1" s="1"/>
  <c r="AH13" i="1" s="1"/>
  <c r="Y13" i="1"/>
  <c r="Q13" i="1"/>
  <c r="Q16" i="1" s="1"/>
  <c r="Q18" i="1" s="1"/>
  <c r="Q22" i="1" s="1"/>
  <c r="X13" i="1"/>
  <c r="P13" i="1"/>
  <c r="P16" i="1" s="1"/>
  <c r="P18" i="1" s="1"/>
  <c r="P22" i="1" s="1"/>
  <c r="P23" i="1" s="1"/>
  <c r="T13" i="1"/>
  <c r="W13" i="1"/>
  <c r="V13" i="1"/>
  <c r="U13" i="1"/>
  <c r="D16" i="1"/>
  <c r="D18" i="1" s="1"/>
  <c r="D22" i="1" s="1"/>
  <c r="D23" i="1" s="1"/>
  <c r="X21" i="1" l="1"/>
  <c r="AH45" i="1"/>
  <c r="AH14" i="1"/>
  <c r="AH28" i="1"/>
  <c r="AH27" i="1" s="1"/>
  <c r="AF27" i="1"/>
  <c r="X5" i="1" l="1"/>
  <c r="AD5" i="1" s="1"/>
  <c r="X4" i="1"/>
  <c r="AD4" i="1" s="1"/>
  <c r="T71" i="3" l="1"/>
  <c r="U57" i="3" l="1"/>
  <c r="T57" i="3"/>
  <c r="S57" i="3"/>
  <c r="R57" i="3"/>
  <c r="U11" i="3"/>
  <c r="T11" i="3"/>
  <c r="S11" i="3"/>
  <c r="R11" i="3"/>
  <c r="U79" i="3" l="1"/>
  <c r="T79" i="3"/>
  <c r="S79" i="3"/>
  <c r="R79" i="3"/>
  <c r="U78" i="3"/>
  <c r="T78" i="3"/>
  <c r="S78" i="3"/>
  <c r="R78" i="3"/>
  <c r="F92" i="3"/>
  <c r="U77" i="3"/>
  <c r="T77" i="3"/>
  <c r="S77" i="3"/>
  <c r="R77" i="3"/>
  <c r="U76" i="3"/>
  <c r="T76" i="3"/>
  <c r="S76" i="3"/>
  <c r="R76" i="3"/>
  <c r="U75" i="3"/>
  <c r="T75" i="3"/>
  <c r="S75" i="3"/>
  <c r="R75" i="3"/>
  <c r="U74" i="3"/>
  <c r="T74" i="3"/>
  <c r="S74" i="3"/>
  <c r="R74" i="3"/>
  <c r="U73" i="3"/>
  <c r="T73" i="3"/>
  <c r="S73" i="3"/>
  <c r="R73" i="3"/>
  <c r="S72" i="3"/>
  <c r="R72" i="3"/>
  <c r="U66" i="3"/>
  <c r="T66" i="3"/>
  <c r="S66" i="3"/>
  <c r="R66" i="3"/>
  <c r="U65" i="3"/>
  <c r="T65" i="3"/>
  <c r="S65" i="3"/>
  <c r="R65" i="3"/>
  <c r="U64" i="3"/>
  <c r="T64" i="3"/>
  <c r="S64" i="3"/>
  <c r="R64" i="3"/>
  <c r="U63" i="3"/>
  <c r="T63" i="3"/>
  <c r="S63" i="3"/>
  <c r="R63" i="3"/>
  <c r="U62" i="3"/>
  <c r="T62" i="3"/>
  <c r="S62" i="3"/>
  <c r="R62" i="3"/>
  <c r="U60" i="3"/>
  <c r="T60" i="3"/>
  <c r="S60" i="3"/>
  <c r="R60" i="3"/>
  <c r="U59" i="3"/>
  <c r="T59" i="3"/>
  <c r="S59" i="3"/>
  <c r="R59" i="3"/>
  <c r="U58" i="3"/>
  <c r="T58" i="3"/>
  <c r="S58" i="3"/>
  <c r="R58" i="3"/>
  <c r="U54" i="3"/>
  <c r="T54" i="3"/>
  <c r="S54" i="3"/>
  <c r="R54" i="3"/>
  <c r="U53" i="3"/>
  <c r="T53" i="3"/>
  <c r="S53" i="3"/>
  <c r="R53" i="3"/>
  <c r="U52" i="3"/>
  <c r="T52" i="3"/>
  <c r="S52" i="3"/>
  <c r="R52" i="3"/>
  <c r="U42" i="3"/>
  <c r="T42" i="3"/>
  <c r="S42" i="3"/>
  <c r="R42" i="3"/>
  <c r="U38" i="3"/>
  <c r="T38" i="3"/>
  <c r="S38" i="3"/>
  <c r="R38" i="3"/>
  <c r="U37" i="3"/>
  <c r="T37" i="3"/>
  <c r="S37" i="3"/>
  <c r="R37" i="3"/>
  <c r="U36" i="3"/>
  <c r="T36" i="3"/>
  <c r="S36" i="3"/>
  <c r="R36" i="3"/>
  <c r="U33" i="3"/>
  <c r="T33" i="3"/>
  <c r="S33" i="3"/>
  <c r="R33" i="3"/>
  <c r="U31" i="3"/>
  <c r="T31" i="3"/>
  <c r="S31" i="3"/>
  <c r="R31" i="3"/>
  <c r="U29" i="3"/>
  <c r="T29" i="3"/>
  <c r="S29" i="3"/>
  <c r="R29" i="3"/>
  <c r="U28" i="3"/>
  <c r="T28" i="3"/>
  <c r="S28" i="3"/>
  <c r="R28" i="3"/>
  <c r="U27" i="3"/>
  <c r="T27" i="3"/>
  <c r="S27" i="3"/>
  <c r="R27" i="3"/>
  <c r="U26" i="3"/>
  <c r="T26" i="3"/>
  <c r="S26" i="3"/>
  <c r="R26" i="3"/>
  <c r="U25" i="3"/>
  <c r="T25" i="3"/>
  <c r="S25" i="3"/>
  <c r="R25" i="3"/>
  <c r="U24" i="3"/>
  <c r="T24" i="3"/>
  <c r="S24" i="3"/>
  <c r="R24" i="3"/>
  <c r="T21" i="3"/>
  <c r="S21" i="3"/>
  <c r="R21" i="3"/>
  <c r="U19" i="3"/>
  <c r="T19" i="3"/>
  <c r="S19" i="3"/>
  <c r="R19" i="3"/>
  <c r="U18" i="3"/>
  <c r="T18" i="3"/>
  <c r="S18" i="3"/>
  <c r="R18" i="3"/>
  <c r="U17" i="3"/>
  <c r="T17" i="3"/>
  <c r="S17" i="3"/>
  <c r="R17" i="3"/>
  <c r="U16" i="3"/>
  <c r="T16" i="3"/>
  <c r="S16" i="3"/>
  <c r="R16" i="3"/>
  <c r="U15" i="3"/>
  <c r="T15" i="3"/>
  <c r="S15" i="3"/>
  <c r="R15" i="3"/>
  <c r="U14" i="3"/>
  <c r="T14" i="3"/>
  <c r="S14" i="3"/>
  <c r="R14" i="3"/>
  <c r="U13" i="3"/>
  <c r="T13" i="3"/>
  <c r="S13" i="3"/>
  <c r="R13" i="3"/>
  <c r="U12" i="3"/>
  <c r="T12" i="3"/>
  <c r="S12" i="3"/>
  <c r="R12" i="3"/>
  <c r="U8" i="3"/>
  <c r="T8" i="3"/>
  <c r="S8" i="3"/>
  <c r="R8" i="3"/>
  <c r="Y4" i="1"/>
  <c r="O30" i="3" l="1"/>
  <c r="O32" i="3" s="1"/>
  <c r="J39" i="3"/>
  <c r="G39" i="3"/>
  <c r="O39" i="3"/>
  <c r="G30" i="3"/>
  <c r="G32" i="3" s="1"/>
  <c r="F30" i="3"/>
  <c r="F32" i="3" s="1"/>
  <c r="N30" i="3"/>
  <c r="N32" i="3" s="1"/>
  <c r="T23" i="3"/>
  <c r="T30" i="3" s="1"/>
  <c r="T32" i="3" s="1"/>
  <c r="I39" i="3"/>
  <c r="U35" i="3"/>
  <c r="U39" i="3" s="1"/>
  <c r="Q39" i="3"/>
  <c r="R51" i="3"/>
  <c r="Z5" i="1"/>
  <c r="S71" i="3"/>
  <c r="S80" i="3" s="1"/>
  <c r="S89" i="3" s="1"/>
  <c r="K80" i="3"/>
  <c r="K96" i="3" s="1"/>
  <c r="M80" i="3"/>
  <c r="R7" i="3"/>
  <c r="Z4" i="1"/>
  <c r="I30" i="3"/>
  <c r="I32" i="3" s="1"/>
  <c r="Q30" i="3"/>
  <c r="Q32" i="3" s="1"/>
  <c r="U23" i="3"/>
  <c r="U30" i="3" s="1"/>
  <c r="U32" i="3" s="1"/>
  <c r="L39" i="3"/>
  <c r="S51" i="3"/>
  <c r="F80" i="3"/>
  <c r="F96" i="3" s="1"/>
  <c r="P30" i="3"/>
  <c r="P32" i="3" s="1"/>
  <c r="U7" i="3"/>
  <c r="AA4" i="1"/>
  <c r="AE4" i="1" s="1"/>
  <c r="AG4" i="1" s="1"/>
  <c r="AH4" i="1" s="1"/>
  <c r="J30" i="3"/>
  <c r="J32" i="3" s="1"/>
  <c r="E39" i="3"/>
  <c r="M39" i="3"/>
  <c r="G80" i="3"/>
  <c r="G96" i="3" s="1"/>
  <c r="U72" i="3"/>
  <c r="L80" i="3"/>
  <c r="L96" i="3" s="1"/>
  <c r="T72" i="3"/>
  <c r="T80" i="3" s="1"/>
  <c r="T89" i="3" s="1"/>
  <c r="N80" i="3"/>
  <c r="S23" i="3"/>
  <c r="S30" i="3" s="1"/>
  <c r="S32" i="3" s="1"/>
  <c r="K30" i="3"/>
  <c r="K32" i="3" s="1"/>
  <c r="F39" i="3"/>
  <c r="T35" i="3"/>
  <c r="T39" i="3" s="1"/>
  <c r="N39" i="3"/>
  <c r="H80" i="3"/>
  <c r="H96" i="3" s="1"/>
  <c r="R71" i="3"/>
  <c r="R80" i="3" s="1"/>
  <c r="R89" i="3" s="1"/>
  <c r="T7" i="3"/>
  <c r="K39" i="3"/>
  <c r="S35" i="3"/>
  <c r="S39" i="3" s="1"/>
  <c r="E80" i="3"/>
  <c r="E89" i="3" s="1"/>
  <c r="S7" i="3"/>
  <c r="L30" i="3"/>
  <c r="L32" i="3" s="1"/>
  <c r="T51" i="3"/>
  <c r="I80" i="3"/>
  <c r="I96" i="3" s="1"/>
  <c r="U51" i="3"/>
  <c r="AA5" i="1"/>
  <c r="AE5" i="1" s="1"/>
  <c r="AG5" i="1" s="1"/>
  <c r="AH5" i="1" s="1"/>
  <c r="R23" i="3"/>
  <c r="R30" i="3" s="1"/>
  <c r="R32" i="3" s="1"/>
  <c r="H30" i="3"/>
  <c r="H32" i="3" s="1"/>
  <c r="E30" i="3"/>
  <c r="E32" i="3" s="1"/>
  <c r="M30" i="3"/>
  <c r="M32" i="3" s="1"/>
  <c r="R35" i="3"/>
  <c r="R39" i="3" s="1"/>
  <c r="H39" i="3"/>
  <c r="P39" i="3"/>
  <c r="Y5" i="1"/>
  <c r="J80" i="3"/>
  <c r="J96" i="3" s="1"/>
  <c r="F89" i="3" l="1"/>
  <c r="M89" i="3"/>
  <c r="M96" i="3"/>
  <c r="K89" i="3"/>
  <c r="J89" i="3"/>
  <c r="G89" i="3"/>
  <c r="I89" i="3"/>
  <c r="H89" i="3"/>
  <c r="L89" i="3"/>
  <c r="N89" i="3"/>
  <c r="G6" i="1" l="1"/>
  <c r="S3" i="1"/>
  <c r="S6" i="1" s="1"/>
  <c r="S8" i="1" s="1"/>
  <c r="V3" i="2"/>
  <c r="V6" i="2" s="1"/>
  <c r="V8" i="2" s="1"/>
  <c r="J6" i="2"/>
  <c r="J6" i="1"/>
  <c r="V3" i="1"/>
  <c r="V6" i="1" s="1"/>
  <c r="V8" i="1" s="1"/>
  <c r="E6" i="1"/>
  <c r="Q3" i="1"/>
  <c r="Q6" i="1" s="1"/>
  <c r="Q8" i="1" s="1"/>
  <c r="Q23" i="1" s="1"/>
  <c r="I6" i="2"/>
  <c r="U3" i="2"/>
  <c r="Q3" i="2"/>
  <c r="Q6" i="2" s="1"/>
  <c r="Q8" i="2" s="1"/>
  <c r="Q23" i="2" s="1"/>
  <c r="E6" i="2"/>
  <c r="U3" i="1"/>
  <c r="I6" i="1"/>
  <c r="F6" i="1"/>
  <c r="R3" i="1"/>
  <c r="F6" i="2"/>
  <c r="R3" i="2"/>
  <c r="H6" i="2"/>
  <c r="T3" i="2"/>
  <c r="T6" i="2" s="1"/>
  <c r="T8" i="2" s="1"/>
  <c r="W3" i="2"/>
  <c r="W6" i="2" s="1"/>
  <c r="W8" i="2" s="1"/>
  <c r="K6" i="2"/>
  <c r="X3" i="1"/>
  <c r="L6" i="1"/>
  <c r="T3" i="1"/>
  <c r="T6" i="1" s="1"/>
  <c r="T8" i="1" s="1"/>
  <c r="H6" i="1"/>
  <c r="W3" i="1"/>
  <c r="W6" i="1" s="1"/>
  <c r="W8" i="1" s="1"/>
  <c r="K6" i="1"/>
  <c r="X3" i="2"/>
  <c r="L6" i="2"/>
  <c r="G6" i="2"/>
  <c r="S3" i="2"/>
  <c r="S6" i="2" s="1"/>
  <c r="S8" i="2" s="1"/>
  <c r="Y3" i="2"/>
  <c r="Y6" i="2" s="1"/>
  <c r="Y8" i="2" s="1"/>
  <c r="M6" i="2"/>
  <c r="Y3" i="1"/>
  <c r="Y6" i="1" s="1"/>
  <c r="Y8" i="1" s="1"/>
  <c r="M6" i="1"/>
  <c r="J8" i="1" l="1"/>
  <c r="G8" i="1"/>
  <c r="I8" i="2"/>
  <c r="J8" i="2"/>
  <c r="R6" i="1"/>
  <c r="R8" i="1" s="1"/>
  <c r="AB3" i="1"/>
  <c r="AB6" i="1" s="1"/>
  <c r="AD3" i="1"/>
  <c r="AD6" i="1" s="1"/>
  <c r="X6" i="1"/>
  <c r="X8" i="1" s="1"/>
  <c r="E8" i="1"/>
  <c r="E23" i="1" s="1"/>
  <c r="F8" i="1"/>
  <c r="L8" i="2"/>
  <c r="AD3" i="2"/>
  <c r="AD6" i="2" s="1"/>
  <c r="X6" i="2"/>
  <c r="X8" i="2" s="1"/>
  <c r="U6" i="1"/>
  <c r="U8" i="1" s="1"/>
  <c r="AC3" i="1"/>
  <c r="K8" i="1"/>
  <c r="G8" i="2"/>
  <c r="H8" i="2"/>
  <c r="L8" i="1"/>
  <c r="E8" i="2"/>
  <c r="E23" i="2" s="1"/>
  <c r="F8" i="2"/>
  <c r="K8" i="2"/>
  <c r="I8" i="1"/>
  <c r="AB3" i="2"/>
  <c r="AB6" i="2" s="1"/>
  <c r="R6" i="2"/>
  <c r="R8" i="2" s="1"/>
  <c r="U6" i="2"/>
  <c r="U8" i="2" s="1"/>
  <c r="AC3" i="2"/>
  <c r="H8" i="1"/>
  <c r="M8" i="1"/>
  <c r="M8" i="2"/>
  <c r="AC6" i="2" l="1"/>
  <c r="AD8" i="2" s="1"/>
  <c r="AF3" i="2"/>
  <c r="AF6" i="2" s="1"/>
  <c r="AF8" i="2" s="1"/>
  <c r="AB8" i="2"/>
  <c r="AC8" i="2"/>
  <c r="AC6" i="1"/>
  <c r="AC8" i="1" s="1"/>
  <c r="AF3" i="1"/>
  <c r="AF6" i="1" s="1"/>
  <c r="AF8" i="1" s="1"/>
  <c r="AD8" i="1"/>
  <c r="AB8" i="1"/>
  <c r="G61" i="3" l="1"/>
  <c r="G68" i="3" s="1"/>
  <c r="G87" i="3" s="1"/>
  <c r="G20" i="3"/>
  <c r="G41" i="3" s="1"/>
  <c r="O20" i="3"/>
  <c r="U56" i="3"/>
  <c r="S56" i="3"/>
  <c r="P61" i="3"/>
  <c r="P68" i="3" s="1"/>
  <c r="P20" i="3"/>
  <c r="M20" i="3"/>
  <c r="M41" i="3" s="1"/>
  <c r="M61" i="3"/>
  <c r="M68" i="3" s="1"/>
  <c r="M87" i="3" s="1"/>
  <c r="F61" i="3"/>
  <c r="F68" i="3" s="1"/>
  <c r="F87" i="3" s="1"/>
  <c r="F20" i="3"/>
  <c r="F41" i="3" s="1"/>
  <c r="O61" i="3" l="1"/>
  <c r="O68" i="3" s="1"/>
  <c r="I61" i="3"/>
  <c r="I68" i="3" s="1"/>
  <c r="I87" i="3" s="1"/>
  <c r="J20" i="3"/>
  <c r="J41" i="3" s="1"/>
  <c r="J61" i="3"/>
  <c r="J68" i="3" s="1"/>
  <c r="J87" i="3" s="1"/>
  <c r="R10" i="3"/>
  <c r="I20" i="3"/>
  <c r="I41" i="3" s="1"/>
  <c r="I91" i="3" s="1"/>
  <c r="G91" i="3"/>
  <c r="R56" i="3"/>
  <c r="M91" i="3"/>
  <c r="F91" i="3"/>
  <c r="L61" i="3"/>
  <c r="L68" i="3" s="1"/>
  <c r="L87" i="3" s="1"/>
  <c r="U9" i="3"/>
  <c r="L20" i="3"/>
  <c r="L41" i="3" s="1"/>
  <c r="U10" i="3"/>
  <c r="T10" i="3"/>
  <c r="S10" i="3"/>
  <c r="T56" i="3"/>
  <c r="J91" i="3" l="1"/>
  <c r="S9" i="3"/>
  <c r="S20" i="3" s="1"/>
  <c r="S41" i="3" s="1"/>
  <c r="K20" i="3"/>
  <c r="K41" i="3" s="1"/>
  <c r="U20" i="3"/>
  <c r="T9" i="3"/>
  <c r="T20" i="3" s="1"/>
  <c r="T41" i="3" s="1"/>
  <c r="N20" i="3"/>
  <c r="N41" i="3" s="1"/>
  <c r="S55" i="3"/>
  <c r="S61" i="3" s="1"/>
  <c r="S68" i="3" s="1"/>
  <c r="S87" i="3" s="1"/>
  <c r="K61" i="3"/>
  <c r="K68" i="3" s="1"/>
  <c r="K87" i="3" s="1"/>
  <c r="U55" i="3"/>
  <c r="U61" i="3" s="1"/>
  <c r="U68" i="3" s="1"/>
  <c r="Q61" i="3"/>
  <c r="Q68" i="3" s="1"/>
  <c r="R55" i="3"/>
  <c r="R61" i="3" s="1"/>
  <c r="R68" i="3" s="1"/>
  <c r="R87" i="3" s="1"/>
  <c r="H61" i="3"/>
  <c r="H68" i="3" s="1"/>
  <c r="H87" i="3" s="1"/>
  <c r="R9" i="3"/>
  <c r="R20" i="3" s="1"/>
  <c r="R41" i="3" s="1"/>
  <c r="H20" i="3"/>
  <c r="H41" i="3" s="1"/>
  <c r="L91" i="3"/>
  <c r="T55" i="3"/>
  <c r="T61" i="3" s="1"/>
  <c r="T68" i="3" s="1"/>
  <c r="T87" i="3" s="1"/>
  <c r="N61" i="3"/>
  <c r="N68" i="3" s="1"/>
  <c r="N87" i="3" s="1"/>
  <c r="Q20" i="3"/>
  <c r="R91" i="3" l="1"/>
  <c r="H91" i="3"/>
  <c r="N91" i="3"/>
  <c r="T91" i="3"/>
  <c r="K91" i="3"/>
  <c r="S91" i="3"/>
  <c r="E20" i="3" l="1"/>
  <c r="E41" i="3" s="1"/>
  <c r="E61" i="3" l="1"/>
  <c r="E68" i="3" s="1"/>
  <c r="E87" i="3" s="1"/>
  <c r="E91" i="3" s="1"/>
  <c r="F10" i="2" l="1"/>
  <c r="AB10" i="1"/>
  <c r="R10" i="1"/>
  <c r="R16" i="1" s="1"/>
  <c r="R18" i="1" s="1"/>
  <c r="R22" i="1" s="1"/>
  <c r="R23" i="1" s="1"/>
  <c r="F16" i="1"/>
  <c r="F18" i="1" s="1"/>
  <c r="F22" i="1" s="1"/>
  <c r="F23" i="1" s="1"/>
  <c r="S10" i="1"/>
  <c r="S16" i="1" s="1"/>
  <c r="S18" i="1" s="1"/>
  <c r="S22" i="1" s="1"/>
  <c r="S23" i="1" s="1"/>
  <c r="AB16" i="1" l="1"/>
  <c r="AB18" i="1" s="1"/>
  <c r="AB22" i="1" s="1"/>
  <c r="AB23" i="1" s="1"/>
  <c r="F16" i="2"/>
  <c r="F18" i="2" s="1"/>
  <c r="F22" i="2" s="1"/>
  <c r="F23" i="2" s="1"/>
  <c r="R10" i="2"/>
  <c r="R16" i="2" s="1"/>
  <c r="R18" i="2" s="1"/>
  <c r="R22" i="2" s="1"/>
  <c r="R23" i="2" s="1"/>
  <c r="AB10" i="2"/>
  <c r="G10" i="2"/>
  <c r="S10" i="2" s="1"/>
  <c r="S16" i="2" s="1"/>
  <c r="S18" i="2" s="1"/>
  <c r="S22" i="2" s="1"/>
  <c r="S23" i="2" s="1"/>
  <c r="G16" i="1"/>
  <c r="G18" i="1" s="1"/>
  <c r="G22" i="1" s="1"/>
  <c r="G23" i="1" s="1"/>
  <c r="H10" i="2" l="1"/>
  <c r="H16" i="1"/>
  <c r="H18" i="1" s="1"/>
  <c r="H22" i="1" s="1"/>
  <c r="H23" i="1" s="1"/>
  <c r="U10" i="1"/>
  <c r="U16" i="1" s="1"/>
  <c r="U18" i="1" s="1"/>
  <c r="U22" i="1" s="1"/>
  <c r="U23" i="1" s="1"/>
  <c r="T10" i="1"/>
  <c r="T16" i="1" s="1"/>
  <c r="T18" i="1" s="1"/>
  <c r="T22" i="1" s="1"/>
  <c r="T23" i="1" s="1"/>
  <c r="I10" i="2"/>
  <c r="I16" i="2" s="1"/>
  <c r="I18" i="2" s="1"/>
  <c r="I22" i="2" s="1"/>
  <c r="I23" i="2" s="1"/>
  <c r="I16" i="1"/>
  <c r="I18" i="1" s="1"/>
  <c r="I22" i="1" s="1"/>
  <c r="I23" i="1" s="1"/>
  <c r="AC10" i="1"/>
  <c r="AB16" i="2"/>
  <c r="AB18" i="2" s="1"/>
  <c r="AB22" i="2" s="1"/>
  <c r="AB23" i="2" s="1"/>
  <c r="G16" i="2"/>
  <c r="G18" i="2" s="1"/>
  <c r="G22" i="2" s="1"/>
  <c r="G23" i="2" s="1"/>
  <c r="U10" i="2" l="1"/>
  <c r="U16" i="2" s="1"/>
  <c r="U18" i="2" s="1"/>
  <c r="U22" i="2" s="1"/>
  <c r="U23" i="2" s="1"/>
  <c r="AC10" i="2"/>
  <c r="AC16" i="2" s="1"/>
  <c r="AC18" i="2" s="1"/>
  <c r="AC22" i="2" s="1"/>
  <c r="AC23" i="2" s="1"/>
  <c r="H16" i="2"/>
  <c r="H18" i="2" s="1"/>
  <c r="H22" i="2" s="1"/>
  <c r="H23" i="2" s="1"/>
  <c r="T10" i="2"/>
  <c r="T16" i="2" s="1"/>
  <c r="T18" i="2" s="1"/>
  <c r="T22" i="2" s="1"/>
  <c r="T23" i="2" s="1"/>
  <c r="AF10" i="2"/>
  <c r="AC16" i="1"/>
  <c r="AC18" i="1" s="1"/>
  <c r="AC22" i="1" s="1"/>
  <c r="AC23" i="1" s="1"/>
  <c r="AF10" i="1"/>
  <c r="AF16" i="2" l="1"/>
  <c r="AF18" i="2" s="1"/>
  <c r="AF22" i="2" s="1"/>
  <c r="AF23" i="2" s="1"/>
  <c r="AF16" i="1"/>
  <c r="AF18" i="1" s="1"/>
  <c r="AF22" i="1" s="1"/>
  <c r="AF23" i="1" s="1"/>
  <c r="L10" i="2" l="1"/>
  <c r="L16" i="2" s="1"/>
  <c r="L18" i="2" s="1"/>
  <c r="L22" i="2" s="1"/>
  <c r="L23" i="2" s="1"/>
  <c r="L16" i="1"/>
  <c r="L18" i="1" s="1"/>
  <c r="L22" i="1" s="1"/>
  <c r="L23" i="1" s="1"/>
  <c r="J16" i="1"/>
  <c r="J18" i="1" s="1"/>
  <c r="J22" i="1" s="1"/>
  <c r="J23" i="1" s="1"/>
  <c r="J10" i="2"/>
  <c r="V10" i="1"/>
  <c r="V16" i="1" s="1"/>
  <c r="V18" i="1" s="1"/>
  <c r="V22" i="1" s="1"/>
  <c r="V23" i="1" s="1"/>
  <c r="W10" i="1"/>
  <c r="W16" i="1" s="1"/>
  <c r="W18" i="1" s="1"/>
  <c r="W22" i="1" s="1"/>
  <c r="W23" i="1" s="1"/>
  <c r="J16" i="2" l="1"/>
  <c r="J18" i="2" s="1"/>
  <c r="J22" i="2" s="1"/>
  <c r="J23" i="2" s="1"/>
  <c r="V10" i="2"/>
  <c r="V16" i="2" s="1"/>
  <c r="V18" i="2" s="1"/>
  <c r="V22" i="2" s="1"/>
  <c r="V23" i="2" s="1"/>
  <c r="K10" i="2"/>
  <c r="K16" i="2" s="1"/>
  <c r="K18" i="2" s="1"/>
  <c r="K22" i="2" s="1"/>
  <c r="K23" i="2" s="1"/>
  <c r="K16" i="1"/>
  <c r="K18" i="1" s="1"/>
  <c r="K22" i="1" s="1"/>
  <c r="K23" i="1" s="1"/>
  <c r="X10" i="1"/>
  <c r="X16" i="1" s="1"/>
  <c r="X18" i="1" s="1"/>
  <c r="X22" i="1" s="1"/>
  <c r="X23" i="1" s="1"/>
  <c r="AD10" i="1"/>
  <c r="X10" i="2" l="1"/>
  <c r="X16" i="2" s="1"/>
  <c r="X18" i="2" s="1"/>
  <c r="X22" i="2" s="1"/>
  <c r="X23" i="2" s="1"/>
  <c r="AD10" i="2"/>
  <c r="AD16" i="1"/>
  <c r="AD18" i="1" s="1"/>
  <c r="AD22" i="1" s="1"/>
  <c r="AD23" i="1" s="1"/>
  <c r="W10" i="2"/>
  <c r="W16" i="2" s="1"/>
  <c r="W18" i="2" s="1"/>
  <c r="W22" i="2" s="1"/>
  <c r="W23" i="2" s="1"/>
  <c r="N16" i="1"/>
  <c r="N18" i="1" s="1"/>
  <c r="N22" i="1" s="1"/>
  <c r="N10" i="2"/>
  <c r="N16" i="2" s="1"/>
  <c r="N18" i="2" s="1"/>
  <c r="N22" i="2" s="1"/>
  <c r="Z10" i="1"/>
  <c r="Z16" i="1" s="1"/>
  <c r="Z18" i="1" s="1"/>
  <c r="Z22" i="1" s="1"/>
  <c r="M10" i="2" l="1"/>
  <c r="M16" i="1"/>
  <c r="M18" i="1" s="1"/>
  <c r="M22" i="1" s="1"/>
  <c r="M23" i="1" s="1"/>
  <c r="Y10" i="1"/>
  <c r="Y16" i="1" s="1"/>
  <c r="Y18" i="1" s="1"/>
  <c r="Y22" i="1" s="1"/>
  <c r="Y23" i="1" s="1"/>
  <c r="AD16" i="2"/>
  <c r="AD18" i="2" s="1"/>
  <c r="AD22" i="2" s="1"/>
  <c r="AD23" i="2" s="1"/>
  <c r="M16" i="2" l="1"/>
  <c r="M18" i="2" s="1"/>
  <c r="M22" i="2" s="1"/>
  <c r="M23" i="2" s="1"/>
  <c r="Z10" i="2"/>
  <c r="Z16" i="2" s="1"/>
  <c r="Z18" i="2" s="1"/>
  <c r="Z22" i="2" s="1"/>
  <c r="Y10" i="2"/>
  <c r="Y16" i="2" s="1"/>
  <c r="Y18" i="2" s="1"/>
  <c r="Y22" i="2" s="1"/>
  <c r="Y23" i="2" s="1"/>
  <c r="O16" i="1" l="1"/>
  <c r="O18" i="1" s="1"/>
  <c r="O22" i="1" s="1"/>
  <c r="O10" i="2"/>
  <c r="AE10" i="1"/>
  <c r="AA10" i="1"/>
  <c r="AA16" i="1" s="1"/>
  <c r="AA18" i="1" s="1"/>
  <c r="AA22" i="1" s="1"/>
  <c r="AE16" i="1" l="1"/>
  <c r="AE18" i="1" s="1"/>
  <c r="AE22" i="1" s="1"/>
  <c r="AG10" i="1"/>
  <c r="O16" i="2"/>
  <c r="O18" i="2" s="1"/>
  <c r="O22" i="2" s="1"/>
  <c r="AE10" i="2"/>
  <c r="AA10" i="2"/>
  <c r="AA16" i="2" s="1"/>
  <c r="AA18" i="2" s="1"/>
  <c r="AA22" i="2" s="1"/>
  <c r="AE16" i="2" l="1"/>
  <c r="AE18" i="2" s="1"/>
  <c r="AE22" i="2" s="1"/>
  <c r="AG10" i="2"/>
  <c r="AG16" i="1"/>
  <c r="AG18" i="1" s="1"/>
  <c r="AG22" i="1" s="1"/>
  <c r="AH10" i="1"/>
  <c r="AH16" i="1" s="1"/>
  <c r="AH18" i="1" s="1"/>
  <c r="AH22" i="1" s="1"/>
  <c r="AG16" i="2" l="1"/>
  <c r="AG18" i="2" s="1"/>
  <c r="AG22" i="2" s="1"/>
  <c r="AH10" i="2"/>
  <c r="AH16" i="2" s="1"/>
  <c r="AH18" i="2" s="1"/>
  <c r="AH22" i="2" s="1"/>
  <c r="P80" i="3" l="1"/>
  <c r="O80" i="3"/>
  <c r="P41" i="3"/>
  <c r="O41" i="3"/>
  <c r="U21" i="3" l="1"/>
  <c r="U41" i="3" s="1"/>
  <c r="Q41" i="3"/>
  <c r="U71" i="3"/>
  <c r="U80" i="3" s="1"/>
  <c r="Q80" i="3"/>
  <c r="P89" i="3"/>
  <c r="P87" i="3"/>
  <c r="P91" i="3" s="1"/>
  <c r="O89" i="3"/>
  <c r="O87" i="3"/>
  <c r="O91" i="3" s="1"/>
  <c r="Q89" i="3" l="1"/>
  <c r="Q87" i="3"/>
  <c r="U89" i="3"/>
  <c r="U87" i="3"/>
  <c r="U91" i="3" s="1"/>
  <c r="Q91" i="3"/>
  <c r="N6" i="1"/>
  <c r="Z3" i="1"/>
  <c r="Z6" i="1" s="1"/>
  <c r="Z8" i="1" s="1"/>
  <c r="Z23" i="1" s="1"/>
  <c r="N6" i="2"/>
  <c r="Z3" i="2"/>
  <c r="Z6" i="2" s="1"/>
  <c r="Z8" i="2" s="1"/>
  <c r="Z23" i="2" s="1"/>
  <c r="AA3" i="1" l="1"/>
  <c r="O6" i="1"/>
  <c r="O6" i="2"/>
  <c r="AA3" i="2"/>
  <c r="N8" i="2"/>
  <c r="N23" i="2" s="1"/>
  <c r="O8" i="2"/>
  <c r="O23" i="2" s="1"/>
  <c r="N8" i="1"/>
  <c r="N23" i="1" s="1"/>
  <c r="O8" i="1"/>
  <c r="O23" i="1" s="1"/>
  <c r="AE3" i="2" l="1"/>
  <c r="AA6" i="2"/>
  <c r="AA8" i="2" s="1"/>
  <c r="AA23" i="2" s="1"/>
  <c r="AE3" i="1"/>
  <c r="AA6" i="1"/>
  <c r="AA8" i="1" s="1"/>
  <c r="AA23" i="1" s="1"/>
  <c r="AE6" i="2" l="1"/>
  <c r="AE8" i="2" s="1"/>
  <c r="AE23" i="2" s="1"/>
  <c r="AG3" i="2"/>
  <c r="AE6" i="1"/>
  <c r="AE8" i="1" s="1"/>
  <c r="AE23" i="1" s="1"/>
  <c r="AG3" i="1"/>
  <c r="AH3" i="2" l="1"/>
  <c r="AH6" i="2" s="1"/>
  <c r="AH8" i="2" s="1"/>
  <c r="AH23" i="2" s="1"/>
  <c r="AG6" i="2"/>
  <c r="AG8" i="2" s="1"/>
  <c r="AG23" i="2" s="1"/>
  <c r="AG6" i="1"/>
  <c r="AG8" i="1" s="1"/>
  <c r="AG23" i="1" s="1"/>
  <c r="AH3" i="1"/>
  <c r="AH6" i="1" s="1"/>
  <c r="AH8" i="1" s="1"/>
  <c r="AH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radayusy</author>
  </authors>
  <commentList>
    <comment ref="A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ID 300000000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radayusy</author>
  </authors>
  <commentList>
    <comment ref="A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ID 310000000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SCG</author>
    <author>SCGDXC</author>
    <author>Karunath</author>
  </authors>
  <commentList>
    <comment ref="E5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>Change Column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+ Version</t>
        </r>
      </text>
    </comment>
    <comment ref="D1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เดิม : </t>
        </r>
        <r>
          <rPr>
            <sz val="9"/>
            <color indexed="81"/>
            <rFont val="Tahoma"/>
            <family val="2"/>
          </rPr>
          <t>Inventories
เปลี่ยนเพราะ TFRS15 MAR2019</t>
        </r>
      </text>
    </comment>
    <comment ref="D52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เดิม : </t>
        </r>
        <r>
          <rPr>
            <sz val="9"/>
            <color indexed="81"/>
            <rFont val="Tahoma"/>
            <family val="2"/>
          </rPr>
          <t>Promissory Notes Payable
เปลี่ยนเพราะ TFRS15 MAR2019</t>
        </r>
      </text>
    </comment>
    <comment ref="D62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เดิม : </t>
        </r>
        <r>
          <rPr>
            <sz val="9"/>
            <color indexed="81"/>
            <rFont val="Tahoma"/>
            <family val="2"/>
          </rPr>
          <t>Loan from Affiliated Company
เปลี่ยนเพราะ TFRS15 MAR2019</t>
        </r>
      </text>
    </comment>
    <comment ref="F71" authorId="2" shapeId="0" xr:uid="{00000000-0006-0000-0300-000005000000}">
      <text>
        <r>
          <rPr>
            <b/>
            <sz val="9"/>
            <color indexed="81"/>
            <rFont val="Tahoma"/>
            <family val="2"/>
          </rPr>
          <t>Karunath:</t>
        </r>
        <r>
          <rPr>
            <sz val="9"/>
            <color indexed="81"/>
            <rFont val="Tahoma"/>
            <family val="2"/>
          </rPr>
          <t xml:space="preserve">
Prepack ต้องบวก Premium</t>
        </r>
      </text>
    </comment>
    <comment ref="F72" authorId="2" shapeId="0" xr:uid="{00000000-0006-0000-0300-000006000000}">
      <text>
        <r>
          <rPr>
            <b/>
            <sz val="9"/>
            <color indexed="81"/>
            <rFont val="Tahoma"/>
            <family val="2"/>
          </rPr>
          <t>Karunath:</t>
        </r>
        <r>
          <rPr>
            <sz val="9"/>
            <color indexed="81"/>
            <rFont val="Tahoma"/>
            <family val="2"/>
          </rPr>
          <t xml:space="preserve">
Prepack ต้องเอาบรรทัด Premium ที่บวกไปแล้วออก</t>
        </r>
      </text>
    </comment>
    <comment ref="D75" authorId="0" shapeId="0" xr:uid="{00000000-0006-0000-0300-000007000000}">
      <text>
        <r>
          <rPr>
            <sz val="9"/>
            <color indexed="81"/>
            <rFont val="Tahoma"/>
            <family val="2"/>
          </rPr>
          <t xml:space="preserve">NCI ปป. จากการ
ซื้อหุ้น
dividend to NCI
Profit to NCI (Waive ถ้าไม่ดู ยังไม่พัน)
</t>
        </r>
      </text>
    </comment>
  </commentList>
</comments>
</file>

<file path=xl/sharedStrings.xml><?xml version="1.0" encoding="utf-8"?>
<sst xmlns="http://schemas.openxmlformats.org/spreadsheetml/2006/main" count="232" uniqueCount="188">
  <si>
    <t>Calculation ROIC</t>
  </si>
  <si>
    <t>Dec'21</t>
  </si>
  <si>
    <t>Jan'22</t>
  </si>
  <si>
    <t>Feb'22</t>
  </si>
  <si>
    <t>Mar'22</t>
  </si>
  <si>
    <t>Apr'22</t>
  </si>
  <si>
    <t>May'22</t>
  </si>
  <si>
    <t>Jun'22</t>
  </si>
  <si>
    <t>Jul'22</t>
  </si>
  <si>
    <t>Aug'22</t>
  </si>
  <si>
    <t>Sep'22</t>
  </si>
  <si>
    <t>Oct'22</t>
  </si>
  <si>
    <t>Nov'22</t>
  </si>
  <si>
    <t>Dec'22</t>
  </si>
  <si>
    <t>YTD Jan</t>
  </si>
  <si>
    <t>YTD Feb</t>
  </si>
  <si>
    <t>YTD Mar</t>
  </si>
  <si>
    <t>YTD Apr</t>
  </si>
  <si>
    <t>YTD May</t>
  </si>
  <si>
    <t>YTD Jun</t>
  </si>
  <si>
    <t>YTD Jul</t>
  </si>
  <si>
    <t>YTD Aug</t>
  </si>
  <si>
    <t>YTD Sep</t>
  </si>
  <si>
    <t>YTD Oct</t>
  </si>
  <si>
    <t>YTD Nov</t>
  </si>
  <si>
    <t>YTD Dec</t>
  </si>
  <si>
    <t>Q1</t>
  </si>
  <si>
    <t>Q2</t>
  </si>
  <si>
    <t>Q3</t>
  </si>
  <si>
    <t>Q4</t>
  </si>
  <si>
    <t>H1</t>
  </si>
  <si>
    <t>H2</t>
  </si>
  <si>
    <t>Year</t>
  </si>
  <si>
    <t>Total Equity</t>
  </si>
  <si>
    <t>300000000</t>
  </si>
  <si>
    <t>Cash</t>
  </si>
  <si>
    <t>Current Liability Interest Bearing Debt + Non Current Liability</t>
  </si>
  <si>
    <t>Total Equity+Net Debt</t>
  </si>
  <si>
    <t>AVG Equity+Net Debt</t>
  </si>
  <si>
    <t>A</t>
  </si>
  <si>
    <t>OPAT</t>
  </si>
  <si>
    <t>Non-Recurring Items included in OPAT - Net Tax</t>
  </si>
  <si>
    <t>NCI</t>
  </si>
  <si>
    <t>Finance Cost net Tax</t>
  </si>
  <si>
    <t>Tax Rate</t>
  </si>
  <si>
    <t>Net Operating Profit After Tax (Before Finance cost)</t>
  </si>
  <si>
    <t>Annualized (*12 Month)</t>
  </si>
  <si>
    <t>Impairment at Sep - Net Tax</t>
  </si>
  <si>
    <t>Dividend from other company</t>
  </si>
  <si>
    <t>Others</t>
  </si>
  <si>
    <t>Annualized Net Operating Profit After Tax</t>
  </si>
  <si>
    <t>B</t>
  </si>
  <si>
    <t>ROIC</t>
  </si>
  <si>
    <t>A/B</t>
  </si>
  <si>
    <t>Detail for Calculation</t>
  </si>
  <si>
    <t>Total NCI</t>
  </si>
  <si>
    <t>NCI - Performance</t>
  </si>
  <si>
    <t>NCI - Extra excluded OPAT</t>
  </si>
  <si>
    <t>Finance Cost (exc.Interest Income) : PL05</t>
  </si>
  <si>
    <t>Calculation ROE</t>
  </si>
  <si>
    <t>EQUITY ATTRIBUTACLE TO OWNERS OF THE COMPANY (BSLI 39999)</t>
  </si>
  <si>
    <t>310000000</t>
  </si>
  <si>
    <t>Non-Recurring Items included in OPAT - Net Tax, NCI</t>
  </si>
  <si>
    <t>Impairment at Sep - Net Tax, NCI</t>
  </si>
  <si>
    <t>ROE</t>
  </si>
  <si>
    <t>BSLI 0AMP</t>
  </si>
  <si>
    <t>Unit : Million Baht</t>
  </si>
  <si>
    <t>Line Name</t>
  </si>
  <si>
    <t>Line Code</t>
  </si>
  <si>
    <t>Bank overdrafts and short-term loans</t>
  </si>
  <si>
    <t>211000000</t>
  </si>
  <si>
    <t>Promissory Notes Payable from Subsidiaries</t>
  </si>
  <si>
    <t>216000000</t>
  </si>
  <si>
    <t>Short-term loans from other parties</t>
  </si>
  <si>
    <t xml:space="preserve">Current portion of long-term debt </t>
  </si>
  <si>
    <t>213000000</t>
  </si>
  <si>
    <t>Current portion of debentures</t>
  </si>
  <si>
    <t>Current portion of lease liabilities</t>
  </si>
  <si>
    <t>215000000</t>
  </si>
  <si>
    <t>Long-term loans from related parties</t>
  </si>
  <si>
    <t>Long-term loans from other parties</t>
  </si>
  <si>
    <t>Long-term debt</t>
  </si>
  <si>
    <t>221000000</t>
  </si>
  <si>
    <t>Debentures</t>
  </si>
  <si>
    <t>Lease liabilities</t>
  </si>
  <si>
    <t>222000000</t>
  </si>
  <si>
    <t>Long-term provisions</t>
  </si>
  <si>
    <t>Employee benefits liabilities - Non-current</t>
  </si>
  <si>
    <t>226000000</t>
  </si>
  <si>
    <t>Derivative liabilities - Non-current</t>
  </si>
  <si>
    <t>Deferred tax liabilities</t>
  </si>
  <si>
    <t>225000000</t>
  </si>
  <si>
    <t>Other non-current liabilities</t>
  </si>
  <si>
    <t>223000000</t>
  </si>
  <si>
    <t>Total</t>
  </si>
  <si>
    <t>BSAS 0AMP</t>
  </si>
  <si>
    <t>Cash and cash equivalents</t>
  </si>
  <si>
    <t>111000000</t>
  </si>
  <si>
    <t>Short-term investments</t>
  </si>
  <si>
    <t>Thai Containers Business THAILAND</t>
  </si>
  <si>
    <t>Balance  Sheet</t>
  </si>
  <si>
    <t>Actual 2022</t>
  </si>
  <si>
    <t>Assets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</si>
  <si>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</si>
  <si>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</si>
  <si>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</si>
  <si>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</si>
  <si>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</si>
  <si>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</si>
  <si>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</si>
  <si>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</si>
  <si>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</si>
  <si>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</si>
  <si>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</si>
  <si>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</si>
  <si>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</si>
  <si>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Current Assets</t>
  </si>
  <si>
    <t xml:space="preserve">   Cash on Hand and in Banks</t>
  </si>
  <si>
    <t xml:space="preserve">   Accounts and Notes Receivable - Trade</t>
  </si>
  <si>
    <t xml:space="preserve">   Receivable from Subsidiaries - Trade</t>
  </si>
  <si>
    <t xml:space="preserve">   Receivable from Subsidiaries - Current Account</t>
  </si>
  <si>
    <t xml:space="preserve">   Promissory Notes Receivable to Subsidiaries</t>
  </si>
  <si>
    <t xml:space="preserve">   Contract Assets</t>
  </si>
  <si>
    <t xml:space="preserve">   Inventories - Finished Goods</t>
  </si>
  <si>
    <t>Goods in Process</t>
  </si>
  <si>
    <t>Raw Materials</t>
  </si>
  <si>
    <t>Spare Parts</t>
  </si>
  <si>
    <t>Stores, Supplies and Others</t>
  </si>
  <si>
    <t>Goods in Transit</t>
  </si>
  <si>
    <t xml:space="preserve">   Other Current Assets</t>
  </si>
  <si>
    <t>Total Current Assets</t>
  </si>
  <si>
    <t xml:space="preserve"> Investments - At Cost</t>
  </si>
  <si>
    <t xml:space="preserve"> Property, Plant And Equipment - At Cost</t>
  </si>
  <si>
    <t xml:space="preserve">   Land and Land Improvements</t>
  </si>
  <si>
    <t xml:space="preserve">   Buildings and Structures</t>
  </si>
  <si>
    <t xml:space="preserve">   Plant Machinery and Equipment</t>
  </si>
  <si>
    <t xml:space="preserve">   Transportation and Miscellaneous Equipment</t>
  </si>
  <si>
    <t xml:space="preserve">   Office Furniture and Equipment</t>
  </si>
  <si>
    <t xml:space="preserve">   Construction in Progress</t>
  </si>
  <si>
    <t xml:space="preserve">   Sundry Assets</t>
  </si>
  <si>
    <t xml:space="preserve">   Accumulated Depreciation</t>
  </si>
  <si>
    <t>Property, Plant and Equipment - Net</t>
  </si>
  <si>
    <t xml:space="preserve"> Right of Use Assets</t>
  </si>
  <si>
    <t xml:space="preserve"> Other Assets</t>
  </si>
  <si>
    <t xml:space="preserve">   Investment Property</t>
  </si>
  <si>
    <t xml:space="preserve">   Goodwill - Dyna &amp; Orient</t>
  </si>
  <si>
    <t xml:space="preserve">   Deferred Income Tax</t>
  </si>
  <si>
    <t xml:space="preserve">   Deferred Charges &amp; Others</t>
  </si>
  <si>
    <t>Total Other Assets</t>
  </si>
  <si>
    <t>Total Assets</t>
  </si>
  <si>
    <t xml:space="preserve"> Manpower</t>
  </si>
  <si>
    <t>(Thousand Baht)</t>
  </si>
  <si>
    <t>Liabilities and Shareholders' Equity</t>
  </si>
  <si>
    <t xml:space="preserve"> Current Liabilities</t>
  </si>
  <si>
    <t xml:space="preserve">    Bank Overdrafts and Loans from Banks</t>
  </si>
  <si>
    <t xml:space="preserve">    Contract Liabilities</t>
  </si>
  <si>
    <t xml:space="preserve">    Accounts and Notes Payable - Trade</t>
  </si>
  <si>
    <t xml:space="preserve">    Current Portion of Long-Term Debt</t>
  </si>
  <si>
    <t xml:space="preserve">    Payable to Subsidiaries - Trade</t>
  </si>
  <si>
    <t xml:space="preserve">    Payable to Subsidiaries - Current Account</t>
  </si>
  <si>
    <t xml:space="preserve">    Promissory Notes Payable from Subsidiaries</t>
  </si>
  <si>
    <t xml:space="preserve">    Accrued Expenses</t>
  </si>
  <si>
    <t xml:space="preserve">    Accrued Income Tax </t>
  </si>
  <si>
    <t xml:space="preserve">    Other Current Liabilities</t>
  </si>
  <si>
    <t>Total Current Liabilities</t>
  </si>
  <si>
    <t xml:space="preserve">   Non-current contract Liabilities</t>
  </si>
  <si>
    <t xml:space="preserve">   Provident Fund</t>
  </si>
  <si>
    <t xml:space="preserve">   Employee Benefit Liabilitiws</t>
  </si>
  <si>
    <t xml:space="preserve">   Long-Term Debt - Net of Current Portion</t>
  </si>
  <si>
    <t xml:space="preserve">  Lease liabilities</t>
  </si>
  <si>
    <t>Total Liabilities</t>
  </si>
  <si>
    <t xml:space="preserve"> Sharesholders' Equity</t>
  </si>
  <si>
    <t xml:space="preserve">    Authorized Share Capital </t>
  </si>
  <si>
    <t>Issued and Fully Paid - up Share Capital</t>
  </si>
  <si>
    <t xml:space="preserve">    Premium on Share Capital</t>
  </si>
  <si>
    <t xml:space="preserve">    Revaluation Surplus of Assets</t>
  </si>
  <si>
    <t xml:space="preserve">    Retained Earnings</t>
  </si>
  <si>
    <t xml:space="preserve">           NCI</t>
  </si>
  <si>
    <t>Legal Reserve</t>
  </si>
  <si>
    <t>General Reserve</t>
  </si>
  <si>
    <t xml:space="preserve">       Unappropriated at Beginning of Year</t>
  </si>
  <si>
    <t xml:space="preserve">       Unappropriated Current this Year</t>
  </si>
  <si>
    <t>Total Sharesholders' Equity</t>
  </si>
  <si>
    <t>Total Liabilities And Sharesholders' Equity</t>
  </si>
  <si>
    <t xml:space="preserve"> Debt:Equity Ratio</t>
  </si>
  <si>
    <t>CHECK BALANCE</t>
  </si>
  <si>
    <t>Check RE End'18 = RE Beg'19</t>
  </si>
  <si>
    <t>NCI (BSLI #49999) 320000000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</si>
</sst>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_-;[Red]\(#,##0\);0"/>
    <numFmt numFmtId="165" formatCode="_-* #,##0_-;\-* #,##0_-;_-* &quot;-&quot;??_-;_-@_-"/>
    <numFmt numFmtId="166" formatCode="0.0%"/>
    <numFmt numFmtId="167" formatCode="#,##0.0%;[Red]\-#,##0.0%"/>
    <numFmt numFmtId="168" formatCode="_(* #,##0_);_(* \(#,##0\);_(* &quot;-&quot;??_);_(@_)"/>
    <numFmt numFmtId="169" formatCode="_(* #,##0.0_);_(* \(#,##0.0\);_(* &quot;-&quot;??_);_(@_)"/>
    <numFmt numFmtId="170" formatCode="_-* #,##0.000_-;[Red]\(#,##0.000\);0.000"/>
    <numFmt numFmtId="171" formatCode="#,##0.000"/>
  </numFmts>
  <fonts count="2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2" tint="-9.9978637043366805E-2"/>
      <name val="Browallia New"/>
      <family val="2"/>
    </font>
    <font>
      <b/>
      <sz val="11"/>
      <name val="Browallia New"/>
      <family val="2"/>
    </font>
    <font>
      <b/>
      <sz val="11"/>
      <color theme="0"/>
      <name val="Browallia New"/>
      <family val="2"/>
    </font>
    <font>
      <sz val="11"/>
      <name val="Browallia New"/>
      <family val="2"/>
    </font>
    <font>
      <sz val="11"/>
      <color rgb="FFFF0000"/>
      <name val="Browallia New"/>
      <family val="2"/>
    </font>
    <font>
      <b/>
      <sz val="16"/>
      <color theme="0"/>
      <name val="Browallia New"/>
      <family val="2"/>
    </font>
    <font>
      <sz val="14"/>
      <name val="Cordia New"/>
      <family val="2"/>
    </font>
    <font>
      <sz val="9"/>
      <name val="Arial"/>
      <family val="2"/>
      <charset val="222"/>
    </font>
    <font>
      <b/>
      <sz val="9"/>
      <name val="Arial"/>
      <family val="2"/>
      <charset val="222"/>
    </font>
    <font>
      <sz val="9"/>
      <color indexed="12"/>
      <name val="Arial"/>
      <family val="2"/>
      <charset val="222"/>
    </font>
    <font>
      <b/>
      <sz val="9"/>
      <color indexed="10"/>
      <name val="Arial"/>
      <family val="2"/>
    </font>
    <font>
      <u/>
      <sz val="9"/>
      <name val="Arial"/>
      <family val="2"/>
      <charset val="222"/>
    </font>
    <font>
      <b/>
      <sz val="9"/>
      <name val="Arial"/>
      <family val="2"/>
    </font>
    <font>
      <b/>
      <sz val="11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9"/>
      <name val="Browallia New"/>
      <family val="2"/>
    </font>
    <font>
      <sz val="9"/>
      <color theme="1"/>
      <name val="Calibri"/>
      <family val="2"/>
      <charset val="222"/>
      <scheme val="minor"/>
    </font>
    <font>
      <b/>
      <sz val="12"/>
      <color theme="1"/>
      <name val="Calibri"/>
      <family val="2"/>
      <scheme val="minor"/>
    </font>
    <font>
      <sz val="10"/>
      <name val="Browallia New"/>
      <family val="2"/>
    </font>
    <font>
      <b/>
      <sz val="11"/>
      <color rgb="FFFF0000"/>
      <name val="Browallia New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</cellStyleXfs>
  <cellXfs count="261">
    <xf numFmtId="0" fontId="0" fillId="0" borderId="0" xfId="0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3" fillId="0" borderId="0" xfId="0" applyNumberFormat="1" applyFont="1"/>
    <xf numFmtId="164" fontId="5" fillId="0" borderId="3" xfId="1" applyNumberFormat="1" applyFont="1" applyFill="1" applyBorder="1"/>
    <xf numFmtId="164" fontId="5" fillId="0" borderId="4" xfId="1" applyNumberFormat="1" applyFont="1" applyFill="1" applyBorder="1" applyAlignment="1">
      <alignment horizontal="center"/>
    </xf>
    <xf numFmtId="164" fontId="5" fillId="0" borderId="5" xfId="1" applyNumberFormat="1" applyFont="1" applyFill="1" applyBorder="1"/>
    <xf numFmtId="164" fontId="5" fillId="0" borderId="0" xfId="0" applyNumberFormat="1" applyFont="1"/>
    <xf numFmtId="164" fontId="5" fillId="0" borderId="0" xfId="1" applyNumberFormat="1" applyFont="1" applyFill="1" applyBorder="1"/>
    <xf numFmtId="164" fontId="5" fillId="0" borderId="6" xfId="1" applyNumberFormat="1" applyFont="1" applyFill="1" applyBorder="1" applyAlignment="1">
      <alignment horizontal="center"/>
    </xf>
    <xf numFmtId="164" fontId="5" fillId="0" borderId="7" xfId="1" applyNumberFormat="1" applyFont="1" applyFill="1" applyBorder="1"/>
    <xf numFmtId="164" fontId="3" fillId="6" borderId="8" xfId="1" applyNumberFormat="1" applyFont="1" applyFill="1" applyBorder="1"/>
    <xf numFmtId="164" fontId="3" fillId="6" borderId="9" xfId="1" applyNumberFormat="1" applyFont="1" applyFill="1" applyBorder="1" applyAlignment="1">
      <alignment horizontal="center"/>
    </xf>
    <xf numFmtId="164" fontId="3" fillId="6" borderId="10" xfId="1" applyNumberFormat="1" applyFont="1" applyFill="1" applyBorder="1"/>
    <xf numFmtId="164" fontId="5" fillId="0" borderId="0" xfId="0" applyNumberFormat="1" applyFont="1" applyAlignment="1">
      <alignment horizontal="center"/>
    </xf>
    <xf numFmtId="164" fontId="3" fillId="7" borderId="11" xfId="1" applyNumberFormat="1" applyFont="1" applyFill="1" applyBorder="1"/>
    <xf numFmtId="164" fontId="3" fillId="7" borderId="1" xfId="1" applyNumberFormat="1" applyFont="1" applyFill="1" applyBorder="1" applyAlignment="1">
      <alignment horizontal="center"/>
    </xf>
    <xf numFmtId="164" fontId="3" fillId="8" borderId="2" xfId="1" applyNumberFormat="1" applyFont="1" applyFill="1" applyBorder="1"/>
    <xf numFmtId="164" fontId="3" fillId="7" borderId="2" xfId="1" applyNumberFormat="1" applyFont="1" applyFill="1" applyBorder="1"/>
    <xf numFmtId="164" fontId="5" fillId="0" borderId="3" xfId="0" applyNumberFormat="1" applyFont="1" applyBorder="1" applyAlignment="1">
      <alignment horizontal="left" vertical="center" readingOrder="1"/>
    </xf>
    <xf numFmtId="164" fontId="5" fillId="0" borderId="4" xfId="0" applyNumberFormat="1" applyFont="1" applyBorder="1" applyAlignment="1">
      <alignment horizontal="center" vertical="center" readingOrder="1"/>
    </xf>
    <xf numFmtId="164" fontId="5" fillId="8" borderId="5" xfId="1" applyNumberFormat="1" applyFont="1" applyFill="1" applyBorder="1"/>
    <xf numFmtId="164" fontId="5" fillId="0" borderId="5" xfId="1" applyNumberFormat="1" applyFont="1" applyBorder="1"/>
    <xf numFmtId="164" fontId="5" fillId="0" borderId="0" xfId="0" applyNumberFormat="1" applyFont="1" applyAlignment="1">
      <alignment horizontal="left" vertical="center" readingOrder="1"/>
    </xf>
    <xf numFmtId="164" fontId="5" fillId="0" borderId="6" xfId="0" applyNumberFormat="1" applyFont="1" applyBorder="1" applyAlignment="1">
      <alignment horizontal="center" vertical="center" readingOrder="1"/>
    </xf>
    <xf numFmtId="164" fontId="5" fillId="8" borderId="7" xfId="1" applyNumberFormat="1" applyFont="1" applyFill="1" applyBorder="1"/>
    <xf numFmtId="164" fontId="5" fillId="0" borderId="7" xfId="1" applyNumberFormat="1" applyFont="1" applyBorder="1"/>
    <xf numFmtId="9" fontId="6" fillId="8" borderId="7" xfId="2" applyFont="1" applyFill="1" applyBorder="1"/>
    <xf numFmtId="9" fontId="6" fillId="0" borderId="7" xfId="2" applyFont="1" applyFill="1" applyBorder="1"/>
    <xf numFmtId="164" fontId="3" fillId="6" borderId="8" xfId="0" applyNumberFormat="1" applyFont="1" applyFill="1" applyBorder="1" applyAlignment="1">
      <alignment horizontal="left" vertical="center" readingOrder="1"/>
    </xf>
    <xf numFmtId="164" fontId="3" fillId="6" borderId="9" xfId="0" applyNumberFormat="1" applyFont="1" applyFill="1" applyBorder="1" applyAlignment="1">
      <alignment horizontal="center" vertical="center" readingOrder="1"/>
    </xf>
    <xf numFmtId="164" fontId="3" fillId="8" borderId="10" xfId="0" applyNumberFormat="1" applyFont="1" applyFill="1" applyBorder="1"/>
    <xf numFmtId="164" fontId="3" fillId="6" borderId="10" xfId="0" applyNumberFormat="1" applyFont="1" applyFill="1" applyBorder="1"/>
    <xf numFmtId="164" fontId="5" fillId="0" borderId="12" xfId="0" applyNumberFormat="1" applyFont="1" applyBorder="1" applyAlignment="1">
      <alignment horizontal="left" vertical="center" readingOrder="1"/>
    </xf>
    <xf numFmtId="164" fontId="5" fillId="0" borderId="12" xfId="0" applyNumberFormat="1" applyFont="1" applyBorder="1" applyAlignment="1">
      <alignment horizontal="center"/>
    </xf>
    <xf numFmtId="164" fontId="5" fillId="0" borderId="12" xfId="0" applyNumberFormat="1" applyFont="1" applyBorder="1"/>
    <xf numFmtId="164" fontId="3" fillId="0" borderId="12" xfId="0" applyNumberFormat="1" applyFont="1" applyBorder="1"/>
    <xf numFmtId="164" fontId="3" fillId="0" borderId="13" xfId="0" applyNumberFormat="1" applyFont="1" applyBorder="1" applyAlignment="1">
      <alignment horizontal="center"/>
    </xf>
    <xf numFmtId="165" fontId="3" fillId="8" borderId="13" xfId="0" applyNumberFormat="1" applyFont="1" applyFill="1" applyBorder="1"/>
    <xf numFmtId="164" fontId="3" fillId="0" borderId="2" xfId="1" applyNumberFormat="1" applyFont="1" applyBorder="1"/>
    <xf numFmtId="164" fontId="3" fillId="0" borderId="11" xfId="0" applyNumberFormat="1" applyFont="1" applyBorder="1"/>
    <xf numFmtId="164" fontId="3" fillId="0" borderId="2" xfId="0" applyNumberFormat="1" applyFont="1" applyBorder="1" applyAlignment="1">
      <alignment horizontal="center"/>
    </xf>
    <xf numFmtId="165" fontId="3" fillId="8" borderId="2" xfId="0" applyNumberFormat="1" applyFont="1" applyFill="1" applyBorder="1"/>
    <xf numFmtId="164" fontId="3" fillId="9" borderId="1" xfId="0" applyNumberFormat="1" applyFont="1" applyFill="1" applyBorder="1"/>
    <xf numFmtId="164" fontId="3" fillId="9" borderId="1" xfId="0" applyNumberFormat="1" applyFont="1" applyFill="1" applyBorder="1" applyAlignment="1">
      <alignment horizontal="center"/>
    </xf>
    <xf numFmtId="166" fontId="3" fillId="8" borderId="2" xfId="2" applyNumberFormat="1" applyFont="1" applyFill="1" applyBorder="1"/>
    <xf numFmtId="167" fontId="3" fillId="9" borderId="2" xfId="2" applyNumberFormat="1" applyFont="1" applyFill="1" applyBorder="1"/>
    <xf numFmtId="166" fontId="5" fillId="0" borderId="0" xfId="2" applyNumberFormat="1" applyFont="1"/>
    <xf numFmtId="164" fontId="7" fillId="10" borderId="0" xfId="1" applyNumberFormat="1" applyFont="1" applyFill="1" applyBorder="1" applyAlignment="1">
      <alignment vertical="center"/>
    </xf>
    <xf numFmtId="164" fontId="7" fillId="10" borderId="0" xfId="1" applyNumberFormat="1" applyFont="1" applyFill="1" applyBorder="1" applyAlignment="1">
      <alignment horizontal="center"/>
    </xf>
    <xf numFmtId="164" fontId="7" fillId="10" borderId="0" xfId="1" applyNumberFormat="1" applyFont="1" applyFill="1" applyBorder="1"/>
    <xf numFmtId="164" fontId="3" fillId="2" borderId="3" xfId="1" applyNumberFormat="1" applyFont="1" applyFill="1" applyBorder="1"/>
    <xf numFmtId="164" fontId="3" fillId="2" borderId="5" xfId="1" applyNumberFormat="1" applyFont="1" applyFill="1" applyBorder="1" applyAlignment="1">
      <alignment horizontal="center"/>
    </xf>
    <xf numFmtId="164" fontId="3" fillId="2" borderId="5" xfId="1" applyNumberFormat="1" applyFont="1" applyFill="1" applyBorder="1"/>
    <xf numFmtId="164" fontId="5" fillId="0" borderId="5" xfId="1" applyNumberFormat="1" applyFont="1" applyFill="1" applyBorder="1" applyAlignment="1">
      <alignment horizontal="center"/>
    </xf>
    <xf numFmtId="164" fontId="5" fillId="0" borderId="7" xfId="1" applyNumberFormat="1" applyFont="1" applyFill="1" applyBorder="1" applyAlignment="1">
      <alignment horizontal="center"/>
    </xf>
    <xf numFmtId="164" fontId="5" fillId="0" borderId="12" xfId="1" applyNumberFormat="1" applyFont="1" applyFill="1" applyBorder="1"/>
    <xf numFmtId="164" fontId="5" fillId="0" borderId="13" xfId="1" applyNumberFormat="1" applyFont="1" applyFill="1" applyBorder="1" applyAlignment="1">
      <alignment horizontal="center"/>
    </xf>
    <xf numFmtId="164" fontId="5" fillId="0" borderId="13" xfId="1" applyNumberFormat="1" applyFont="1" applyFill="1" applyBorder="1"/>
    <xf numFmtId="43" fontId="5" fillId="0" borderId="0" xfId="1" applyFont="1"/>
    <xf numFmtId="164" fontId="5" fillId="0" borderId="1" xfId="0" applyNumberFormat="1" applyFont="1" applyBorder="1" applyAlignment="1">
      <alignment horizontal="left" vertical="center" readingOrder="1"/>
    </xf>
    <xf numFmtId="164" fontId="5" fillId="0" borderId="1" xfId="0" applyNumberFormat="1" applyFont="1" applyBorder="1" applyAlignment="1">
      <alignment horizontal="center" vertical="center" readingOrder="1"/>
    </xf>
    <xf numFmtId="164" fontId="5" fillId="8" borderId="2" xfId="1" applyNumberFormat="1" applyFont="1" applyFill="1" applyBorder="1"/>
    <xf numFmtId="164" fontId="5" fillId="0" borderId="2" xfId="1" applyNumberFormat="1" applyFont="1" applyBorder="1"/>
    <xf numFmtId="164" fontId="6" fillId="0" borderId="7" xfId="2" applyNumberFormat="1" applyFont="1" applyFill="1" applyBorder="1"/>
    <xf numFmtId="164" fontId="4" fillId="0" borderId="12" xfId="0" applyNumberFormat="1" applyFont="1" applyBorder="1" applyAlignment="1">
      <alignment horizontal="left" vertical="center" readingOrder="1"/>
    </xf>
    <xf numFmtId="164" fontId="4" fillId="0" borderId="12" xfId="0" applyNumberFormat="1" applyFont="1" applyBorder="1" applyAlignment="1">
      <alignment horizontal="center"/>
    </xf>
    <xf numFmtId="164" fontId="4" fillId="0" borderId="12" xfId="0" applyNumberFormat="1" applyFont="1" applyBorder="1"/>
    <xf numFmtId="164" fontId="3" fillId="0" borderId="13" xfId="0" applyNumberFormat="1" applyFont="1" applyBorder="1"/>
    <xf numFmtId="164" fontId="3" fillId="0" borderId="2" xfId="0" applyNumberFormat="1" applyFont="1" applyBorder="1"/>
    <xf numFmtId="167" fontId="3" fillId="9" borderId="1" xfId="0" applyNumberFormat="1" applyFont="1" applyFill="1" applyBorder="1"/>
    <xf numFmtId="167" fontId="3" fillId="9" borderId="1" xfId="0" applyNumberFormat="1" applyFont="1" applyFill="1" applyBorder="1" applyAlignment="1">
      <alignment horizontal="center"/>
    </xf>
    <xf numFmtId="167" fontId="3" fillId="8" borderId="2" xfId="2" applyNumberFormat="1" applyFont="1" applyFill="1" applyBorder="1"/>
    <xf numFmtId="167" fontId="3" fillId="0" borderId="0" xfId="0" applyNumberFormat="1" applyFont="1"/>
    <xf numFmtId="166" fontId="4" fillId="0" borderId="0" xfId="2" applyNumberFormat="1" applyFont="1" applyFill="1" applyBorder="1" applyAlignment="1">
      <alignment horizontal="left" vertical="center" readingOrder="1"/>
    </xf>
    <xf numFmtId="166" fontId="4" fillId="0" borderId="0" xfId="2" applyNumberFormat="1" applyFont="1" applyFill="1" applyBorder="1" applyAlignment="1">
      <alignment horizontal="center"/>
    </xf>
    <xf numFmtId="166" fontId="4" fillId="0" borderId="0" xfId="2" applyNumberFormat="1" applyFont="1" applyFill="1" applyBorder="1"/>
    <xf numFmtId="49" fontId="9" fillId="0" borderId="0" xfId="3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left" vertical="center"/>
    </xf>
    <xf numFmtId="0" fontId="9" fillId="0" borderId="0" xfId="3" applyNumberFormat="1" applyFont="1" applyFill="1" applyAlignment="1">
      <alignment vertical="center"/>
    </xf>
    <xf numFmtId="165" fontId="9" fillId="0" borderId="0" xfId="3" applyNumberFormat="1" applyFont="1" applyFill="1" applyAlignment="1">
      <alignment vertical="center"/>
    </xf>
    <xf numFmtId="165" fontId="9" fillId="0" borderId="0" xfId="3" applyNumberFormat="1" applyFont="1" applyFill="1" applyAlignment="1">
      <alignment horizontal="left" vertical="center"/>
    </xf>
    <xf numFmtId="165" fontId="9" fillId="0" borderId="0" xfId="3" applyNumberFormat="1" applyFont="1" applyFill="1" applyAlignment="1">
      <alignment horizontal="centerContinuous" vertical="center"/>
    </xf>
    <xf numFmtId="0" fontId="11" fillId="0" borderId="0" xfId="3" applyNumberFormat="1" applyFont="1" applyFill="1" applyAlignment="1">
      <alignment vertical="center"/>
    </xf>
    <xf numFmtId="0" fontId="9" fillId="0" borderId="0" xfId="3" applyNumberFormat="1" applyFont="1" applyFill="1" applyAlignment="1">
      <alignment horizontal="left" vertical="center"/>
    </xf>
    <xf numFmtId="0" fontId="9" fillId="0" borderId="0" xfId="3" applyNumberFormat="1" applyFont="1" applyFill="1" applyAlignment="1">
      <alignment horizontal="centerContinuous" vertical="center"/>
    </xf>
    <xf numFmtId="0" fontId="9" fillId="0" borderId="0" xfId="4" applyFont="1" applyAlignment="1">
      <alignment vertical="center"/>
    </xf>
    <xf numFmtId="0" fontId="10" fillId="0" borderId="0" xfId="3" applyNumberFormat="1" applyFont="1" applyFill="1" applyAlignment="1" applyProtection="1">
      <alignment horizontal="left" vertical="center"/>
    </xf>
    <xf numFmtId="165" fontId="11" fillId="0" borderId="0" xfId="3" applyNumberFormat="1" applyFont="1" applyFill="1" applyAlignment="1">
      <alignment vertical="center"/>
    </xf>
    <xf numFmtId="168" fontId="9" fillId="0" borderId="0" xfId="3" applyNumberFormat="1" applyFont="1" applyFill="1" applyAlignment="1">
      <alignment horizontal="left" vertical="center"/>
    </xf>
    <xf numFmtId="165" fontId="9" fillId="0" borderId="0" xfId="3" applyNumberFormat="1" applyFont="1" applyFill="1" applyAlignment="1">
      <alignment horizontal="right" vertical="center"/>
    </xf>
    <xf numFmtId="0" fontId="10" fillId="0" borderId="0" xfId="3" applyNumberFormat="1" applyFont="1" applyFill="1" applyAlignment="1" applyProtection="1">
      <alignment horizontal="left" vertical="center"/>
      <protection locked="0"/>
    </xf>
    <xf numFmtId="165" fontId="12" fillId="0" borderId="0" xfId="3" applyNumberFormat="1" applyFont="1" applyFill="1" applyAlignment="1">
      <alignment horizontal="right" vertical="center"/>
    </xf>
    <xf numFmtId="0" fontId="9" fillId="0" borderId="0" xfId="3" applyNumberFormat="1" applyFont="1" applyFill="1" applyAlignment="1">
      <alignment horizontal="right" vertical="center"/>
    </xf>
    <xf numFmtId="0" fontId="9" fillId="0" borderId="0" xfId="3" applyNumberFormat="1" applyFont="1" applyFill="1" applyAlignment="1" applyProtection="1">
      <alignment horizontal="centerContinuous" vertical="center"/>
      <protection locked="0"/>
    </xf>
    <xf numFmtId="49" fontId="9" fillId="0" borderId="0" xfId="3" applyNumberFormat="1" applyFont="1" applyFill="1" applyAlignment="1">
      <alignment horizontal="center" vertical="center" wrapText="1"/>
    </xf>
    <xf numFmtId="168" fontId="10" fillId="12" borderId="14" xfId="3" applyNumberFormat="1" applyFont="1" applyFill="1" applyBorder="1" applyAlignment="1" applyProtection="1">
      <alignment horizontal="centerContinuous" vertical="center"/>
    </xf>
    <xf numFmtId="168" fontId="9" fillId="12" borderId="15" xfId="3" applyNumberFormat="1" applyFont="1" applyFill="1" applyBorder="1" applyAlignment="1">
      <alignment horizontal="centerContinuous" vertical="center"/>
    </xf>
    <xf numFmtId="168" fontId="9" fillId="12" borderId="16" xfId="3" applyNumberFormat="1" applyFont="1" applyFill="1" applyBorder="1" applyAlignment="1">
      <alignment horizontal="centerContinuous" vertical="center"/>
    </xf>
    <xf numFmtId="49" fontId="11" fillId="12" borderId="17" xfId="3" quotePrefix="1" applyNumberFormat="1" applyFont="1" applyFill="1" applyBorder="1" applyAlignment="1" applyProtection="1">
      <alignment horizontal="center" vertical="center"/>
      <protection locked="0"/>
    </xf>
    <xf numFmtId="165" fontId="9" fillId="12" borderId="18" xfId="3" applyNumberFormat="1" applyFont="1" applyFill="1" applyBorder="1" applyAlignment="1">
      <alignment horizontal="center" vertical="center"/>
    </xf>
    <xf numFmtId="165" fontId="9" fillId="12" borderId="19" xfId="3" applyNumberFormat="1" applyFont="1" applyFill="1" applyBorder="1" applyAlignment="1">
      <alignment horizontal="center" vertical="center"/>
    </xf>
    <xf numFmtId="168" fontId="9" fillId="0" borderId="17" xfId="3" applyNumberFormat="1" applyFont="1" applyFill="1" applyBorder="1" applyAlignment="1">
      <alignment horizontal="center" vertical="center"/>
    </xf>
    <xf numFmtId="168" fontId="9" fillId="0" borderId="18" xfId="3" applyNumberFormat="1" applyFont="1" applyFill="1" applyBorder="1" applyAlignment="1">
      <alignment horizontal="center" vertical="center"/>
    </xf>
    <xf numFmtId="168" fontId="9" fillId="0" borderId="19" xfId="3" applyNumberFormat="1" applyFont="1" applyFill="1" applyBorder="1" applyAlignment="1">
      <alignment horizontal="center" vertical="center"/>
    </xf>
    <xf numFmtId="0" fontId="9" fillId="0" borderId="0" xfId="3" applyNumberFormat="1" applyFont="1" applyFill="1" applyAlignment="1">
      <alignment horizontal="center" vertical="center"/>
    </xf>
    <xf numFmtId="49" fontId="10" fillId="0" borderId="20" xfId="3" applyNumberFormat="1" applyFont="1" applyFill="1" applyBorder="1" applyAlignment="1" applyProtection="1">
      <alignment horizontal="left" vertical="center"/>
    </xf>
    <xf numFmtId="49" fontId="9" fillId="0" borderId="0" xfId="3" applyNumberFormat="1" applyFont="1" applyFill="1" applyBorder="1" applyAlignment="1">
      <alignment vertical="center"/>
    </xf>
    <xf numFmtId="49" fontId="9" fillId="0" borderId="21" xfId="3" applyNumberFormat="1" applyFont="1" applyFill="1" applyBorder="1" applyAlignment="1">
      <alignment vertical="center"/>
    </xf>
    <xf numFmtId="165" fontId="9" fillId="0" borderId="22" xfId="3" applyNumberFormat="1" applyFont="1" applyFill="1" applyBorder="1" applyAlignment="1">
      <alignment horizontal="right" vertical="center"/>
    </xf>
    <xf numFmtId="165" fontId="9" fillId="0" borderId="23" xfId="3" applyNumberFormat="1" applyFont="1" applyFill="1" applyBorder="1" applyAlignment="1">
      <alignment horizontal="right" vertical="center"/>
    </xf>
    <xf numFmtId="168" fontId="9" fillId="0" borderId="22" xfId="3" applyNumberFormat="1" applyFont="1" applyFill="1" applyBorder="1" applyAlignment="1">
      <alignment horizontal="right" vertical="center"/>
    </xf>
    <xf numFmtId="168" fontId="9" fillId="0" borderId="21" xfId="3" applyNumberFormat="1" applyFont="1" applyFill="1" applyBorder="1" applyAlignment="1">
      <alignment horizontal="right" vertical="center"/>
    </xf>
    <xf numFmtId="49" fontId="9" fillId="0" borderId="20" xfId="3" applyNumberFormat="1" applyFont="1" applyFill="1" applyBorder="1" applyAlignment="1" applyProtection="1">
      <alignment horizontal="left" vertical="center"/>
    </xf>
    <xf numFmtId="165" fontId="11" fillId="13" borderId="22" xfId="3" applyNumberFormat="1" applyFont="1" applyFill="1" applyBorder="1" applyAlignment="1" applyProtection="1">
      <alignment horizontal="right" vertical="center"/>
      <protection locked="0"/>
    </xf>
    <xf numFmtId="168" fontId="9" fillId="14" borderId="22" xfId="3" applyNumberFormat="1" applyFont="1" applyFill="1" applyBorder="1" applyAlignment="1" applyProtection="1">
      <alignment horizontal="right" vertical="center"/>
      <protection locked="0"/>
    </xf>
    <xf numFmtId="168" fontId="9" fillId="0" borderId="22" xfId="3" applyNumberFormat="1" applyFont="1" applyFill="1" applyBorder="1" applyAlignment="1" applyProtection="1">
      <alignment horizontal="right" vertical="center"/>
    </xf>
    <xf numFmtId="168" fontId="9" fillId="0" borderId="21" xfId="3" applyNumberFormat="1" applyFont="1" applyFill="1" applyBorder="1" applyAlignment="1" applyProtection="1">
      <alignment horizontal="right" vertical="center"/>
    </xf>
    <xf numFmtId="168" fontId="9" fillId="15" borderId="22" xfId="3" applyNumberFormat="1" applyFont="1" applyFill="1" applyBorder="1" applyAlignment="1" applyProtection="1">
      <alignment horizontal="right" vertical="center"/>
      <protection locked="0"/>
    </xf>
    <xf numFmtId="165" fontId="9" fillId="16" borderId="22" xfId="3" applyNumberFormat="1" applyFont="1" applyFill="1" applyBorder="1" applyAlignment="1" applyProtection="1">
      <alignment horizontal="right" vertical="center"/>
    </xf>
    <xf numFmtId="168" fontId="9" fillId="17" borderId="22" xfId="3" applyNumberFormat="1" applyFont="1" applyFill="1" applyBorder="1" applyAlignment="1" applyProtection="1">
      <alignment horizontal="right" vertical="center"/>
      <protection locked="0"/>
    </xf>
    <xf numFmtId="49" fontId="9" fillId="0" borderId="0" xfId="3" applyNumberFormat="1" applyFont="1" applyFill="1" applyBorder="1" applyAlignment="1" applyProtection="1">
      <alignment horizontal="left" vertical="center"/>
    </xf>
    <xf numFmtId="49" fontId="9" fillId="0" borderId="21" xfId="3" applyNumberFormat="1" applyFont="1" applyFill="1" applyBorder="1" applyAlignment="1" applyProtection="1">
      <alignment horizontal="left" vertical="center"/>
    </xf>
    <xf numFmtId="49" fontId="9" fillId="0" borderId="20" xfId="3" applyNumberFormat="1" applyFont="1" applyFill="1" applyBorder="1" applyAlignment="1">
      <alignment vertical="center"/>
    </xf>
    <xf numFmtId="49" fontId="9" fillId="0" borderId="20" xfId="4" applyNumberFormat="1" applyFont="1" applyBorder="1" applyAlignment="1">
      <alignment vertical="center"/>
    </xf>
    <xf numFmtId="165" fontId="11" fillId="13" borderId="24" xfId="3" applyNumberFormat="1" applyFont="1" applyFill="1" applyBorder="1" applyAlignment="1" applyProtection="1">
      <alignment horizontal="right" vertical="center"/>
      <protection locked="0"/>
    </xf>
    <xf numFmtId="168" fontId="9" fillId="14" borderId="24" xfId="3" applyNumberFormat="1" applyFont="1" applyFill="1" applyBorder="1" applyAlignment="1" applyProtection="1">
      <alignment horizontal="right" vertical="center"/>
      <protection locked="0"/>
    </xf>
    <xf numFmtId="168" fontId="9" fillId="0" borderId="24" xfId="3" applyNumberFormat="1" applyFont="1" applyFill="1" applyBorder="1" applyAlignment="1" applyProtection="1">
      <alignment horizontal="right" vertical="center"/>
    </xf>
    <xf numFmtId="168" fontId="9" fillId="0" borderId="25" xfId="3" applyNumberFormat="1" applyFont="1" applyFill="1" applyBorder="1" applyAlignment="1" applyProtection="1">
      <alignment horizontal="right" vertical="center"/>
    </xf>
    <xf numFmtId="165" fontId="9" fillId="0" borderId="24" xfId="3" applyNumberFormat="1" applyFont="1" applyFill="1" applyBorder="1" applyAlignment="1" applyProtection="1">
      <alignment horizontal="right" vertical="center"/>
    </xf>
    <xf numFmtId="168" fontId="9" fillId="0" borderId="26" xfId="3" applyNumberFormat="1" applyFont="1" applyFill="1" applyBorder="1" applyAlignment="1" applyProtection="1">
      <alignment horizontal="right" vertical="center"/>
    </xf>
    <xf numFmtId="168" fontId="9" fillId="18" borderId="22" xfId="3" applyNumberFormat="1" applyFont="1" applyFill="1" applyBorder="1" applyAlignment="1" applyProtection="1">
      <alignment horizontal="right" vertical="center"/>
      <protection locked="0"/>
    </xf>
    <xf numFmtId="49" fontId="13" fillId="0" borderId="0" xfId="3" applyNumberFormat="1" applyFont="1" applyFill="1" applyBorder="1" applyAlignment="1">
      <alignment vertical="center"/>
    </xf>
    <xf numFmtId="49" fontId="13" fillId="0" borderId="21" xfId="3" applyNumberFormat="1" applyFont="1" applyFill="1" applyBorder="1" applyAlignment="1">
      <alignment vertical="center"/>
    </xf>
    <xf numFmtId="165" fontId="9" fillId="0" borderId="22" xfId="3" applyNumberFormat="1" applyFont="1" applyFill="1" applyBorder="1" applyAlignment="1" applyProtection="1">
      <alignment horizontal="right" vertical="center"/>
    </xf>
    <xf numFmtId="168" fontId="9" fillId="0" borderId="23" xfId="3" applyNumberFormat="1" applyFont="1" applyFill="1" applyBorder="1" applyAlignment="1" applyProtection="1">
      <alignment horizontal="right" vertical="center"/>
    </xf>
    <xf numFmtId="168" fontId="9" fillId="17" borderId="24" xfId="3" applyNumberFormat="1" applyFont="1" applyFill="1" applyBorder="1" applyAlignment="1" applyProtection="1">
      <alignment horizontal="right" vertical="center"/>
      <protection locked="0"/>
    </xf>
    <xf numFmtId="165" fontId="9" fillId="0" borderId="27" xfId="3" applyNumberFormat="1" applyFont="1" applyFill="1" applyBorder="1" applyAlignment="1" applyProtection="1">
      <alignment horizontal="right" vertical="center"/>
    </xf>
    <xf numFmtId="168" fontId="9" fillId="0" borderId="28" xfId="3" applyNumberFormat="1" applyFont="1" applyFill="1" applyBorder="1" applyAlignment="1" applyProtection="1">
      <alignment horizontal="right" vertical="center"/>
    </xf>
    <xf numFmtId="168" fontId="9" fillId="0" borderId="29" xfId="3" applyNumberFormat="1" applyFont="1" applyFill="1" applyBorder="1" applyAlignment="1" applyProtection="1">
      <alignment horizontal="right" vertical="center"/>
    </xf>
    <xf numFmtId="168" fontId="9" fillId="0" borderId="30" xfId="3" applyNumberFormat="1" applyFont="1" applyFill="1" applyBorder="1" applyAlignment="1" applyProtection="1">
      <alignment horizontal="right" vertical="center"/>
    </xf>
    <xf numFmtId="165" fontId="9" fillId="0" borderId="31" xfId="3" applyNumberFormat="1" applyFont="1" applyFill="1" applyBorder="1" applyAlignment="1" applyProtection="1">
      <alignment horizontal="right" vertical="center"/>
    </xf>
    <xf numFmtId="168" fontId="9" fillId="0" borderId="32" xfId="3" applyNumberFormat="1" applyFont="1" applyFill="1" applyBorder="1" applyAlignment="1" applyProtection="1">
      <alignment horizontal="right" vertical="center"/>
    </xf>
    <xf numFmtId="168" fontId="9" fillId="0" borderId="33" xfId="3" applyNumberFormat="1" applyFont="1" applyFill="1" applyBorder="1" applyAlignment="1" applyProtection="1">
      <alignment horizontal="right" vertical="center"/>
    </xf>
    <xf numFmtId="168" fontId="9" fillId="0" borderId="34" xfId="3" applyNumberFormat="1" applyFont="1" applyFill="1" applyBorder="1" applyAlignment="1" applyProtection="1">
      <alignment horizontal="right" vertical="center"/>
    </xf>
    <xf numFmtId="49" fontId="10" fillId="0" borderId="20" xfId="3" applyNumberFormat="1" applyFont="1" applyFill="1" applyBorder="1" applyAlignment="1">
      <alignment vertical="center"/>
    </xf>
    <xf numFmtId="168" fontId="11" fillId="14" borderId="22" xfId="3" applyNumberFormat="1" applyFont="1" applyFill="1" applyBorder="1" applyAlignment="1" applyProtection="1">
      <alignment horizontal="right" vertical="center"/>
      <protection locked="0"/>
    </xf>
    <xf numFmtId="49" fontId="9" fillId="11" borderId="20" xfId="3" applyNumberFormat="1" applyFont="1" applyFill="1" applyBorder="1" applyAlignment="1" applyProtection="1">
      <alignment horizontal="left" vertical="center"/>
    </xf>
    <xf numFmtId="49" fontId="9" fillId="11" borderId="0" xfId="3" applyNumberFormat="1" applyFont="1" applyFill="1" applyBorder="1" applyAlignment="1">
      <alignment vertical="center"/>
    </xf>
    <xf numFmtId="49" fontId="9" fillId="11" borderId="21" xfId="3" applyNumberFormat="1" applyFont="1" applyFill="1" applyBorder="1" applyAlignment="1">
      <alignment vertical="center"/>
    </xf>
    <xf numFmtId="165" fontId="9" fillId="0" borderId="32" xfId="3" applyNumberFormat="1" applyFont="1" applyFill="1" applyBorder="1" applyAlignment="1" applyProtection="1">
      <alignment horizontal="right" vertical="center"/>
    </xf>
    <xf numFmtId="49" fontId="9" fillId="0" borderId="20" xfId="3" applyNumberFormat="1" applyFont="1" applyFill="1" applyBorder="1" applyAlignment="1">
      <alignment horizontal="centerContinuous" vertical="center"/>
    </xf>
    <xf numFmtId="49" fontId="9" fillId="0" borderId="0" xfId="3" applyNumberFormat="1" applyFont="1" applyFill="1" applyBorder="1" applyAlignment="1">
      <alignment horizontal="centerContinuous" vertical="center"/>
    </xf>
    <xf numFmtId="49" fontId="9" fillId="0" borderId="21" xfId="3" applyNumberFormat="1" applyFont="1" applyFill="1" applyBorder="1" applyAlignment="1">
      <alignment horizontal="centerContinuous" vertical="center"/>
    </xf>
    <xf numFmtId="165" fontId="9" fillId="0" borderId="35" xfId="3" applyNumberFormat="1" applyFont="1" applyFill="1" applyBorder="1" applyAlignment="1" applyProtection="1">
      <alignment horizontal="right" vertical="center"/>
    </xf>
    <xf numFmtId="168" fontId="9" fillId="0" borderId="36" xfId="3" applyNumberFormat="1" applyFont="1" applyFill="1" applyBorder="1" applyAlignment="1" applyProtection="1">
      <alignment horizontal="right" vertical="center"/>
    </xf>
    <xf numFmtId="168" fontId="9" fillId="0" borderId="37" xfId="3" applyNumberFormat="1" applyFont="1" applyFill="1" applyBorder="1" applyAlignment="1" applyProtection="1">
      <alignment horizontal="right" vertical="center"/>
    </xf>
    <xf numFmtId="168" fontId="9" fillId="0" borderId="35" xfId="3" applyNumberFormat="1" applyFont="1" applyFill="1" applyBorder="1" applyAlignment="1" applyProtection="1">
      <alignment horizontal="right" vertical="center"/>
    </xf>
    <xf numFmtId="165" fontId="11" fillId="13" borderId="22" xfId="3" applyNumberFormat="1" applyFont="1" applyFill="1" applyBorder="1" applyAlignment="1" applyProtection="1">
      <alignment horizontal="center" vertical="center"/>
      <protection locked="0"/>
    </xf>
    <xf numFmtId="168" fontId="11" fillId="14" borderId="22" xfId="3" applyNumberFormat="1" applyFont="1" applyFill="1" applyBorder="1" applyAlignment="1" applyProtection="1">
      <alignment horizontal="center" vertical="center"/>
      <protection locked="0"/>
    </xf>
    <xf numFmtId="168" fontId="9" fillId="0" borderId="22" xfId="3" applyNumberFormat="1" applyFont="1" applyFill="1" applyBorder="1" applyAlignment="1" applyProtection="1">
      <alignment horizontal="center" vertical="center"/>
    </xf>
    <xf numFmtId="168" fontId="9" fillId="0" borderId="21" xfId="3" applyNumberFormat="1" applyFont="1" applyFill="1" applyBorder="1" applyAlignment="1" applyProtection="1">
      <alignment horizontal="center" vertical="center"/>
    </xf>
    <xf numFmtId="49" fontId="9" fillId="0" borderId="38" xfId="3" applyNumberFormat="1" applyFont="1" applyFill="1" applyBorder="1" applyAlignment="1">
      <alignment vertical="center"/>
    </xf>
    <xf numFmtId="49" fontId="9" fillId="0" borderId="39" xfId="3" applyNumberFormat="1" applyFont="1" applyFill="1" applyBorder="1" applyAlignment="1">
      <alignment vertical="center"/>
    </xf>
    <xf numFmtId="49" fontId="9" fillId="0" borderId="40" xfId="3" applyNumberFormat="1" applyFont="1" applyFill="1" applyBorder="1" applyAlignment="1">
      <alignment vertical="center"/>
    </xf>
    <xf numFmtId="165" fontId="9" fillId="0" borderId="41" xfId="3" applyNumberFormat="1" applyFont="1" applyFill="1" applyBorder="1" applyAlignment="1">
      <alignment horizontal="right" vertical="center"/>
    </xf>
    <xf numFmtId="165" fontId="9" fillId="0" borderId="40" xfId="3" applyNumberFormat="1" applyFont="1" applyFill="1" applyBorder="1" applyAlignment="1">
      <alignment horizontal="right" vertical="center"/>
    </xf>
    <xf numFmtId="168" fontId="9" fillId="0" borderId="41" xfId="3" applyNumberFormat="1" applyFont="1" applyFill="1" applyBorder="1" applyAlignment="1">
      <alignment horizontal="right" vertical="center"/>
    </xf>
    <xf numFmtId="168" fontId="9" fillId="0" borderId="40" xfId="3" applyNumberFormat="1" applyFont="1" applyFill="1" applyBorder="1" applyAlignment="1">
      <alignment horizontal="right" vertical="center"/>
    </xf>
    <xf numFmtId="168" fontId="9" fillId="0" borderId="0" xfId="3" applyNumberFormat="1" applyFont="1" applyFill="1" applyAlignment="1">
      <alignment vertical="center"/>
    </xf>
    <xf numFmtId="165" fontId="9" fillId="0" borderId="0" xfId="3" applyNumberFormat="1" applyFont="1" applyFill="1" applyAlignment="1" applyProtection="1">
      <alignment horizontal="centerContinuous" vertical="center"/>
    </xf>
    <xf numFmtId="168" fontId="9" fillId="0" borderId="0" xfId="3" applyNumberFormat="1" applyFont="1" applyFill="1" applyAlignment="1">
      <alignment horizontal="centerContinuous" vertical="center"/>
    </xf>
    <xf numFmtId="168" fontId="9" fillId="0" borderId="0" xfId="3" applyNumberFormat="1" applyFont="1" applyFill="1" applyAlignment="1">
      <alignment horizontal="right" vertical="center"/>
    </xf>
    <xf numFmtId="0" fontId="9" fillId="0" borderId="0" xfId="3" applyNumberFormat="1" applyFont="1" applyFill="1" applyAlignment="1">
      <alignment horizontal="center" vertical="center" wrapText="1"/>
    </xf>
    <xf numFmtId="168" fontId="10" fillId="12" borderId="14" xfId="3" applyNumberFormat="1" applyFont="1" applyFill="1" applyBorder="1" applyAlignment="1">
      <alignment horizontal="centerContinuous" vertical="center"/>
    </xf>
    <xf numFmtId="168" fontId="9" fillId="12" borderId="15" xfId="3" applyNumberFormat="1" applyFont="1" applyFill="1" applyBorder="1" applyAlignment="1" applyProtection="1">
      <alignment horizontal="centerContinuous" vertical="center"/>
    </xf>
    <xf numFmtId="168" fontId="9" fillId="12" borderId="16" xfId="3" applyNumberFormat="1" applyFont="1" applyFill="1" applyBorder="1" applyAlignment="1" applyProtection="1">
      <alignment horizontal="centerContinuous" vertical="center"/>
    </xf>
    <xf numFmtId="165" fontId="9" fillId="12" borderId="17" xfId="3" applyNumberFormat="1" applyFont="1" applyFill="1" applyBorder="1" applyAlignment="1">
      <alignment horizontal="center" vertical="center"/>
    </xf>
    <xf numFmtId="165" fontId="9" fillId="0" borderId="21" xfId="3" applyNumberFormat="1" applyFont="1" applyFill="1" applyBorder="1" applyAlignment="1">
      <alignment horizontal="right" vertical="center"/>
    </xf>
    <xf numFmtId="165" fontId="9" fillId="14" borderId="22" xfId="3" applyNumberFormat="1" applyFont="1" applyFill="1" applyBorder="1" applyAlignment="1" applyProtection="1">
      <alignment horizontal="right" vertical="center"/>
      <protection locked="0"/>
    </xf>
    <xf numFmtId="165" fontId="9" fillId="17" borderId="22" xfId="3" applyNumberFormat="1" applyFont="1" applyFill="1" applyBorder="1" applyAlignment="1" applyProtection="1">
      <alignment horizontal="right" vertical="center"/>
      <protection locked="0"/>
    </xf>
    <xf numFmtId="165" fontId="9" fillId="11" borderId="22" xfId="3" applyNumberFormat="1" applyFont="1" applyFill="1" applyBorder="1" applyAlignment="1" applyProtection="1">
      <alignment horizontal="right" vertical="center"/>
      <protection locked="0"/>
    </xf>
    <xf numFmtId="165" fontId="9" fillId="15" borderId="22" xfId="3" applyNumberFormat="1" applyFont="1" applyFill="1" applyBorder="1" applyAlignment="1" applyProtection="1">
      <alignment horizontal="right" vertical="center"/>
      <protection locked="0"/>
    </xf>
    <xf numFmtId="165" fontId="9" fillId="17" borderId="24" xfId="3" applyNumberFormat="1" applyFont="1" applyFill="1" applyBorder="1" applyAlignment="1" applyProtection="1">
      <alignment horizontal="right" vertical="center"/>
      <protection locked="0"/>
    </xf>
    <xf numFmtId="165" fontId="9" fillId="0" borderId="26" xfId="3" applyNumberFormat="1" applyFont="1" applyFill="1" applyBorder="1" applyAlignment="1" applyProtection="1">
      <alignment horizontal="right" vertical="center"/>
    </xf>
    <xf numFmtId="49" fontId="9" fillId="0" borderId="20" xfId="3" applyNumberFormat="1" applyFont="1" applyFill="1" applyBorder="1" applyAlignment="1">
      <alignment horizontal="left" vertical="center"/>
    </xf>
    <xf numFmtId="165" fontId="9" fillId="14" borderId="7" xfId="3" applyNumberFormat="1" applyFont="1" applyFill="1" applyBorder="1" applyAlignment="1" applyProtection="1">
      <alignment horizontal="right" vertical="center"/>
      <protection locked="0"/>
    </xf>
    <xf numFmtId="165" fontId="9" fillId="16" borderId="42" xfId="3" applyNumberFormat="1" applyFont="1" applyFill="1" applyBorder="1" applyAlignment="1" applyProtection="1">
      <alignment horizontal="right" vertical="center"/>
    </xf>
    <xf numFmtId="165" fontId="9" fillId="17" borderId="22" xfId="3" applyNumberFormat="1" applyFont="1" applyFill="1" applyBorder="1" applyAlignment="1" applyProtection="1">
      <alignment horizontal="right" vertical="center"/>
    </xf>
    <xf numFmtId="168" fontId="9" fillId="0" borderId="42" xfId="3" applyNumberFormat="1" applyFont="1" applyFill="1" applyBorder="1" applyAlignment="1" applyProtection="1">
      <alignment horizontal="right" vertical="center"/>
    </xf>
    <xf numFmtId="165" fontId="9" fillId="0" borderId="43" xfId="3" applyNumberFormat="1" applyFont="1" applyFill="1" applyBorder="1" applyAlignment="1" applyProtection="1">
      <alignment horizontal="right" vertical="center"/>
    </xf>
    <xf numFmtId="165" fontId="9" fillId="0" borderId="23" xfId="3" applyNumberFormat="1" applyFont="1" applyFill="1" applyBorder="1" applyAlignment="1" applyProtection="1">
      <alignment horizontal="right" vertical="center"/>
    </xf>
    <xf numFmtId="165" fontId="11" fillId="16" borderId="22" xfId="3" applyNumberFormat="1" applyFont="1" applyFill="1" applyBorder="1" applyAlignment="1" applyProtection="1">
      <alignment horizontal="right" vertical="center"/>
      <protection locked="0"/>
    </xf>
    <xf numFmtId="165" fontId="9" fillId="18" borderId="22" xfId="3" applyNumberFormat="1" applyFont="1" applyFill="1" applyBorder="1" applyAlignment="1" applyProtection="1">
      <alignment horizontal="right" vertical="center"/>
      <protection locked="0"/>
    </xf>
    <xf numFmtId="165" fontId="9" fillId="18" borderId="23" xfId="3" applyNumberFormat="1" applyFont="1" applyFill="1" applyBorder="1" applyAlignment="1" applyProtection="1">
      <alignment horizontal="right" vertical="center"/>
      <protection locked="0"/>
    </xf>
    <xf numFmtId="168" fontId="9" fillId="17" borderId="22" xfId="3" applyNumberFormat="1" applyFont="1" applyFill="1" applyBorder="1" applyAlignment="1" applyProtection="1">
      <alignment horizontal="right" vertical="center"/>
    </xf>
    <xf numFmtId="168" fontId="9" fillId="17" borderId="23" xfId="3" applyNumberFormat="1" applyFont="1" applyFill="1" applyBorder="1" applyAlignment="1" applyProtection="1">
      <alignment horizontal="right" vertical="center"/>
    </xf>
    <xf numFmtId="165" fontId="9" fillId="17" borderId="23" xfId="3" applyNumberFormat="1" applyFont="1" applyFill="1" applyBorder="1" applyAlignment="1" applyProtection="1">
      <alignment horizontal="right" vertical="center"/>
      <protection locked="0"/>
    </xf>
    <xf numFmtId="165" fontId="11" fillId="16" borderId="43" xfId="3" applyNumberFormat="1" applyFont="1" applyFill="1" applyBorder="1" applyAlignment="1" applyProtection="1">
      <alignment horizontal="right" vertical="center"/>
      <protection locked="0"/>
    </xf>
    <xf numFmtId="165" fontId="9" fillId="17" borderId="26" xfId="3" applyNumberFormat="1" applyFont="1" applyFill="1" applyBorder="1" applyAlignment="1" applyProtection="1">
      <alignment horizontal="right" vertical="center"/>
      <protection locked="0"/>
    </xf>
    <xf numFmtId="49" fontId="9" fillId="0" borderId="0" xfId="3" applyNumberFormat="1" applyFont="1" applyFill="1" applyAlignment="1">
      <alignment vertical="center"/>
    </xf>
    <xf numFmtId="49" fontId="9" fillId="0" borderId="20" xfId="3" applyNumberFormat="1" applyFont="1" applyFill="1" applyBorder="1" applyAlignment="1" applyProtection="1">
      <alignment horizontal="center" vertical="center"/>
    </xf>
    <xf numFmtId="49" fontId="9" fillId="0" borderId="20" xfId="3" quotePrefix="1" applyNumberFormat="1" applyFont="1" applyFill="1" applyBorder="1" applyAlignment="1">
      <alignment horizontal="left" vertical="center"/>
    </xf>
    <xf numFmtId="49" fontId="9" fillId="0" borderId="0" xfId="3" applyNumberFormat="1" applyFont="1" applyFill="1" applyBorder="1" applyAlignment="1" applyProtection="1">
      <alignment horizontal="centerContinuous" vertical="center"/>
    </xf>
    <xf numFmtId="49" fontId="9" fillId="0" borderId="21" xfId="3" applyNumberFormat="1" applyFont="1" applyFill="1" applyBorder="1" applyAlignment="1" applyProtection="1">
      <alignment horizontal="centerContinuous" vertical="center"/>
    </xf>
    <xf numFmtId="165" fontId="9" fillId="0" borderId="44" xfId="3" applyNumberFormat="1" applyFont="1" applyFill="1" applyBorder="1" applyAlignment="1" applyProtection="1">
      <alignment horizontal="right" vertical="center"/>
    </xf>
    <xf numFmtId="168" fontId="9" fillId="0" borderId="44" xfId="3" applyNumberFormat="1" applyFont="1" applyFill="1" applyBorder="1" applyAlignment="1" applyProtection="1">
      <alignment horizontal="right" vertical="center"/>
    </xf>
    <xf numFmtId="49" fontId="9" fillId="0" borderId="20" xfId="4" quotePrefix="1" applyNumberFormat="1" applyFont="1" applyBorder="1" applyAlignment="1">
      <alignment horizontal="left" vertical="center"/>
    </xf>
    <xf numFmtId="49" fontId="9" fillId="0" borderId="0" xfId="4" applyNumberFormat="1" applyFont="1" applyAlignment="1">
      <alignment vertical="center"/>
    </xf>
    <xf numFmtId="49" fontId="9" fillId="0" borderId="21" xfId="4" applyNumberFormat="1" applyFont="1" applyBorder="1" applyAlignment="1">
      <alignment vertical="center"/>
    </xf>
    <xf numFmtId="165" fontId="9" fillId="0" borderId="21" xfId="3" applyNumberFormat="1" applyFont="1" applyFill="1" applyBorder="1" applyAlignment="1" applyProtection="1">
      <alignment horizontal="right" vertical="center"/>
    </xf>
    <xf numFmtId="38" fontId="9" fillId="0" borderId="22" xfId="4" applyNumberFormat="1" applyFont="1" applyBorder="1" applyAlignment="1">
      <alignment horizontal="right" vertical="center"/>
    </xf>
    <xf numFmtId="38" fontId="9" fillId="0" borderId="21" xfId="4" applyNumberFormat="1" applyFont="1" applyBorder="1" applyAlignment="1">
      <alignment horizontal="right" vertical="center"/>
    </xf>
    <xf numFmtId="49" fontId="9" fillId="0" borderId="38" xfId="4" applyNumberFormat="1" applyFont="1" applyBorder="1" applyAlignment="1">
      <alignment vertical="center"/>
    </xf>
    <xf numFmtId="49" fontId="9" fillId="0" borderId="39" xfId="4" applyNumberFormat="1" applyFont="1" applyBorder="1" applyAlignment="1">
      <alignment vertical="center"/>
    </xf>
    <xf numFmtId="49" fontId="9" fillId="0" borderId="40" xfId="4" applyNumberFormat="1" applyFont="1" applyBorder="1" applyAlignment="1">
      <alignment vertical="center"/>
    </xf>
    <xf numFmtId="165" fontId="9" fillId="0" borderId="41" xfId="3" applyNumberFormat="1" applyFont="1" applyFill="1" applyBorder="1" applyAlignment="1" applyProtection="1">
      <alignment horizontal="right" vertical="center"/>
    </xf>
    <xf numFmtId="165" fontId="9" fillId="0" borderId="40" xfId="3" applyNumberFormat="1" applyFont="1" applyFill="1" applyBorder="1" applyAlignment="1" applyProtection="1">
      <alignment horizontal="right" vertical="center"/>
    </xf>
    <xf numFmtId="169" fontId="9" fillId="0" borderId="41" xfId="3" applyNumberFormat="1" applyFont="1" applyFill="1" applyBorder="1" applyAlignment="1" applyProtection="1">
      <alignment horizontal="right" vertical="center"/>
    </xf>
    <xf numFmtId="169" fontId="9" fillId="0" borderId="40" xfId="3" applyNumberFormat="1" applyFont="1" applyFill="1" applyBorder="1" applyAlignment="1" applyProtection="1">
      <alignment horizontal="right" vertical="center"/>
    </xf>
    <xf numFmtId="0" fontId="9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10" fillId="0" borderId="0" xfId="4" applyFont="1" applyAlignment="1">
      <alignment vertical="center"/>
    </xf>
    <xf numFmtId="0" fontId="9" fillId="19" borderId="0" xfId="4" applyFont="1" applyFill="1" applyAlignment="1">
      <alignment vertical="center"/>
    </xf>
    <xf numFmtId="165" fontId="9" fillId="19" borderId="0" xfId="3" applyNumberFormat="1" applyFont="1" applyFill="1" applyAlignment="1">
      <alignment horizontal="right" vertical="center"/>
    </xf>
    <xf numFmtId="165" fontId="9" fillId="19" borderId="0" xfId="3" applyNumberFormat="1" applyFont="1" applyFill="1" applyAlignment="1">
      <alignment vertical="center"/>
    </xf>
    <xf numFmtId="49" fontId="9" fillId="0" borderId="0" xfId="4" applyNumberFormat="1" applyFont="1" applyAlignment="1">
      <alignment horizontal="center" vertical="center"/>
    </xf>
    <xf numFmtId="0" fontId="18" fillId="20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43" fontId="0" fillId="0" borderId="0" xfId="1" applyFont="1"/>
    <xf numFmtId="0" fontId="18" fillId="6" borderId="0" xfId="0" applyFont="1" applyFill="1"/>
    <xf numFmtId="0" fontId="18" fillId="6" borderId="0" xfId="0" applyFont="1" applyFill="1" applyAlignment="1">
      <alignment horizontal="center"/>
    </xf>
    <xf numFmtId="165" fontId="18" fillId="6" borderId="0" xfId="1" applyNumberFormat="1" applyFont="1" applyFill="1"/>
    <xf numFmtId="0" fontId="9" fillId="6" borderId="0" xfId="4" applyFont="1" applyFill="1" applyAlignment="1">
      <alignment vertical="center"/>
    </xf>
    <xf numFmtId="165" fontId="9" fillId="6" borderId="0" xfId="3" applyNumberFormat="1" applyFont="1" applyFill="1" applyAlignment="1">
      <alignment vertical="center"/>
    </xf>
    <xf numFmtId="165" fontId="9" fillId="21" borderId="0" xfId="3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64" fontId="5" fillId="16" borderId="5" xfId="1" applyNumberFormat="1" applyFont="1" applyFill="1" applyBorder="1"/>
    <xf numFmtId="164" fontId="20" fillId="0" borderId="0" xfId="0" applyNumberFormat="1" applyFont="1"/>
    <xf numFmtId="171" fontId="21" fillId="0" borderId="0" xfId="0" applyNumberFormat="1" applyFont="1" applyAlignment="1">
      <alignment vertical="center" wrapText="1"/>
    </xf>
    <xf numFmtId="170" fontId="5" fillId="0" borderId="0" xfId="0" applyNumberFormat="1" applyFont="1"/>
    <xf numFmtId="164" fontId="5" fillId="16" borderId="2" xfId="1" applyNumberFormat="1" applyFont="1" applyFill="1" applyBorder="1"/>
    <xf numFmtId="164" fontId="5" fillId="22" borderId="5" xfId="1" applyNumberFormat="1" applyFont="1" applyFill="1" applyBorder="1"/>
    <xf numFmtId="0" fontId="22" fillId="23" borderId="0" xfId="0" applyFont="1" applyFill="1"/>
    <xf numFmtId="0" fontId="0" fillId="0" borderId="0" xfId="0" applyAlignment="1">
      <alignment horizontal="right"/>
    </xf>
    <xf numFmtId="165" fontId="0" fillId="24" borderId="0" xfId="1" applyNumberFormat="1" applyFont="1" applyFill="1"/>
    <xf numFmtId="164" fontId="5" fillId="16" borderId="7" xfId="1" applyNumberFormat="1" applyFont="1" applyFill="1" applyBorder="1"/>
    <xf numFmtId="168" fontId="3" fillId="0" borderId="13" xfId="0" applyNumberFormat="1" applyFont="1" applyBorder="1"/>
    <xf numFmtId="165" fontId="0" fillId="0" borderId="0" xfId="1" applyNumberFormat="1" applyFont="1" applyFill="1"/>
    <xf numFmtId="165" fontId="3" fillId="0" borderId="2" xfId="1" applyNumberFormat="1" applyFont="1" applyBorder="1"/>
    <xf numFmtId="165" fontId="3" fillId="0" borderId="13" xfId="0" applyNumberFormat="1" applyFont="1" applyBorder="1"/>
    <xf numFmtId="43" fontId="23" fillId="0" borderId="0" xfId="1" applyFont="1"/>
    <xf numFmtId="165" fontId="24" fillId="0" borderId="0" xfId="1" applyNumberFormat="1" applyFont="1" applyFill="1" applyBorder="1"/>
    <xf numFmtId="165" fontId="9" fillId="7" borderId="0" xfId="3" applyNumberFormat="1" applyFont="1" applyFill="1" applyAlignment="1">
      <alignment vertical="center"/>
    </xf>
  </cellXfs>
  <cellStyles count="5">
    <cellStyle name="Comma" xfId="1" builtinId="3"/>
    <cellStyle name="Comma 3" xfId="3" xr:uid="{00000000-0005-0000-0000-000001000000}"/>
    <cellStyle name="Normal" xfId="0" builtinId="0"/>
    <cellStyle name="Normal 4 2" xfId="4" xr:uid="{00000000-0005-0000-0000-000003000000}"/>
    <cellStyle name="Percent" xfId="2" builtinId="5"/>
  </cellStyles>
  <dxfs count="0"/>
  <tableStyles count="0" defaultTableStyle="TableStyleMedium2" defaultPivotStyle="PivotStyleLight16"/>
  <colors>
    <mruColors>
      <color rgb="FFFFFF99"/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TAI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NTHLY\%23RE_PLAN\BALAN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iriporn\Local%20Settings\Temporary%20Internet%20Files\Content.IE5\FMCBR5GL\prayadp1\prayadp1\prayadp\%23an2001(8.11.43)\BALAN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LU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ork\Replacement%20Cost\2002\March0902\Paper%20to%20SK%20and%20CN\Naew\Valuation\TCRT\WINDOWS\TEMP\Pro4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COUNT_wh (2)"/>
      <sheetName val="COUNT_wh"/>
      <sheetName val="INVEN"/>
      <sheetName val="INVEN(TEST)"/>
      <sheetName val="COUNT_NNDC"/>
      <sheetName val="NTET2004 (DEC)"/>
      <sheetName val="NEG2004 (DEC)"/>
      <sheetName val="NEG2004 (DEC) (2)"/>
      <sheetName val="PLANBS3"/>
      <sheetName val="Min.-Max. Stock"/>
      <sheetName val="Group"/>
      <sheetName val="sales3level"/>
      <sheetName val="Tax coupon"/>
      <sheetName val="Macro5"/>
      <sheetName val="Sheet1"/>
      <sheetName val="Sheet1 (2)"/>
      <sheetName val="Sheet2"/>
      <sheetName val="PGMMNG"/>
      <sheetName val="PRO-TOTAL"/>
      <sheetName val="UPC_SKU"/>
      <sheetName val="ตารางคำนวณกระเบื้อง A"/>
      <sheetName val="DDL"/>
      <sheetName val="BAL"/>
      <sheetName val="ลูกหนี้(เก่า)"/>
      <sheetName val="55555"/>
      <sheetName val="ใบปะหน้าใหม่ Bidding"/>
      <sheetName val="ต้นไม้ทางเท้า"/>
      <sheetName val="SH-E"/>
      <sheetName val="Structure"/>
      <sheetName val="Law data"/>
      <sheetName val="stat local"/>
      <sheetName val="Index"/>
      <sheetName val="Volume Loco May 2015"/>
      <sheetName val="Summary"/>
      <sheetName val="Summary report"/>
      <sheetName val="JUNE"/>
      <sheetName val="Performance BP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  <sheetName val="CHE_A"/>
      <sheetName val="DESP_A"/>
      <sheetName val="ISO_A"/>
      <sheetName val="PC_A"/>
      <sheetName val="PM_A"/>
      <sheetName val="SHEET_A"/>
      <sheetName val="RECO_A"/>
      <sheetName val="YARD_A"/>
      <sheetName val="CHEMICAL"/>
      <sheetName val="DESPATCH"/>
      <sheetName val="Feb"/>
      <sheetName val="ISO"/>
      <sheetName val="PRODUCT"/>
      <sheetName val="PULP MILL"/>
      <sheetName val="SHEETING"/>
      <sheetName val="SODA"/>
      <sheetName val="YARD"/>
      <sheetName val="4.1CAPEX_Additional"/>
      <sheetName val="code"/>
      <sheetName val="MyWork"/>
      <sheetName val="data"/>
      <sheetName val="TYPE SD125"/>
      <sheetName val="Drop Down"/>
      <sheetName val="เลขห้อง"/>
      <sheetName val="เลขที่ห้องทั้งหมด (2)"/>
      <sheetName val="เลขที่ห้องทั้งหมด"/>
      <sheetName val="F13รายชื่อแยกfolio (2)"/>
      <sheetName val="F13รายชื่อแยกfolio"/>
      <sheetName val="F05เลขที่ห้อง+ชื่อคน"/>
      <sheetName val="F04เลขที่ห้อง+ค่าเช่า"/>
      <sheetName val="FEB 2007 "/>
      <sheetName val="MAR 2007"/>
      <sheetName val="APR 2007"/>
      <sheetName val="MAY 2007"/>
      <sheetName val="APR 2007-GTW"/>
      <sheetName val="MAY 2007 (2)"/>
      <sheetName val="MAY 2007-NUCH"/>
      <sheetName val="JUN 2007-NUCH "/>
      <sheetName val="JULY 2007-NUCH"/>
      <sheetName val="AUG 2007-NUCH "/>
      <sheetName val="AUG 2007"/>
      <sheetName val="ค่าเช่า ด.9"/>
      <sheetName val="ค่าเช่า ด.10"/>
      <sheetName val="Status update31.8.07"/>
      <sheetName val="Status update31.8.07 (2)"/>
      <sheetName val="ค่าเช่า ด.11"/>
      <sheetName val="ค่าเช่า ด.11 (2)"/>
      <sheetName val="G26"/>
      <sheetName val="Bill No. 2 - Carpark"/>
      <sheetName val="sheetNO"/>
      <sheetName val="คำชี้แจง"/>
      <sheetName val="SCG group"/>
      <sheetName val="com"/>
      <sheetName val="43"/>
      <sheetName val="List"/>
      <sheetName val="2017"/>
      <sheetName val="อ้างอิง"/>
      <sheetName val="Comapny Name"/>
      <sheetName val="Master"/>
      <sheetName val="Prhd"/>
      <sheetName val="Control"/>
      <sheetName val="Mapping"/>
      <sheetName val="Cost center"/>
      <sheetName val="Account code"/>
      <sheetName val="Chart"/>
      <sheetName val="Company Name"/>
      <sheetName val="S-Plant"/>
      <sheetName val="Office_plants"/>
      <sheetName val="Sheet3"/>
      <sheetName val="Driver"/>
      <sheetName val="ZPS02"/>
      <sheetName val="I-slab"/>
      <sheetName val="Goal"/>
      <sheetName val="data validation"/>
      <sheetName val="Cases Actuals SAP"/>
      <sheetName val="Chilled Vol &amp; GS"/>
      <sheetName val="Master Query_SL"/>
      <sheetName val="Addresses"/>
      <sheetName val="PBSG Severance"/>
      <sheetName val="PNT-QUOT-#3"/>
      <sheetName val="PNT-P3"/>
      <sheetName val="Sheet5"/>
      <sheetName val="ห้ามลบ"/>
      <sheetName val="วัดใต้"/>
      <sheetName val="คำอธิบาย"/>
      <sheetName val="Zone"/>
      <sheetName val="Northeast"/>
      <sheetName val="2018"/>
      <sheetName val="สาเหตุ Error "/>
      <sheetName val="SCG Chemicals group"/>
      <sheetName val="Table Name"/>
      <sheetName val="FR"/>
      <sheetName val="Ref"/>
      <sheetName val="Config"/>
      <sheetName val="Dont delete!!"/>
      <sheetName val="Vender list"/>
      <sheetName val="Production Queue GB"/>
      <sheetName val="cost center name"/>
      <sheetName val="L410"/>
      <sheetName val="Month"/>
      <sheetName val="Log CCR TG 3"/>
      <sheetName val="2019"/>
      <sheetName val="Assumption"/>
      <sheetName val="Ms"/>
      <sheetName val="Variance"/>
      <sheetName val="DTA"/>
      <sheetName val="Type ถูก House"/>
      <sheetName val="รายชื่อ"/>
      <sheetName val="TB(PY 2016)"/>
      <sheetName val="IS"/>
      <sheetName val="GL"/>
      <sheetName val="Risk Level"/>
      <sheetName val="Risk Category"/>
      <sheetName val="Business"/>
      <sheetName val="DD List"/>
      <sheetName val="Multi Rater"/>
      <sheetName val="#REF"/>
      <sheetName val="Status"/>
      <sheetName val="TP"/>
      <sheetName val="ชลทิพย์"/>
      <sheetName val="MasterTB"/>
      <sheetName val="F-1"/>
      <sheetName val="P300"/>
      <sheetName val="Materiality"/>
      <sheetName val="ดอกเบี้ย TR2560"/>
      <sheetName val="REPORT"/>
      <sheetName val="Trial Balance"/>
      <sheetName val="Reason"/>
      <sheetName val="Dropdown list "/>
      <sheetName val="BS"/>
      <sheetName val="Accure"/>
      <sheetName val="X1"/>
      <sheetName val="instruction"/>
      <sheetName val="Forecast movement"/>
      <sheetName val="i_Setup"/>
      <sheetName val="O_PL Link"/>
      <sheetName val="i_actmth from SAP"/>
      <sheetName val="i_Actual by cc"/>
      <sheetName val="Fixed Selling"/>
      <sheetName val="SA_OT"/>
      <sheetName val="SA_WS_MAKRO"/>
      <sheetName val="SA_ASD"/>
      <sheetName val="SA_TM"/>
      <sheetName val="SA_Field"/>
      <sheetName val="SA_OP"/>
      <sheetName val="SA_BIS"/>
      <sheetName val="SA_CommFin"/>
      <sheetName val="SA_Bus"/>
      <sheetName val="SA_CC2"/>
      <sheetName val="SA_Cus"/>
      <sheetName val="BIS Selling"/>
      <sheetName val="SA_TT"/>
      <sheetName val="Uniform"/>
      <sheetName val="Total GA"/>
      <sheetName val="HR"/>
      <sheetName val="Fin_Control"/>
      <sheetName val="Fin_Plan"/>
      <sheetName val="Fin_RMC"/>
      <sheetName val="Fin_LPN"/>
      <sheetName val="Fin_RJN"/>
      <sheetName val="BIS"/>
      <sheetName val="BIS_Proj"/>
      <sheetName val="BIS_Common"/>
      <sheetName val="BIS_XChrg"/>
      <sheetName val="Mkt"/>
      <sheetName val="Exec"/>
      <sheetName val="Legal"/>
      <sheetName val="RD"/>
      <sheetName val="Facilities"/>
      <sheetName val="SAP_Proj"/>
      <sheetName val="2nd_Pnt"/>
      <sheetName val="Pallet_Frypk"/>
      <sheetName val="CA"/>
      <sheetName val="EHS"/>
      <sheetName val="CA only"/>
      <sheetName val="Legal only"/>
      <sheetName val="GACC2"/>
      <sheetName val="GACC3"/>
      <sheetName val="TH36022"/>
      <sheetName val="TH36023"/>
      <sheetName val="sub cost center"/>
      <sheetName val="GL_DBS"/>
      <sheetName val="OH CC_DBS"/>
      <sheetName val="Fin"/>
      <sheetName val="BIS G&amp;A"/>
      <sheetName val="2015 reconcile &amp; restate"/>
      <sheetName val="Consulting"/>
      <sheetName val="BIS_Common detail"/>
      <sheetName val="Total GA+BIS common"/>
      <sheetName val="HFM Line"/>
      <sheetName val="HFM Mapping"/>
      <sheetName val="Account"/>
      <sheetName val="T&amp;E sales cut"/>
      <sheetName val="Control - Consulting fee_SN (2)"/>
      <sheetName val="Master TB"/>
      <sheetName val="H300"/>
      <sheetName val="F-3"/>
      <sheetName val="K400"/>
      <sheetName val="CF weekly"/>
      <sheetName val="1.CF (M)(Ratchatewee)"/>
      <sheetName val="1.CF (M)(Rama4)"/>
      <sheetName val="1.CF (M) (TL10ph2)"/>
      <sheetName val=""/>
      <sheetName val="stair"/>
      <sheetName val="SELL"/>
      <sheetName val="Sum-sys"/>
      <sheetName val="Cover"/>
      <sheetName val="Detail (2)"/>
      <sheetName val="DEATAIL KENTOCOST Sheet Low20MB"/>
      <sheetName val="Cover (2)"/>
      <sheetName val="Detail "/>
      <sheetName val="(PMCmaki)"/>
      <sheetName val="(COMPmaki)"/>
      <sheetName val="SCOPE OF WORK"/>
      <sheetName val="VENDOR"/>
      <sheetName val="Unit price"/>
      <sheetName val="BG"/>
      <sheetName val="received net-BG"/>
      <sheetName val="Summary BG Code"/>
      <sheetName val="S300"/>
      <sheetName val="V1"/>
      <sheetName val="V7 Confirm RPT"/>
      <sheetName val="แยกงบ"/>
      <sheetName val="COUNT_wh_(2)"/>
      <sheetName val="NTET2004_(DEC)"/>
      <sheetName val="NEG2004_(DEC)"/>
      <sheetName val="NEG2004_(DEC)_(2)"/>
      <sheetName val="Min_-Max__Stock"/>
      <sheetName val="Tax_coupon"/>
      <sheetName val="Sheet1_(2)"/>
      <sheetName val="ตารางคำนวณกระเบื้อง_A"/>
      <sheetName val="ใบปะหน้าใหม่_Bidding"/>
      <sheetName val="Law_data"/>
      <sheetName val="stat_local"/>
      <sheetName val="Volume_Loco_May_2015"/>
      <sheetName val="Summary_report"/>
      <sheetName val="Performance_BP"/>
      <sheetName val="4_1CAPEX_Additional"/>
      <sheetName val="PULP_MILL"/>
      <sheetName val="TYPE_SD125"/>
      <sheetName val="Drop_Down"/>
      <sheetName val="เลขที่ห้องทั้งหมด_(2)"/>
      <sheetName val="F13รายชื่อแยกfolio_(2)"/>
      <sheetName val="FEB_2007_"/>
      <sheetName val="MAR_2007"/>
      <sheetName val="APR_2007"/>
      <sheetName val="MAY_2007"/>
      <sheetName val="APR_2007-GTW"/>
      <sheetName val="MAY_2007_(2)"/>
      <sheetName val="MAY_2007-NUCH"/>
      <sheetName val="JUN_2007-NUCH_"/>
      <sheetName val="JULY_2007-NUCH"/>
      <sheetName val="AUG_2007-NUCH_"/>
      <sheetName val="AUG_2007"/>
      <sheetName val="ค่าเช่า_ด_9"/>
      <sheetName val="ค่าเช่า_ด_10"/>
      <sheetName val="Status_update31_8_07"/>
      <sheetName val="Status_update31_8_07_(2)"/>
      <sheetName val="ค่าเช่า_ด_11"/>
      <sheetName val="ค่าเช่า_ด_11_(2)"/>
      <sheetName val="Bill_No__2_-_Carpark"/>
      <sheetName val="SCG_group"/>
      <sheetName val="Comapny_Name"/>
      <sheetName val="Cost_center"/>
      <sheetName val="Account_code"/>
      <sheetName val="Company_Name"/>
      <sheetName val="data_validation"/>
      <sheetName val="Cases_Actuals_SAP"/>
      <sheetName val="Chilled_Vol_&amp;_GS"/>
      <sheetName val="Master_Query_SL"/>
      <sheetName val="PBSG_Severance"/>
      <sheetName val="สาเหตุ_Error_"/>
      <sheetName val="Table_Name"/>
      <sheetName val="SCG_Chemicals_group"/>
      <sheetName val="Dont_delete!!"/>
      <sheetName val="Vender_list"/>
      <sheetName val="Production_Queue_GB"/>
      <sheetName val="cost_center_name"/>
      <sheetName val="Log_CCR_TG_3"/>
      <sheetName val="Type_ถูก_House"/>
      <sheetName val="TB(PY_2016)"/>
      <sheetName val="Risk_Level"/>
      <sheetName val="Risk_Category"/>
      <sheetName val="DD_List"/>
      <sheetName val="Multi_Rater"/>
      <sheetName val="ดอกเบี้ย_TR2560"/>
      <sheetName val="Trial_Balance"/>
      <sheetName val="Forecast_movement"/>
      <sheetName val="O_PL_Link"/>
      <sheetName val="i_actmth_from_SAP"/>
      <sheetName val="i_Actual_by_cc"/>
      <sheetName val="Fixed_Selling"/>
      <sheetName val="BIS_Selling"/>
      <sheetName val="Total_GA"/>
      <sheetName val="CA_only"/>
      <sheetName val="Legal_only"/>
      <sheetName val="sub_cost_center"/>
      <sheetName val="OH_CC_DBS"/>
      <sheetName val="BIS_G&amp;A"/>
      <sheetName val="2015_reconcile_&amp;_restate"/>
      <sheetName val="BIS_Common_detail"/>
      <sheetName val="Total_GA+BIS_common"/>
      <sheetName val="HFM_Line"/>
      <sheetName val="HFM_Mapping"/>
      <sheetName val="T&amp;E_sales_cut"/>
      <sheetName val="Control_-_Consulting_fee_SN_(2)"/>
      <sheetName val="Master_TB"/>
      <sheetName val="CF_weekly"/>
      <sheetName val="1_CF_(M)(Ratchatewee)"/>
      <sheetName val="1_CF_(M)(Rama4)"/>
      <sheetName val="1_CF_(M)_(TL10ph2)"/>
      <sheetName val="Dropdown_list_"/>
      <sheetName val="Detail_(2)"/>
      <sheetName val="DEATAIL_KENTOCOST_Sheet_Low20MB"/>
      <sheetName val="Cover_(2)"/>
      <sheetName val="Detail_"/>
      <sheetName val="SCOPE_OF_WORK"/>
      <sheetName val="Unit_price"/>
      <sheetName val="received_net-BG"/>
      <sheetName val="Summary_BG_Code"/>
      <sheetName val="V7_Confirm_RPT"/>
      <sheetName val="beer-indstry"/>
      <sheetName val="Summary 31Mar'20"/>
      <sheetName val="2020"/>
      <sheetName val="summary_ee"/>
      <sheetName val="ee_unit type"/>
      <sheetName val="ee_build "/>
      <sheetName val="Cost history sheet"/>
      <sheetName val="Scope of work "/>
      <sheetName val="Detail (CMM)"/>
      <sheetName val="SUM KENTO COST LOW 20MB."/>
      <sheetName val="Data-ac"/>
      <sheetName val="Data-san"/>
      <sheetName val="SUM KENTO COST REPORT 20MB.UP"/>
      <sheetName val="DETAIL KENTOCOST Sheet 20MB.UP"/>
      <sheetName val="Master COA V21"/>
      <sheetName val="TTL"/>
      <sheetName val="00Summary"/>
      <sheetName val="Condition"/>
      <sheetName val="B-Prelim"/>
      <sheetName val="EE-HOTEL"/>
      <sheetName val="SN&amp;FP-HOTEL"/>
      <sheetName val="MVAC-HOTEL"/>
      <sheetName val="EE-BOH"/>
      <sheetName val="SN&amp;FP-BOH"/>
      <sheetName val="MVAC-BOH"/>
      <sheetName val="S3 Architectural"/>
      <sheetName val="ESS Performance 2020+2021"/>
      <sheetName val="A"/>
      <sheetName val="Reference(do not delete)"/>
      <sheetName val="COUNT_wh_(2)1"/>
      <sheetName val="NTET2004_(DEC)1"/>
      <sheetName val="NEG2004_(DEC)1"/>
      <sheetName val="NEG2004_(DEC)_(2)1"/>
      <sheetName val="Min_-Max__Stock1"/>
      <sheetName val="Tax_coupon1"/>
      <sheetName val="Sheet1_(2)1"/>
      <sheetName val="ตารางคำนวณกระเบื้อง_A1"/>
      <sheetName val="ใบปะหน้าใหม่_Bidding1"/>
      <sheetName val="Law_data1"/>
      <sheetName val="stat_local1"/>
      <sheetName val="Volume_Loco_May_20151"/>
      <sheetName val="Summary_report1"/>
      <sheetName val="Performance_BP1"/>
      <sheetName val="PULP_MILL1"/>
      <sheetName val="4_1CAPEX_Additional1"/>
      <sheetName val="TYPE_SD1251"/>
      <sheetName val="Drop_Down1"/>
      <sheetName val="เลขที่ห้องทั้งหมด_(2)1"/>
      <sheetName val="F13รายชื่อแยกfolio_(2)1"/>
      <sheetName val="FEB_2007_1"/>
      <sheetName val="MAR_20071"/>
      <sheetName val="APR_20071"/>
      <sheetName val="MAY_20071"/>
      <sheetName val="APR_2007-GTW1"/>
      <sheetName val="MAY_2007_(2)1"/>
      <sheetName val="MAY_2007-NUCH1"/>
      <sheetName val="JUN_2007-NUCH_1"/>
      <sheetName val="JULY_2007-NUCH1"/>
      <sheetName val="AUG_2007-NUCH_1"/>
      <sheetName val="AUG_20071"/>
      <sheetName val="ค่าเช่า_ด_91"/>
      <sheetName val="ค่าเช่า_ด_101"/>
      <sheetName val="Status_update31_8_071"/>
      <sheetName val="Status_update31_8_07_(2)1"/>
      <sheetName val="ค่าเช่า_ด_111"/>
      <sheetName val="ค่าเช่า_ด_11_(2)1"/>
      <sheetName val="Bill_No__2_-_Carpark1"/>
      <sheetName val="SCG_group1"/>
      <sheetName val="Cost_center1"/>
      <sheetName val="Account_code1"/>
      <sheetName val="Comapny_Name1"/>
      <sheetName val="Company_Name1"/>
      <sheetName val="data_validation1"/>
      <sheetName val="Cases_Actuals_SAP1"/>
      <sheetName val="Chilled_Vol_&amp;_GS1"/>
      <sheetName val="Master_Query_SL1"/>
      <sheetName val="PBSG_Severance1"/>
      <sheetName val="สาเหตุ_Error_1"/>
      <sheetName val="SCG_Chemicals_group1"/>
      <sheetName val="Table_Name1"/>
      <sheetName val="Dont_delete!!1"/>
      <sheetName val="Vender_list1"/>
      <sheetName val="Production_Queue_GB1"/>
      <sheetName val="cost_center_name1"/>
      <sheetName val="Log_CCR_TG_31"/>
      <sheetName val="Type_ถูก_House1"/>
      <sheetName val="TB(PY_2016)1"/>
      <sheetName val="Risk_Level1"/>
      <sheetName val="Risk_Category1"/>
      <sheetName val="DD_List1"/>
      <sheetName val="Multi_Rater1"/>
      <sheetName val="ดอกเบี้ย_TR25601"/>
      <sheetName val="Trial_Balance1"/>
      <sheetName val="Forecast_movement1"/>
      <sheetName val="O_PL_Link1"/>
      <sheetName val="i_actmth_from_SAP1"/>
      <sheetName val="i_Actual_by_cc1"/>
      <sheetName val="Fixed_Selling1"/>
      <sheetName val="BIS_Selling1"/>
      <sheetName val="Total_GA1"/>
      <sheetName val="CA_only1"/>
      <sheetName val="Legal_only1"/>
      <sheetName val="sub_cost_center1"/>
      <sheetName val="OH_CC_DBS1"/>
      <sheetName val="BIS_G&amp;A1"/>
      <sheetName val="2015_reconcile_&amp;_restate1"/>
      <sheetName val="BIS_Common_detail1"/>
      <sheetName val="Total_GA+BIS_common1"/>
      <sheetName val="HFM_Line1"/>
      <sheetName val="HFM_Mapping1"/>
      <sheetName val="T&amp;E_sales_cut1"/>
      <sheetName val="Control_-_Consulting_fee_SN_(21"/>
      <sheetName val="Master_TB1"/>
      <sheetName val="CF_weekly1"/>
      <sheetName val="1_CF_(M)(Ratchatewee)1"/>
      <sheetName val="1_CF_(M)(Rama4)1"/>
      <sheetName val="1_CF_(M)_(TL10ph2)1"/>
      <sheetName val="Dropdown_list_1"/>
      <sheetName val="Detail_(2)1"/>
      <sheetName val="DEATAIL_KENTOCOST_Sheet_Low20M1"/>
      <sheetName val="Cover_(2)1"/>
      <sheetName val="Detail_1"/>
      <sheetName val="SCOPE_OF_WORK1"/>
      <sheetName val="Unit_price1"/>
      <sheetName val="received_net-BG1"/>
      <sheetName val="Summary_BG_Code1"/>
      <sheetName val="V7_Confirm_RPT1"/>
      <sheetName val="Summary_31Mar'20"/>
      <sheetName val="Cost_history_sheet"/>
      <sheetName val="Scope_of_work_"/>
      <sheetName val="Detail_(CMM)"/>
      <sheetName val="SUM_KENTO_COST_LOW_20MB_"/>
      <sheetName val="SUM_KENTO_COST_REPORT_20MB_UP"/>
      <sheetName val="DETAIL_KENTOCOST_Sheet_20MB_UP"/>
      <sheetName val="Master_COA_V21"/>
      <sheetName val="ee_unit_type"/>
      <sheetName val="ee_build_"/>
      <sheetName val="S3_Architectural"/>
      <sheetName val="ESS_Performance_2020+2021"/>
      <sheetName val="Parameters"/>
      <sheetName val="PGM_2LEVYTD"/>
      <sheetName val="LS"/>
      <sheetName val="S330 Increase salary rate"/>
      <sheetName val="MasterBrand"/>
      <sheetName val="data บัญชี"/>
      <sheetName val="ฐานข้อมูล"/>
      <sheetName val="Data (2)"/>
      <sheetName val="masterEO IO"/>
      <sheetName val="กำหนดค่า"/>
      <sheetName val="Employee EN"/>
      <sheetName val="Mat"/>
      <sheetName val="Reference(do_not_delete)"/>
      <sheetName val="発停サイクル表"/>
      <sheetName val="rate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ไม่ใช้"/>
      <sheetName val="ใช้หน้านี้"/>
      <sheetName val="S-CUVE-2 14 M"/>
      <sheetName val="Mapping account"/>
      <sheetName val="S-CUVE-2_14_M"/>
      <sheetName val="Data_2"/>
      <sheetName val="설계내역서"/>
      <sheetName val="Discounted_Cash_Flow"/>
      <sheetName val="6_ข้อมูลวัสดุ-ค่าดำเนิน"/>
      <sheetName val="K_Suporn"/>
      <sheetName val="บมจ_พฤกษา"/>
      <sheetName val="บ_พนาลี"/>
      <sheetName val="บ_พุทธชาด"/>
      <sheetName val="บ_เกสร"/>
      <sheetName val="สรุป_PS"/>
      <sheetName val="สรุป_PNL"/>
      <sheetName val="สรุป_PTC"/>
      <sheetName val="สรุป_KS"/>
      <sheetName val="IP_Land"/>
      <sheetName val="Discounted Cash Flow"/>
      <sheetName val="6.ข้อมูลวัสดุ-ค่าดำเนิน"/>
      <sheetName val="K.Suporn"/>
      <sheetName val="บมจ.พฤกษา"/>
      <sheetName val="บ.พนาลี"/>
      <sheetName val="บ.พุทธชาด"/>
      <sheetName val="บ.เกสร"/>
      <sheetName val="สรุป PS"/>
      <sheetName val="สรุป PNL"/>
      <sheetName val="สรุป PTC"/>
      <sheetName val="สรุป KS"/>
      <sheetName val="IP Land"/>
      <sheetName val="Wkgs_BS Lead"/>
      <sheetName val="ZA110 Sale"/>
      <sheetName val="Mar"/>
      <sheetName val="Apr"/>
      <sheetName val="May"/>
      <sheetName val="Jan"/>
      <sheetName val="MD_R"/>
      <sheetName val="CELL_A"/>
      <sheetName val="ENV_A"/>
      <sheetName val="PG_A"/>
      <sheetName val="MD_A"/>
      <sheetName val="QA&amp;R_A"/>
      <sheetName val="RMP_A"/>
      <sheetName val="RMZ_A"/>
      <sheetName val="ENV_R"/>
      <sheetName val="PG_R"/>
      <sheetName val="CELL_R"/>
      <sheetName val="QA&amp;R_R"/>
      <sheetName val="RMP_R"/>
      <sheetName val="RMZ_R"/>
      <sheetName val="Raw_data"/>
      <sheetName val="data_steam"/>
      <sheetName val="FS"/>
      <sheetName val="Sum"/>
      <sheetName val="Sec.1.1 Site clearanceworks"/>
      <sheetName val="เงื่อนไขการเสนอราคา"/>
      <sheetName val="VE LIST"/>
      <sheetName val="Sec.0"/>
      <sheetName val="Sec.1"/>
      <sheetName val="Arch unit rate"/>
      <sheetName val="ID unit rate"/>
      <sheetName val="Sec.2 "/>
      <sheetName val="sec.3.1"/>
      <sheetName val="sec.3.2"/>
      <sheetName val="sec.3.3"/>
      <sheetName val="sec.3.4"/>
      <sheetName val="Sec.4"/>
      <sheetName val="Sec.5"/>
      <sheetName val="Sec. 6"/>
      <sheetName val="Sec.7"/>
      <sheetName val="TT-2"/>
      <sheetName val="코드관리"/>
      <sheetName val="SUM-AIR-Submit"/>
      <sheetName val="KKC Brkdwn"/>
      <sheetName val="SPT vs PHI"/>
      <sheetName val="escon"/>
      <sheetName val="Store"/>
      <sheetName val="JobSetup"/>
      <sheetName val="Proposal Form"/>
      <sheetName val="BQ-Ext  "/>
      <sheetName val="Sch 2"/>
      <sheetName val="Commun"/>
      <sheetName val="NOT"/>
      <sheetName val="DataValidation_NotDelete"/>
      <sheetName val="Validation"/>
      <sheetName val="asset"/>
      <sheetName val="STart"/>
      <sheetName val="TL"/>
      <sheetName val="マスタ"/>
      <sheetName val="5200"/>
      <sheetName val="Demand"/>
      <sheetName val="Occ"/>
      <sheetName val="สรุป"/>
      <sheetName val="interest income from VMI"/>
      <sheetName val="interest payable to PSH"/>
      <sheetName val="Aging"/>
      <sheetName val="April"/>
      <sheetName val="March"/>
      <sheetName val="M-14"/>
      <sheetName val="M-92"/>
      <sheetName val="M-19"/>
      <sheetName val="M-49"/>
      <sheetName val="M-12"/>
      <sheetName val="M-30"/>
      <sheetName val="Customer Name"/>
      <sheetName val="Designated P&amp;L"/>
      <sheetName val="Sales"/>
      <sheetName val="ค่าเริ่มต้น"/>
      <sheetName val="DATA (ชื่อสินค้า)"/>
      <sheetName val="CVM"/>
      <sheetName val="กระจาย-V-Boot"/>
      <sheetName val="กระจาย-Oishi"/>
      <sheetName val="กระจาย -NPDองุ่นเคียวโฮ"/>
      <sheetName val="สุราแช่พญานาคแถม"/>
      <sheetName val="สรุปกระจายBLS+RK"/>
      <sheetName val="สรุปกระจายSS+RK"/>
      <sheetName val="รายละเอียดกิจกรรม"/>
      <sheetName val="Sheet25"/>
      <sheetName val="สีแถมโซดา"/>
      <sheetName val="Activity Q1"/>
      <sheetName val="PROJECT BRIEF"/>
      <sheetName val="footing"/>
      <sheetName val="upa"/>
      <sheetName val="QlikView"/>
      <sheetName val="Revenue(2019)"/>
      <sheetName val="Graph(2019)"/>
      <sheetName val="Strategic Cus"/>
      <sheetName val="Rev per Head(2019)"/>
      <sheetName val="WH Utilization"/>
      <sheetName val="Stock Graph"/>
      <sheetName val="No. Customer (2019)"/>
      <sheetName val="No. Customer"/>
      <sheetName val="Sheet15"/>
      <sheetName val="Drop Down Lists"/>
      <sheetName val="List of Rem Entries - IS"/>
      <sheetName val="J01"/>
      <sheetName val="TB 1-3"/>
      <sheetName val="Factor F Data"/>
      <sheetName val="PL"/>
      <sheetName val="RE9604"/>
      <sheetName val="summary1-2"/>
      <sheetName val="summary1-3"/>
      <sheetName val="TDC COA Sumry"/>
      <sheetName val="COA Sumry by Area"/>
      <sheetName val="COA Sumry by Contr"/>
      <sheetName val="COA Sumry by RG"/>
      <sheetName val="TDC COA Grp Sumry"/>
      <sheetName val="TDC Item Dets-Full"/>
      <sheetName val="TDC Item Dets-IPM-Full"/>
      <sheetName val="TDC Item Dets"/>
      <sheetName val="TDC Item Sumry"/>
      <sheetName val="TDC Key Qty Sumry"/>
      <sheetName val="List - Components"/>
      <sheetName val="List - Equipment"/>
      <sheetName val="Project Metrics"/>
      <sheetName val="COA Sumry - Std Imp"/>
      <sheetName val="Contr TDC - Std Imp"/>
      <sheetName val="Item Sumry - Std Imp"/>
      <sheetName val="Proj TIC - Std Imp"/>
      <sheetName val="Unit Costs - Std Imp"/>
      <sheetName val="Unit MH - Std Imp"/>
      <sheetName val="preliminaries"/>
      <sheetName val="공문"/>
      <sheetName val="FitOutConfCentre"/>
      <sheetName val="covere"/>
      <sheetName val="Boq(1)"/>
      <sheetName val="FlatBottomClarifier (Not used)"/>
      <sheetName val="Summ"/>
      <sheetName val="PDPC0908"/>
      <sheetName val="Rank"/>
      <sheetName val=" ANALYSIS FP"/>
      <sheetName val="Info"/>
      <sheetName val="Data (Forecast-m3)"/>
      <sheetName val="95059D"/>
      <sheetName val="โซนโฟกัส TT"/>
      <sheetName val="ข้อมูลทำ DropDown"/>
      <sheetName val="รายพนักงาน"/>
      <sheetName val="แนวทาง"/>
      <sheetName val="2021"/>
      <sheetName val="dataยอดขายทีมนิยมไทย"/>
      <sheetName val="แผนใหม่-BG22 รายเอเย่นต์"/>
      <sheetName val="In AG VS Sub"/>
      <sheetName val="ขน2019"/>
      <sheetName val="ขน2020"/>
      <sheetName val="ขน2021"/>
      <sheetName val="Calendar_นายสรศักดิ์ กล่ำศรี"/>
      <sheetName val="ยอดขาย"/>
      <sheetName val="สรุปโซนโฟกัส TT"/>
      <sheetName val="Analytic Sales&amp;Cost"/>
      <sheetName val="DO"/>
      <sheetName val="磨煤加压"/>
      <sheetName val="มีค 64"/>
      <sheetName val="Vendors Database"/>
      <sheetName val="COUNT_wh_(2)2"/>
      <sheetName val="NTET2004_(DEC)2"/>
      <sheetName val="NEG2004_(DEC)2"/>
      <sheetName val="NEG2004_(DEC)_(2)2"/>
      <sheetName val="Min_-Max__Stock2"/>
      <sheetName val="Sheet1_(2)2"/>
      <sheetName val="Tax_coupon2"/>
      <sheetName val="ตารางคำนวณกระเบื้อง_A2"/>
      <sheetName val="ใบปะหน้าใหม่_Bidding2"/>
      <sheetName val="stat_local2"/>
      <sheetName val="Law_data2"/>
      <sheetName val="Volume_Loco_May_20152"/>
      <sheetName val="Summary_report2"/>
      <sheetName val="Performance_BP2"/>
      <sheetName val="PULP_MILL2"/>
      <sheetName val="4_1CAPEX_Additional2"/>
      <sheetName val="TYPE_SD1252"/>
      <sheetName val="Drop_Down2"/>
      <sheetName val="เลขที่ห้องทั้งหมด_(2)2"/>
      <sheetName val="F13รายชื่อแยกfolio_(2)2"/>
      <sheetName val="FEB_2007_2"/>
      <sheetName val="MAR_20072"/>
      <sheetName val="APR_20072"/>
      <sheetName val="MAY_20072"/>
      <sheetName val="APR_2007-GTW2"/>
      <sheetName val="MAY_2007_(2)2"/>
      <sheetName val="MAY_2007-NUCH2"/>
      <sheetName val="JUN_2007-NUCH_2"/>
      <sheetName val="JULY_2007-NUCH2"/>
      <sheetName val="AUG_2007-NUCH_2"/>
      <sheetName val="AUG_20072"/>
      <sheetName val="ค่าเช่า_ด_92"/>
      <sheetName val="ค่าเช่า_ด_102"/>
      <sheetName val="Status_update31_8_072"/>
      <sheetName val="Status_update31_8_07_(2)2"/>
      <sheetName val="ค่าเช่า_ด_112"/>
      <sheetName val="ค่าเช่า_ด_11_(2)2"/>
      <sheetName val="Bill_No__2_-_Carpark2"/>
      <sheetName val="SCG_group2"/>
      <sheetName val="Cost_center2"/>
      <sheetName val="Account_code2"/>
      <sheetName val="Comapny_Name2"/>
      <sheetName val="Company_Name2"/>
      <sheetName val="data_validation2"/>
      <sheetName val="Cases_Actuals_SAP2"/>
      <sheetName val="Chilled_Vol_&amp;_GS2"/>
      <sheetName val="Master_Query_SL2"/>
      <sheetName val="PBSG_Severance2"/>
      <sheetName val="สาเหตุ_Error_2"/>
      <sheetName val="Table_Name2"/>
      <sheetName val="SCG_Chemicals_group2"/>
      <sheetName val="Dont_delete!!2"/>
      <sheetName val="cost_center_name2"/>
      <sheetName val="Vender_list2"/>
      <sheetName val="Production_Queue_GB2"/>
      <sheetName val="Log_CCR_TG_32"/>
      <sheetName val="Type_ถูก_House2"/>
      <sheetName val="TB(PY_2016)2"/>
      <sheetName val="Risk_Level2"/>
      <sheetName val="Risk_Category2"/>
      <sheetName val="DD_List2"/>
      <sheetName val="Multi_Rater2"/>
      <sheetName val="ดอกเบี้ย_TR25602"/>
      <sheetName val="Trial_Balance2"/>
      <sheetName val="Detail_(2)2"/>
      <sheetName val="DEATAIL_KENTOCOST_Sheet_Low20M2"/>
      <sheetName val="Cover_(2)2"/>
      <sheetName val="Detail_2"/>
      <sheetName val="SCOPE_OF_WORK2"/>
      <sheetName val="Unit_price2"/>
      <sheetName val="received_net-BG2"/>
      <sheetName val="Summary_BG_Code2"/>
      <sheetName val="ee_unit_type1"/>
      <sheetName val="ee_build_1"/>
      <sheetName val="Cost_history_sheet1"/>
      <sheetName val="Scope_of_work_1"/>
      <sheetName val="Detail_(CMM)1"/>
      <sheetName val="SUM_KENTO_COST_LOW_20MB_1"/>
      <sheetName val="SUM_KENTO_COST_REPORT_20MB_UP1"/>
      <sheetName val="DETAIL_KENTOCOST_Sheet_20MB_UP1"/>
      <sheetName val="Forecast_movement2"/>
      <sheetName val="O_PL_Link2"/>
      <sheetName val="i_actmth_from_SAP2"/>
      <sheetName val="i_Actual_by_cc2"/>
      <sheetName val="Fixed_Selling2"/>
      <sheetName val="BIS_Selling2"/>
      <sheetName val="Total_GA2"/>
      <sheetName val="CA_only2"/>
      <sheetName val="Legal_only2"/>
      <sheetName val="sub_cost_center2"/>
      <sheetName val="OH_CC_DBS2"/>
      <sheetName val="BIS_G&amp;A2"/>
      <sheetName val="2015_reconcile_&amp;_restate2"/>
      <sheetName val="BIS_Common_detail2"/>
      <sheetName val="Total_GA+BIS_common2"/>
      <sheetName val="HFM_Line2"/>
      <sheetName val="HFM_Mapping2"/>
      <sheetName val="T&amp;E_sales_cut2"/>
      <sheetName val="Control_-_Consulting_fee_SN_(22"/>
      <sheetName val="Master_TB2"/>
      <sheetName val="CF_weekly2"/>
      <sheetName val="1_CF_(M)(Ratchatewee)2"/>
      <sheetName val="1_CF_(M)(Rama4)2"/>
      <sheetName val="1_CF_(M)_(TL10ph2)2"/>
      <sheetName val="Dropdown_list_2"/>
      <sheetName val="S3_Architectural1"/>
      <sheetName val="V7_Confirm_RPT2"/>
      <sheetName val="Master_COA_V211"/>
      <sheetName val="Summary_31Mar'201"/>
      <sheetName val="ESS_Performance_2020+20211"/>
      <sheetName val="Reference(do_not_delete)1"/>
      <sheetName val="S330_Increase_salary_rate"/>
      <sheetName val="S-CUVE-2_14_M1"/>
      <sheetName val="Discounted_Cash_Flow1"/>
      <sheetName val="6_ข้อมูลวัสดุ-ค่าดำเนิน1"/>
      <sheetName val="K_Suporn1"/>
      <sheetName val="บมจ_พฤกษา1"/>
      <sheetName val="บ_พนาลี1"/>
      <sheetName val="บ_พุทธชาด1"/>
      <sheetName val="บ_เกสร1"/>
      <sheetName val="สรุป_PS1"/>
      <sheetName val="สรุป_PNL1"/>
      <sheetName val="สรุป_PTC1"/>
      <sheetName val="สรุป_KS1"/>
      <sheetName val="IP_Land1"/>
      <sheetName val="Mapping_account"/>
      <sheetName val="data_บัญชี"/>
      <sheetName val="Data_(2)"/>
      <sheetName val="masterEO_IO"/>
      <sheetName val="Employee_EN"/>
      <sheetName val="Wkgs_BS_Lead"/>
      <sheetName val="Sec_1_1_Site_clearanceworks"/>
      <sheetName val="VE_LIST"/>
      <sheetName val="Sec_0"/>
      <sheetName val="Sec_1"/>
      <sheetName val="Arch_unit_rate"/>
      <sheetName val="ID_unit_rate"/>
      <sheetName val="Sec_2_"/>
      <sheetName val="sec_3_1"/>
      <sheetName val="sec_3_2"/>
      <sheetName val="sec_3_3"/>
      <sheetName val="sec_3_4"/>
      <sheetName val="Sec_4"/>
      <sheetName val="Sec_5"/>
      <sheetName val="Sec__6"/>
      <sheetName val="Sec_7"/>
      <sheetName val="ZA110_Sale"/>
      <sheetName val="KKC_Brkdwn"/>
      <sheetName val="SPT_vs_PHI"/>
      <sheetName val="Proposal_Form"/>
      <sheetName val="BQ-Ext__"/>
      <sheetName val="Sch_2"/>
      <sheetName val="interest_income_from_VMI"/>
      <sheetName val="interest_payable_to_PSH"/>
      <sheetName val="PROJECT_BRIEF"/>
      <sheetName val="Customer_Name"/>
      <sheetName val="Strategic_Cus"/>
      <sheetName val="Rev_per_Head(2019)"/>
      <sheetName val="WH_Utilization"/>
      <sheetName val="Stock_Graph"/>
      <sheetName val="No__Customer_(2019)"/>
      <sheetName val="No__Customer"/>
      <sheetName val="DATA_(ชื่อสินค้า)"/>
      <sheetName val="กระจาย_-NPDองุ่นเคียวโฮ"/>
      <sheetName val="Activity_Q1"/>
      <sheetName val="slipsumpR"/>
      <sheetName val="TB 10"/>
      <sheetName val="30's-Components"/>
      <sheetName val="Page4"/>
      <sheetName val="drop"/>
      <sheetName val="Final Summary - Base"/>
      <sheetName val="1B"/>
      <sheetName val="ส่งเสริมและจัดหาไม้ขอถัง 118 ใบ"/>
      <sheetName val="แอร์เก่า"/>
      <sheetName val="ถังเปล่ารับ,เบิก,คืน"/>
      <sheetName val="Coorodinator Sec"/>
      <sheetName val="Jan_monthly"/>
      <sheetName val="Stock"/>
      <sheetName val="gfhfhf"/>
      <sheetName val="Feb_monthly"/>
      <sheetName val="Gen"/>
      <sheetName val="Inventory"/>
      <sheetName val="Q1"/>
      <sheetName val="Q2"/>
      <sheetName val="Q3"/>
      <sheetName val="Q4"/>
      <sheetName val="Q1-4"/>
      <sheetName val="Gen&amp;Manage"/>
      <sheetName val="Management"/>
      <sheetName val="ขาย_scrap'19"/>
      <sheetName val="Income&amp;Inventory"/>
      <sheetName val="Jan_Daily"/>
      <sheetName val="Feb_Daily"/>
      <sheetName val="Mar_Daily"/>
      <sheetName val="Manage"/>
      <sheetName val="co 10"/>
      <sheetName val="Status Budget"/>
      <sheetName val="Spread"/>
      <sheetName val="5X"/>
      <sheetName val="Utility and Fire flange"/>
      <sheetName val="B1.01-Times"/>
      <sheetName val="Assa VO (2)"/>
      <sheetName val="B1.02.02(IDP-2) "/>
      <sheetName val="Kamol VO"/>
      <sheetName val="B2.17 Skyline"/>
      <sheetName val="19th -MOS"/>
      <sheetName val="A6.2 VO-PLE"/>
      <sheetName val="KA -MOS"/>
      <sheetName val="Kitchen VO"/>
      <sheetName val="DSG-MOS-break"/>
      <sheetName val="Pinklao MOS"/>
      <sheetName val="B2.07 Kitchen"/>
      <sheetName val="B2.03 Assa"/>
      <sheetName val="B1.01.03(VC)"/>
      <sheetName val="A4 ARCH(FSR)"/>
      <sheetName val="A7 EXT(FSR)"/>
      <sheetName val="1-BCEG "/>
      <sheetName val="sUM -FFE"/>
      <sheetName val="Rates"/>
      <sheetName val="Metrix"/>
      <sheetName val="B1.01.1Times"/>
      <sheetName val="Production info"/>
      <sheetName val="XLR_NoRangeSheet"/>
      <sheetName val="ตารางส่วนลด EE."/>
      <sheetName val="A5.2 VO-KAMA"/>
      <sheetName val="A6.2VO-PLE"/>
      <sheetName val="A.VO-MEP (BCEG)"/>
      <sheetName val="A5.1 Kama"/>
      <sheetName val="B1.01.09.2-Deco Mart"/>
      <sheetName val="B1.01.10.1THC"/>
      <sheetName val="B1.02.01(IDP-1)"/>
      <sheetName val="ประมาณการประตูหน้าต่าง "/>
      <sheetName val="118508"/>
      <sheetName val="612004"/>
      <sheetName val="Prepaid"/>
      <sheetName val="Sheet6"/>
      <sheetName val="โซนโฟกัส_TT"/>
      <sheetName val="ข้อมูลทำ_DropDown"/>
      <sheetName val="Calendar_นายสรศักดิ์_กล่ำศรี"/>
      <sheetName val="แผนใหม่-BG22_รายเอเย่นต์"/>
      <sheetName val="In_AG_VS_Sub"/>
      <sheetName val="สรุปโซนโฟกัส_TT"/>
      <sheetName val="มีค_64"/>
      <sheetName val="SCHEDULE 10_BUILD MANAGEMENT"/>
      <sheetName val="Sheet"/>
      <sheetName val="ตารางวันหยุด"/>
      <sheetName val="Emp_Data"/>
      <sheetName val="SHT1-CONSOL"/>
      <sheetName val="Appendix#3 PBC - ICIS (ECH)"/>
      <sheetName val="FF-3"/>
      <sheetName val="bill 2"/>
      <sheetName val="cover page"/>
      <sheetName val="Material Price List"/>
      <sheetName val="Conso จัดลำดับลุกหนี้"/>
      <sheetName val="Sheet8"/>
      <sheetName val="2002"/>
      <sheetName val="OPbyMonth"/>
      <sheetName val="PL_FORECAST"/>
      <sheetName val="JL4"/>
      <sheetName val="MT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/>
      <sheetData sheetId="540" refreshError="1"/>
      <sheetData sheetId="541" refreshError="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 refreshError="1"/>
      <sheetData sheetId="555" refreshError="1"/>
      <sheetData sheetId="556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/>
      <sheetData sheetId="564" refreshError="1"/>
      <sheetData sheetId="565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sandd"/>
      <sheetName val="sales"/>
      <sheetName val="prodn"/>
      <sheetName val="Inventory"/>
      <sheetName val="Rebate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00"/>
      <sheetName val="detailMonth (3)"/>
      <sheetName val="board (2)"/>
      <sheetName val="CF_form"/>
      <sheetName val="board"/>
      <sheetName val="detail"/>
      <sheetName val="cashflow"/>
      <sheetName val="dataMonth1"/>
      <sheetName val="detailMonth (2)"/>
      <sheetName val="CF_form (2)"/>
      <sheetName val="detailMonth"/>
      <sheetName val="dataMonth"/>
      <sheetName val="BALNEW"/>
      <sheetName val="BALAJUST"/>
      <sheetName val="BALNET"/>
      <sheetName val="PLAN "/>
      <sheetName val="____00"/>
      <sheetName val="sales3lev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BS3"/>
      <sheetName val="INDEX"/>
      <sheetName val="present"/>
      <sheetName val="capacity"/>
      <sheetName val="HL"/>
      <sheetName val="MKT"/>
      <sheetName val="COM-SALES"/>
      <sheetName val="PS-96"/>
      <sheetName val="SALES"/>
      <sheetName val="OTHER"/>
      <sheetName val="PS-@-95"/>
      <sheetName val="CAP"/>
      <sheetName val="ASSCAP"/>
      <sheetName val="detail"/>
      <sheetName val="UPC_SKU"/>
      <sheetName val="MasterList"/>
      <sheetName val="DropdownList"/>
      <sheetName val="4.1CAPEX_Additional"/>
      <sheetName val="Drop Down"/>
      <sheetName val="SCG group"/>
      <sheetName val="novOL2014"/>
      <sheetName val="dropdown"/>
      <sheetName val="data"/>
      <sheetName val="Function"/>
      <sheetName val="Comapny Name"/>
      <sheetName val="List"/>
      <sheetName val="Emplyee Record"/>
      <sheetName val="Master1"/>
      <sheetName val="BLUE"/>
      <sheetName val="Sheet1"/>
      <sheetName val="sales3level"/>
      <sheetName val="703105"/>
      <sheetName val="Est. Budget"/>
      <sheetName val="Sheet4"/>
      <sheetName val="4_1CAPEX_Additional"/>
      <sheetName val="Drop_Down"/>
      <sheetName val="SCG_group"/>
      <sheetName val="Comapny_Name"/>
      <sheetName val="Emplyee_Record"/>
      <sheetName val="Est__Budget"/>
      <sheetName val="MyWork"/>
      <sheetName val="Merter"/>
      <sheetName val="SCG Chemicals group"/>
      <sheetName val="Dropdown list "/>
      <sheetName val="2019"/>
      <sheetName val="4_1CAPEX_Additional1"/>
      <sheetName val="Drop_Down1"/>
      <sheetName val="SCG_group1"/>
      <sheetName val="Comapny_Name1"/>
      <sheetName val="Emplyee_Record1"/>
      <sheetName val="Est__Budget1"/>
      <sheetName val="SCG_Chemicals_group"/>
      <sheetName val="Dropdown_list_"/>
      <sheetName val="List of Note"/>
      <sheetName val="4_1CAPEX_Additional2"/>
      <sheetName val="Drop_Down2"/>
      <sheetName val="SCG_group2"/>
      <sheetName val="Comapny_Name2"/>
      <sheetName val="Emplyee_Record2"/>
      <sheetName val="Est__Budget2"/>
      <sheetName val="SCG_Chemicals_group1"/>
      <sheetName val="Dropdown_list_1"/>
      <sheetName val="List_of_Note"/>
      <sheetName val="การแจ้งเรียกเก็บ"/>
      <sheetName val="Note5_RelatedParties"/>
      <sheetName val="summary"/>
      <sheetName val="LCF"/>
      <sheetName val="1.Form2554"/>
      <sheetName val="2.รายการประกอบ54"/>
      <sheetName val="1.Form2555"/>
      <sheetName val="2.รายการประกอบ55"/>
      <sheetName val="TMFC"/>
      <sheetName val="Export"/>
      <sheetName val="Choose"/>
      <sheetName val="JUNE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  <sheetName val="Note30_Effect Tax Rate Recon"/>
      <sheetName val="4_1CAPEX_Additional3"/>
      <sheetName val="Drop_Down3"/>
      <sheetName val="SCG_group3"/>
      <sheetName val="Comapny_Name3"/>
      <sheetName val="Emplyee_Record3"/>
      <sheetName val="Est__Budget3"/>
      <sheetName val="SCG_Chemicals_group2"/>
      <sheetName val="Dropdown_list_2"/>
      <sheetName val="List_of_Note1"/>
      <sheetName val="1_Form2554"/>
      <sheetName val="2_รายการประกอบ54"/>
      <sheetName val="1_Form2555"/>
      <sheetName val="2_รายการประกอบ55"/>
      <sheetName val="CE_A"/>
      <sheetName val="Drwing"/>
      <sheetName val="Elec"/>
      <sheetName val="Inst"/>
      <sheetName val="IT"/>
      <sheetName val="Mech"/>
      <sheetName val="CE"/>
      <sheetName val="Power"/>
      <sheetName val="Store"/>
      <sheetName val="J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**"/>
      <sheetName val="conso-extra"/>
      <sheetName val="project-S"/>
      <sheetName val="conso-teg"/>
      <sheetName val="sales"/>
      <sheetName val="std"/>
      <sheetName val="for finance"/>
      <sheetName val="03"/>
      <sheetName val="04"/>
      <sheetName val="02"/>
      <sheetName val="01"/>
      <sheetName val="detail"/>
      <sheetName val="______"/>
      <sheetName val="JUNE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249977111117893"/>
  </sheetPr>
  <dimension ref="A1:AH48"/>
  <sheetViews>
    <sheetView showGridLines="0" showZeros="0" zoomScale="110" zoomScaleNormal="110" workbookViewId="0">
      <pane xSplit="2" ySplit="2" topLeftCell="C3" activePane="bottomRight" state="frozen"/>
      <selection pane="topRight" activeCell="K47" sqref="K47"/>
      <selection pane="bottomLeft" activeCell="K47" sqref="K47"/>
      <selection pane="bottomRight" activeCell="C2" sqref="C2"/>
    </sheetView>
  </sheetViews>
  <sheetFormatPr defaultColWidth="9.140625" defaultRowHeight="16.5"/>
  <cols>
    <col min="1" max="1" width="33.7109375" style="12" bestFit="1" customWidth="1"/>
    <col min="2" max="2" width="4.140625" style="19" bestFit="1" customWidth="1"/>
    <col min="3" max="3" width="6.5703125" style="12" customWidth="1"/>
    <col min="4" max="4" width="6.140625" style="12" customWidth="1"/>
    <col min="5" max="5" width="6.7109375" style="12" bestFit="1" customWidth="1"/>
    <col min="6" max="15" width="6.7109375" style="12" customWidth="1"/>
    <col min="16" max="18" width="6.7109375" style="12" bestFit="1" customWidth="1"/>
    <col min="19" max="34" width="6.7109375" style="12" customWidth="1"/>
    <col min="35" max="16384" width="9.140625" style="12"/>
  </cols>
  <sheetData>
    <row r="1" spans="1:34" s="1" customFormat="1" hidden="1">
      <c r="B1" s="2"/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B1" s="1">
        <v>3</v>
      </c>
      <c r="AC1" s="1">
        <v>3</v>
      </c>
      <c r="AD1" s="1">
        <v>3</v>
      </c>
      <c r="AE1" s="1">
        <v>3</v>
      </c>
      <c r="AF1" s="1">
        <v>6</v>
      </c>
      <c r="AG1" s="1">
        <v>6</v>
      </c>
      <c r="AH1" s="1">
        <v>12</v>
      </c>
    </row>
    <row r="2" spans="1:34" s="8" customFormat="1" ht="18" customHeight="1">
      <c r="A2" s="3" t="s">
        <v>0</v>
      </c>
      <c r="B2" s="4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</row>
    <row r="3" spans="1:34">
      <c r="A3" s="9" t="s">
        <v>33</v>
      </c>
      <c r="B3" s="10" t="s">
        <v>34</v>
      </c>
      <c r="C3" s="11">
        <v>15635.683157483541</v>
      </c>
      <c r="D3" s="249">
        <v>15507.150627613595</v>
      </c>
      <c r="E3" s="249">
        <v>15257.937087049233</v>
      </c>
      <c r="F3" s="249">
        <v>15608.719749903952</v>
      </c>
      <c r="G3" s="249">
        <v>15666.03650050656</v>
      </c>
      <c r="H3" s="249">
        <v>15724.64589115377</v>
      </c>
      <c r="I3" s="249">
        <v>15636.903739439562</v>
      </c>
      <c r="J3" s="249">
        <v>15976.284257856454</v>
      </c>
      <c r="K3" s="249">
        <v>22024.792924094094</v>
      </c>
      <c r="L3" s="249">
        <v>22424.060390859388</v>
      </c>
      <c r="M3" s="249">
        <v>22042.987278661411</v>
      </c>
      <c r="N3" s="249">
        <v>21165.702873306062</v>
      </c>
      <c r="O3" s="249">
        <v>21461.780999355495</v>
      </c>
      <c r="P3" s="11">
        <f t="shared" ref="P3:AA5" si="0">D3</f>
        <v>15507.150627613595</v>
      </c>
      <c r="Q3" s="11">
        <f t="shared" si="0"/>
        <v>15257.937087049233</v>
      </c>
      <c r="R3" s="11">
        <f t="shared" si="0"/>
        <v>15608.719749903952</v>
      </c>
      <c r="S3" s="11">
        <f t="shared" si="0"/>
        <v>15666.03650050656</v>
      </c>
      <c r="T3" s="11">
        <f t="shared" si="0"/>
        <v>15724.64589115377</v>
      </c>
      <c r="U3" s="11">
        <f t="shared" si="0"/>
        <v>15636.903739439562</v>
      </c>
      <c r="V3" s="11">
        <f t="shared" si="0"/>
        <v>15976.284257856454</v>
      </c>
      <c r="W3" s="11">
        <f t="shared" si="0"/>
        <v>22024.792924094094</v>
      </c>
      <c r="X3" s="11">
        <f t="shared" si="0"/>
        <v>22424.060390859388</v>
      </c>
      <c r="Y3" s="11">
        <f t="shared" si="0"/>
        <v>22042.987278661411</v>
      </c>
      <c r="Z3" s="11">
        <f t="shared" si="0"/>
        <v>21165.702873306062</v>
      </c>
      <c r="AA3" s="11">
        <f t="shared" si="0"/>
        <v>21461.780999355495</v>
      </c>
      <c r="AB3" s="11">
        <f>R3</f>
        <v>15608.719749903952</v>
      </c>
      <c r="AC3" s="11">
        <f>U3</f>
        <v>15636.903739439562</v>
      </c>
      <c r="AD3" s="11">
        <f>X3</f>
        <v>22424.060390859388</v>
      </c>
      <c r="AE3" s="11">
        <f>AA3</f>
        <v>21461.780999355495</v>
      </c>
      <c r="AF3" s="11">
        <f>AC3</f>
        <v>15636.903739439562</v>
      </c>
      <c r="AG3" s="11">
        <f>AE3</f>
        <v>21461.780999355495</v>
      </c>
      <c r="AH3" s="11">
        <f>AG3</f>
        <v>21461.780999355495</v>
      </c>
    </row>
    <row r="4" spans="1:34">
      <c r="A4" s="13" t="s">
        <v>35</v>
      </c>
      <c r="B4" s="14"/>
      <c r="C4" s="15">
        <v>-813.41260112151258</v>
      </c>
      <c r="D4" s="253">
        <v>-871.81263758408079</v>
      </c>
      <c r="E4" s="253">
        <v>-1069.6593560776769</v>
      </c>
      <c r="F4" s="253">
        <v>-1423.9410038750525</v>
      </c>
      <c r="G4" s="253">
        <v>-1491.7549152745105</v>
      </c>
      <c r="H4" s="253">
        <v>-1183.2710777086659</v>
      </c>
      <c r="I4" s="253">
        <v>-4567.0358919132777</v>
      </c>
      <c r="J4" s="253">
        <v>-1033.1954550993319</v>
      </c>
      <c r="K4" s="253">
        <v>-878.8070822563393</v>
      </c>
      <c r="L4" s="253">
        <v>-729.07048091158128</v>
      </c>
      <c r="M4" s="253">
        <v>-707.0567346926922</v>
      </c>
      <c r="N4" s="253">
        <v>-663.27777523085877</v>
      </c>
      <c r="O4" s="253">
        <v>-800.88058885249438</v>
      </c>
      <c r="P4" s="15">
        <f t="shared" si="0"/>
        <v>-871.81263758408079</v>
      </c>
      <c r="Q4" s="15">
        <f t="shared" si="0"/>
        <v>-1069.6593560776769</v>
      </c>
      <c r="R4" s="15">
        <f t="shared" si="0"/>
        <v>-1423.9410038750525</v>
      </c>
      <c r="S4" s="15">
        <f t="shared" si="0"/>
        <v>-1491.7549152745105</v>
      </c>
      <c r="T4" s="15">
        <f t="shared" si="0"/>
        <v>-1183.2710777086659</v>
      </c>
      <c r="U4" s="15">
        <f t="shared" si="0"/>
        <v>-4567.0358919132777</v>
      </c>
      <c r="V4" s="15">
        <f t="shared" si="0"/>
        <v>-1033.1954550993319</v>
      </c>
      <c r="W4" s="15">
        <f t="shared" si="0"/>
        <v>-878.8070822563393</v>
      </c>
      <c r="X4" s="15">
        <f t="shared" si="0"/>
        <v>-729.07048091158128</v>
      </c>
      <c r="Y4" s="15">
        <f t="shared" si="0"/>
        <v>-707.0567346926922</v>
      </c>
      <c r="Z4" s="15">
        <f t="shared" si="0"/>
        <v>-663.27777523085877</v>
      </c>
      <c r="AA4" s="15">
        <f t="shared" si="0"/>
        <v>-800.88058885249438</v>
      </c>
      <c r="AB4" s="15">
        <f>R4</f>
        <v>-1423.9410038750525</v>
      </c>
      <c r="AC4" s="15">
        <f>U4</f>
        <v>-4567.0358919132777</v>
      </c>
      <c r="AD4" s="15">
        <f>X4</f>
        <v>-729.07048091158128</v>
      </c>
      <c r="AE4" s="15">
        <f>AA4</f>
        <v>-800.88058885249438</v>
      </c>
      <c r="AF4" s="15">
        <f>AC4</f>
        <v>-4567.0358919132777</v>
      </c>
      <c r="AG4" s="15">
        <f>AE4</f>
        <v>-800.88058885249438</v>
      </c>
      <c r="AH4" s="15">
        <f>AG4</f>
        <v>-800.88058885249438</v>
      </c>
    </row>
    <row r="5" spans="1:34">
      <c r="A5" s="13" t="s">
        <v>36</v>
      </c>
      <c r="B5" s="14"/>
      <c r="C5" s="15">
        <v>10057.533342971146</v>
      </c>
      <c r="D5" s="253">
        <v>10254.114488585346</v>
      </c>
      <c r="E5" s="253">
        <v>10164.968156712412</v>
      </c>
      <c r="F5" s="253">
        <v>11087.454227013586</v>
      </c>
      <c r="G5" s="253">
        <v>11294.977485966834</v>
      </c>
      <c r="H5" s="253">
        <v>10862.467497073854</v>
      </c>
      <c r="I5" s="253">
        <v>14419.082478273544</v>
      </c>
      <c r="J5" s="253">
        <v>14713.928408657564</v>
      </c>
      <c r="K5" s="253">
        <v>7975.2305976979651</v>
      </c>
      <c r="L5" s="253">
        <v>7876.7553170831861</v>
      </c>
      <c r="M5" s="253">
        <v>7791.7429543725139</v>
      </c>
      <c r="N5" s="253">
        <v>7139.3852785929776</v>
      </c>
      <c r="O5" s="253">
        <v>7364.146859833857</v>
      </c>
      <c r="P5" s="15">
        <f t="shared" si="0"/>
        <v>10254.114488585346</v>
      </c>
      <c r="Q5" s="15">
        <f t="shared" si="0"/>
        <v>10164.968156712412</v>
      </c>
      <c r="R5" s="15">
        <f t="shared" si="0"/>
        <v>11087.454227013586</v>
      </c>
      <c r="S5" s="15">
        <f t="shared" si="0"/>
        <v>11294.977485966834</v>
      </c>
      <c r="T5" s="15">
        <f t="shared" si="0"/>
        <v>10862.467497073854</v>
      </c>
      <c r="U5" s="15">
        <f t="shared" si="0"/>
        <v>14419.082478273544</v>
      </c>
      <c r="V5" s="15">
        <f t="shared" si="0"/>
        <v>14713.928408657564</v>
      </c>
      <c r="W5" s="15">
        <f t="shared" si="0"/>
        <v>7975.2305976979651</v>
      </c>
      <c r="X5" s="15">
        <f t="shared" si="0"/>
        <v>7876.7553170831861</v>
      </c>
      <c r="Y5" s="15">
        <f t="shared" si="0"/>
        <v>7791.7429543725139</v>
      </c>
      <c r="Z5" s="15">
        <f t="shared" si="0"/>
        <v>7139.3852785929776</v>
      </c>
      <c r="AA5" s="15">
        <f t="shared" si="0"/>
        <v>7364.146859833857</v>
      </c>
      <c r="AB5" s="15">
        <f>R5</f>
        <v>11087.454227013586</v>
      </c>
      <c r="AC5" s="15">
        <f>U5</f>
        <v>14419.082478273544</v>
      </c>
      <c r="AD5" s="15">
        <f>X5</f>
        <v>7876.7553170831861</v>
      </c>
      <c r="AE5" s="15">
        <f>AA5</f>
        <v>7364.146859833857</v>
      </c>
      <c r="AF5" s="15">
        <f>AC5</f>
        <v>14419.082478273544</v>
      </c>
      <c r="AG5" s="15">
        <f>AE5</f>
        <v>7364.146859833857</v>
      </c>
      <c r="AH5" s="15">
        <f>AG5</f>
        <v>7364.146859833857</v>
      </c>
    </row>
    <row r="6" spans="1:34" s="8" customFormat="1" ht="17.25" thickBot="1">
      <c r="A6" s="16" t="s">
        <v>37</v>
      </c>
      <c r="B6" s="17"/>
      <c r="C6" s="18">
        <f>SUM(C3:C5)</f>
        <v>24879.803899333176</v>
      </c>
      <c r="D6" s="18">
        <f>SUM(D3:D5)</f>
        <v>24889.452478614861</v>
      </c>
      <c r="E6" s="18">
        <f>SUM(E3:E5)</f>
        <v>24353.245887683966</v>
      </c>
      <c r="F6" s="18">
        <f>SUM(F3:F5)</f>
        <v>25272.232973042486</v>
      </c>
      <c r="G6" s="18">
        <f>SUM(G3:G5)</f>
        <v>25469.259071198881</v>
      </c>
      <c r="H6" s="18">
        <f t="shared" ref="H6:AH6" si="1">SUM(H3:H5)</f>
        <v>25403.842310518958</v>
      </c>
      <c r="I6" s="18">
        <f t="shared" si="1"/>
        <v>25488.950325799829</v>
      </c>
      <c r="J6" s="18">
        <f t="shared" si="1"/>
        <v>29657.017211414684</v>
      </c>
      <c r="K6" s="18">
        <f t="shared" si="1"/>
        <v>29121.216439535721</v>
      </c>
      <c r="L6" s="18">
        <f t="shared" si="1"/>
        <v>29571.745227030991</v>
      </c>
      <c r="M6" s="18">
        <f t="shared" si="1"/>
        <v>29127.673498341232</v>
      </c>
      <c r="N6" s="18">
        <f t="shared" si="1"/>
        <v>27641.810376668182</v>
      </c>
      <c r="O6" s="18">
        <f t="shared" si="1"/>
        <v>28025.047270336858</v>
      </c>
      <c r="P6" s="18">
        <f t="shared" si="1"/>
        <v>24889.452478614861</v>
      </c>
      <c r="Q6" s="18">
        <f t="shared" si="1"/>
        <v>24353.245887683966</v>
      </c>
      <c r="R6" s="18">
        <f t="shared" si="1"/>
        <v>25272.232973042486</v>
      </c>
      <c r="S6" s="18">
        <f t="shared" si="1"/>
        <v>25469.259071198881</v>
      </c>
      <c r="T6" s="18">
        <f t="shared" si="1"/>
        <v>25403.842310518958</v>
      </c>
      <c r="U6" s="18">
        <f t="shared" si="1"/>
        <v>25488.950325799829</v>
      </c>
      <c r="V6" s="18">
        <f t="shared" si="1"/>
        <v>29657.017211414684</v>
      </c>
      <c r="W6" s="18">
        <f t="shared" si="1"/>
        <v>29121.216439535721</v>
      </c>
      <c r="X6" s="18">
        <f t="shared" si="1"/>
        <v>29571.745227030991</v>
      </c>
      <c r="Y6" s="18">
        <f t="shared" si="1"/>
        <v>29127.673498341232</v>
      </c>
      <c r="Z6" s="18">
        <f t="shared" si="1"/>
        <v>27641.810376668182</v>
      </c>
      <c r="AA6" s="18">
        <f t="shared" si="1"/>
        <v>28025.047270336858</v>
      </c>
      <c r="AB6" s="18">
        <f t="shared" si="1"/>
        <v>25272.232973042486</v>
      </c>
      <c r="AC6" s="18">
        <f t="shared" si="1"/>
        <v>25488.950325799829</v>
      </c>
      <c r="AD6" s="18">
        <f t="shared" si="1"/>
        <v>29571.745227030991</v>
      </c>
      <c r="AE6" s="18">
        <f t="shared" si="1"/>
        <v>28025.047270336858</v>
      </c>
      <c r="AF6" s="18">
        <f t="shared" si="1"/>
        <v>25488.950325799829</v>
      </c>
      <c r="AG6" s="18">
        <f t="shared" si="1"/>
        <v>28025.047270336858</v>
      </c>
      <c r="AH6" s="18">
        <f t="shared" si="1"/>
        <v>28025.047270336858</v>
      </c>
    </row>
    <row r="7" spans="1:34" ht="7.5" customHeight="1" thickTop="1"/>
    <row r="8" spans="1:34" s="8" customFormat="1">
      <c r="A8" s="20" t="s">
        <v>38</v>
      </c>
      <c r="B8" s="21" t="s">
        <v>39</v>
      </c>
      <c r="C8" s="22"/>
      <c r="D8" s="23">
        <f>IFERROR(AVERAGE(C6,D6),0)</f>
        <v>24884.62818897402</v>
      </c>
      <c r="E8" s="23">
        <f t="shared" ref="E8:O8" si="2">IFERROR(AVERAGE(D6:E6),0)</f>
        <v>24621.349183149414</v>
      </c>
      <c r="F8" s="23">
        <f t="shared" si="2"/>
        <v>24812.739430363225</v>
      </c>
      <c r="G8" s="23">
        <f t="shared" si="2"/>
        <v>25370.746022120686</v>
      </c>
      <c r="H8" s="23">
        <f t="shared" si="2"/>
        <v>25436.55069085892</v>
      </c>
      <c r="I8" s="23">
        <f t="shared" si="2"/>
        <v>25446.396318159394</v>
      </c>
      <c r="J8" s="23">
        <f>IFERROR(AVERAGE(I6:J6),0)</f>
        <v>27572.983768607257</v>
      </c>
      <c r="K8" s="23">
        <f t="shared" si="2"/>
        <v>29389.116825475205</v>
      </c>
      <c r="L8" s="23">
        <f t="shared" si="2"/>
        <v>29346.480833283356</v>
      </c>
      <c r="M8" s="23">
        <f t="shared" si="2"/>
        <v>29349.70936268611</v>
      </c>
      <c r="N8" s="23">
        <f t="shared" si="2"/>
        <v>28384.741937504707</v>
      </c>
      <c r="O8" s="23">
        <f t="shared" si="2"/>
        <v>27833.42882350252</v>
      </c>
      <c r="P8" s="23">
        <f>IFERROR(AVERAGE($C$6,P6),0)</f>
        <v>24884.62818897402</v>
      </c>
      <c r="Q8" s="23">
        <f t="shared" ref="Q8:AF8" si="3">IFERROR(AVERAGE($C$6,Q6),0)</f>
        <v>24616.524893508569</v>
      </c>
      <c r="R8" s="23">
        <f t="shared" si="3"/>
        <v>25076.018436187831</v>
      </c>
      <c r="S8" s="23">
        <f t="shared" si="3"/>
        <v>25174.53148526603</v>
      </c>
      <c r="T8" s="23">
        <f t="shared" si="3"/>
        <v>25141.823104926065</v>
      </c>
      <c r="U8" s="23">
        <f t="shared" si="3"/>
        <v>25184.377112566501</v>
      </c>
      <c r="V8" s="23">
        <f t="shared" si="3"/>
        <v>27268.410555373928</v>
      </c>
      <c r="W8" s="23">
        <f t="shared" si="3"/>
        <v>27000.510169434448</v>
      </c>
      <c r="X8" s="23">
        <f t="shared" si="3"/>
        <v>27225.774563182084</v>
      </c>
      <c r="Y8" s="23">
        <f t="shared" si="3"/>
        <v>27003.738698837202</v>
      </c>
      <c r="Z8" s="23">
        <f t="shared" si="3"/>
        <v>26260.80713800068</v>
      </c>
      <c r="AA8" s="23">
        <f t="shared" si="3"/>
        <v>26452.425584835015</v>
      </c>
      <c r="AB8" s="23">
        <f>IFERROR(AVERAGE($C$6,AB6),0)</f>
        <v>25076.018436187831</v>
      </c>
      <c r="AC8" s="23">
        <f>IFERROR(AVERAGE(AB$6,AC6),0)</f>
        <v>25380.591649421156</v>
      </c>
      <c r="AD8" s="23">
        <f>IFERROR(AVERAGE(AC$6,AD6),0)</f>
        <v>27530.347776415409</v>
      </c>
      <c r="AE8" s="23">
        <f>IFERROR(AVERAGE(AD$6,AE6),0)</f>
        <v>28798.396248683923</v>
      </c>
      <c r="AF8" s="23">
        <f t="shared" si="3"/>
        <v>25184.377112566501</v>
      </c>
      <c r="AG8" s="23">
        <f>IFERROR(AVERAGE($AF$6,AG6),0)</f>
        <v>26756.998798068344</v>
      </c>
      <c r="AH8" s="23">
        <f>IFERROR(AVERAGE($C$6,AH6),0)</f>
        <v>26452.425584835015</v>
      </c>
    </row>
    <row r="9" spans="1:34" ht="9" customHeight="1">
      <c r="C9" s="19"/>
    </row>
    <row r="10" spans="1:34">
      <c r="A10" s="24" t="s">
        <v>40</v>
      </c>
      <c r="B10" s="25"/>
      <c r="C10" s="26"/>
      <c r="D10" s="244">
        <v>102.85831280682373</v>
      </c>
      <c r="E10" s="244">
        <v>13.58488598325005</v>
      </c>
      <c r="F10" s="244">
        <v>95.425374248044349</v>
      </c>
      <c r="G10" s="244">
        <v>56.053654353599654</v>
      </c>
      <c r="H10" s="244">
        <v>88.359913961480615</v>
      </c>
      <c r="I10" s="244">
        <v>89.906917066726081</v>
      </c>
      <c r="J10" s="244">
        <v>63.290062685870282</v>
      </c>
      <c r="K10" s="244">
        <v>24.127743067770929</v>
      </c>
      <c r="L10" s="244">
        <v>72.405663835385013</v>
      </c>
      <c r="M10" s="244">
        <v>49.326330184090921</v>
      </c>
      <c r="N10" s="244">
        <v>54.476132026006404</v>
      </c>
      <c r="O10" s="244">
        <v>-3.9710501210523743</v>
      </c>
      <c r="P10" s="27">
        <f>SUM($D10:D10)</f>
        <v>102.85831280682373</v>
      </c>
      <c r="Q10" s="27">
        <f>SUM($D10:E10)</f>
        <v>116.44319879007378</v>
      </c>
      <c r="R10" s="27">
        <f>SUM($D10:F10)</f>
        <v>211.86857303811814</v>
      </c>
      <c r="S10" s="27">
        <f>SUM($D10:G10)</f>
        <v>267.9222273917178</v>
      </c>
      <c r="T10" s="27">
        <f>SUM($D10:H10)</f>
        <v>356.28214135319843</v>
      </c>
      <c r="U10" s="27">
        <f>SUM($D10:I10)</f>
        <v>446.18905841992449</v>
      </c>
      <c r="V10" s="27">
        <f>SUM($D10:J10)</f>
        <v>509.47912110579477</v>
      </c>
      <c r="W10" s="27">
        <f>SUM($D10:K10)</f>
        <v>533.60686417356567</v>
      </c>
      <c r="X10" s="27">
        <f>SUM($D10:L10)</f>
        <v>606.01252800895065</v>
      </c>
      <c r="Y10" s="27">
        <f>SUM($D10:M10)</f>
        <v>655.33885819304157</v>
      </c>
      <c r="Z10" s="27">
        <f>SUM($D10:N10)</f>
        <v>709.81499021904801</v>
      </c>
      <c r="AA10" s="27">
        <f>SUM($D10:O10)</f>
        <v>705.84394009799564</v>
      </c>
      <c r="AB10" s="27">
        <f>SUM(D10:F10)</f>
        <v>211.86857303811814</v>
      </c>
      <c r="AC10" s="27">
        <f>SUM(G10:I10)</f>
        <v>234.32048538180635</v>
      </c>
      <c r="AD10" s="27">
        <f>SUM(J10:L10)</f>
        <v>159.82346958902622</v>
      </c>
      <c r="AE10" s="27">
        <f>SUM(M10:O10)</f>
        <v>99.83141208904496</v>
      </c>
      <c r="AF10" s="27">
        <f>SUM(AB10:AC10)</f>
        <v>446.18905841992449</v>
      </c>
      <c r="AG10" s="27">
        <f>SUM(AD10:AE10)</f>
        <v>259.65488167807121</v>
      </c>
      <c r="AH10" s="27">
        <f>SUM(AF10:AG10)</f>
        <v>705.84394009799576</v>
      </c>
    </row>
    <row r="11" spans="1:34">
      <c r="A11" s="28" t="s">
        <v>41</v>
      </c>
      <c r="B11" s="29"/>
      <c r="C11" s="30"/>
      <c r="D11" s="31"/>
      <c r="E11" s="31"/>
      <c r="F11" s="31"/>
      <c r="G11" s="31"/>
      <c r="H11" s="31"/>
      <c r="I11" s="31"/>
      <c r="J11" s="31"/>
      <c r="K11" s="31"/>
      <c r="L11" s="31">
        <f>-L19</f>
        <v>0</v>
      </c>
      <c r="M11" s="31"/>
      <c r="N11" s="31"/>
      <c r="O11" s="31"/>
      <c r="P11" s="31">
        <f>SUM($D11:D11)</f>
        <v>0</v>
      </c>
      <c r="Q11" s="31">
        <f>SUM($D11:E11)</f>
        <v>0</v>
      </c>
      <c r="R11" s="31">
        <f>SUM($D11:F11)</f>
        <v>0</v>
      </c>
      <c r="S11" s="31">
        <f>SUM($D11:G11)</f>
        <v>0</v>
      </c>
      <c r="T11" s="31">
        <f>SUM($D11:H11)</f>
        <v>0</v>
      </c>
      <c r="U11" s="31">
        <f>SUM($D11:I11)</f>
        <v>0</v>
      </c>
      <c r="V11" s="31">
        <f>SUM($D11:J11)</f>
        <v>0</v>
      </c>
      <c r="W11" s="31">
        <f>SUM($D11:K11)</f>
        <v>0</v>
      </c>
      <c r="X11" s="31">
        <f>SUM($D11:L11)</f>
        <v>0</v>
      </c>
      <c r="Y11" s="31">
        <f>SUM($D11:M11)</f>
        <v>0</v>
      </c>
      <c r="Z11" s="31">
        <f>SUM($D11:N11)</f>
        <v>0</v>
      </c>
      <c r="AA11" s="31">
        <f>SUM($D11:O11)</f>
        <v>0</v>
      </c>
      <c r="AB11" s="31">
        <f>SUM(D11:F11)</f>
        <v>0</v>
      </c>
      <c r="AC11" s="31">
        <f>SUM(G11:I11)</f>
        <v>0</v>
      </c>
      <c r="AD11" s="31">
        <f>SUM(J11:L11)</f>
        <v>0</v>
      </c>
      <c r="AE11" s="31">
        <f>SUM(M11:O11)</f>
        <v>0</v>
      </c>
      <c r="AF11" s="31">
        <f>SUM(AB11:AC11)</f>
        <v>0</v>
      </c>
      <c r="AG11" s="31">
        <f>SUM(AD11:AE11)</f>
        <v>0</v>
      </c>
      <c r="AH11" s="31">
        <f>SUM(AF11:AG11)</f>
        <v>0</v>
      </c>
    </row>
    <row r="12" spans="1:34" hidden="1">
      <c r="A12" s="28"/>
      <c r="B12" s="29"/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>
        <f>SUM($D12:D12)</f>
        <v>0</v>
      </c>
      <c r="Q12" s="31">
        <f>SUM($D12:E12)</f>
        <v>0</v>
      </c>
      <c r="R12" s="31">
        <f>SUM($D12:F12)</f>
        <v>0</v>
      </c>
      <c r="S12" s="31">
        <f>SUM($D12:G12)</f>
        <v>0</v>
      </c>
      <c r="T12" s="31">
        <f>SUM($D12:H12)</f>
        <v>0</v>
      </c>
      <c r="U12" s="31">
        <f>SUM($D12:I12)</f>
        <v>0</v>
      </c>
      <c r="V12" s="31">
        <f>SUM($D12:J12)</f>
        <v>0</v>
      </c>
      <c r="W12" s="31">
        <f>SUM($D12:K12)</f>
        <v>0</v>
      </c>
      <c r="X12" s="31">
        <f>SUM($D12:L12)</f>
        <v>0</v>
      </c>
      <c r="Y12" s="31">
        <f>SUM($D12:M12)</f>
        <v>0</v>
      </c>
      <c r="Z12" s="31">
        <f>SUM($D12:N12)</f>
        <v>0</v>
      </c>
      <c r="AA12" s="31">
        <f>SUM($D12:O12)</f>
        <v>0</v>
      </c>
      <c r="AB12" s="31">
        <f>SUM(D12:F12)</f>
        <v>0</v>
      </c>
      <c r="AC12" s="31">
        <f>SUM(G12:I12)</f>
        <v>0</v>
      </c>
      <c r="AD12" s="31">
        <f>SUM(J12:L12)</f>
        <v>0</v>
      </c>
      <c r="AE12" s="31">
        <f>SUM(M12:O12)</f>
        <v>0</v>
      </c>
      <c r="AF12" s="31">
        <f>SUM(AB12:AC12)</f>
        <v>0</v>
      </c>
      <c r="AG12" s="31">
        <f>SUM(AD12:AE12)</f>
        <v>0</v>
      </c>
      <c r="AH12" s="31">
        <f>SUM(AF12:AG12)</f>
        <v>0</v>
      </c>
    </row>
    <row r="13" spans="1:34">
      <c r="A13" s="28" t="s">
        <v>42</v>
      </c>
      <c r="B13" s="29"/>
      <c r="C13" s="30"/>
      <c r="D13" s="31">
        <f>D27</f>
        <v>19.999006184241701</v>
      </c>
      <c r="E13" s="31">
        <f t="shared" ref="E13:O13" si="4">E27</f>
        <v>-1.1661254945604</v>
      </c>
      <c r="F13" s="31">
        <f t="shared" si="4"/>
        <v>23.783103131269502</v>
      </c>
      <c r="G13" s="31">
        <f t="shared" si="4"/>
        <v>10.3515072346179</v>
      </c>
      <c r="H13" s="31">
        <f t="shared" si="4"/>
        <v>12.089746783694002</v>
      </c>
      <c r="I13" s="31">
        <f t="shared" si="4"/>
        <v>7.7794630898417996</v>
      </c>
      <c r="J13" s="31">
        <f t="shared" si="4"/>
        <v>7.4297273551030996</v>
      </c>
      <c r="K13" s="31">
        <f t="shared" si="4"/>
        <v>1.6058221956835999</v>
      </c>
      <c r="L13" s="31">
        <f t="shared" si="4"/>
        <v>6.2607875559778998</v>
      </c>
      <c r="M13" s="31">
        <f t="shared" si="4"/>
        <v>1.7048016781414002</v>
      </c>
      <c r="N13" s="31">
        <f t="shared" si="4"/>
        <v>12.194240607223499</v>
      </c>
      <c r="O13" s="31">
        <f t="shared" si="4"/>
        <v>-5.6654736301562005</v>
      </c>
      <c r="P13" s="31">
        <f>SUM($D13:D13)</f>
        <v>19.999006184241701</v>
      </c>
      <c r="Q13" s="31">
        <f>SUM($D13:E13)</f>
        <v>18.8328806896813</v>
      </c>
      <c r="R13" s="31">
        <f>SUM($D13:F13)</f>
        <v>42.615983820950802</v>
      </c>
      <c r="S13" s="31">
        <f>SUM($D13:G13)</f>
        <v>52.967491055568701</v>
      </c>
      <c r="T13" s="31">
        <f>SUM($D13:H13)</f>
        <v>65.057237839262697</v>
      </c>
      <c r="U13" s="31">
        <f>SUM($D13:I13)</f>
        <v>72.836700929104495</v>
      </c>
      <c r="V13" s="31">
        <f>SUM($D13:J13)</f>
        <v>80.266428284207592</v>
      </c>
      <c r="W13" s="31">
        <f>SUM($D13:K13)</f>
        <v>81.872250479891193</v>
      </c>
      <c r="X13" s="31">
        <f>SUM($D13:L13)</f>
        <v>88.133038035869092</v>
      </c>
      <c r="Y13" s="31">
        <f>SUM($D13:M13)</f>
        <v>89.837839714010485</v>
      </c>
      <c r="Z13" s="31">
        <f>SUM($D13:N13)</f>
        <v>102.03208032123399</v>
      </c>
      <c r="AA13" s="31">
        <f>SUM($D13:O13)</f>
        <v>96.366606691077791</v>
      </c>
      <c r="AB13" s="31">
        <f>SUM(D13:F13)</f>
        <v>42.615983820950802</v>
      </c>
      <c r="AC13" s="31">
        <f>SUM(G13:I13)</f>
        <v>30.2207171081537</v>
      </c>
      <c r="AD13" s="31">
        <f>SUM(J13:L13)</f>
        <v>15.2963371067646</v>
      </c>
      <c r="AE13" s="31">
        <f>SUM(M13:O13)</f>
        <v>8.2335686552086997</v>
      </c>
      <c r="AF13" s="31">
        <f>SUM(AB13:AC13)</f>
        <v>72.836700929104495</v>
      </c>
      <c r="AG13" s="31">
        <f>SUM(AD13:AE13)</f>
        <v>23.5299057619733</v>
      </c>
      <c r="AH13" s="31">
        <f>SUM(AF13:AG13)</f>
        <v>96.366606691077791</v>
      </c>
    </row>
    <row r="14" spans="1:34">
      <c r="A14" s="28" t="s">
        <v>43</v>
      </c>
      <c r="B14" s="29"/>
      <c r="C14" s="30"/>
      <c r="D14" s="31">
        <f>D45*(1+D15)</f>
        <v>48.541268018010406</v>
      </c>
      <c r="E14" s="31">
        <f t="shared" ref="E14:O14" si="5">E45*(1+E15)</f>
        <v>43.385587458273207</v>
      </c>
      <c r="F14" s="31">
        <f t="shared" si="5"/>
        <v>44.073758888982404</v>
      </c>
      <c r="G14" s="31">
        <f>G45*(1+G15)</f>
        <v>47.183749792749204</v>
      </c>
      <c r="H14" s="31">
        <f t="shared" si="5"/>
        <v>45.945741270752002</v>
      </c>
      <c r="I14" s="31">
        <f t="shared" si="5"/>
        <v>48.414125575342396</v>
      </c>
      <c r="J14" s="31">
        <f t="shared" si="5"/>
        <v>54.016278756814806</v>
      </c>
      <c r="K14" s="31">
        <f t="shared" si="5"/>
        <v>50.638281037088007</v>
      </c>
      <c r="L14" s="31">
        <f t="shared" si="5"/>
        <v>51.265009563916003</v>
      </c>
      <c r="M14" s="31">
        <f t="shared" si="5"/>
        <v>53.880868061600808</v>
      </c>
      <c r="N14" s="31">
        <f t="shared" si="5"/>
        <v>51.443523088958003</v>
      </c>
      <c r="O14" s="31">
        <f t="shared" si="5"/>
        <v>57.568846352101595</v>
      </c>
      <c r="P14" s="31">
        <f>SUM($D14:D14)</f>
        <v>48.541268018010406</v>
      </c>
      <c r="Q14" s="31">
        <f>SUM($D14:E14)</f>
        <v>91.926855476283606</v>
      </c>
      <c r="R14" s="31">
        <f>SUM($D14:F14)</f>
        <v>136.00061436526602</v>
      </c>
      <c r="S14" s="31">
        <f>SUM($D14:G14)</f>
        <v>183.18436415801523</v>
      </c>
      <c r="T14" s="31">
        <f>SUM($D14:H14)</f>
        <v>229.13010542876722</v>
      </c>
      <c r="U14" s="31">
        <f>SUM($D14:I14)</f>
        <v>277.54423100410963</v>
      </c>
      <c r="V14" s="31">
        <f>SUM($D14:J14)</f>
        <v>331.56050976092445</v>
      </c>
      <c r="W14" s="31">
        <f>SUM($D14:K14)</f>
        <v>382.19879079801245</v>
      </c>
      <c r="X14" s="31">
        <f>SUM($D14:L14)</f>
        <v>433.46380036192846</v>
      </c>
      <c r="Y14" s="31">
        <f>SUM($D14:M14)</f>
        <v>487.34466842352924</v>
      </c>
      <c r="Z14" s="31">
        <f>SUM($D14:N14)</f>
        <v>538.78819151248729</v>
      </c>
      <c r="AA14" s="31">
        <f>SUM($D14:O14)</f>
        <v>596.35703786458885</v>
      </c>
      <c r="AB14" s="31">
        <f>SUM(D14:F14)</f>
        <v>136.00061436526602</v>
      </c>
      <c r="AC14" s="31">
        <f>SUM(G14:I14)</f>
        <v>141.54361663884362</v>
      </c>
      <c r="AD14" s="31">
        <f>SUM(J14:L14)</f>
        <v>155.91956935781883</v>
      </c>
      <c r="AE14" s="31">
        <f>SUM(M14:O14)</f>
        <v>162.89323750266041</v>
      </c>
      <c r="AF14" s="31">
        <f>SUM(AB14:AC14)</f>
        <v>277.54423100410963</v>
      </c>
      <c r="AG14" s="31">
        <f>SUM(AD14:AE14)</f>
        <v>318.81280686047921</v>
      </c>
      <c r="AH14" s="31">
        <f>SUM(AF14:AG14)</f>
        <v>596.35703786458885</v>
      </c>
    </row>
    <row r="15" spans="1:34">
      <c r="A15" s="28" t="s">
        <v>44</v>
      </c>
      <c r="B15" s="29"/>
      <c r="C15" s="32"/>
      <c r="D15" s="33">
        <f>-20%</f>
        <v>-0.2</v>
      </c>
      <c r="E15" s="33">
        <f t="shared" ref="E15:AH15" si="6">-20%</f>
        <v>-0.2</v>
      </c>
      <c r="F15" s="33">
        <f t="shared" si="6"/>
        <v>-0.2</v>
      </c>
      <c r="G15" s="33">
        <f t="shared" si="6"/>
        <v>-0.2</v>
      </c>
      <c r="H15" s="33">
        <f t="shared" si="6"/>
        <v>-0.2</v>
      </c>
      <c r="I15" s="33">
        <f t="shared" si="6"/>
        <v>-0.2</v>
      </c>
      <c r="J15" s="33">
        <f t="shared" si="6"/>
        <v>-0.2</v>
      </c>
      <c r="K15" s="33">
        <f t="shared" si="6"/>
        <v>-0.2</v>
      </c>
      <c r="L15" s="33">
        <f t="shared" si="6"/>
        <v>-0.2</v>
      </c>
      <c r="M15" s="33">
        <f t="shared" si="6"/>
        <v>-0.2</v>
      </c>
      <c r="N15" s="33">
        <f t="shared" si="6"/>
        <v>-0.2</v>
      </c>
      <c r="O15" s="33">
        <f t="shared" si="6"/>
        <v>-0.2</v>
      </c>
      <c r="P15" s="33">
        <f t="shared" si="6"/>
        <v>-0.2</v>
      </c>
      <c r="Q15" s="33">
        <f t="shared" si="6"/>
        <v>-0.2</v>
      </c>
      <c r="R15" s="33">
        <f t="shared" si="6"/>
        <v>-0.2</v>
      </c>
      <c r="S15" s="33">
        <f t="shared" si="6"/>
        <v>-0.2</v>
      </c>
      <c r="T15" s="33">
        <f t="shared" si="6"/>
        <v>-0.2</v>
      </c>
      <c r="U15" s="33">
        <f t="shared" si="6"/>
        <v>-0.2</v>
      </c>
      <c r="V15" s="33">
        <f t="shared" si="6"/>
        <v>-0.2</v>
      </c>
      <c r="W15" s="33">
        <f t="shared" si="6"/>
        <v>-0.2</v>
      </c>
      <c r="X15" s="33">
        <f t="shared" si="6"/>
        <v>-0.2</v>
      </c>
      <c r="Y15" s="33">
        <f t="shared" si="6"/>
        <v>-0.2</v>
      </c>
      <c r="Z15" s="33">
        <f t="shared" si="6"/>
        <v>-0.2</v>
      </c>
      <c r="AA15" s="33">
        <f t="shared" si="6"/>
        <v>-0.2</v>
      </c>
      <c r="AB15" s="33">
        <f t="shared" si="6"/>
        <v>-0.2</v>
      </c>
      <c r="AC15" s="33">
        <f t="shared" si="6"/>
        <v>-0.2</v>
      </c>
      <c r="AD15" s="33">
        <f t="shared" si="6"/>
        <v>-0.2</v>
      </c>
      <c r="AE15" s="33">
        <f t="shared" si="6"/>
        <v>-0.2</v>
      </c>
      <c r="AF15" s="33">
        <f t="shared" si="6"/>
        <v>-0.2</v>
      </c>
      <c r="AG15" s="33">
        <f t="shared" si="6"/>
        <v>-0.2</v>
      </c>
      <c r="AH15" s="33">
        <f t="shared" si="6"/>
        <v>-0.2</v>
      </c>
    </row>
    <row r="16" spans="1:34" s="8" customFormat="1" ht="17.25" thickBot="1">
      <c r="A16" s="34" t="s">
        <v>45</v>
      </c>
      <c r="B16" s="35"/>
      <c r="C16" s="36"/>
      <c r="D16" s="37">
        <f t="shared" ref="D16:AH16" si="7">SUM(D10:D14)</f>
        <v>171.39858700907584</v>
      </c>
      <c r="E16" s="37">
        <f t="shared" si="7"/>
        <v>55.804347946962856</v>
      </c>
      <c r="F16" s="37">
        <f t="shared" si="7"/>
        <v>163.28223626829626</v>
      </c>
      <c r="G16" s="37">
        <f t="shared" si="7"/>
        <v>113.58891138096675</v>
      </c>
      <c r="H16" s="37">
        <f t="shared" si="7"/>
        <v>146.39540201592661</v>
      </c>
      <c r="I16" s="37">
        <f t="shared" si="7"/>
        <v>146.10050573191029</v>
      </c>
      <c r="J16" s="37">
        <f>SUM(J10:J14)</f>
        <v>124.73606879778819</v>
      </c>
      <c r="K16" s="37">
        <f t="shared" si="7"/>
        <v>76.371846300542529</v>
      </c>
      <c r="L16" s="37">
        <f t="shared" si="7"/>
        <v>129.93146095527891</v>
      </c>
      <c r="M16" s="37">
        <f t="shared" si="7"/>
        <v>104.91199992383312</v>
      </c>
      <c r="N16" s="37">
        <f t="shared" si="7"/>
        <v>118.11389572218791</v>
      </c>
      <c r="O16" s="37">
        <f t="shared" si="7"/>
        <v>47.932322600893016</v>
      </c>
      <c r="P16" s="37">
        <f t="shared" si="7"/>
        <v>171.39858700907584</v>
      </c>
      <c r="Q16" s="37">
        <f t="shared" si="7"/>
        <v>227.20293495603869</v>
      </c>
      <c r="R16" s="37">
        <f t="shared" si="7"/>
        <v>390.48517122433498</v>
      </c>
      <c r="S16" s="37">
        <f t="shared" si="7"/>
        <v>504.07408260530173</v>
      </c>
      <c r="T16" s="37">
        <f t="shared" si="7"/>
        <v>650.46948462122839</v>
      </c>
      <c r="U16" s="37">
        <f t="shared" si="7"/>
        <v>796.56999035313856</v>
      </c>
      <c r="V16" s="37">
        <f t="shared" si="7"/>
        <v>921.30605915092679</v>
      </c>
      <c r="W16" s="37">
        <f t="shared" si="7"/>
        <v>997.67790545146931</v>
      </c>
      <c r="X16" s="37">
        <f t="shared" si="7"/>
        <v>1127.6093664067482</v>
      </c>
      <c r="Y16" s="37">
        <f t="shared" si="7"/>
        <v>1232.5213663305813</v>
      </c>
      <c r="Z16" s="37">
        <f t="shared" si="7"/>
        <v>1350.6352620527691</v>
      </c>
      <c r="AA16" s="37">
        <f t="shared" si="7"/>
        <v>1398.5675846536624</v>
      </c>
      <c r="AB16" s="37">
        <f t="shared" si="7"/>
        <v>390.48517122433498</v>
      </c>
      <c r="AC16" s="37">
        <f t="shared" si="7"/>
        <v>406.08481912880364</v>
      </c>
      <c r="AD16" s="37">
        <f t="shared" si="7"/>
        <v>331.03937605360966</v>
      </c>
      <c r="AE16" s="37">
        <f t="shared" si="7"/>
        <v>270.95821824691404</v>
      </c>
      <c r="AF16" s="37">
        <f t="shared" si="7"/>
        <v>796.56999035313856</v>
      </c>
      <c r="AG16" s="37">
        <f t="shared" si="7"/>
        <v>601.9975943005237</v>
      </c>
      <c r="AH16" s="37">
        <f t="shared" si="7"/>
        <v>1398.5675846536624</v>
      </c>
    </row>
    <row r="17" spans="1:34" ht="17.25" thickTop="1">
      <c r="A17" s="38"/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>
      <c r="A18" s="41" t="s">
        <v>46</v>
      </c>
      <c r="B18" s="42"/>
      <c r="C18" s="43"/>
      <c r="D18" s="256">
        <f>D16*12</f>
        <v>2056.78304410891</v>
      </c>
      <c r="E18" s="44">
        <f t="shared" ref="E18:O18" si="8">E16*12</f>
        <v>669.65217536355431</v>
      </c>
      <c r="F18" s="44">
        <f t="shared" si="8"/>
        <v>1959.386835219555</v>
      </c>
      <c r="G18" s="44">
        <f t="shared" si="8"/>
        <v>1363.066936571601</v>
      </c>
      <c r="H18" s="44">
        <f t="shared" si="8"/>
        <v>1756.7448241911193</v>
      </c>
      <c r="I18" s="44">
        <f t="shared" si="8"/>
        <v>1753.2060687829235</v>
      </c>
      <c r="J18" s="256">
        <f>J16*12</f>
        <v>1496.8328255734582</v>
      </c>
      <c r="K18" s="44">
        <f t="shared" si="8"/>
        <v>916.46215560651035</v>
      </c>
      <c r="L18" s="44">
        <f t="shared" si="8"/>
        <v>1559.1775314633469</v>
      </c>
      <c r="M18" s="44">
        <f t="shared" si="8"/>
        <v>1258.9439990859973</v>
      </c>
      <c r="N18" s="44">
        <f t="shared" si="8"/>
        <v>1417.3667486662548</v>
      </c>
      <c r="O18" s="44">
        <f t="shared" si="8"/>
        <v>575.18787121071614</v>
      </c>
      <c r="P18" s="44">
        <f>P16*12/P$1</f>
        <v>2056.78304410891</v>
      </c>
      <c r="Q18" s="44">
        <f t="shared" ref="Q18:AH18" si="9">Q16*12/Q$1</f>
        <v>1363.2176097362321</v>
      </c>
      <c r="R18" s="44">
        <f t="shared" si="9"/>
        <v>1561.9406848973401</v>
      </c>
      <c r="S18" s="44">
        <f t="shared" si="9"/>
        <v>1512.2222478159051</v>
      </c>
      <c r="T18" s="44">
        <f t="shared" si="9"/>
        <v>1561.1267630909483</v>
      </c>
      <c r="U18" s="44">
        <f t="shared" si="9"/>
        <v>1593.1399807062771</v>
      </c>
      <c r="V18" s="44">
        <f t="shared" si="9"/>
        <v>1579.3818156873033</v>
      </c>
      <c r="W18" s="44">
        <f t="shared" si="9"/>
        <v>1496.5168581772041</v>
      </c>
      <c r="X18" s="44">
        <f t="shared" si="9"/>
        <v>1503.4791552089976</v>
      </c>
      <c r="Y18" s="44">
        <f t="shared" si="9"/>
        <v>1479.0256395966976</v>
      </c>
      <c r="Z18" s="44">
        <f t="shared" si="9"/>
        <v>1473.420285875748</v>
      </c>
      <c r="AA18" s="44">
        <f t="shared" si="9"/>
        <v>1398.5675846536624</v>
      </c>
      <c r="AB18" s="44">
        <f t="shared" si="9"/>
        <v>1561.9406848973401</v>
      </c>
      <c r="AC18" s="44">
        <f t="shared" si="9"/>
        <v>1624.3392765152146</v>
      </c>
      <c r="AD18" s="44">
        <f t="shared" si="9"/>
        <v>1324.1575042144386</v>
      </c>
      <c r="AE18" s="44">
        <f t="shared" si="9"/>
        <v>1083.8328729876562</v>
      </c>
      <c r="AF18" s="44">
        <f t="shared" si="9"/>
        <v>1593.1399807062771</v>
      </c>
      <c r="AG18" s="44">
        <f t="shared" si="9"/>
        <v>1203.9951886010474</v>
      </c>
      <c r="AH18" s="44">
        <f t="shared" si="9"/>
        <v>1398.5675846536624</v>
      </c>
    </row>
    <row r="19" spans="1:34">
      <c r="A19" s="28" t="s">
        <v>47</v>
      </c>
      <c r="B19" s="29"/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>
        <f>SUM($D19:D19)</f>
        <v>0</v>
      </c>
      <c r="Q19" s="31">
        <f>SUM($D19:E19)</f>
        <v>0</v>
      </c>
      <c r="R19" s="31">
        <f>SUM($D19:F19)</f>
        <v>0</v>
      </c>
      <c r="S19" s="31">
        <f>SUM($D19:G19)</f>
        <v>0</v>
      </c>
      <c r="T19" s="31">
        <f>SUM($D19:H19)</f>
        <v>0</v>
      </c>
      <c r="U19" s="31">
        <f>SUM($D19:I19)</f>
        <v>0</v>
      </c>
      <c r="V19" s="31">
        <f>SUM($D19:J19)</f>
        <v>0</v>
      </c>
      <c r="W19" s="31">
        <f>SUM($D19:K19)</f>
        <v>0</v>
      </c>
      <c r="X19" s="31">
        <f>SUM($D19:L19)</f>
        <v>0</v>
      </c>
      <c r="Y19" s="31">
        <f>SUM($D19:M19)</f>
        <v>0</v>
      </c>
      <c r="Z19" s="31">
        <f>SUM($D19:N19)</f>
        <v>0</v>
      </c>
      <c r="AA19" s="31">
        <f>SUM($D19:O19)</f>
        <v>0</v>
      </c>
      <c r="AB19" s="31">
        <f>SUM(D19:F19)</f>
        <v>0</v>
      </c>
      <c r="AC19" s="31">
        <f>SUM(G19:I19)</f>
        <v>0</v>
      </c>
      <c r="AD19" s="31">
        <f>SUM(J19:L19)</f>
        <v>0</v>
      </c>
      <c r="AE19" s="31">
        <f>SUM(M19:O19)</f>
        <v>0</v>
      </c>
      <c r="AF19" s="31">
        <f>SUM(AB19:AC19)</f>
        <v>0</v>
      </c>
      <c r="AG19" s="31">
        <f>SUM(AD19:AE19)</f>
        <v>0</v>
      </c>
      <c r="AH19" s="31">
        <f>SUM(AF19:AG19)</f>
        <v>0</v>
      </c>
    </row>
    <row r="20" spans="1:34">
      <c r="A20" s="28" t="s">
        <v>48</v>
      </c>
      <c r="B20" s="29"/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>
        <f>SUM($D20:D20)</f>
        <v>0</v>
      </c>
      <c r="Q20" s="31">
        <f>SUM($D20:E20)</f>
        <v>0</v>
      </c>
      <c r="R20" s="31">
        <f>SUM($D20:F20)</f>
        <v>0</v>
      </c>
      <c r="S20" s="31">
        <f>SUM($D20:G20)</f>
        <v>0</v>
      </c>
      <c r="T20" s="31">
        <f>SUM($D20:H20)</f>
        <v>0</v>
      </c>
      <c r="U20" s="31">
        <f>SUM($D20:I20)</f>
        <v>0</v>
      </c>
      <c r="V20" s="31">
        <f>SUM($D20:J20)</f>
        <v>0</v>
      </c>
      <c r="W20" s="31">
        <f>SUM($D20:K20)</f>
        <v>0</v>
      </c>
      <c r="X20" s="31">
        <f>SUM($D20:L20)</f>
        <v>0</v>
      </c>
      <c r="Y20" s="31">
        <f>SUM($D20:M20)</f>
        <v>0</v>
      </c>
      <c r="Z20" s="31">
        <f>SUM($D20:N20)</f>
        <v>0</v>
      </c>
      <c r="AA20" s="31">
        <f>SUM($D20:O20)</f>
        <v>0</v>
      </c>
      <c r="AB20" s="31">
        <f>SUM(D20:F20)</f>
        <v>0</v>
      </c>
      <c r="AC20" s="31">
        <f>SUM(G20:I20)</f>
        <v>0</v>
      </c>
      <c r="AD20" s="31">
        <f>SUM(J20:L20)</f>
        <v>0</v>
      </c>
      <c r="AE20" s="31">
        <f>SUM(M20:O20)</f>
        <v>0</v>
      </c>
      <c r="AF20" s="31">
        <f>SUM(AB20:AC20)</f>
        <v>0</v>
      </c>
      <c r="AG20" s="31">
        <f>SUM(AD20:AE20)</f>
        <v>0</v>
      </c>
      <c r="AH20" s="31">
        <f>SUM(AF20:AG20)</f>
        <v>0</v>
      </c>
    </row>
    <row r="21" spans="1:34">
      <c r="A21" s="28" t="s">
        <v>49</v>
      </c>
      <c r="B21" s="29"/>
      <c r="C21" s="30"/>
      <c r="D21" s="31">
        <f>-D11-D19</f>
        <v>0</v>
      </c>
      <c r="E21" s="31">
        <f t="shared" ref="E21:O21" si="10">-E11-E19</f>
        <v>0</v>
      </c>
      <c r="F21" s="31">
        <f t="shared" si="10"/>
        <v>0</v>
      </c>
      <c r="G21" s="31">
        <f t="shared" si="10"/>
        <v>0</v>
      </c>
      <c r="H21" s="31">
        <f t="shared" si="10"/>
        <v>0</v>
      </c>
      <c r="I21" s="31">
        <f t="shared" si="10"/>
        <v>0</v>
      </c>
      <c r="J21" s="31">
        <f t="shared" si="10"/>
        <v>0</v>
      </c>
      <c r="K21" s="31">
        <f t="shared" si="10"/>
        <v>0</v>
      </c>
      <c r="L21" s="31">
        <f t="shared" si="10"/>
        <v>0</v>
      </c>
      <c r="M21" s="31">
        <f t="shared" si="10"/>
        <v>0</v>
      </c>
      <c r="N21" s="31">
        <f t="shared" si="10"/>
        <v>0</v>
      </c>
      <c r="O21" s="31">
        <f t="shared" si="10"/>
        <v>0</v>
      </c>
      <c r="P21" s="31">
        <f>SUM($D21:D21)</f>
        <v>0</v>
      </c>
      <c r="Q21" s="31">
        <f>SUM($D21:E21)</f>
        <v>0</v>
      </c>
      <c r="R21" s="31">
        <f>SUM($D21:F21)</f>
        <v>0</v>
      </c>
      <c r="S21" s="31">
        <f>SUM($D21:G21)</f>
        <v>0</v>
      </c>
      <c r="T21" s="31">
        <f>SUM($D21:H21)</f>
        <v>0</v>
      </c>
      <c r="U21" s="31">
        <f>SUM($D21:I21)</f>
        <v>0</v>
      </c>
      <c r="V21" s="31">
        <f>SUM($D21:J21)</f>
        <v>0</v>
      </c>
      <c r="W21" s="31">
        <f>SUM($D21:K21)</f>
        <v>0</v>
      </c>
      <c r="X21" s="31">
        <f>SUM($D21:L21)</f>
        <v>0</v>
      </c>
      <c r="Y21" s="31">
        <f>SUM($D21:M21)</f>
        <v>0</v>
      </c>
      <c r="Z21" s="31">
        <f>SUM($D21:N21)</f>
        <v>0</v>
      </c>
      <c r="AA21" s="31">
        <f>SUM($D21:O21)</f>
        <v>0</v>
      </c>
      <c r="AB21" s="31">
        <f>SUM(D21:F21)</f>
        <v>0</v>
      </c>
      <c r="AC21" s="31">
        <f>SUM(G21:I21)</f>
        <v>0</v>
      </c>
      <c r="AD21" s="31">
        <f>SUM(J21:L21)</f>
        <v>0</v>
      </c>
      <c r="AE21" s="31">
        <f>SUM(M21:O21)</f>
        <v>0</v>
      </c>
      <c r="AF21" s="31">
        <f>SUM(AB21:AC21)</f>
        <v>0</v>
      </c>
      <c r="AG21" s="31">
        <f>SUM(AD21:AE21)</f>
        <v>0</v>
      </c>
      <c r="AH21" s="31">
        <f>SUM(AF21:AG21)</f>
        <v>0</v>
      </c>
    </row>
    <row r="22" spans="1:34">
      <c r="A22" s="45" t="s">
        <v>50</v>
      </c>
      <c r="B22" s="46" t="s">
        <v>51</v>
      </c>
      <c r="C22" s="47"/>
      <c r="D22" s="44">
        <f>SUM(D18:D21)</f>
        <v>2056.78304410891</v>
      </c>
      <c r="E22" s="44">
        <f t="shared" ref="E22:AH22" si="11">SUM(E18:E21)</f>
        <v>669.65217536355431</v>
      </c>
      <c r="F22" s="44">
        <f t="shared" si="11"/>
        <v>1959.386835219555</v>
      </c>
      <c r="G22" s="44">
        <f t="shared" si="11"/>
        <v>1363.066936571601</v>
      </c>
      <c r="H22" s="44">
        <f t="shared" si="11"/>
        <v>1756.7448241911193</v>
      </c>
      <c r="I22" s="44">
        <f t="shared" si="11"/>
        <v>1753.2060687829235</v>
      </c>
      <c r="J22" s="44">
        <f>SUM(J18:J21)</f>
        <v>1496.8328255734582</v>
      </c>
      <c r="K22" s="44">
        <f t="shared" si="11"/>
        <v>916.46215560651035</v>
      </c>
      <c r="L22" s="44">
        <f t="shared" si="11"/>
        <v>1559.1775314633469</v>
      </c>
      <c r="M22" s="44">
        <f t="shared" si="11"/>
        <v>1258.9439990859973</v>
      </c>
      <c r="N22" s="44">
        <f t="shared" si="11"/>
        <v>1417.3667486662548</v>
      </c>
      <c r="O22" s="44">
        <f t="shared" si="11"/>
        <v>575.18787121071614</v>
      </c>
      <c r="P22" s="44">
        <f t="shared" si="11"/>
        <v>2056.78304410891</v>
      </c>
      <c r="Q22" s="44">
        <f t="shared" si="11"/>
        <v>1363.2176097362321</v>
      </c>
      <c r="R22" s="44">
        <f t="shared" si="11"/>
        <v>1561.9406848973401</v>
      </c>
      <c r="S22" s="44">
        <f t="shared" si="11"/>
        <v>1512.2222478159051</v>
      </c>
      <c r="T22" s="44">
        <f t="shared" si="11"/>
        <v>1561.1267630909483</v>
      </c>
      <c r="U22" s="44">
        <f t="shared" si="11"/>
        <v>1593.1399807062771</v>
      </c>
      <c r="V22" s="44">
        <f t="shared" si="11"/>
        <v>1579.3818156873033</v>
      </c>
      <c r="W22" s="44">
        <f t="shared" si="11"/>
        <v>1496.5168581772041</v>
      </c>
      <c r="X22" s="44">
        <f t="shared" si="11"/>
        <v>1503.4791552089976</v>
      </c>
      <c r="Y22" s="44">
        <f t="shared" si="11"/>
        <v>1479.0256395966976</v>
      </c>
      <c r="Z22" s="44">
        <f t="shared" si="11"/>
        <v>1473.420285875748</v>
      </c>
      <c r="AA22" s="44">
        <f t="shared" si="11"/>
        <v>1398.5675846536624</v>
      </c>
      <c r="AB22" s="44">
        <f t="shared" si="11"/>
        <v>1561.9406848973401</v>
      </c>
      <c r="AC22" s="44">
        <f t="shared" si="11"/>
        <v>1624.3392765152146</v>
      </c>
      <c r="AD22" s="44">
        <f t="shared" si="11"/>
        <v>1324.1575042144386</v>
      </c>
      <c r="AE22" s="44">
        <f t="shared" si="11"/>
        <v>1083.8328729876562</v>
      </c>
      <c r="AF22" s="44">
        <f t="shared" si="11"/>
        <v>1593.1399807062771</v>
      </c>
      <c r="AG22" s="44">
        <f t="shared" si="11"/>
        <v>1203.9951886010474</v>
      </c>
      <c r="AH22" s="44">
        <f t="shared" si="11"/>
        <v>1398.5675846536624</v>
      </c>
    </row>
    <row r="23" spans="1:34" s="8" customFormat="1">
      <c r="A23" s="48" t="s">
        <v>52</v>
      </c>
      <c r="B23" s="49" t="s">
        <v>53</v>
      </c>
      <c r="C23" s="50"/>
      <c r="D23" s="51">
        <f>IFERROR(D22/D8,0)</f>
        <v>8.2652753679487864E-2</v>
      </c>
      <c r="E23" s="51">
        <f t="shared" ref="E23:AH23" si="12">IFERROR(E22/E8,0)</f>
        <v>2.7198029254296797E-2</v>
      </c>
      <c r="F23" s="51">
        <f>IFERROR(F22/F8,0)</f>
        <v>7.8966969395642919E-2</v>
      </c>
      <c r="G23" s="51">
        <f t="shared" si="12"/>
        <v>5.3725930462712707E-2</v>
      </c>
      <c r="H23" s="51">
        <f t="shared" si="12"/>
        <v>6.9063799000956411E-2</v>
      </c>
      <c r="I23" s="51">
        <f t="shared" si="12"/>
        <v>6.889801003106194E-2</v>
      </c>
      <c r="J23" s="51">
        <f>IFERROR(J22/J8,0)</f>
        <v>5.4286211392096467E-2</v>
      </c>
      <c r="K23" s="51">
        <f t="shared" si="12"/>
        <v>3.1183725630438086E-2</v>
      </c>
      <c r="L23" s="51">
        <f t="shared" si="12"/>
        <v>5.3129966087620405E-2</v>
      </c>
      <c r="M23" s="51">
        <f t="shared" si="12"/>
        <v>4.2894598495975628E-2</v>
      </c>
      <c r="N23" s="51">
        <f t="shared" si="12"/>
        <v>4.9934107267450289E-2</v>
      </c>
      <c r="O23" s="51">
        <f t="shared" si="12"/>
        <v>2.0665361600185891E-2</v>
      </c>
      <c r="P23" s="51">
        <f t="shared" si="12"/>
        <v>8.2652753679487864E-2</v>
      </c>
      <c r="Q23" s="51">
        <f t="shared" si="12"/>
        <v>5.53781500692535E-2</v>
      </c>
      <c r="R23" s="51">
        <f t="shared" si="12"/>
        <v>6.2288225256816064E-2</v>
      </c>
      <c r="S23" s="51">
        <f t="shared" si="12"/>
        <v>6.0069528948372593E-2</v>
      </c>
      <c r="T23" s="51">
        <f t="shared" si="12"/>
        <v>6.2092822647577817E-2</v>
      </c>
      <c r="U23" s="51">
        <f t="shared" si="12"/>
        <v>6.3259058327526874E-2</v>
      </c>
      <c r="V23" s="51">
        <f t="shared" si="12"/>
        <v>5.7919834105477269E-2</v>
      </c>
      <c r="W23" s="51">
        <f t="shared" si="12"/>
        <v>5.5425503028876659E-2</v>
      </c>
      <c r="X23" s="51">
        <f t="shared" si="12"/>
        <v>5.5222640285950947E-2</v>
      </c>
      <c r="Y23" s="51">
        <f t="shared" si="12"/>
        <v>5.4771143214342587E-2</v>
      </c>
      <c r="Z23" s="51">
        <f t="shared" si="12"/>
        <v>5.6107197243897212E-2</v>
      </c>
      <c r="AA23" s="51">
        <f t="shared" si="12"/>
        <v>5.2871052606058594E-2</v>
      </c>
      <c r="AB23" s="51">
        <f t="shared" si="12"/>
        <v>6.2288225256816064E-2</v>
      </c>
      <c r="AC23" s="51">
        <f t="shared" si="12"/>
        <v>6.3999267588084774E-2</v>
      </c>
      <c r="AD23" s="51">
        <f t="shared" si="12"/>
        <v>4.8098103044989966E-2</v>
      </c>
      <c r="AE23" s="51">
        <f t="shared" si="12"/>
        <v>3.7635181613184E-2</v>
      </c>
      <c r="AF23" s="51">
        <f t="shared" si="12"/>
        <v>6.3259058327526874E-2</v>
      </c>
      <c r="AG23" s="51">
        <f t="shared" si="12"/>
        <v>4.4997392932123868E-2</v>
      </c>
      <c r="AH23" s="51">
        <f t="shared" si="12"/>
        <v>5.2871052606058594E-2</v>
      </c>
    </row>
    <row r="24" spans="1:34" ht="15" customHeight="1">
      <c r="C24" s="52"/>
      <c r="D24" s="52"/>
      <c r="E24" s="52"/>
      <c r="F24" s="52"/>
      <c r="G24" s="52"/>
      <c r="H24" s="52"/>
      <c r="I24" s="52"/>
      <c r="J24" s="52"/>
      <c r="K24" s="52"/>
      <c r="L24" s="258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</row>
    <row r="25" spans="1:34" s="8" customFormat="1" ht="14.25" customHeight="1">
      <c r="A25" s="53" t="s">
        <v>54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</row>
    <row r="26" spans="1:34" ht="15" customHeight="1"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spans="1:34" s="8" customFormat="1">
      <c r="A27" s="56" t="s">
        <v>55</v>
      </c>
      <c r="B27" s="57"/>
      <c r="C27" s="58"/>
      <c r="D27" s="58">
        <f>SUM(D28:D42)</f>
        <v>19.999006184241701</v>
      </c>
      <c r="E27" s="58">
        <f t="shared" ref="E27:AH27" si="13">SUM(E28:E42)</f>
        <v>-1.1661254945604</v>
      </c>
      <c r="F27" s="58">
        <f t="shared" si="13"/>
        <v>23.783103131269502</v>
      </c>
      <c r="G27" s="58">
        <f t="shared" si="13"/>
        <v>10.3515072346179</v>
      </c>
      <c r="H27" s="58">
        <f t="shared" si="13"/>
        <v>12.089746783694002</v>
      </c>
      <c r="I27" s="58">
        <f t="shared" si="13"/>
        <v>7.7794630898417996</v>
      </c>
      <c r="J27" s="58">
        <f t="shared" si="13"/>
        <v>7.4297273551030996</v>
      </c>
      <c r="K27" s="58">
        <f t="shared" si="13"/>
        <v>1.6058221956835999</v>
      </c>
      <c r="L27" s="58">
        <f t="shared" si="13"/>
        <v>6.2607875559778998</v>
      </c>
      <c r="M27" s="58">
        <f t="shared" si="13"/>
        <v>1.7048016781414002</v>
      </c>
      <c r="N27" s="58">
        <f t="shared" si="13"/>
        <v>12.194240607223499</v>
      </c>
      <c r="O27" s="58">
        <f t="shared" si="13"/>
        <v>-5.6654736301562005</v>
      </c>
      <c r="P27" s="58">
        <f t="shared" si="13"/>
        <v>19.999006184241701</v>
      </c>
      <c r="Q27" s="58">
        <f t="shared" si="13"/>
        <v>18.8328806896813</v>
      </c>
      <c r="R27" s="58">
        <f t="shared" si="13"/>
        <v>42.615983820950802</v>
      </c>
      <c r="S27" s="58">
        <f t="shared" si="13"/>
        <v>52.967491055568701</v>
      </c>
      <c r="T27" s="58">
        <f t="shared" si="13"/>
        <v>65.057237839262697</v>
      </c>
      <c r="U27" s="58">
        <f t="shared" si="13"/>
        <v>72.836700929104495</v>
      </c>
      <c r="V27" s="58">
        <f t="shared" si="13"/>
        <v>80.266428284207592</v>
      </c>
      <c r="W27" s="58">
        <f t="shared" si="13"/>
        <v>81.872250479891193</v>
      </c>
      <c r="X27" s="58">
        <f t="shared" si="13"/>
        <v>88.133038035869092</v>
      </c>
      <c r="Y27" s="58">
        <f t="shared" si="13"/>
        <v>89.837839714010485</v>
      </c>
      <c r="Z27" s="58">
        <f t="shared" si="13"/>
        <v>102.03208032123399</v>
      </c>
      <c r="AA27" s="58">
        <f t="shared" si="13"/>
        <v>96.366606691077791</v>
      </c>
      <c r="AB27" s="58">
        <f t="shared" si="13"/>
        <v>42.615983820950802</v>
      </c>
      <c r="AC27" s="58">
        <f t="shared" si="13"/>
        <v>30.2207171081537</v>
      </c>
      <c r="AD27" s="58">
        <f t="shared" si="13"/>
        <v>15.2963371067646</v>
      </c>
      <c r="AE27" s="58">
        <f t="shared" si="13"/>
        <v>8.2335686552086997</v>
      </c>
      <c r="AF27" s="58">
        <f t="shared" si="13"/>
        <v>72.836700929104495</v>
      </c>
      <c r="AG27" s="58">
        <f t="shared" si="13"/>
        <v>23.5299057619733</v>
      </c>
      <c r="AH27" s="58">
        <f t="shared" si="13"/>
        <v>96.366606691077791</v>
      </c>
    </row>
    <row r="28" spans="1:34">
      <c r="A28" s="9" t="s">
        <v>56</v>
      </c>
      <c r="B28" s="59"/>
      <c r="C28" s="11"/>
      <c r="D28" s="244">
        <v>19.999006184241701</v>
      </c>
      <c r="E28" s="244">
        <v>-1.1661254945604</v>
      </c>
      <c r="F28" s="244">
        <v>23.783103131269502</v>
      </c>
      <c r="G28" s="244">
        <v>10.3515072346179</v>
      </c>
      <c r="H28" s="244">
        <v>12.089746783694002</v>
      </c>
      <c r="I28" s="244">
        <v>7.7794630898417996</v>
      </c>
      <c r="J28" s="244">
        <v>7.4297273551030996</v>
      </c>
      <c r="K28" s="244">
        <v>1.6058221956835999</v>
      </c>
      <c r="L28" s="244">
        <v>6.2607875559778998</v>
      </c>
      <c r="M28" s="244">
        <v>1.7048016781414002</v>
      </c>
      <c r="N28" s="244">
        <v>12.194240607223499</v>
      </c>
      <c r="O28" s="244">
        <v>-5.6654736301562005</v>
      </c>
      <c r="P28" s="11">
        <f>SUM($D28:D28)</f>
        <v>19.999006184241701</v>
      </c>
      <c r="Q28" s="11">
        <f>SUM($D28:E28)</f>
        <v>18.8328806896813</v>
      </c>
      <c r="R28" s="11">
        <f>SUM($D28:F28)</f>
        <v>42.615983820950802</v>
      </c>
      <c r="S28" s="11">
        <f>SUM($D28:G28)</f>
        <v>52.967491055568701</v>
      </c>
      <c r="T28" s="11">
        <f>SUM($D28:H28)</f>
        <v>65.057237839262697</v>
      </c>
      <c r="U28" s="11">
        <f>SUM($D28:I28)</f>
        <v>72.836700929104495</v>
      </c>
      <c r="V28" s="11">
        <f>SUM($D28:J28)</f>
        <v>80.266428284207592</v>
      </c>
      <c r="W28" s="11">
        <f>SUM($D28:K28)</f>
        <v>81.872250479891193</v>
      </c>
      <c r="X28" s="11">
        <f>SUM($D28:L28)</f>
        <v>88.133038035869092</v>
      </c>
      <c r="Y28" s="11">
        <f>SUM($D28:M28)</f>
        <v>89.837839714010485</v>
      </c>
      <c r="Z28" s="11">
        <f>SUM($D28:N28)</f>
        <v>102.03208032123399</v>
      </c>
      <c r="AA28" s="11">
        <f>SUM($D28:O28)</f>
        <v>96.366606691077791</v>
      </c>
      <c r="AB28" s="11">
        <f t="shared" ref="AB28:AB42" si="14">SUM(D28:F28)</f>
        <v>42.615983820950802</v>
      </c>
      <c r="AC28" s="11">
        <f t="shared" ref="AC28:AC42" si="15">SUM(G28:I28)</f>
        <v>30.2207171081537</v>
      </c>
      <c r="AD28" s="11">
        <f t="shared" ref="AD28:AD42" si="16">SUM(J28:L28)</f>
        <v>15.2963371067646</v>
      </c>
      <c r="AE28" s="11">
        <f t="shared" ref="AE28:AE42" si="17">SUM(M28:O28)</f>
        <v>8.2335686552086997</v>
      </c>
      <c r="AF28" s="11">
        <f t="shared" ref="AF28:AF42" si="18">SUM(AB28:AC28)</f>
        <v>72.836700929104495</v>
      </c>
      <c r="AG28" s="11">
        <f t="shared" ref="AG28:AG42" si="19">SUM(AD28:AE28)</f>
        <v>23.5299057619733</v>
      </c>
      <c r="AH28" s="11">
        <f t="shared" ref="AH28:AH42" si="20">SUM(AF28:AG28)</f>
        <v>96.366606691077791</v>
      </c>
    </row>
    <row r="29" spans="1:34">
      <c r="A29" s="13" t="s">
        <v>57</v>
      </c>
      <c r="B29" s="60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>
        <f>SUM($D29:D29)</f>
        <v>0</v>
      </c>
      <c r="Q29" s="15">
        <f>SUM($D29:E29)</f>
        <v>0</v>
      </c>
      <c r="R29" s="15">
        <f>SUM($D29:F29)</f>
        <v>0</v>
      </c>
      <c r="S29" s="15">
        <f>SUM($D29:G29)</f>
        <v>0</v>
      </c>
      <c r="T29" s="15">
        <f>SUM($D29:H29)</f>
        <v>0</v>
      </c>
      <c r="U29" s="15">
        <f>SUM($D29:I29)</f>
        <v>0</v>
      </c>
      <c r="V29" s="15">
        <f>SUM($D29:J29)</f>
        <v>0</v>
      </c>
      <c r="W29" s="15">
        <f>SUM($D29:K29)</f>
        <v>0</v>
      </c>
      <c r="X29" s="15">
        <f>SUM($D29:L29)</f>
        <v>0</v>
      </c>
      <c r="Y29" s="15">
        <f>SUM($D29:M29)</f>
        <v>0</v>
      </c>
      <c r="Z29" s="15">
        <f>SUM($D29:N29)</f>
        <v>0</v>
      </c>
      <c r="AA29" s="15">
        <f>SUM($D29:O29)</f>
        <v>0</v>
      </c>
      <c r="AB29" s="15">
        <f t="shared" si="14"/>
        <v>0</v>
      </c>
      <c r="AC29" s="15">
        <f t="shared" si="15"/>
        <v>0</v>
      </c>
      <c r="AD29" s="15">
        <f t="shared" si="16"/>
        <v>0</v>
      </c>
      <c r="AE29" s="15">
        <f t="shared" si="17"/>
        <v>0</v>
      </c>
      <c r="AF29" s="15">
        <f t="shared" si="18"/>
        <v>0</v>
      </c>
      <c r="AG29" s="15">
        <f t="shared" si="19"/>
        <v>0</v>
      </c>
      <c r="AH29" s="15">
        <f t="shared" si="20"/>
        <v>0</v>
      </c>
    </row>
    <row r="30" spans="1:34" hidden="1">
      <c r="A30" s="13"/>
      <c r="B30" s="60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f>SUM($D30:D30)</f>
        <v>0</v>
      </c>
      <c r="Q30" s="15">
        <f>SUM($D30:E30)</f>
        <v>0</v>
      </c>
      <c r="R30" s="15">
        <f>SUM($D30:F30)</f>
        <v>0</v>
      </c>
      <c r="S30" s="15">
        <f>SUM($D30:G30)</f>
        <v>0</v>
      </c>
      <c r="T30" s="15">
        <f>SUM($D30:H30)</f>
        <v>0</v>
      </c>
      <c r="U30" s="15">
        <f>SUM($D30:I30)</f>
        <v>0</v>
      </c>
      <c r="V30" s="15">
        <f>SUM($D30:J30)</f>
        <v>0</v>
      </c>
      <c r="W30" s="15">
        <f>SUM($D30:K30)</f>
        <v>0</v>
      </c>
      <c r="X30" s="15">
        <f>SUM($D30:L30)</f>
        <v>0</v>
      </c>
      <c r="Y30" s="15">
        <f>SUM($D30:M30)</f>
        <v>0</v>
      </c>
      <c r="Z30" s="15">
        <f>SUM($D30:N30)</f>
        <v>0</v>
      </c>
      <c r="AA30" s="15">
        <f>SUM($D30:O30)</f>
        <v>0</v>
      </c>
      <c r="AB30" s="15">
        <f t="shared" si="14"/>
        <v>0</v>
      </c>
      <c r="AC30" s="15">
        <f t="shared" si="15"/>
        <v>0</v>
      </c>
      <c r="AD30" s="15">
        <f t="shared" si="16"/>
        <v>0</v>
      </c>
      <c r="AE30" s="15">
        <f t="shared" si="17"/>
        <v>0</v>
      </c>
      <c r="AF30" s="15">
        <f t="shared" si="18"/>
        <v>0</v>
      </c>
      <c r="AG30" s="15">
        <f t="shared" si="19"/>
        <v>0</v>
      </c>
      <c r="AH30" s="15">
        <f t="shared" si="20"/>
        <v>0</v>
      </c>
    </row>
    <row r="31" spans="1:34" hidden="1">
      <c r="A31" s="13"/>
      <c r="B31" s="60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>
        <f>SUM($D31:D31)</f>
        <v>0</v>
      </c>
      <c r="Q31" s="15">
        <f>SUM($D31:E31)</f>
        <v>0</v>
      </c>
      <c r="R31" s="15">
        <f>SUM($D31:F31)</f>
        <v>0</v>
      </c>
      <c r="S31" s="15">
        <f>SUM($D31:G31)</f>
        <v>0</v>
      </c>
      <c r="T31" s="15">
        <f>SUM($D31:H31)</f>
        <v>0</v>
      </c>
      <c r="U31" s="15">
        <f>SUM($D31:I31)</f>
        <v>0</v>
      </c>
      <c r="V31" s="15">
        <f>SUM($D31:J31)</f>
        <v>0</v>
      </c>
      <c r="W31" s="15">
        <f>SUM($D31:K31)</f>
        <v>0</v>
      </c>
      <c r="X31" s="15">
        <f>SUM($D31:L31)</f>
        <v>0</v>
      </c>
      <c r="Y31" s="15">
        <f>SUM($D31:M31)</f>
        <v>0</v>
      </c>
      <c r="Z31" s="15">
        <f>SUM($D31:N31)</f>
        <v>0</v>
      </c>
      <c r="AA31" s="15">
        <f>SUM($D31:O31)</f>
        <v>0</v>
      </c>
      <c r="AB31" s="15">
        <f t="shared" si="14"/>
        <v>0</v>
      </c>
      <c r="AC31" s="15">
        <f t="shared" si="15"/>
        <v>0</v>
      </c>
      <c r="AD31" s="15">
        <f t="shared" si="16"/>
        <v>0</v>
      </c>
      <c r="AE31" s="15">
        <f t="shared" si="17"/>
        <v>0</v>
      </c>
      <c r="AF31" s="15">
        <f t="shared" si="18"/>
        <v>0</v>
      </c>
      <c r="AG31" s="15">
        <f t="shared" si="19"/>
        <v>0</v>
      </c>
      <c r="AH31" s="15">
        <f t="shared" si="20"/>
        <v>0</v>
      </c>
    </row>
    <row r="32" spans="1:34" hidden="1">
      <c r="A32" s="13"/>
      <c r="B32" s="6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>
        <f>SUM($D32:D32)</f>
        <v>0</v>
      </c>
      <c r="Q32" s="15">
        <f>SUM($D32:E32)</f>
        <v>0</v>
      </c>
      <c r="R32" s="15">
        <f>SUM($D32:F32)</f>
        <v>0</v>
      </c>
      <c r="S32" s="15">
        <f>SUM($D32:G32)</f>
        <v>0</v>
      </c>
      <c r="T32" s="15">
        <f>SUM($D32:H32)</f>
        <v>0</v>
      </c>
      <c r="U32" s="15">
        <f>SUM($D32:I32)</f>
        <v>0</v>
      </c>
      <c r="V32" s="15">
        <f>SUM($D32:J32)</f>
        <v>0</v>
      </c>
      <c r="W32" s="15">
        <f>SUM($D32:K32)</f>
        <v>0</v>
      </c>
      <c r="X32" s="15">
        <f>SUM($D32:L32)</f>
        <v>0</v>
      </c>
      <c r="Y32" s="15">
        <f>SUM($D32:M32)</f>
        <v>0</v>
      </c>
      <c r="Z32" s="15">
        <f>SUM($D32:N32)</f>
        <v>0</v>
      </c>
      <c r="AA32" s="15">
        <f>SUM($D32:O32)</f>
        <v>0</v>
      </c>
      <c r="AB32" s="15">
        <f t="shared" si="14"/>
        <v>0</v>
      </c>
      <c r="AC32" s="15">
        <f t="shared" si="15"/>
        <v>0</v>
      </c>
      <c r="AD32" s="15">
        <f t="shared" si="16"/>
        <v>0</v>
      </c>
      <c r="AE32" s="15">
        <f t="shared" si="17"/>
        <v>0</v>
      </c>
      <c r="AF32" s="15">
        <f t="shared" si="18"/>
        <v>0</v>
      </c>
      <c r="AG32" s="15">
        <f t="shared" si="19"/>
        <v>0</v>
      </c>
      <c r="AH32" s="15">
        <f t="shared" si="20"/>
        <v>0</v>
      </c>
    </row>
    <row r="33" spans="1:34" hidden="1">
      <c r="A33" s="13"/>
      <c r="B33" s="60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>
        <f>SUM($D33:D33)</f>
        <v>0</v>
      </c>
      <c r="Q33" s="15">
        <f>SUM($D33:E33)</f>
        <v>0</v>
      </c>
      <c r="R33" s="15">
        <f>SUM($D33:F33)</f>
        <v>0</v>
      </c>
      <c r="S33" s="15">
        <f>SUM($D33:G33)</f>
        <v>0</v>
      </c>
      <c r="T33" s="15">
        <f>SUM($D33:H33)</f>
        <v>0</v>
      </c>
      <c r="U33" s="15">
        <f>SUM($D33:I33)</f>
        <v>0</v>
      </c>
      <c r="V33" s="15">
        <f>SUM($D33:J33)</f>
        <v>0</v>
      </c>
      <c r="W33" s="15">
        <f>SUM($D33:K33)</f>
        <v>0</v>
      </c>
      <c r="X33" s="15">
        <f>SUM($D33:L33)</f>
        <v>0</v>
      </c>
      <c r="Y33" s="15">
        <f>SUM($D33:M33)</f>
        <v>0</v>
      </c>
      <c r="Z33" s="15">
        <f>SUM($D33:N33)</f>
        <v>0</v>
      </c>
      <c r="AA33" s="15">
        <f>SUM($D33:O33)</f>
        <v>0</v>
      </c>
      <c r="AB33" s="15">
        <f t="shared" si="14"/>
        <v>0</v>
      </c>
      <c r="AC33" s="15">
        <f t="shared" si="15"/>
        <v>0</v>
      </c>
      <c r="AD33" s="15">
        <f t="shared" si="16"/>
        <v>0</v>
      </c>
      <c r="AE33" s="15">
        <f t="shared" si="17"/>
        <v>0</v>
      </c>
      <c r="AF33" s="15">
        <f t="shared" si="18"/>
        <v>0</v>
      </c>
      <c r="AG33" s="15">
        <f t="shared" si="19"/>
        <v>0</v>
      </c>
      <c r="AH33" s="15">
        <f t="shared" si="20"/>
        <v>0</v>
      </c>
    </row>
    <row r="34" spans="1:34" hidden="1">
      <c r="A34" s="13"/>
      <c r="B34" s="60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>
        <f>SUM($D34:D34)</f>
        <v>0</v>
      </c>
      <c r="Q34" s="15">
        <f>SUM($D34:E34)</f>
        <v>0</v>
      </c>
      <c r="R34" s="15">
        <f>SUM($D34:F34)</f>
        <v>0</v>
      </c>
      <c r="S34" s="15">
        <f>SUM($D34:G34)</f>
        <v>0</v>
      </c>
      <c r="T34" s="15">
        <f>SUM($D34:H34)</f>
        <v>0</v>
      </c>
      <c r="U34" s="15">
        <f>SUM($D34:I34)</f>
        <v>0</v>
      </c>
      <c r="V34" s="15">
        <f>SUM($D34:J34)</f>
        <v>0</v>
      </c>
      <c r="W34" s="15">
        <f>SUM($D34:K34)</f>
        <v>0</v>
      </c>
      <c r="X34" s="15">
        <f>SUM($D34:L34)</f>
        <v>0</v>
      </c>
      <c r="Y34" s="15">
        <f>SUM($D34:M34)</f>
        <v>0</v>
      </c>
      <c r="Z34" s="15">
        <f>SUM($D34:N34)</f>
        <v>0</v>
      </c>
      <c r="AA34" s="15">
        <f>SUM($D34:O34)</f>
        <v>0</v>
      </c>
      <c r="AB34" s="15">
        <f t="shared" si="14"/>
        <v>0</v>
      </c>
      <c r="AC34" s="15">
        <f t="shared" si="15"/>
        <v>0</v>
      </c>
      <c r="AD34" s="15">
        <f t="shared" si="16"/>
        <v>0</v>
      </c>
      <c r="AE34" s="15">
        <f t="shared" si="17"/>
        <v>0</v>
      </c>
      <c r="AF34" s="15">
        <f t="shared" si="18"/>
        <v>0</v>
      </c>
      <c r="AG34" s="15">
        <f t="shared" si="19"/>
        <v>0</v>
      </c>
      <c r="AH34" s="15">
        <f t="shared" si="20"/>
        <v>0</v>
      </c>
    </row>
    <row r="35" spans="1:34" hidden="1">
      <c r="A35" s="13"/>
      <c r="B35" s="6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>
        <f>SUM($D35:D35)</f>
        <v>0</v>
      </c>
      <c r="Q35" s="15">
        <f>SUM($D35:E35)</f>
        <v>0</v>
      </c>
      <c r="R35" s="15">
        <f>SUM($D35:F35)</f>
        <v>0</v>
      </c>
      <c r="S35" s="15">
        <f>SUM($D35:G35)</f>
        <v>0</v>
      </c>
      <c r="T35" s="15">
        <f>SUM($D35:H35)</f>
        <v>0</v>
      </c>
      <c r="U35" s="15">
        <f>SUM($D35:I35)</f>
        <v>0</v>
      </c>
      <c r="V35" s="15">
        <f>SUM($D35:J35)</f>
        <v>0</v>
      </c>
      <c r="W35" s="15">
        <f>SUM($D35:K35)</f>
        <v>0</v>
      </c>
      <c r="X35" s="15">
        <f>SUM($D35:L35)</f>
        <v>0</v>
      </c>
      <c r="Y35" s="15">
        <f>SUM($D35:M35)</f>
        <v>0</v>
      </c>
      <c r="Z35" s="15">
        <f>SUM($D35:N35)</f>
        <v>0</v>
      </c>
      <c r="AA35" s="15">
        <f>SUM($D35:O35)</f>
        <v>0</v>
      </c>
      <c r="AB35" s="15">
        <f t="shared" si="14"/>
        <v>0</v>
      </c>
      <c r="AC35" s="15">
        <f t="shared" si="15"/>
        <v>0</v>
      </c>
      <c r="AD35" s="15">
        <f t="shared" si="16"/>
        <v>0</v>
      </c>
      <c r="AE35" s="15">
        <f t="shared" si="17"/>
        <v>0</v>
      </c>
      <c r="AF35" s="15">
        <f t="shared" si="18"/>
        <v>0</v>
      </c>
      <c r="AG35" s="15">
        <f t="shared" si="19"/>
        <v>0</v>
      </c>
      <c r="AH35" s="15">
        <f t="shared" si="20"/>
        <v>0</v>
      </c>
    </row>
    <row r="36" spans="1:34" hidden="1">
      <c r="A36" s="13"/>
      <c r="B36" s="60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>
        <f>SUM($D36:D36)</f>
        <v>0</v>
      </c>
      <c r="Q36" s="15">
        <f>SUM($D36:E36)</f>
        <v>0</v>
      </c>
      <c r="R36" s="15">
        <f>SUM($D36:F36)</f>
        <v>0</v>
      </c>
      <c r="S36" s="15">
        <f>SUM($D36:G36)</f>
        <v>0</v>
      </c>
      <c r="T36" s="15">
        <f>SUM($D36:H36)</f>
        <v>0</v>
      </c>
      <c r="U36" s="15">
        <f>SUM($D36:I36)</f>
        <v>0</v>
      </c>
      <c r="V36" s="15">
        <f>SUM($D36:J36)</f>
        <v>0</v>
      </c>
      <c r="W36" s="15">
        <f>SUM($D36:K36)</f>
        <v>0</v>
      </c>
      <c r="X36" s="15">
        <f>SUM($D36:L36)</f>
        <v>0</v>
      </c>
      <c r="Y36" s="15">
        <f>SUM($D36:M36)</f>
        <v>0</v>
      </c>
      <c r="Z36" s="15">
        <f>SUM($D36:N36)</f>
        <v>0</v>
      </c>
      <c r="AA36" s="15">
        <f>SUM($D36:O36)</f>
        <v>0</v>
      </c>
      <c r="AB36" s="15">
        <f t="shared" si="14"/>
        <v>0</v>
      </c>
      <c r="AC36" s="15">
        <f t="shared" si="15"/>
        <v>0</v>
      </c>
      <c r="AD36" s="15">
        <f t="shared" si="16"/>
        <v>0</v>
      </c>
      <c r="AE36" s="15">
        <f t="shared" si="17"/>
        <v>0</v>
      </c>
      <c r="AF36" s="15">
        <f t="shared" si="18"/>
        <v>0</v>
      </c>
      <c r="AG36" s="15">
        <f t="shared" si="19"/>
        <v>0</v>
      </c>
      <c r="AH36" s="15">
        <f t="shared" si="20"/>
        <v>0</v>
      </c>
    </row>
    <row r="37" spans="1:34" hidden="1">
      <c r="A37" s="13"/>
      <c r="B37" s="6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>
        <f>SUM($D37:D37)</f>
        <v>0</v>
      </c>
      <c r="Q37" s="15">
        <f>SUM($D37:E37)</f>
        <v>0</v>
      </c>
      <c r="R37" s="15">
        <f>SUM($D37:F37)</f>
        <v>0</v>
      </c>
      <c r="S37" s="15">
        <f>SUM($D37:G37)</f>
        <v>0</v>
      </c>
      <c r="T37" s="15">
        <f>SUM($D37:H37)</f>
        <v>0</v>
      </c>
      <c r="U37" s="15">
        <f>SUM($D37:I37)</f>
        <v>0</v>
      </c>
      <c r="V37" s="15">
        <f>SUM($D37:J37)</f>
        <v>0</v>
      </c>
      <c r="W37" s="15">
        <f>SUM($D37:K37)</f>
        <v>0</v>
      </c>
      <c r="X37" s="15">
        <f>SUM($D37:L37)</f>
        <v>0</v>
      </c>
      <c r="Y37" s="15">
        <f>SUM($D37:M37)</f>
        <v>0</v>
      </c>
      <c r="Z37" s="15">
        <f>SUM($D37:N37)</f>
        <v>0</v>
      </c>
      <c r="AA37" s="15">
        <f>SUM($D37:O37)</f>
        <v>0</v>
      </c>
      <c r="AB37" s="15">
        <f t="shared" si="14"/>
        <v>0</v>
      </c>
      <c r="AC37" s="15">
        <f t="shared" si="15"/>
        <v>0</v>
      </c>
      <c r="AD37" s="15">
        <f t="shared" si="16"/>
        <v>0</v>
      </c>
      <c r="AE37" s="15">
        <f t="shared" si="17"/>
        <v>0</v>
      </c>
      <c r="AF37" s="15">
        <f t="shared" si="18"/>
        <v>0</v>
      </c>
      <c r="AG37" s="15">
        <f t="shared" si="19"/>
        <v>0</v>
      </c>
      <c r="AH37" s="15">
        <f t="shared" si="20"/>
        <v>0</v>
      </c>
    </row>
    <row r="38" spans="1:34" hidden="1">
      <c r="A38" s="13"/>
      <c r="B38" s="60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>
        <f>SUM($D38:D38)</f>
        <v>0</v>
      </c>
      <c r="Q38" s="15">
        <f>SUM($D38:E38)</f>
        <v>0</v>
      </c>
      <c r="R38" s="15">
        <f>SUM($D38:F38)</f>
        <v>0</v>
      </c>
      <c r="S38" s="15">
        <f>SUM($D38:G38)</f>
        <v>0</v>
      </c>
      <c r="T38" s="15">
        <f>SUM($D38:H38)</f>
        <v>0</v>
      </c>
      <c r="U38" s="15">
        <f>SUM($D38:I38)</f>
        <v>0</v>
      </c>
      <c r="V38" s="15">
        <f>SUM($D38:J38)</f>
        <v>0</v>
      </c>
      <c r="W38" s="15">
        <f>SUM($D38:K38)</f>
        <v>0</v>
      </c>
      <c r="X38" s="15">
        <f>SUM($D38:L38)</f>
        <v>0</v>
      </c>
      <c r="Y38" s="15">
        <f>SUM($D38:M38)</f>
        <v>0</v>
      </c>
      <c r="Z38" s="15">
        <f>SUM($D38:N38)</f>
        <v>0</v>
      </c>
      <c r="AA38" s="15">
        <f>SUM($D38:O38)</f>
        <v>0</v>
      </c>
      <c r="AB38" s="15">
        <f t="shared" si="14"/>
        <v>0</v>
      </c>
      <c r="AC38" s="15">
        <f t="shared" si="15"/>
        <v>0</v>
      </c>
      <c r="AD38" s="15">
        <f t="shared" si="16"/>
        <v>0</v>
      </c>
      <c r="AE38" s="15">
        <f t="shared" si="17"/>
        <v>0</v>
      </c>
      <c r="AF38" s="15">
        <f t="shared" si="18"/>
        <v>0</v>
      </c>
      <c r="AG38" s="15">
        <f t="shared" si="19"/>
        <v>0</v>
      </c>
      <c r="AH38" s="15">
        <f t="shared" si="20"/>
        <v>0</v>
      </c>
    </row>
    <row r="39" spans="1:34" hidden="1">
      <c r="A39" s="13"/>
      <c r="B39" s="60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f>SUM($D39:D39)</f>
        <v>0</v>
      </c>
      <c r="Q39" s="15">
        <f>SUM($D39:E39)</f>
        <v>0</v>
      </c>
      <c r="R39" s="15">
        <f>SUM($D39:F39)</f>
        <v>0</v>
      </c>
      <c r="S39" s="15">
        <f>SUM($D39:G39)</f>
        <v>0</v>
      </c>
      <c r="T39" s="15">
        <f>SUM($D39:H39)</f>
        <v>0</v>
      </c>
      <c r="U39" s="15">
        <f>SUM($D39:I39)</f>
        <v>0</v>
      </c>
      <c r="V39" s="15">
        <f>SUM($D39:J39)</f>
        <v>0</v>
      </c>
      <c r="W39" s="15">
        <f>SUM($D39:K39)</f>
        <v>0</v>
      </c>
      <c r="X39" s="15">
        <f>SUM($D39:L39)</f>
        <v>0</v>
      </c>
      <c r="Y39" s="15">
        <f>SUM($D39:M39)</f>
        <v>0</v>
      </c>
      <c r="Z39" s="15">
        <f>SUM($D39:N39)</f>
        <v>0</v>
      </c>
      <c r="AA39" s="15">
        <f>SUM($D39:O39)</f>
        <v>0</v>
      </c>
      <c r="AB39" s="15">
        <f t="shared" si="14"/>
        <v>0</v>
      </c>
      <c r="AC39" s="15">
        <f t="shared" si="15"/>
        <v>0</v>
      </c>
      <c r="AD39" s="15">
        <f t="shared" si="16"/>
        <v>0</v>
      </c>
      <c r="AE39" s="15">
        <f t="shared" si="17"/>
        <v>0</v>
      </c>
      <c r="AF39" s="15">
        <f t="shared" si="18"/>
        <v>0</v>
      </c>
      <c r="AG39" s="15">
        <f t="shared" si="19"/>
        <v>0</v>
      </c>
      <c r="AH39" s="15">
        <f t="shared" si="20"/>
        <v>0</v>
      </c>
    </row>
    <row r="40" spans="1:34" hidden="1">
      <c r="A40" s="13"/>
      <c r="B40" s="60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>
        <f>SUM($D40:D40)</f>
        <v>0</v>
      </c>
      <c r="Q40" s="15">
        <f>SUM($D40:E40)</f>
        <v>0</v>
      </c>
      <c r="R40" s="15">
        <f>SUM($D40:F40)</f>
        <v>0</v>
      </c>
      <c r="S40" s="15">
        <f>SUM($D40:G40)</f>
        <v>0</v>
      </c>
      <c r="T40" s="15">
        <f>SUM($D40:H40)</f>
        <v>0</v>
      </c>
      <c r="U40" s="15">
        <f>SUM($D40:I40)</f>
        <v>0</v>
      </c>
      <c r="V40" s="15">
        <f>SUM($D40:J40)</f>
        <v>0</v>
      </c>
      <c r="W40" s="15">
        <f>SUM($D40:K40)</f>
        <v>0</v>
      </c>
      <c r="X40" s="15">
        <f>SUM($D40:L40)</f>
        <v>0</v>
      </c>
      <c r="Y40" s="15">
        <f>SUM($D40:M40)</f>
        <v>0</v>
      </c>
      <c r="Z40" s="15">
        <f>SUM($D40:N40)</f>
        <v>0</v>
      </c>
      <c r="AA40" s="15">
        <f>SUM($D40:O40)</f>
        <v>0</v>
      </c>
      <c r="AB40" s="15">
        <f t="shared" si="14"/>
        <v>0</v>
      </c>
      <c r="AC40" s="15">
        <f t="shared" si="15"/>
        <v>0</v>
      </c>
      <c r="AD40" s="15">
        <f t="shared" si="16"/>
        <v>0</v>
      </c>
      <c r="AE40" s="15">
        <f t="shared" si="17"/>
        <v>0</v>
      </c>
      <c r="AF40" s="15">
        <f t="shared" si="18"/>
        <v>0</v>
      </c>
      <c r="AG40" s="15">
        <f t="shared" si="19"/>
        <v>0</v>
      </c>
      <c r="AH40" s="15">
        <f t="shared" si="20"/>
        <v>0</v>
      </c>
    </row>
    <row r="41" spans="1:34" hidden="1">
      <c r="A41" s="13"/>
      <c r="B41" s="60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f>SUM($D41:D41)</f>
        <v>0</v>
      </c>
      <c r="Q41" s="15">
        <f>SUM($D41:E41)</f>
        <v>0</v>
      </c>
      <c r="R41" s="15">
        <f>SUM($D41:F41)</f>
        <v>0</v>
      </c>
      <c r="S41" s="15">
        <f>SUM($D41:G41)</f>
        <v>0</v>
      </c>
      <c r="T41" s="15">
        <f>SUM($D41:H41)</f>
        <v>0</v>
      </c>
      <c r="U41" s="15">
        <f>SUM($D41:I41)</f>
        <v>0</v>
      </c>
      <c r="V41" s="15">
        <f>SUM($D41:J41)</f>
        <v>0</v>
      </c>
      <c r="W41" s="15">
        <f>SUM($D41:K41)</f>
        <v>0</v>
      </c>
      <c r="X41" s="15">
        <f>SUM($D41:L41)</f>
        <v>0</v>
      </c>
      <c r="Y41" s="15">
        <f>SUM($D41:M41)</f>
        <v>0</v>
      </c>
      <c r="Z41" s="15">
        <f>SUM($D41:N41)</f>
        <v>0</v>
      </c>
      <c r="AA41" s="15">
        <f>SUM($D41:O41)</f>
        <v>0</v>
      </c>
      <c r="AB41" s="15">
        <f t="shared" si="14"/>
        <v>0</v>
      </c>
      <c r="AC41" s="15">
        <f t="shared" si="15"/>
        <v>0</v>
      </c>
      <c r="AD41" s="15">
        <f t="shared" si="16"/>
        <v>0</v>
      </c>
      <c r="AE41" s="15">
        <f t="shared" si="17"/>
        <v>0</v>
      </c>
      <c r="AF41" s="15">
        <f t="shared" si="18"/>
        <v>0</v>
      </c>
      <c r="AG41" s="15">
        <f t="shared" si="19"/>
        <v>0</v>
      </c>
      <c r="AH41" s="15">
        <f t="shared" si="20"/>
        <v>0</v>
      </c>
    </row>
    <row r="42" spans="1:34">
      <c r="A42" s="61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>
        <f>SUM($D42:D42)</f>
        <v>0</v>
      </c>
      <c r="Q42" s="63">
        <f>SUM($D42:E42)</f>
        <v>0</v>
      </c>
      <c r="R42" s="63">
        <f>SUM($D42:F42)</f>
        <v>0</v>
      </c>
      <c r="S42" s="63">
        <f>SUM($D42:G42)</f>
        <v>0</v>
      </c>
      <c r="T42" s="63">
        <f>SUM($D42:H42)</f>
        <v>0</v>
      </c>
      <c r="U42" s="63">
        <f>SUM($D42:I42)</f>
        <v>0</v>
      </c>
      <c r="V42" s="63">
        <f>SUM($D42:J42)</f>
        <v>0</v>
      </c>
      <c r="W42" s="63">
        <f>SUM($D42:K42)</f>
        <v>0</v>
      </c>
      <c r="X42" s="63">
        <f>SUM($D42:L42)</f>
        <v>0</v>
      </c>
      <c r="Y42" s="63">
        <f>SUM($D42:M42)</f>
        <v>0</v>
      </c>
      <c r="Z42" s="63">
        <f>SUM($D42:N42)</f>
        <v>0</v>
      </c>
      <c r="AA42" s="63">
        <f>SUM($D42:O42)</f>
        <v>0</v>
      </c>
      <c r="AB42" s="63">
        <f t="shared" si="14"/>
        <v>0</v>
      </c>
      <c r="AC42" s="63">
        <f t="shared" si="15"/>
        <v>0</v>
      </c>
      <c r="AD42" s="63">
        <f t="shared" si="16"/>
        <v>0</v>
      </c>
      <c r="AE42" s="63">
        <f t="shared" si="17"/>
        <v>0</v>
      </c>
      <c r="AF42" s="63">
        <f t="shared" si="18"/>
        <v>0</v>
      </c>
      <c r="AG42" s="63">
        <f t="shared" si="19"/>
        <v>0</v>
      </c>
      <c r="AH42" s="63">
        <f t="shared" si="20"/>
        <v>0</v>
      </c>
    </row>
    <row r="43" spans="1:34">
      <c r="C43" s="64"/>
    </row>
    <row r="45" spans="1:34">
      <c r="A45" s="65" t="s">
        <v>58</v>
      </c>
      <c r="B45" s="66"/>
      <c r="C45" s="67"/>
      <c r="D45" s="248">
        <v>60.676585022513002</v>
      </c>
      <c r="E45" s="248">
        <v>54.231984322841505</v>
      </c>
      <c r="F45" s="248">
        <v>55.092198611228</v>
      </c>
      <c r="G45" s="248">
        <v>58.979687240936499</v>
      </c>
      <c r="H45" s="248">
        <v>57.432176588440001</v>
      </c>
      <c r="I45" s="248">
        <v>60.517656969177992</v>
      </c>
      <c r="J45" s="248">
        <v>67.520348446018502</v>
      </c>
      <c r="K45" s="248">
        <v>63.297851296360001</v>
      </c>
      <c r="L45" s="248">
        <v>64.081261954894998</v>
      </c>
      <c r="M45" s="248">
        <v>67.351085077001002</v>
      </c>
      <c r="N45" s="248">
        <v>64.3044038611975</v>
      </c>
      <c r="O45" s="248">
        <v>71.961057940126992</v>
      </c>
      <c r="P45" s="68">
        <f>SUM($D45:D45)</f>
        <v>60.676585022513002</v>
      </c>
      <c r="Q45" s="68">
        <f>SUM($D45:E45)</f>
        <v>114.90856934535451</v>
      </c>
      <c r="R45" s="68">
        <f>SUM($D45:F45)</f>
        <v>170.00076795658251</v>
      </c>
      <c r="S45" s="68">
        <f>SUM($D45:G45)</f>
        <v>228.98045519751901</v>
      </c>
      <c r="T45" s="68">
        <f>SUM($D45:H45)</f>
        <v>286.41263178595898</v>
      </c>
      <c r="U45" s="68">
        <f>SUM($D45:I45)</f>
        <v>346.93028875513698</v>
      </c>
      <c r="V45" s="68">
        <f>SUM($D45:J45)</f>
        <v>414.45063720115547</v>
      </c>
      <c r="W45" s="68">
        <f>SUM($D45:K45)</f>
        <v>477.7484884975155</v>
      </c>
      <c r="X45" s="68">
        <f>SUM($D45:L45)</f>
        <v>541.82975045241051</v>
      </c>
      <c r="Y45" s="68">
        <f>SUM($D45:M45)</f>
        <v>609.18083552941152</v>
      </c>
      <c r="Z45" s="68">
        <f>SUM($D45:N45)</f>
        <v>673.48523939060897</v>
      </c>
      <c r="AA45" s="68">
        <f>SUM($D45:O45)</f>
        <v>745.446297330736</v>
      </c>
      <c r="AB45" s="68">
        <f>SUM(D45:F45)</f>
        <v>170.00076795658251</v>
      </c>
      <c r="AC45" s="68">
        <f>SUM(G45:I45)</f>
        <v>176.92952079855451</v>
      </c>
      <c r="AD45" s="68">
        <f>SUM(J45:L45)</f>
        <v>194.89946169727352</v>
      </c>
      <c r="AE45" s="68">
        <f>SUM(M45:O45)</f>
        <v>203.61654687832549</v>
      </c>
      <c r="AF45" s="68">
        <f>SUM(AB45:AC45)</f>
        <v>346.93028875513698</v>
      </c>
      <c r="AG45" s="68">
        <f>SUM(AD45:AE45)</f>
        <v>398.51600857559902</v>
      </c>
      <c r="AH45" s="68">
        <f>SUM(AF45:AG45)</f>
        <v>745.446297330736</v>
      </c>
    </row>
    <row r="47" spans="1:34">
      <c r="D47" s="245"/>
      <c r="E47" s="245"/>
      <c r="F47" s="245"/>
      <c r="G47" s="246"/>
      <c r="H47" s="245"/>
      <c r="I47" s="245"/>
      <c r="J47" s="245"/>
      <c r="K47" s="245"/>
      <c r="L47" s="245"/>
      <c r="M47" s="245"/>
      <c r="N47" s="245"/>
      <c r="O47" s="245"/>
    </row>
    <row r="48" spans="1:34">
      <c r="G48" s="247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B0ECEC"/>
  </sheetPr>
  <dimension ref="A1:AH24"/>
  <sheetViews>
    <sheetView showGridLines="0" showZeros="0" zoomScale="110" zoomScaleNormal="110" workbookViewId="0">
      <pane xSplit="2" ySplit="2" topLeftCell="C3" activePane="bottomRight" state="frozen"/>
      <selection pane="topRight" activeCell="K47" sqref="K47"/>
      <selection pane="bottomLeft" activeCell="K47" sqref="K47"/>
      <selection pane="bottomRight" activeCell="E2" sqref="E2"/>
    </sheetView>
  </sheetViews>
  <sheetFormatPr defaultColWidth="9.140625" defaultRowHeight="16.5"/>
  <cols>
    <col min="1" max="1" width="48.140625" style="12" customWidth="1"/>
    <col min="2" max="2" width="4.140625" style="19" bestFit="1" customWidth="1"/>
    <col min="3" max="3" width="6.5703125" style="12" customWidth="1"/>
    <col min="4" max="5" width="6.7109375" style="12" bestFit="1" customWidth="1"/>
    <col min="6" max="34" width="6.7109375" style="12" customWidth="1"/>
    <col min="35" max="16384" width="9.140625" style="12"/>
  </cols>
  <sheetData>
    <row r="1" spans="1:34" s="1" customFormat="1" hidden="1">
      <c r="B1" s="2"/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B1" s="1">
        <v>3</v>
      </c>
      <c r="AC1" s="1">
        <v>3</v>
      </c>
      <c r="AD1" s="1">
        <v>3</v>
      </c>
      <c r="AE1" s="1">
        <v>3</v>
      </c>
      <c r="AF1" s="1">
        <v>6</v>
      </c>
      <c r="AG1" s="1">
        <v>6</v>
      </c>
      <c r="AH1" s="1">
        <v>12</v>
      </c>
    </row>
    <row r="2" spans="1:34" s="8" customFormat="1" ht="18" customHeight="1">
      <c r="A2" s="3" t="s">
        <v>59</v>
      </c>
      <c r="B2" s="4"/>
      <c r="C2" s="4" t="str">
        <f>'CPP(ROIC)'!C2</f>
        <v>Dec'21</v>
      </c>
      <c r="D2" s="5" t="str">
        <f>'CPP(ROIC)'!D2</f>
        <v>Jan'22</v>
      </c>
      <c r="E2" s="5" t="str">
        <f>'CPP(ROIC)'!E2</f>
        <v>Feb'22</v>
      </c>
      <c r="F2" s="5" t="str">
        <f>'CPP(ROIC)'!F2</f>
        <v>Mar'22</v>
      </c>
      <c r="G2" s="5" t="str">
        <f>'CPP(ROIC)'!G2</f>
        <v>Apr'22</v>
      </c>
      <c r="H2" s="5" t="str">
        <f>'CPP(ROIC)'!H2</f>
        <v>May'22</v>
      </c>
      <c r="I2" s="5" t="str">
        <f>'CPP(ROIC)'!I2</f>
        <v>Jun'22</v>
      </c>
      <c r="J2" s="5" t="str">
        <f>'CPP(ROIC)'!J2</f>
        <v>Jul'22</v>
      </c>
      <c r="K2" s="5" t="str">
        <f>'CPP(ROIC)'!K2</f>
        <v>Aug'22</v>
      </c>
      <c r="L2" s="5" t="str">
        <f>'CPP(ROIC)'!L2</f>
        <v>Sep'22</v>
      </c>
      <c r="M2" s="5" t="str">
        <f>'CPP(ROIC)'!M2</f>
        <v>Oct'22</v>
      </c>
      <c r="N2" s="5" t="str">
        <f>'CPP(ROIC)'!N2</f>
        <v>Nov'22</v>
      </c>
      <c r="O2" s="5" t="str">
        <f>'CPP(ROIC)'!O2</f>
        <v>Dec'22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</row>
    <row r="3" spans="1:34">
      <c r="A3" s="9" t="s">
        <v>60</v>
      </c>
      <c r="B3" s="10" t="s">
        <v>61</v>
      </c>
      <c r="C3" s="11">
        <v>12798.361869505761</v>
      </c>
      <c r="D3" s="249">
        <v>12866.462823107366</v>
      </c>
      <c r="E3" s="249">
        <v>12691.729419789757</v>
      </c>
      <c r="F3" s="249">
        <v>12903.213808860281</v>
      </c>
      <c r="G3" s="249">
        <v>12895.565360633695</v>
      </c>
      <c r="H3" s="249">
        <v>12972.699604739439</v>
      </c>
      <c r="I3" s="249">
        <v>12807.368858797809</v>
      </c>
      <c r="J3" s="249">
        <v>13041.490376004051</v>
      </c>
      <c r="K3" s="249">
        <v>19194.867677692702</v>
      </c>
      <c r="L3" s="249">
        <v>19530.723965659843</v>
      </c>
      <c r="M3" s="249">
        <v>19236.891578426057</v>
      </c>
      <c r="N3" s="249">
        <v>18520.876105202195</v>
      </c>
      <c r="O3" s="249">
        <v>18760.962166545924</v>
      </c>
      <c r="P3" s="11">
        <f t="shared" ref="P3:AA5" si="0">D3</f>
        <v>12866.462823107366</v>
      </c>
      <c r="Q3" s="11">
        <f t="shared" si="0"/>
        <v>12691.729419789757</v>
      </c>
      <c r="R3" s="11">
        <f t="shared" si="0"/>
        <v>12903.213808860281</v>
      </c>
      <c r="S3" s="11">
        <f t="shared" si="0"/>
        <v>12895.565360633695</v>
      </c>
      <c r="T3" s="11">
        <f t="shared" si="0"/>
        <v>12972.699604739439</v>
      </c>
      <c r="U3" s="11">
        <f t="shared" si="0"/>
        <v>12807.368858797809</v>
      </c>
      <c r="V3" s="11">
        <f t="shared" si="0"/>
        <v>13041.490376004051</v>
      </c>
      <c r="W3" s="11">
        <f t="shared" si="0"/>
        <v>19194.867677692702</v>
      </c>
      <c r="X3" s="11">
        <f t="shared" si="0"/>
        <v>19530.723965659843</v>
      </c>
      <c r="Y3" s="11">
        <f t="shared" si="0"/>
        <v>19236.891578426057</v>
      </c>
      <c r="Z3" s="11">
        <f t="shared" si="0"/>
        <v>18520.876105202195</v>
      </c>
      <c r="AA3" s="11">
        <f t="shared" si="0"/>
        <v>18760.962166545924</v>
      </c>
      <c r="AB3" s="11">
        <f>R3</f>
        <v>12903.213808860281</v>
      </c>
      <c r="AC3" s="11">
        <f>U3</f>
        <v>12807.368858797809</v>
      </c>
      <c r="AD3" s="11">
        <f>X3</f>
        <v>19530.723965659843</v>
      </c>
      <c r="AE3" s="11">
        <f>AA3</f>
        <v>18760.962166545924</v>
      </c>
      <c r="AF3" s="11">
        <f>AC3</f>
        <v>12807.368858797809</v>
      </c>
      <c r="AG3" s="11">
        <f>AE3</f>
        <v>18760.962166545924</v>
      </c>
      <c r="AH3" s="11">
        <f>AG3</f>
        <v>18760.962166545924</v>
      </c>
    </row>
    <row r="4" spans="1:34" hidden="1">
      <c r="A4" s="13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  <c r="AA4" s="15">
        <f t="shared" si="0"/>
        <v>0</v>
      </c>
      <c r="AB4" s="15">
        <f>R4</f>
        <v>0</v>
      </c>
      <c r="AC4" s="15">
        <f>U4</f>
        <v>0</v>
      </c>
      <c r="AD4" s="15">
        <f>X4</f>
        <v>0</v>
      </c>
      <c r="AE4" s="15">
        <f>AA4</f>
        <v>0</v>
      </c>
      <c r="AF4" s="15">
        <f>AC4</f>
        <v>0</v>
      </c>
      <c r="AG4" s="15">
        <f>AE4</f>
        <v>0</v>
      </c>
      <c r="AH4" s="15">
        <f>AG4</f>
        <v>0</v>
      </c>
    </row>
    <row r="5" spans="1:34" hidden="1">
      <c r="A5" s="13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>
        <f t="shared" si="0"/>
        <v>0</v>
      </c>
      <c r="Q5" s="15">
        <f t="shared" si="0"/>
        <v>0</v>
      </c>
      <c r="R5" s="15">
        <f t="shared" si="0"/>
        <v>0</v>
      </c>
      <c r="S5" s="15">
        <f t="shared" si="0"/>
        <v>0</v>
      </c>
      <c r="T5" s="15">
        <f t="shared" si="0"/>
        <v>0</v>
      </c>
      <c r="U5" s="15">
        <f t="shared" si="0"/>
        <v>0</v>
      </c>
      <c r="V5" s="15">
        <f t="shared" si="0"/>
        <v>0</v>
      </c>
      <c r="W5" s="15">
        <f t="shared" si="0"/>
        <v>0</v>
      </c>
      <c r="X5" s="15">
        <f t="shared" si="0"/>
        <v>0</v>
      </c>
      <c r="Y5" s="15">
        <f t="shared" si="0"/>
        <v>0</v>
      </c>
      <c r="Z5" s="15">
        <f t="shared" si="0"/>
        <v>0</v>
      </c>
      <c r="AA5" s="15">
        <f t="shared" si="0"/>
        <v>0</v>
      </c>
      <c r="AB5" s="15">
        <f>R5</f>
        <v>0</v>
      </c>
      <c r="AC5" s="15">
        <f>U5</f>
        <v>0</v>
      </c>
      <c r="AD5" s="15">
        <f>X5</f>
        <v>0</v>
      </c>
      <c r="AE5" s="15">
        <f>AA5</f>
        <v>0</v>
      </c>
      <c r="AF5" s="15">
        <f>AC5</f>
        <v>0</v>
      </c>
      <c r="AG5" s="15">
        <f>AE5</f>
        <v>0</v>
      </c>
      <c r="AH5" s="15">
        <f>AG5</f>
        <v>0</v>
      </c>
    </row>
    <row r="6" spans="1:34" s="8" customFormat="1" ht="17.25" thickBot="1">
      <c r="A6" s="16" t="s">
        <v>37</v>
      </c>
      <c r="B6" s="17"/>
      <c r="C6" s="18">
        <f t="shared" ref="C6:AH6" si="1">SUM(C3:C5)</f>
        <v>12798.361869505761</v>
      </c>
      <c r="D6" s="18">
        <f t="shared" si="1"/>
        <v>12866.462823107366</v>
      </c>
      <c r="E6" s="18">
        <f t="shared" si="1"/>
        <v>12691.729419789757</v>
      </c>
      <c r="F6" s="18">
        <f t="shared" si="1"/>
        <v>12903.213808860281</v>
      </c>
      <c r="G6" s="18">
        <f>SUM(G3:G5)</f>
        <v>12895.565360633695</v>
      </c>
      <c r="H6" s="18">
        <f t="shared" si="1"/>
        <v>12972.699604739439</v>
      </c>
      <c r="I6" s="18">
        <f t="shared" si="1"/>
        <v>12807.368858797809</v>
      </c>
      <c r="J6" s="18">
        <f t="shared" si="1"/>
        <v>13041.490376004051</v>
      </c>
      <c r="K6" s="18">
        <f t="shared" si="1"/>
        <v>19194.867677692702</v>
      </c>
      <c r="L6" s="18">
        <f t="shared" si="1"/>
        <v>19530.723965659843</v>
      </c>
      <c r="M6" s="18">
        <f t="shared" si="1"/>
        <v>19236.891578426057</v>
      </c>
      <c r="N6" s="18">
        <f t="shared" si="1"/>
        <v>18520.876105202195</v>
      </c>
      <c r="O6" s="18">
        <f t="shared" si="1"/>
        <v>18760.962166545924</v>
      </c>
      <c r="P6" s="18">
        <f t="shared" si="1"/>
        <v>12866.462823107366</v>
      </c>
      <c r="Q6" s="18">
        <f t="shared" si="1"/>
        <v>12691.729419789757</v>
      </c>
      <c r="R6" s="18">
        <f t="shared" si="1"/>
        <v>12903.213808860281</v>
      </c>
      <c r="S6" s="18">
        <f t="shared" si="1"/>
        <v>12895.565360633695</v>
      </c>
      <c r="T6" s="18">
        <f t="shared" si="1"/>
        <v>12972.699604739439</v>
      </c>
      <c r="U6" s="18">
        <f t="shared" si="1"/>
        <v>12807.368858797809</v>
      </c>
      <c r="V6" s="18">
        <f t="shared" si="1"/>
        <v>13041.490376004051</v>
      </c>
      <c r="W6" s="18">
        <f t="shared" si="1"/>
        <v>19194.867677692702</v>
      </c>
      <c r="X6" s="18">
        <f t="shared" si="1"/>
        <v>19530.723965659843</v>
      </c>
      <c r="Y6" s="18">
        <f t="shared" si="1"/>
        <v>19236.891578426057</v>
      </c>
      <c r="Z6" s="18">
        <f t="shared" si="1"/>
        <v>18520.876105202195</v>
      </c>
      <c r="AA6" s="18">
        <f t="shared" si="1"/>
        <v>18760.962166545924</v>
      </c>
      <c r="AB6" s="18">
        <f t="shared" si="1"/>
        <v>12903.213808860281</v>
      </c>
      <c r="AC6" s="18">
        <f t="shared" si="1"/>
        <v>12807.368858797809</v>
      </c>
      <c r="AD6" s="18">
        <f t="shared" si="1"/>
        <v>19530.723965659843</v>
      </c>
      <c r="AE6" s="18">
        <f t="shared" si="1"/>
        <v>18760.962166545924</v>
      </c>
      <c r="AF6" s="18">
        <f t="shared" si="1"/>
        <v>12807.368858797809</v>
      </c>
      <c r="AG6" s="18">
        <f t="shared" si="1"/>
        <v>18760.962166545924</v>
      </c>
      <c r="AH6" s="18">
        <f t="shared" si="1"/>
        <v>18760.962166545924</v>
      </c>
    </row>
    <row r="7" spans="1:34" ht="7.5" customHeight="1" thickTop="1"/>
    <row r="8" spans="1:34" s="8" customFormat="1">
      <c r="A8" s="20" t="s">
        <v>38</v>
      </c>
      <c r="B8" s="21" t="s">
        <v>39</v>
      </c>
      <c r="C8" s="22"/>
      <c r="D8" s="23">
        <f>IFERROR(AVERAGE(C6,D6),0)</f>
        <v>12832.412346306563</v>
      </c>
      <c r="E8" s="23">
        <f t="shared" ref="E8:O8" si="2">IFERROR(AVERAGE(D6:E6),0)</f>
        <v>12779.096121448561</v>
      </c>
      <c r="F8" s="23">
        <f t="shared" si="2"/>
        <v>12797.471614325019</v>
      </c>
      <c r="G8" s="23">
        <f t="shared" si="2"/>
        <v>12899.389584746987</v>
      </c>
      <c r="H8" s="23">
        <f t="shared" si="2"/>
        <v>12934.132482686568</v>
      </c>
      <c r="I8" s="23">
        <f t="shared" si="2"/>
        <v>12890.034231768623</v>
      </c>
      <c r="J8" s="23">
        <f>IFERROR(AVERAGE(I6:J6),0)</f>
        <v>12924.429617400929</v>
      </c>
      <c r="K8" s="23">
        <f>IFERROR(AVERAGE(J6:K6),0)</f>
        <v>16118.179026848376</v>
      </c>
      <c r="L8" s="23">
        <f t="shared" si="2"/>
        <v>19362.795821676271</v>
      </c>
      <c r="M8" s="23">
        <f t="shared" si="2"/>
        <v>19383.80777204295</v>
      </c>
      <c r="N8" s="23">
        <f t="shared" si="2"/>
        <v>18878.883841814124</v>
      </c>
      <c r="O8" s="23">
        <f t="shared" si="2"/>
        <v>18640.919135874057</v>
      </c>
      <c r="P8" s="23">
        <f>IFERROR(AVERAGE($C$6,P6),0)</f>
        <v>12832.412346306563</v>
      </c>
      <c r="Q8" s="23">
        <f t="shared" ref="Q8:AF8" si="3">IFERROR(AVERAGE($C$6,Q6),0)</f>
        <v>12745.045644647758</v>
      </c>
      <c r="R8" s="23">
        <f t="shared" si="3"/>
        <v>12850.78783918302</v>
      </c>
      <c r="S8" s="23">
        <f t="shared" si="3"/>
        <v>12846.963615069728</v>
      </c>
      <c r="T8" s="23">
        <f t="shared" si="3"/>
        <v>12885.530737122601</v>
      </c>
      <c r="U8" s="23">
        <f t="shared" si="3"/>
        <v>12802.865364151785</v>
      </c>
      <c r="V8" s="23">
        <f t="shared" si="3"/>
        <v>12919.926122754907</v>
      </c>
      <c r="W8" s="23">
        <f t="shared" si="3"/>
        <v>15996.614773599231</v>
      </c>
      <c r="X8" s="23">
        <f t="shared" si="3"/>
        <v>16164.542917582803</v>
      </c>
      <c r="Y8" s="23">
        <f t="shared" si="3"/>
        <v>16017.62672396591</v>
      </c>
      <c r="Z8" s="23">
        <f t="shared" si="3"/>
        <v>15659.618987353977</v>
      </c>
      <c r="AA8" s="23">
        <f t="shared" si="3"/>
        <v>15779.662018025843</v>
      </c>
      <c r="AB8" s="23">
        <f>IFERROR(AVERAGE($C$6,AB6),0)</f>
        <v>12850.78783918302</v>
      </c>
      <c r="AC8" s="23">
        <f>IFERROR(AVERAGE(AB$6,AC6),0)</f>
        <v>12855.291333829045</v>
      </c>
      <c r="AD8" s="23">
        <f>IFERROR(AVERAGE(AC$6,AD6),0)</f>
        <v>16169.046412228825</v>
      </c>
      <c r="AE8" s="23">
        <f>IFERROR(AVERAGE(AD$6,AE6),0)</f>
        <v>19145.843066102883</v>
      </c>
      <c r="AF8" s="23">
        <f t="shared" si="3"/>
        <v>12802.865364151785</v>
      </c>
      <c r="AG8" s="23">
        <f>IFERROR(AVERAGE($AF$6,AG6),0)</f>
        <v>15784.165512671865</v>
      </c>
      <c r="AH8" s="23">
        <f>IFERROR(AVERAGE($C$6,AH6),0)</f>
        <v>15779.662018025843</v>
      </c>
    </row>
    <row r="9" spans="1:34" ht="9" customHeight="1">
      <c r="C9" s="19"/>
    </row>
    <row r="10" spans="1:34">
      <c r="A10" s="24" t="s">
        <v>40</v>
      </c>
      <c r="B10" s="25"/>
      <c r="C10" s="26"/>
      <c r="D10" s="27">
        <f>'CPP(ROIC)'!D10</f>
        <v>102.85831280682373</v>
      </c>
      <c r="E10" s="27">
        <f>'CPP(ROIC)'!E10</f>
        <v>13.58488598325005</v>
      </c>
      <c r="F10" s="27">
        <f>'CPP(ROIC)'!F10</f>
        <v>95.425374248044349</v>
      </c>
      <c r="G10" s="27">
        <f>'CPP(ROIC)'!G10</f>
        <v>56.053654353599654</v>
      </c>
      <c r="H10" s="27">
        <f>'CPP(ROIC)'!H10</f>
        <v>88.359913961480615</v>
      </c>
      <c r="I10" s="27">
        <f>'CPP(ROIC)'!I10</f>
        <v>89.906917066726081</v>
      </c>
      <c r="J10" s="27">
        <f>'CPP(ROIC)'!J10</f>
        <v>63.290062685870282</v>
      </c>
      <c r="K10" s="27">
        <f>'CPP(ROIC)'!K10</f>
        <v>24.127743067770929</v>
      </c>
      <c r="L10" s="27">
        <f>'CPP(ROIC)'!L10</f>
        <v>72.405663835385013</v>
      </c>
      <c r="M10" s="27">
        <f>'CPP(ROIC)'!M10</f>
        <v>49.326330184090921</v>
      </c>
      <c r="N10" s="27">
        <f>'CPP(ROIC)'!N10</f>
        <v>54.476132026006404</v>
      </c>
      <c r="O10" s="27">
        <f>'CPP(ROIC)'!O10</f>
        <v>-3.9710501210523743</v>
      </c>
      <c r="P10" s="27">
        <f>SUM($D10:D10)</f>
        <v>102.85831280682373</v>
      </c>
      <c r="Q10" s="27">
        <f>SUM($D10:E10)</f>
        <v>116.44319879007378</v>
      </c>
      <c r="R10" s="27">
        <f>SUM($D10:F10)</f>
        <v>211.86857303811814</v>
      </c>
      <c r="S10" s="27">
        <f>SUM($D10:G10)</f>
        <v>267.9222273917178</v>
      </c>
      <c r="T10" s="27">
        <f>SUM($D10:H10)</f>
        <v>356.28214135319843</v>
      </c>
      <c r="U10" s="27">
        <f>SUM($D10:I10)</f>
        <v>446.18905841992449</v>
      </c>
      <c r="V10" s="27">
        <f>SUM($D10:J10)</f>
        <v>509.47912110579477</v>
      </c>
      <c r="W10" s="27">
        <f>SUM($D10:K10)</f>
        <v>533.60686417356567</v>
      </c>
      <c r="X10" s="27">
        <f>SUM($D10:L10)</f>
        <v>606.01252800895065</v>
      </c>
      <c r="Y10" s="27">
        <f>SUM($D10:M10)</f>
        <v>655.33885819304157</v>
      </c>
      <c r="Z10" s="27">
        <f>SUM($D10:N10)</f>
        <v>709.81499021904801</v>
      </c>
      <c r="AA10" s="27">
        <f>SUM($D10:O10)</f>
        <v>705.84394009799564</v>
      </c>
      <c r="AB10" s="27">
        <f>SUM(D10:F10)</f>
        <v>211.86857303811814</v>
      </c>
      <c r="AC10" s="27">
        <f>SUM(G10:I10)</f>
        <v>234.32048538180635</v>
      </c>
      <c r="AD10" s="27">
        <f>SUM(J10:L10)</f>
        <v>159.82346958902622</v>
      </c>
      <c r="AE10" s="27">
        <f>SUM(M10:O10)</f>
        <v>99.83141208904496</v>
      </c>
      <c r="AF10" s="27">
        <f>SUM(AB10:AC10)</f>
        <v>446.18905841992449</v>
      </c>
      <c r="AG10" s="27">
        <f>SUM(AD10:AE10)</f>
        <v>259.65488167807121</v>
      </c>
      <c r="AH10" s="27">
        <f>SUM(AF10:AG10)</f>
        <v>705.84394009799576</v>
      </c>
    </row>
    <row r="11" spans="1:34">
      <c r="A11" s="28" t="s">
        <v>62</v>
      </c>
      <c r="B11" s="29"/>
      <c r="C11" s="30"/>
      <c r="D11" s="31"/>
      <c r="E11" s="31"/>
      <c r="F11" s="31"/>
      <c r="G11" s="31"/>
      <c r="H11" s="31"/>
      <c r="I11" s="31"/>
      <c r="J11" s="31"/>
      <c r="K11" s="31"/>
      <c r="L11" s="31">
        <f>-L19</f>
        <v>0</v>
      </c>
      <c r="M11" s="31"/>
      <c r="N11" s="31"/>
      <c r="O11" s="31"/>
      <c r="P11" s="31">
        <f>SUM($D11:D11)</f>
        <v>0</v>
      </c>
      <c r="Q11" s="31">
        <f>SUM($D11:E11)</f>
        <v>0</v>
      </c>
      <c r="R11" s="31">
        <f>SUM($D11:F11)</f>
        <v>0</v>
      </c>
      <c r="S11" s="31">
        <f>SUM($D11:G11)</f>
        <v>0</v>
      </c>
      <c r="T11" s="31">
        <f>SUM($D11:H11)</f>
        <v>0</v>
      </c>
      <c r="U11" s="31">
        <f>SUM($D11:I11)</f>
        <v>0</v>
      </c>
      <c r="V11" s="31">
        <f>SUM($D11:J11)</f>
        <v>0</v>
      </c>
      <c r="W11" s="31">
        <f>SUM($D11:K11)</f>
        <v>0</v>
      </c>
      <c r="X11" s="31">
        <f>SUM($D11:L11)</f>
        <v>0</v>
      </c>
      <c r="Y11" s="31">
        <f>SUM($D11:M11)</f>
        <v>0</v>
      </c>
      <c r="Z11" s="31">
        <f>SUM($D11:N11)</f>
        <v>0</v>
      </c>
      <c r="AA11" s="31">
        <f>SUM($D11:O11)</f>
        <v>0</v>
      </c>
      <c r="AB11" s="31">
        <f>SUM(D11:F11)</f>
        <v>0</v>
      </c>
      <c r="AC11" s="31">
        <f>SUM(G11:I11)</f>
        <v>0</v>
      </c>
      <c r="AD11" s="31">
        <f>SUM(J11:L11)</f>
        <v>0</v>
      </c>
      <c r="AE11" s="31">
        <f>SUM(M11:O11)</f>
        <v>0</v>
      </c>
      <c r="AF11" s="31">
        <f>SUM(AB11:AC11)</f>
        <v>0</v>
      </c>
      <c r="AG11" s="31">
        <f>SUM(AD11:AE11)</f>
        <v>0</v>
      </c>
      <c r="AH11" s="31">
        <f>SUM(AF11:AG11)</f>
        <v>0</v>
      </c>
    </row>
    <row r="12" spans="1:34" hidden="1">
      <c r="A12" s="28"/>
      <c r="B12" s="29"/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>
        <f>SUM($D12:D12)</f>
        <v>0</v>
      </c>
      <c r="Q12" s="31">
        <f>SUM($D12:E12)</f>
        <v>0</v>
      </c>
      <c r="R12" s="31">
        <f>SUM($D12:F12)</f>
        <v>0</v>
      </c>
      <c r="S12" s="31">
        <f>SUM($D12:G12)</f>
        <v>0</v>
      </c>
      <c r="T12" s="31">
        <f>SUM($D12:H12)</f>
        <v>0</v>
      </c>
      <c r="U12" s="31">
        <f>SUM($D12:I12)</f>
        <v>0</v>
      </c>
      <c r="V12" s="31">
        <f>SUM($D12:J12)</f>
        <v>0</v>
      </c>
      <c r="W12" s="31">
        <f>SUM($D12:K12)</f>
        <v>0</v>
      </c>
      <c r="X12" s="31">
        <f>SUM($D12:L12)</f>
        <v>0</v>
      </c>
      <c r="Y12" s="31">
        <f>SUM($D12:M12)</f>
        <v>0</v>
      </c>
      <c r="Z12" s="31">
        <f>SUM($D12:N12)</f>
        <v>0</v>
      </c>
      <c r="AA12" s="31">
        <f>SUM($D12:O12)</f>
        <v>0</v>
      </c>
      <c r="AB12" s="31">
        <f>SUM(D12:F12)</f>
        <v>0</v>
      </c>
      <c r="AC12" s="31">
        <f>SUM(G12:I12)</f>
        <v>0</v>
      </c>
      <c r="AD12" s="31">
        <f>SUM(J12:L12)</f>
        <v>0</v>
      </c>
      <c r="AE12" s="31">
        <f>SUM(M12:O12)</f>
        <v>0</v>
      </c>
      <c r="AF12" s="31">
        <f>SUM(AB12:AC12)</f>
        <v>0</v>
      </c>
      <c r="AG12" s="31">
        <f>SUM(AD12:AE12)</f>
        <v>0</v>
      </c>
      <c r="AH12" s="31">
        <f>SUM(AF12:AG12)</f>
        <v>0</v>
      </c>
    </row>
    <row r="13" spans="1:34" hidden="1">
      <c r="A13" s="28"/>
      <c r="B13" s="29"/>
      <c r="C13" s="3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>
        <f>SUM($D13:D13)</f>
        <v>0</v>
      </c>
      <c r="Q13" s="31">
        <f>SUM($D13:E13)</f>
        <v>0</v>
      </c>
      <c r="R13" s="31">
        <f>SUM($D13:F13)</f>
        <v>0</v>
      </c>
      <c r="S13" s="31">
        <f>SUM($D13:G13)</f>
        <v>0</v>
      </c>
      <c r="T13" s="31">
        <f>SUM($D13:H13)</f>
        <v>0</v>
      </c>
      <c r="U13" s="31">
        <f>SUM($D13:I13)</f>
        <v>0</v>
      </c>
      <c r="V13" s="31">
        <f>SUM($D13:J13)</f>
        <v>0</v>
      </c>
      <c r="W13" s="31">
        <f>SUM($D13:K13)</f>
        <v>0</v>
      </c>
      <c r="X13" s="31">
        <f>SUM($D13:L13)</f>
        <v>0</v>
      </c>
      <c r="Y13" s="31">
        <f>SUM($D13:M13)</f>
        <v>0</v>
      </c>
      <c r="Z13" s="31">
        <f>SUM($D13:N13)</f>
        <v>0</v>
      </c>
      <c r="AA13" s="31">
        <f>SUM($D13:O13)</f>
        <v>0</v>
      </c>
      <c r="AB13" s="31">
        <f>SUM(D13:F13)</f>
        <v>0</v>
      </c>
      <c r="AC13" s="31">
        <f>SUM(G13:I13)</f>
        <v>0</v>
      </c>
      <c r="AD13" s="31">
        <f>SUM(J13:L13)</f>
        <v>0</v>
      </c>
      <c r="AE13" s="31">
        <f>SUM(M13:O13)</f>
        <v>0</v>
      </c>
      <c r="AF13" s="31">
        <f>SUM(AB13:AC13)</f>
        <v>0</v>
      </c>
      <c r="AG13" s="31">
        <f>SUM(AD13:AE13)</f>
        <v>0</v>
      </c>
      <c r="AH13" s="31">
        <f>SUM(AF13:AG13)</f>
        <v>0</v>
      </c>
    </row>
    <row r="14" spans="1:34" hidden="1">
      <c r="A14" s="28"/>
      <c r="B14" s="29"/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>
        <f>SUM($D14:D14)</f>
        <v>0</v>
      </c>
      <c r="Q14" s="31">
        <f>SUM($D14:E14)</f>
        <v>0</v>
      </c>
      <c r="R14" s="31">
        <f>SUM($D14:F14)</f>
        <v>0</v>
      </c>
      <c r="S14" s="31">
        <f>SUM($D14:G14)</f>
        <v>0</v>
      </c>
      <c r="T14" s="31">
        <f>SUM($D14:H14)</f>
        <v>0</v>
      </c>
      <c r="U14" s="31">
        <f>SUM($D14:I14)</f>
        <v>0</v>
      </c>
      <c r="V14" s="31">
        <f>SUM($D14:J14)</f>
        <v>0</v>
      </c>
      <c r="W14" s="31">
        <f>SUM($D14:K14)</f>
        <v>0</v>
      </c>
      <c r="X14" s="31">
        <f>SUM($D14:L14)</f>
        <v>0</v>
      </c>
      <c r="Y14" s="31">
        <f>SUM($D14:M14)</f>
        <v>0</v>
      </c>
      <c r="Z14" s="31">
        <f>SUM($D14:N14)</f>
        <v>0</v>
      </c>
      <c r="AA14" s="31">
        <f>SUM($D14:O14)</f>
        <v>0</v>
      </c>
      <c r="AB14" s="31">
        <f>SUM(D14:F14)</f>
        <v>0</v>
      </c>
      <c r="AC14" s="31">
        <f>SUM(G14:I14)</f>
        <v>0</v>
      </c>
      <c r="AD14" s="31">
        <f>SUM(J14:L14)</f>
        <v>0</v>
      </c>
      <c r="AE14" s="31">
        <f>SUM(M14:O14)</f>
        <v>0</v>
      </c>
      <c r="AF14" s="31">
        <f>SUM(AB14:AC14)</f>
        <v>0</v>
      </c>
      <c r="AG14" s="31">
        <f>SUM(AD14:AE14)</f>
        <v>0</v>
      </c>
      <c r="AH14" s="31">
        <f>SUM(AF14:AG14)</f>
        <v>0</v>
      </c>
    </row>
    <row r="15" spans="1:34" hidden="1">
      <c r="A15" s="28"/>
      <c r="B15" s="29"/>
      <c r="C15" s="32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>
        <f t="shared" ref="P15:AH15" si="4">-20%</f>
        <v>-0.2</v>
      </c>
      <c r="Q15" s="69">
        <f t="shared" si="4"/>
        <v>-0.2</v>
      </c>
      <c r="R15" s="69">
        <f t="shared" si="4"/>
        <v>-0.2</v>
      </c>
      <c r="S15" s="69">
        <f t="shared" si="4"/>
        <v>-0.2</v>
      </c>
      <c r="T15" s="69">
        <f t="shared" si="4"/>
        <v>-0.2</v>
      </c>
      <c r="U15" s="69">
        <f t="shared" si="4"/>
        <v>-0.2</v>
      </c>
      <c r="V15" s="69">
        <f t="shared" si="4"/>
        <v>-0.2</v>
      </c>
      <c r="W15" s="69">
        <f t="shared" si="4"/>
        <v>-0.2</v>
      </c>
      <c r="X15" s="69">
        <f t="shared" si="4"/>
        <v>-0.2</v>
      </c>
      <c r="Y15" s="69">
        <f t="shared" si="4"/>
        <v>-0.2</v>
      </c>
      <c r="Z15" s="69">
        <f t="shared" si="4"/>
        <v>-0.2</v>
      </c>
      <c r="AA15" s="69">
        <f t="shared" si="4"/>
        <v>-0.2</v>
      </c>
      <c r="AB15" s="69">
        <f t="shared" si="4"/>
        <v>-0.2</v>
      </c>
      <c r="AC15" s="69">
        <f t="shared" si="4"/>
        <v>-0.2</v>
      </c>
      <c r="AD15" s="69">
        <f t="shared" si="4"/>
        <v>-0.2</v>
      </c>
      <c r="AE15" s="69">
        <f t="shared" si="4"/>
        <v>-0.2</v>
      </c>
      <c r="AF15" s="69">
        <f t="shared" si="4"/>
        <v>-0.2</v>
      </c>
      <c r="AG15" s="69">
        <f t="shared" si="4"/>
        <v>-0.2</v>
      </c>
      <c r="AH15" s="69">
        <f t="shared" si="4"/>
        <v>-0.2</v>
      </c>
    </row>
    <row r="16" spans="1:34" s="8" customFormat="1" ht="17.25" thickBot="1">
      <c r="A16" s="34" t="s">
        <v>45</v>
      </c>
      <c r="B16" s="35"/>
      <c r="C16" s="36"/>
      <c r="D16" s="37">
        <f t="shared" ref="D16:AH16" si="5">SUM(D10:D14)</f>
        <v>102.85831280682373</v>
      </c>
      <c r="E16" s="37">
        <f t="shared" si="5"/>
        <v>13.58488598325005</v>
      </c>
      <c r="F16" s="37">
        <f t="shared" si="5"/>
        <v>95.425374248044349</v>
      </c>
      <c r="G16" s="37">
        <f t="shared" si="5"/>
        <v>56.053654353599654</v>
      </c>
      <c r="H16" s="37">
        <f t="shared" si="5"/>
        <v>88.359913961480615</v>
      </c>
      <c r="I16" s="37">
        <f t="shared" si="5"/>
        <v>89.906917066726081</v>
      </c>
      <c r="J16" s="37">
        <f t="shared" si="5"/>
        <v>63.290062685870282</v>
      </c>
      <c r="K16" s="37">
        <f t="shared" si="5"/>
        <v>24.127743067770929</v>
      </c>
      <c r="L16" s="37">
        <f t="shared" si="5"/>
        <v>72.405663835385013</v>
      </c>
      <c r="M16" s="37">
        <f t="shared" si="5"/>
        <v>49.326330184090921</v>
      </c>
      <c r="N16" s="37">
        <f t="shared" si="5"/>
        <v>54.476132026006404</v>
      </c>
      <c r="O16" s="37">
        <f t="shared" si="5"/>
        <v>-3.9710501210523743</v>
      </c>
      <c r="P16" s="37">
        <f t="shared" si="5"/>
        <v>102.85831280682373</v>
      </c>
      <c r="Q16" s="37">
        <f t="shared" si="5"/>
        <v>116.44319879007378</v>
      </c>
      <c r="R16" s="37">
        <f t="shared" si="5"/>
        <v>211.86857303811814</v>
      </c>
      <c r="S16" s="37">
        <f t="shared" si="5"/>
        <v>267.9222273917178</v>
      </c>
      <c r="T16" s="37">
        <f t="shared" si="5"/>
        <v>356.28214135319843</v>
      </c>
      <c r="U16" s="37">
        <f t="shared" si="5"/>
        <v>446.18905841992449</v>
      </c>
      <c r="V16" s="37">
        <f t="shared" si="5"/>
        <v>509.47912110579477</v>
      </c>
      <c r="W16" s="37">
        <f t="shared" si="5"/>
        <v>533.60686417356567</v>
      </c>
      <c r="X16" s="37">
        <f t="shared" si="5"/>
        <v>606.01252800895065</v>
      </c>
      <c r="Y16" s="37">
        <f t="shared" si="5"/>
        <v>655.33885819304157</v>
      </c>
      <c r="Z16" s="37">
        <f t="shared" si="5"/>
        <v>709.81499021904801</v>
      </c>
      <c r="AA16" s="37">
        <f t="shared" si="5"/>
        <v>705.84394009799564</v>
      </c>
      <c r="AB16" s="37">
        <f t="shared" si="5"/>
        <v>211.86857303811814</v>
      </c>
      <c r="AC16" s="37">
        <f t="shared" si="5"/>
        <v>234.32048538180635</v>
      </c>
      <c r="AD16" s="37">
        <f t="shared" si="5"/>
        <v>159.82346958902622</v>
      </c>
      <c r="AE16" s="37">
        <f t="shared" si="5"/>
        <v>99.83141208904496</v>
      </c>
      <c r="AF16" s="37">
        <f t="shared" si="5"/>
        <v>446.18905841992449</v>
      </c>
      <c r="AG16" s="37">
        <f t="shared" si="5"/>
        <v>259.65488167807121</v>
      </c>
      <c r="AH16" s="37">
        <f t="shared" si="5"/>
        <v>705.84394009799576</v>
      </c>
    </row>
    <row r="17" spans="1:34" ht="17.25" thickTop="1">
      <c r="A17" s="70"/>
      <c r="B17" s="71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</row>
    <row r="18" spans="1:34">
      <c r="A18" s="41" t="s">
        <v>46</v>
      </c>
      <c r="B18" s="42"/>
      <c r="C18" s="43"/>
      <c r="D18" s="254">
        <f>D16*12</f>
        <v>1234.2997536818848</v>
      </c>
      <c r="E18" s="73">
        <f t="shared" ref="E18:O18" si="6">E16*12</f>
        <v>163.01863179900062</v>
      </c>
      <c r="F18" s="73">
        <f t="shared" si="6"/>
        <v>1145.1044909765321</v>
      </c>
      <c r="G18" s="73">
        <f t="shared" si="6"/>
        <v>672.64385224319585</v>
      </c>
      <c r="H18" s="73">
        <f t="shared" si="6"/>
        <v>1060.3189675377673</v>
      </c>
      <c r="I18" s="73">
        <f t="shared" si="6"/>
        <v>1078.883004800713</v>
      </c>
      <c r="J18" s="257">
        <f>J16*12</f>
        <v>759.48075223044339</v>
      </c>
      <c r="K18" s="73">
        <f t="shared" si="6"/>
        <v>289.53291681325118</v>
      </c>
      <c r="L18" s="73">
        <f t="shared" si="6"/>
        <v>868.86796602462016</v>
      </c>
      <c r="M18" s="73">
        <f t="shared" si="6"/>
        <v>591.91596220909105</v>
      </c>
      <c r="N18" s="73">
        <f t="shared" si="6"/>
        <v>653.71358431207682</v>
      </c>
      <c r="O18" s="73">
        <f t="shared" si="6"/>
        <v>-47.652601452628488</v>
      </c>
      <c r="P18" s="73">
        <f>P16*12/P$1</f>
        <v>1234.2997536818848</v>
      </c>
      <c r="Q18" s="73">
        <f t="shared" ref="Q18:AH18" si="7">Q16*12/Q$1</f>
        <v>698.65919274044268</v>
      </c>
      <c r="R18" s="73">
        <f t="shared" si="7"/>
        <v>847.47429215247257</v>
      </c>
      <c r="S18" s="73">
        <f t="shared" si="7"/>
        <v>803.76668217515339</v>
      </c>
      <c r="T18" s="73">
        <f t="shared" si="7"/>
        <v>855.07713924767631</v>
      </c>
      <c r="U18" s="73">
        <f t="shared" si="7"/>
        <v>892.37811683984899</v>
      </c>
      <c r="V18" s="73">
        <f t="shared" si="7"/>
        <v>873.3927790385053</v>
      </c>
      <c r="W18" s="73">
        <f t="shared" si="7"/>
        <v>800.41029626034856</v>
      </c>
      <c r="X18" s="73">
        <f t="shared" si="7"/>
        <v>808.01670401193428</v>
      </c>
      <c r="Y18" s="73">
        <f t="shared" si="7"/>
        <v>786.40662983164987</v>
      </c>
      <c r="Z18" s="73">
        <f t="shared" si="7"/>
        <v>774.34362569350697</v>
      </c>
      <c r="AA18" s="73">
        <f t="shared" si="7"/>
        <v>705.84394009799564</v>
      </c>
      <c r="AB18" s="73">
        <f t="shared" si="7"/>
        <v>847.47429215247257</v>
      </c>
      <c r="AC18" s="73">
        <f t="shared" si="7"/>
        <v>937.28194152722551</v>
      </c>
      <c r="AD18" s="73">
        <f t="shared" si="7"/>
        <v>639.29387835610487</v>
      </c>
      <c r="AE18" s="73">
        <f t="shared" si="7"/>
        <v>399.32564835617978</v>
      </c>
      <c r="AF18" s="73">
        <f t="shared" si="7"/>
        <v>892.37811683984899</v>
      </c>
      <c r="AG18" s="73">
        <f t="shared" si="7"/>
        <v>519.30976335614241</v>
      </c>
      <c r="AH18" s="73">
        <f t="shared" si="7"/>
        <v>705.84394009799564</v>
      </c>
    </row>
    <row r="19" spans="1:34">
      <c r="A19" s="28" t="s">
        <v>63</v>
      </c>
      <c r="B19" s="29"/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>
        <f>SUM($D19:D19)</f>
        <v>0</v>
      </c>
      <c r="Q19" s="31">
        <f>SUM($D19:E19)</f>
        <v>0</v>
      </c>
      <c r="R19" s="31">
        <f>SUM($D19:F19)</f>
        <v>0</v>
      </c>
      <c r="S19" s="31">
        <f>SUM($D19:G19)</f>
        <v>0</v>
      </c>
      <c r="T19" s="31">
        <f>SUM($D19:H19)</f>
        <v>0</v>
      </c>
      <c r="U19" s="31">
        <f>SUM($D19:I19)</f>
        <v>0</v>
      </c>
      <c r="V19" s="31">
        <f>SUM($D19:J19)</f>
        <v>0</v>
      </c>
      <c r="W19" s="31">
        <f>SUM($D19:K19)</f>
        <v>0</v>
      </c>
      <c r="X19" s="31">
        <f>SUM($D19:L19)</f>
        <v>0</v>
      </c>
      <c r="Y19" s="31">
        <f>SUM($D19:M19)</f>
        <v>0</v>
      </c>
      <c r="Z19" s="31">
        <f>SUM($D19:N19)</f>
        <v>0</v>
      </c>
      <c r="AA19" s="31">
        <f>SUM($D19:O19)</f>
        <v>0</v>
      </c>
      <c r="AB19" s="31">
        <f>SUM(D19:F19)</f>
        <v>0</v>
      </c>
      <c r="AC19" s="31">
        <f>SUM(G19:I19)</f>
        <v>0</v>
      </c>
      <c r="AD19" s="31">
        <f>SUM(J19:L19)</f>
        <v>0</v>
      </c>
      <c r="AE19" s="31">
        <f>SUM(M19:O19)</f>
        <v>0</v>
      </c>
      <c r="AF19" s="31">
        <f>SUM(AB19:AC19)</f>
        <v>0</v>
      </c>
      <c r="AG19" s="31">
        <f>SUM(AD19:AE19)</f>
        <v>0</v>
      </c>
      <c r="AH19" s="31">
        <f>SUM(AF19:AG19)</f>
        <v>0</v>
      </c>
    </row>
    <row r="20" spans="1:34">
      <c r="A20" s="28" t="s">
        <v>48</v>
      </c>
      <c r="B20" s="29"/>
      <c r="C20" s="30"/>
      <c r="D20" s="31"/>
      <c r="E20" s="31"/>
      <c r="F20" s="15"/>
      <c r="G20" s="31"/>
      <c r="H20" s="31"/>
      <c r="I20" s="31"/>
      <c r="J20" s="31"/>
      <c r="K20" s="31"/>
      <c r="L20" s="31"/>
      <c r="M20" s="31"/>
      <c r="N20" s="31"/>
      <c r="O20" s="31"/>
      <c r="P20" s="31">
        <f>SUM($D20:D20)</f>
        <v>0</v>
      </c>
      <c r="Q20" s="31">
        <f>SUM($D20:E20)</f>
        <v>0</v>
      </c>
      <c r="R20" s="31">
        <f>SUM($D20:F20)</f>
        <v>0</v>
      </c>
      <c r="S20" s="31">
        <f>SUM($D20:G20)</f>
        <v>0</v>
      </c>
      <c r="T20" s="31">
        <f>SUM($D20:H20)</f>
        <v>0</v>
      </c>
      <c r="U20" s="31">
        <f>SUM($D20:I20)</f>
        <v>0</v>
      </c>
      <c r="V20" s="31">
        <f>SUM($D20:J20)</f>
        <v>0</v>
      </c>
      <c r="W20" s="31">
        <f>SUM($D20:K20)</f>
        <v>0</v>
      </c>
      <c r="X20" s="31">
        <f>SUM($D20:L20)</f>
        <v>0</v>
      </c>
      <c r="Y20" s="31">
        <f>SUM($D20:M20)</f>
        <v>0</v>
      </c>
      <c r="Z20" s="31">
        <f>SUM($D20:N20)</f>
        <v>0</v>
      </c>
      <c r="AA20" s="31">
        <f>SUM($D20:O20)</f>
        <v>0</v>
      </c>
      <c r="AB20" s="31">
        <f>SUM(D20:F20)</f>
        <v>0</v>
      </c>
      <c r="AC20" s="31">
        <f>SUM(G20:I20)</f>
        <v>0</v>
      </c>
      <c r="AD20" s="31">
        <f>SUM(J20:L20)</f>
        <v>0</v>
      </c>
      <c r="AE20" s="31">
        <f>SUM(M20:O20)</f>
        <v>0</v>
      </c>
      <c r="AF20" s="31">
        <f>SUM(AB20:AC20)</f>
        <v>0</v>
      </c>
      <c r="AG20" s="31">
        <f>SUM(AD20:AE20)</f>
        <v>0</v>
      </c>
      <c r="AH20" s="31">
        <f>SUM(AF20:AG20)</f>
        <v>0</v>
      </c>
    </row>
    <row r="21" spans="1:34">
      <c r="A21" s="28" t="s">
        <v>49</v>
      </c>
      <c r="B21" s="29"/>
      <c r="C21" s="30"/>
      <c r="D21" s="31">
        <f>-D11-D19</f>
        <v>0</v>
      </c>
      <c r="E21" s="31">
        <f t="shared" ref="E21:O21" si="8">-E11-E19</f>
        <v>0</v>
      </c>
      <c r="F21" s="31">
        <f t="shared" si="8"/>
        <v>0</v>
      </c>
      <c r="G21" s="31">
        <f t="shared" si="8"/>
        <v>0</v>
      </c>
      <c r="H21" s="31">
        <f t="shared" si="8"/>
        <v>0</v>
      </c>
      <c r="I21" s="31">
        <f t="shared" si="8"/>
        <v>0</v>
      </c>
      <c r="J21" s="31">
        <f t="shared" si="8"/>
        <v>0</v>
      </c>
      <c r="K21" s="31">
        <f t="shared" si="8"/>
        <v>0</v>
      </c>
      <c r="L21" s="31">
        <f t="shared" si="8"/>
        <v>0</v>
      </c>
      <c r="M21" s="31">
        <f t="shared" si="8"/>
        <v>0</v>
      </c>
      <c r="N21" s="31">
        <f t="shared" si="8"/>
        <v>0</v>
      </c>
      <c r="O21" s="31">
        <f t="shared" si="8"/>
        <v>0</v>
      </c>
      <c r="P21" s="31">
        <f>SUM($D21:D21)</f>
        <v>0</v>
      </c>
      <c r="Q21" s="31">
        <f>SUM($D21:E21)</f>
        <v>0</v>
      </c>
      <c r="R21" s="31">
        <f>SUM($D21:F21)</f>
        <v>0</v>
      </c>
      <c r="S21" s="31">
        <f>SUM($D21:G21)</f>
        <v>0</v>
      </c>
      <c r="T21" s="31">
        <f>SUM($D21:H21)</f>
        <v>0</v>
      </c>
      <c r="U21" s="31">
        <f>SUM($D21:I21)</f>
        <v>0</v>
      </c>
      <c r="V21" s="31">
        <f>SUM($D21:J21)</f>
        <v>0</v>
      </c>
      <c r="W21" s="31">
        <f>SUM($D21:K21)</f>
        <v>0</v>
      </c>
      <c r="X21" s="31">
        <f>SUM($D21:L21)</f>
        <v>0</v>
      </c>
      <c r="Y21" s="31">
        <f>SUM($D21:M21)</f>
        <v>0</v>
      </c>
      <c r="Z21" s="31">
        <f>SUM($D21:N21)</f>
        <v>0</v>
      </c>
      <c r="AA21" s="31">
        <f>SUM($D21:O21)</f>
        <v>0</v>
      </c>
      <c r="AB21" s="31">
        <f>SUM(D21:F21)</f>
        <v>0</v>
      </c>
      <c r="AC21" s="31">
        <f>SUM(G21:I21)</f>
        <v>0</v>
      </c>
      <c r="AD21" s="31">
        <f>SUM(J21:L21)</f>
        <v>0</v>
      </c>
      <c r="AE21" s="31">
        <f>SUM(M21:O21)</f>
        <v>0</v>
      </c>
      <c r="AF21" s="31">
        <f>SUM(AB21:AC21)</f>
        <v>0</v>
      </c>
      <c r="AG21" s="31">
        <f>SUM(AD21:AE21)</f>
        <v>0</v>
      </c>
      <c r="AH21" s="31">
        <f>SUM(AF21:AG21)</f>
        <v>0</v>
      </c>
    </row>
    <row r="22" spans="1:34">
      <c r="A22" s="45" t="s">
        <v>50</v>
      </c>
      <c r="B22" s="46" t="s">
        <v>51</v>
      </c>
      <c r="C22" s="47"/>
      <c r="D22" s="74">
        <f>SUM(D18:D21)</f>
        <v>1234.2997536818848</v>
      </c>
      <c r="E22" s="74">
        <f t="shared" ref="E22:AH22" si="9">SUM(E18:E21)</f>
        <v>163.01863179900062</v>
      </c>
      <c r="F22" s="74">
        <f t="shared" si="9"/>
        <v>1145.1044909765321</v>
      </c>
      <c r="G22" s="74">
        <f t="shared" si="9"/>
        <v>672.64385224319585</v>
      </c>
      <c r="H22" s="74">
        <f t="shared" si="9"/>
        <v>1060.3189675377673</v>
      </c>
      <c r="I22" s="74">
        <f t="shared" si="9"/>
        <v>1078.883004800713</v>
      </c>
      <c r="J22" s="74">
        <f>SUM(J18:J21)</f>
        <v>759.48075223044339</v>
      </c>
      <c r="K22" s="74">
        <f t="shared" si="9"/>
        <v>289.53291681325118</v>
      </c>
      <c r="L22" s="74">
        <f t="shared" si="9"/>
        <v>868.86796602462016</v>
      </c>
      <c r="M22" s="74">
        <f t="shared" si="9"/>
        <v>591.91596220909105</v>
      </c>
      <c r="N22" s="74">
        <f t="shared" si="9"/>
        <v>653.71358431207682</v>
      </c>
      <c r="O22" s="74">
        <f t="shared" si="9"/>
        <v>-47.652601452628488</v>
      </c>
      <c r="P22" s="74">
        <f t="shared" si="9"/>
        <v>1234.2997536818848</v>
      </c>
      <c r="Q22" s="74">
        <f t="shared" si="9"/>
        <v>698.65919274044268</v>
      </c>
      <c r="R22" s="74">
        <f t="shared" si="9"/>
        <v>847.47429215247257</v>
      </c>
      <c r="S22" s="74">
        <f t="shared" si="9"/>
        <v>803.76668217515339</v>
      </c>
      <c r="T22" s="74">
        <f t="shared" si="9"/>
        <v>855.07713924767631</v>
      </c>
      <c r="U22" s="74">
        <f t="shared" si="9"/>
        <v>892.37811683984899</v>
      </c>
      <c r="V22" s="74">
        <f t="shared" si="9"/>
        <v>873.3927790385053</v>
      </c>
      <c r="W22" s="74">
        <f t="shared" si="9"/>
        <v>800.41029626034856</v>
      </c>
      <c r="X22" s="74">
        <f t="shared" si="9"/>
        <v>808.01670401193428</v>
      </c>
      <c r="Y22" s="74">
        <f t="shared" si="9"/>
        <v>786.40662983164987</v>
      </c>
      <c r="Z22" s="74">
        <f t="shared" si="9"/>
        <v>774.34362569350697</v>
      </c>
      <c r="AA22" s="74">
        <f t="shared" si="9"/>
        <v>705.84394009799564</v>
      </c>
      <c r="AB22" s="74">
        <f t="shared" si="9"/>
        <v>847.47429215247257</v>
      </c>
      <c r="AC22" s="74">
        <f t="shared" si="9"/>
        <v>937.28194152722551</v>
      </c>
      <c r="AD22" s="74">
        <f t="shared" si="9"/>
        <v>639.29387835610487</v>
      </c>
      <c r="AE22" s="74">
        <f t="shared" si="9"/>
        <v>399.32564835617978</v>
      </c>
      <c r="AF22" s="74">
        <f t="shared" si="9"/>
        <v>892.37811683984899</v>
      </c>
      <c r="AG22" s="74">
        <f t="shared" si="9"/>
        <v>519.30976335614241</v>
      </c>
      <c r="AH22" s="74">
        <f t="shared" si="9"/>
        <v>705.84394009799564</v>
      </c>
    </row>
    <row r="23" spans="1:34" s="78" customFormat="1">
      <c r="A23" s="75" t="s">
        <v>64</v>
      </c>
      <c r="B23" s="76" t="s">
        <v>53</v>
      </c>
      <c r="C23" s="77"/>
      <c r="D23" s="51">
        <f>IFERROR(D22/D8,0)</f>
        <v>9.6186104402820424E-2</v>
      </c>
      <c r="E23" s="51">
        <f t="shared" ref="E23:AH23" si="10">IFERROR(E22/E8,0)</f>
        <v>1.2756663714688594E-2</v>
      </c>
      <c r="F23" s="51">
        <f t="shared" si="10"/>
        <v>8.9478963148841392E-2</v>
      </c>
      <c r="G23" s="51">
        <f>IFERROR(G22/G8,0)</f>
        <v>5.2145401751302278E-2</v>
      </c>
      <c r="H23" s="51">
        <f t="shared" si="10"/>
        <v>8.1978359890552702E-2</v>
      </c>
      <c r="I23" s="51">
        <f t="shared" si="10"/>
        <v>8.3699002299133615E-2</v>
      </c>
      <c r="J23" s="51">
        <f>IFERROR(J22/J8,0)</f>
        <v>5.8763193016108752E-2</v>
      </c>
      <c r="K23" s="51">
        <f t="shared" si="10"/>
        <v>1.7963128237437391E-2</v>
      </c>
      <c r="L23" s="51">
        <f t="shared" si="10"/>
        <v>4.4873063478360883E-2</v>
      </c>
      <c r="M23" s="51">
        <f t="shared" si="10"/>
        <v>3.0536619490356527E-2</v>
      </c>
      <c r="N23" s="51">
        <f t="shared" si="10"/>
        <v>3.462670726667598E-2</v>
      </c>
      <c r="O23" s="51">
        <f>IFERROR(O22/O8,0)</f>
        <v>-2.5563439820369188E-3</v>
      </c>
      <c r="P23" s="51">
        <f t="shared" si="10"/>
        <v>9.6186104402820424E-2</v>
      </c>
      <c r="Q23" s="51">
        <f t="shared" si="10"/>
        <v>5.4818100477642649E-2</v>
      </c>
      <c r="R23" s="51">
        <f t="shared" si="10"/>
        <v>6.5947263526401054E-2</v>
      </c>
      <c r="S23" s="51">
        <f t="shared" si="10"/>
        <v>6.2564720058233839E-2</v>
      </c>
      <c r="T23" s="51">
        <f t="shared" si="10"/>
        <v>6.6359481552765207E-2</v>
      </c>
      <c r="U23" s="51">
        <f t="shared" si="10"/>
        <v>6.9701437253141874E-2</v>
      </c>
      <c r="V23" s="51">
        <f t="shared" si="10"/>
        <v>6.7600446840037534E-2</v>
      </c>
      <c r="W23" s="51">
        <f t="shared" si="10"/>
        <v>5.0036230014199226E-2</v>
      </c>
      <c r="X23" s="51">
        <f t="shared" si="10"/>
        <v>4.9986981267068367E-2</v>
      </c>
      <c r="Y23" s="51">
        <f t="shared" si="10"/>
        <v>4.9096326402400907E-2</v>
      </c>
      <c r="Z23" s="51">
        <f t="shared" si="10"/>
        <v>4.9448433344312717E-2</v>
      </c>
      <c r="AA23" s="51">
        <f t="shared" si="10"/>
        <v>4.4731245782810632E-2</v>
      </c>
      <c r="AB23" s="51">
        <f t="shared" si="10"/>
        <v>6.5947263526401054E-2</v>
      </c>
      <c r="AC23" s="51">
        <f t="shared" si="10"/>
        <v>7.2910206170181679E-2</v>
      </c>
      <c r="AD23" s="51">
        <f t="shared" si="10"/>
        <v>3.9538131195702424E-2</v>
      </c>
      <c r="AE23" s="51">
        <f t="shared" si="10"/>
        <v>2.0857041759794498E-2</v>
      </c>
      <c r="AF23" s="51">
        <f t="shared" si="10"/>
        <v>6.9701437253141874E-2</v>
      </c>
      <c r="AG23" s="51">
        <f t="shared" si="10"/>
        <v>3.2900679034265669E-2</v>
      </c>
      <c r="AH23" s="51">
        <f t="shared" si="10"/>
        <v>4.4731245782810632E-2</v>
      </c>
    </row>
    <row r="24" spans="1:34" ht="15" customHeight="1">
      <c r="A24" s="79"/>
      <c r="B24" s="80"/>
      <c r="C24" s="81"/>
      <c r="D24" s="81"/>
      <c r="E24" s="81"/>
      <c r="F24" s="81"/>
      <c r="G24" s="81"/>
      <c r="H24" s="81"/>
      <c r="I24" s="81"/>
      <c r="J24" s="81"/>
      <c r="K24" s="81"/>
      <c r="L24" s="259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S29"/>
  <sheetViews>
    <sheetView zoomScale="75" zoomScaleNormal="75" workbookViewId="0">
      <pane xSplit="2" ySplit="2" topLeftCell="C3" activePane="bottomRight" state="frozen"/>
      <selection pane="topRight" activeCell="O18" sqref="O18"/>
      <selection pane="bottomLeft" activeCell="O18" sqref="O18"/>
      <selection pane="bottomRight" activeCell="O18" sqref="O18"/>
    </sheetView>
  </sheetViews>
  <sheetFormatPr defaultRowHeight="15"/>
  <cols>
    <col min="1" max="1" width="39.42578125" customWidth="1"/>
    <col min="2" max="2" width="12.7109375" customWidth="1"/>
    <col min="3" max="10" width="10.7109375" customWidth="1"/>
    <col min="11" max="11" width="10.85546875" customWidth="1"/>
    <col min="12" max="12" width="10.7109375" customWidth="1"/>
    <col min="13" max="13" width="11.7109375" customWidth="1"/>
    <col min="14" max="14" width="11.42578125" customWidth="1"/>
    <col min="15" max="15" width="12.85546875" customWidth="1"/>
    <col min="16" max="16" width="9.140625" customWidth="1"/>
    <col min="17" max="17" width="12.28515625" customWidth="1"/>
  </cols>
  <sheetData>
    <row r="1" spans="1:19" ht="15.75">
      <c r="A1" s="250" t="s">
        <v>65</v>
      </c>
      <c r="O1" s="251" t="s">
        <v>66</v>
      </c>
      <c r="Q1">
        <f>-(10^6)</f>
        <v>-1000000</v>
      </c>
    </row>
    <row r="2" spans="1:19">
      <c r="A2" s="232" t="s">
        <v>67</v>
      </c>
      <c r="B2" s="232" t="s">
        <v>68</v>
      </c>
      <c r="C2" s="232" t="str">
        <f>'CPP(ROIC)'!C2</f>
        <v>Dec'21</v>
      </c>
      <c r="D2" s="232" t="str">
        <f>'CPP(ROIC)'!D2</f>
        <v>Jan'22</v>
      </c>
      <c r="E2" s="232" t="str">
        <f>'CPP(ROIC)'!E2</f>
        <v>Feb'22</v>
      </c>
      <c r="F2" s="232" t="str">
        <f>'CPP(ROIC)'!F2</f>
        <v>Mar'22</v>
      </c>
      <c r="G2" s="232" t="str">
        <f>'CPP(ROIC)'!G2</f>
        <v>Apr'22</v>
      </c>
      <c r="H2" s="232" t="str">
        <f>'CPP(ROIC)'!H2</f>
        <v>May'22</v>
      </c>
      <c r="I2" s="232" t="str">
        <f>'CPP(ROIC)'!I2</f>
        <v>Jun'22</v>
      </c>
      <c r="J2" s="232" t="str">
        <f>'CPP(ROIC)'!J2</f>
        <v>Jul'22</v>
      </c>
      <c r="K2" s="232" t="str">
        <f>'CPP(ROIC)'!K2</f>
        <v>Aug'22</v>
      </c>
      <c r="L2" s="232" t="str">
        <f>'CPP(ROIC)'!L2</f>
        <v>Sep'22</v>
      </c>
      <c r="M2" s="232" t="str">
        <f>'CPP(ROIC)'!M2</f>
        <v>Oct'22</v>
      </c>
      <c r="N2" s="232" t="str">
        <f>'CPP(ROIC)'!N2</f>
        <v>Nov'22</v>
      </c>
      <c r="O2" s="232" t="str">
        <f>'CPP(ROIC)'!O2</f>
        <v>Dec'22</v>
      </c>
      <c r="Q2" s="233"/>
    </row>
    <row r="3" spans="1:19">
      <c r="A3" t="s">
        <v>69</v>
      </c>
      <c r="B3" s="233" t="s">
        <v>70</v>
      </c>
      <c r="C3" s="252">
        <v>2154.0082333022083</v>
      </c>
      <c r="D3" s="234">
        <v>2567.0212635181279</v>
      </c>
      <c r="E3" s="234">
        <v>2720.7219226620259</v>
      </c>
      <c r="F3" s="234">
        <v>3161.3978226235431</v>
      </c>
      <c r="G3" s="234">
        <v>3215.6137502276238</v>
      </c>
      <c r="H3" s="243">
        <v>2833.5934522920315</v>
      </c>
      <c r="I3" s="234">
        <v>2748.7904659769792</v>
      </c>
      <c r="J3" s="234">
        <v>2775.0878038147998</v>
      </c>
      <c r="K3" s="243">
        <v>2544.9373437818599</v>
      </c>
      <c r="L3" s="243">
        <v>2525.9756250264045</v>
      </c>
      <c r="M3" s="234">
        <v>2443.9974816994036</v>
      </c>
      <c r="N3" s="255">
        <v>2143.1820222283104</v>
      </c>
      <c r="O3" s="234">
        <v>2166.0377199451541</v>
      </c>
      <c r="P3" s="235"/>
      <c r="Q3" s="234"/>
      <c r="R3" s="234"/>
      <c r="S3" s="235"/>
    </row>
    <row r="4" spans="1:19">
      <c r="A4" t="s">
        <v>71</v>
      </c>
      <c r="B4" s="233" t="s">
        <v>72</v>
      </c>
      <c r="C4" s="252">
        <v>4575.445436281484</v>
      </c>
      <c r="D4" s="234">
        <v>4604.1881561247428</v>
      </c>
      <c r="E4" s="234">
        <v>4551.4155273213491</v>
      </c>
      <c r="F4" s="234">
        <v>4557.1131294398028</v>
      </c>
      <c r="G4" s="234">
        <v>4749.4922069570166</v>
      </c>
      <c r="H4" s="234">
        <v>4768.1043202414367</v>
      </c>
      <c r="I4" s="234">
        <v>8428.5427094387596</v>
      </c>
      <c r="J4" s="234">
        <v>8656.3536226405849</v>
      </c>
      <c r="K4" s="243">
        <v>2258.17284995</v>
      </c>
      <c r="L4" s="243">
        <v>1864.28261722</v>
      </c>
      <c r="M4" s="234">
        <v>1943.0043679600001</v>
      </c>
      <c r="N4" s="255">
        <v>1769.53718749</v>
      </c>
      <c r="O4" s="234">
        <v>2017.84436314</v>
      </c>
      <c r="P4" s="235"/>
      <c r="Q4" s="234"/>
      <c r="R4" s="234"/>
      <c r="S4" s="235"/>
    </row>
    <row r="5" spans="1:19">
      <c r="A5" t="s">
        <v>73</v>
      </c>
      <c r="B5" s="233"/>
      <c r="C5" s="252">
        <v>0</v>
      </c>
      <c r="D5" s="234">
        <v>0</v>
      </c>
      <c r="E5" s="234">
        <v>0</v>
      </c>
      <c r="F5" s="234">
        <v>0</v>
      </c>
      <c r="G5" s="234">
        <v>0</v>
      </c>
      <c r="H5" s="234">
        <v>0</v>
      </c>
      <c r="I5" s="234">
        <v>0</v>
      </c>
      <c r="J5" s="234">
        <v>0</v>
      </c>
      <c r="K5" s="234">
        <v>0</v>
      </c>
      <c r="L5" s="243">
        <v>0</v>
      </c>
      <c r="M5" s="234">
        <v>0</v>
      </c>
      <c r="N5" s="255">
        <v>0</v>
      </c>
      <c r="O5" s="234">
        <v>0</v>
      </c>
      <c r="P5" s="235"/>
      <c r="Q5" s="234"/>
      <c r="R5" s="234"/>
      <c r="S5" s="235"/>
    </row>
    <row r="6" spans="1:19">
      <c r="A6" t="s">
        <v>74</v>
      </c>
      <c r="B6" s="233" t="s">
        <v>75</v>
      </c>
      <c r="C6" s="252">
        <v>462.29250361297545</v>
      </c>
      <c r="D6" s="234">
        <v>355.51381449404403</v>
      </c>
      <c r="E6" s="234">
        <v>318.24946045450849</v>
      </c>
      <c r="F6" s="234">
        <v>267.12768959077704</v>
      </c>
      <c r="G6" s="234">
        <v>243.576643949914</v>
      </c>
      <c r="H6" s="243">
        <v>216.68783065637697</v>
      </c>
      <c r="I6" s="234">
        <v>201.30260734701699</v>
      </c>
      <c r="J6" s="234">
        <v>294.653748357116</v>
      </c>
      <c r="K6" s="243">
        <v>274.03450889319799</v>
      </c>
      <c r="L6" s="243">
        <v>276.50329602068649</v>
      </c>
      <c r="M6" s="234">
        <v>273.05381674106098</v>
      </c>
      <c r="N6" s="255">
        <v>258.18998881503296</v>
      </c>
      <c r="O6" s="234">
        <v>258.88163318135651</v>
      </c>
      <c r="P6" s="235"/>
      <c r="Q6" s="234"/>
      <c r="R6" s="234"/>
      <c r="S6" s="235"/>
    </row>
    <row r="7" spans="1:19">
      <c r="A7" t="s">
        <v>76</v>
      </c>
      <c r="B7" s="233"/>
      <c r="C7" s="252">
        <v>0</v>
      </c>
      <c r="D7" s="234">
        <v>0</v>
      </c>
      <c r="E7" s="234">
        <v>0</v>
      </c>
      <c r="F7" s="234">
        <v>0</v>
      </c>
      <c r="G7" s="234">
        <v>0</v>
      </c>
      <c r="H7" s="234">
        <v>0</v>
      </c>
      <c r="I7" s="234">
        <v>0</v>
      </c>
      <c r="J7" s="234">
        <v>0</v>
      </c>
      <c r="K7" s="243">
        <v>0</v>
      </c>
      <c r="L7" s="243">
        <v>0</v>
      </c>
      <c r="M7" s="234">
        <v>0</v>
      </c>
      <c r="N7" s="255">
        <v>0</v>
      </c>
      <c r="O7" s="234">
        <v>0</v>
      </c>
      <c r="P7" s="235"/>
      <c r="Q7" s="234"/>
      <c r="R7" s="234"/>
      <c r="S7" s="235"/>
    </row>
    <row r="8" spans="1:19">
      <c r="A8" t="s">
        <v>77</v>
      </c>
      <c r="B8" s="233" t="s">
        <v>78</v>
      </c>
      <c r="C8" s="252">
        <v>78.077779519998003</v>
      </c>
      <c r="D8" s="234">
        <v>81.708156722519988</v>
      </c>
      <c r="E8" s="234">
        <v>79.346398689652503</v>
      </c>
      <c r="F8" s="234">
        <v>85.335201259534003</v>
      </c>
      <c r="G8" s="234">
        <v>86.905095982031995</v>
      </c>
      <c r="H8" s="243">
        <v>84.022463886365998</v>
      </c>
      <c r="I8" s="234">
        <v>86.153603671862001</v>
      </c>
      <c r="J8" s="234">
        <v>88.516861407700006</v>
      </c>
      <c r="K8" s="243">
        <v>88.535062634552489</v>
      </c>
      <c r="L8" s="243">
        <v>148.878222858551</v>
      </c>
      <c r="M8" s="234">
        <v>152.79626518126852</v>
      </c>
      <c r="N8" s="255">
        <v>128.41111697448949</v>
      </c>
      <c r="O8" s="234">
        <v>131.74789603118751</v>
      </c>
      <c r="P8" s="235"/>
      <c r="Q8" s="234"/>
      <c r="R8" s="234"/>
      <c r="S8" s="235"/>
    </row>
    <row r="9" spans="1:19">
      <c r="A9" t="s">
        <v>79</v>
      </c>
      <c r="B9" s="233"/>
      <c r="C9" s="252">
        <v>0</v>
      </c>
      <c r="D9" s="234">
        <v>0</v>
      </c>
      <c r="E9" s="234">
        <v>0</v>
      </c>
      <c r="F9" s="234">
        <v>0</v>
      </c>
      <c r="G9" s="234">
        <v>0</v>
      </c>
      <c r="H9" s="234">
        <v>0</v>
      </c>
      <c r="I9" s="234">
        <v>0</v>
      </c>
      <c r="J9" s="234">
        <v>0</v>
      </c>
      <c r="K9" s="234">
        <v>0</v>
      </c>
      <c r="L9" s="243">
        <v>0</v>
      </c>
      <c r="M9" s="234">
        <v>0</v>
      </c>
      <c r="N9" s="255">
        <v>0</v>
      </c>
      <c r="O9" s="234">
        <v>0</v>
      </c>
      <c r="P9" s="235"/>
      <c r="Q9" s="234"/>
      <c r="R9" s="234"/>
      <c r="S9" s="235"/>
    </row>
    <row r="10" spans="1:19">
      <c r="A10" t="s">
        <v>80</v>
      </c>
      <c r="B10" s="233"/>
      <c r="C10" s="252">
        <v>0</v>
      </c>
      <c r="D10" s="234">
        <v>0</v>
      </c>
      <c r="E10" s="234">
        <v>0</v>
      </c>
      <c r="F10" s="234">
        <v>0</v>
      </c>
      <c r="G10" s="234">
        <v>0</v>
      </c>
      <c r="H10" s="234">
        <v>0</v>
      </c>
      <c r="I10" s="234">
        <v>0</v>
      </c>
      <c r="J10" s="234">
        <v>0</v>
      </c>
      <c r="K10" s="234">
        <v>0</v>
      </c>
      <c r="L10" s="243">
        <v>0</v>
      </c>
      <c r="M10" s="234">
        <v>0</v>
      </c>
      <c r="N10" s="255">
        <v>0</v>
      </c>
      <c r="O10" s="234">
        <v>0</v>
      </c>
      <c r="P10" s="235"/>
      <c r="Q10" s="234"/>
      <c r="R10" s="234"/>
      <c r="S10" s="235"/>
    </row>
    <row r="11" spans="1:19">
      <c r="A11" t="s">
        <v>81</v>
      </c>
      <c r="B11" s="233" t="s">
        <v>82</v>
      </c>
      <c r="C11" s="252">
        <v>815.26016959214996</v>
      </c>
      <c r="D11" s="234">
        <v>730.90163811703599</v>
      </c>
      <c r="E11" s="234">
        <v>652.31912675909746</v>
      </c>
      <c r="F11" s="234">
        <v>552.473520649232</v>
      </c>
      <c r="G11" s="234">
        <v>544.46187620079604</v>
      </c>
      <c r="H11" s="243">
        <v>539.30968531764597</v>
      </c>
      <c r="I11" s="234">
        <v>509.367371506138</v>
      </c>
      <c r="J11" s="234">
        <v>414.93855465919501</v>
      </c>
      <c r="K11" s="243">
        <v>373.37074920302302</v>
      </c>
      <c r="L11" s="243">
        <v>367.71521464571703</v>
      </c>
      <c r="M11" s="234">
        <v>353.22145379438251</v>
      </c>
      <c r="N11" s="255">
        <v>319.15177332934149</v>
      </c>
      <c r="O11" s="234">
        <v>275.30908103667849</v>
      </c>
      <c r="P11" s="235"/>
      <c r="Q11" s="234"/>
      <c r="R11" s="234"/>
      <c r="S11" s="235"/>
    </row>
    <row r="12" spans="1:19">
      <c r="A12" t="s">
        <v>83</v>
      </c>
      <c r="B12" s="233"/>
      <c r="C12" s="252">
        <v>0</v>
      </c>
      <c r="D12" s="234">
        <v>0</v>
      </c>
      <c r="E12" s="234">
        <v>0</v>
      </c>
      <c r="F12" s="234">
        <v>0</v>
      </c>
      <c r="G12" s="234">
        <v>0</v>
      </c>
      <c r="H12" s="234">
        <v>0</v>
      </c>
      <c r="I12" s="234">
        <v>0</v>
      </c>
      <c r="J12" s="234">
        <v>0</v>
      </c>
      <c r="K12" s="243">
        <v>0</v>
      </c>
      <c r="L12" s="243">
        <v>0</v>
      </c>
      <c r="M12" s="234">
        <v>0</v>
      </c>
      <c r="N12" s="255">
        <v>0</v>
      </c>
      <c r="O12" s="234">
        <v>0</v>
      </c>
      <c r="P12" s="235"/>
      <c r="Q12" s="234"/>
      <c r="R12" s="234"/>
      <c r="S12" s="235"/>
    </row>
    <row r="13" spans="1:19">
      <c r="A13" t="s">
        <v>84</v>
      </c>
      <c r="B13" s="233" t="s">
        <v>85</v>
      </c>
      <c r="C13" s="252">
        <v>399.26008975581902</v>
      </c>
      <c r="D13" s="234">
        <v>391.04703638959995</v>
      </c>
      <c r="E13" s="234">
        <v>376.30631671448396</v>
      </c>
      <c r="F13" s="234">
        <v>386.29887667835601</v>
      </c>
      <c r="G13" s="234">
        <v>388.34259457499201</v>
      </c>
      <c r="H13" s="243">
        <v>376.77662020587951</v>
      </c>
      <c r="I13" s="243">
        <v>379.29416740920101</v>
      </c>
      <c r="J13" s="234">
        <v>379.75462962427503</v>
      </c>
      <c r="K13" s="243">
        <v>370.10612376616501</v>
      </c>
      <c r="L13" s="243">
        <v>608.64374685259497</v>
      </c>
      <c r="M13" s="234">
        <v>586.82985696618744</v>
      </c>
      <c r="N13" s="255">
        <v>589.82075174538056</v>
      </c>
      <c r="O13" s="234">
        <v>588.99142353991101</v>
      </c>
      <c r="P13" s="235"/>
      <c r="Q13" s="234"/>
      <c r="R13" s="234"/>
      <c r="S13" s="235"/>
    </row>
    <row r="14" spans="1:19">
      <c r="A14" t="s">
        <v>86</v>
      </c>
      <c r="B14" s="233"/>
      <c r="C14" s="252">
        <v>0</v>
      </c>
      <c r="D14" s="234">
        <v>0</v>
      </c>
      <c r="E14" s="234">
        <v>0</v>
      </c>
      <c r="F14" s="234">
        <v>0</v>
      </c>
      <c r="G14" s="234">
        <v>0</v>
      </c>
      <c r="H14" s="234">
        <v>0</v>
      </c>
      <c r="I14" s="243">
        <v>0</v>
      </c>
      <c r="J14" s="234">
        <v>0</v>
      </c>
      <c r="K14" s="234">
        <v>0</v>
      </c>
      <c r="L14" s="243">
        <v>0</v>
      </c>
      <c r="M14" s="234">
        <v>0</v>
      </c>
      <c r="N14" s="255">
        <v>0</v>
      </c>
      <c r="O14" s="234">
        <v>0</v>
      </c>
      <c r="P14" s="235"/>
      <c r="Q14" s="234"/>
      <c r="R14" s="234"/>
      <c r="S14" s="235"/>
    </row>
    <row r="15" spans="1:19">
      <c r="A15" t="s">
        <v>87</v>
      </c>
      <c r="B15" s="233" t="s">
        <v>88</v>
      </c>
      <c r="C15" s="252">
        <v>214.32361132863377</v>
      </c>
      <c r="D15" s="234">
        <v>215.83940780146222</v>
      </c>
      <c r="E15" s="234">
        <v>216.17107719036531</v>
      </c>
      <c r="F15" s="234">
        <v>206.4787324627338</v>
      </c>
      <c r="G15" s="234">
        <v>196.4746241574243</v>
      </c>
      <c r="H15" s="243">
        <v>196.59136310756429</v>
      </c>
      <c r="I15" s="243">
        <v>197.85120357402178</v>
      </c>
      <c r="J15" s="234">
        <v>201.152972710949</v>
      </c>
      <c r="K15" s="243">
        <v>202.11502257891868</v>
      </c>
      <c r="L15" s="243">
        <v>203.14733035249091</v>
      </c>
      <c r="M15" s="234">
        <v>203.91049483973131</v>
      </c>
      <c r="N15" s="255">
        <v>203.8448035019463</v>
      </c>
      <c r="O15" s="234">
        <v>182.69747676749279</v>
      </c>
      <c r="P15" s="235"/>
      <c r="Q15" s="234"/>
      <c r="R15" s="234"/>
      <c r="S15" s="235"/>
    </row>
    <row r="16" spans="1:19">
      <c r="A16" t="s">
        <v>89</v>
      </c>
      <c r="B16" s="233"/>
      <c r="C16" s="252">
        <v>0</v>
      </c>
      <c r="D16" s="234">
        <v>0</v>
      </c>
      <c r="E16" s="234">
        <v>0</v>
      </c>
      <c r="F16" s="234">
        <v>0</v>
      </c>
      <c r="G16" s="234">
        <v>0</v>
      </c>
      <c r="H16" s="234">
        <v>0</v>
      </c>
      <c r="I16" s="243">
        <v>0</v>
      </c>
      <c r="J16" s="234">
        <v>0</v>
      </c>
      <c r="K16" s="243">
        <v>0</v>
      </c>
      <c r="L16" s="243">
        <v>0</v>
      </c>
      <c r="M16" s="234">
        <v>0</v>
      </c>
      <c r="N16" s="255">
        <v>0</v>
      </c>
      <c r="O16" s="234">
        <v>0</v>
      </c>
      <c r="P16" s="235"/>
      <c r="Q16" s="234"/>
      <c r="R16" s="234"/>
      <c r="S16" s="235"/>
    </row>
    <row r="17" spans="1:19">
      <c r="A17" t="s">
        <v>90</v>
      </c>
      <c r="B17" s="233" t="s">
        <v>91</v>
      </c>
      <c r="C17" s="252">
        <v>1299.1603008774655</v>
      </c>
      <c r="D17" s="234">
        <v>1299.6559871100687</v>
      </c>
      <c r="E17" s="234">
        <v>1242.8017984602604</v>
      </c>
      <c r="F17" s="234">
        <v>1863.9401598103489</v>
      </c>
      <c r="G17" s="234">
        <v>1863.4479724869593</v>
      </c>
      <c r="H17" s="243">
        <v>1841.0867551795145</v>
      </c>
      <c r="I17" s="243">
        <v>1861.9255592350073</v>
      </c>
      <c r="J17" s="234">
        <v>1898.0207605737996</v>
      </c>
      <c r="K17" s="243">
        <v>1859.0560377242307</v>
      </c>
      <c r="L17" s="243">
        <v>1878.7199316317692</v>
      </c>
      <c r="M17" s="234">
        <v>1830.7616764954396</v>
      </c>
      <c r="N17" s="255">
        <v>1723.6372931698336</v>
      </c>
      <c r="O17" s="234">
        <v>1736.7107616581193</v>
      </c>
      <c r="P17" s="235"/>
      <c r="Q17" s="234"/>
      <c r="R17" s="234"/>
      <c r="S17" s="235"/>
    </row>
    <row r="18" spans="1:19">
      <c r="A18" t="s">
        <v>92</v>
      </c>
      <c r="B18" s="233" t="s">
        <v>93</v>
      </c>
      <c r="C18" s="252">
        <v>59.705218700411997</v>
      </c>
      <c r="D18" s="234">
        <v>8.2390283077440003</v>
      </c>
      <c r="E18" s="234">
        <v>7.636528460668</v>
      </c>
      <c r="F18" s="234">
        <v>7.2890944992580007</v>
      </c>
      <c r="G18" s="234">
        <v>6.662721430076</v>
      </c>
      <c r="H18" s="243">
        <v>6.2950061870400003</v>
      </c>
      <c r="I18" s="243">
        <v>5.8547901145550005</v>
      </c>
      <c r="J18" s="234">
        <v>5.449454869148</v>
      </c>
      <c r="K18" s="243">
        <v>4.9028991660169998</v>
      </c>
      <c r="L18" s="243">
        <v>2.889332474972</v>
      </c>
      <c r="M18" s="234">
        <v>4.1675406950380003</v>
      </c>
      <c r="N18" s="255">
        <v>3.610341338644</v>
      </c>
      <c r="O18" s="234">
        <v>5.9265045339569999</v>
      </c>
      <c r="P18" s="235"/>
      <c r="Q18" s="234"/>
      <c r="R18" s="234"/>
      <c r="S18" s="235"/>
    </row>
    <row r="19" spans="1:19">
      <c r="A19" s="236" t="s">
        <v>94</v>
      </c>
      <c r="B19" s="237"/>
      <c r="C19" s="238">
        <f t="shared" ref="C19:F19" si="0">SUM(C3:C18)</f>
        <v>10057.533342971146</v>
      </c>
      <c r="D19" s="238">
        <f t="shared" si="0"/>
        <v>10254.114488585346</v>
      </c>
      <c r="E19" s="238">
        <f t="shared" si="0"/>
        <v>10164.968156712412</v>
      </c>
      <c r="F19" s="238">
        <f t="shared" si="0"/>
        <v>11087.454227013586</v>
      </c>
      <c r="G19" s="238">
        <f>SUM(G3:G18)</f>
        <v>11294.977485966834</v>
      </c>
      <c r="H19" s="238">
        <f t="shared" ref="H19:O19" si="1">SUM(H3:H18)</f>
        <v>10862.467497073854</v>
      </c>
      <c r="I19" s="238">
        <f t="shared" si="1"/>
        <v>14419.082478273544</v>
      </c>
      <c r="J19" s="238">
        <f t="shared" si="1"/>
        <v>14713.928408657564</v>
      </c>
      <c r="K19" s="238">
        <f t="shared" si="1"/>
        <v>7975.2305976979651</v>
      </c>
      <c r="L19" s="238">
        <f t="shared" si="1"/>
        <v>7876.7553170831861</v>
      </c>
      <c r="M19" s="238">
        <f>SUM(M3:M18)</f>
        <v>7791.7429543725139</v>
      </c>
      <c r="N19" s="238">
        <f t="shared" si="1"/>
        <v>7139.3852785929776</v>
      </c>
      <c r="O19" s="238">
        <f t="shared" si="1"/>
        <v>7364.146859833857</v>
      </c>
      <c r="P19" s="235"/>
      <c r="Q19" s="234"/>
      <c r="R19" s="234"/>
      <c r="S19" s="235"/>
    </row>
    <row r="20" spans="1:19"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5"/>
      <c r="Q20" s="235"/>
      <c r="R20" s="235"/>
      <c r="S20" s="235"/>
    </row>
    <row r="21" spans="1:19" ht="15.75">
      <c r="A21" s="250" t="s">
        <v>95</v>
      </c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51" t="s">
        <v>66</v>
      </c>
      <c r="P21" s="235"/>
      <c r="Q21" s="235"/>
      <c r="R21" s="235"/>
      <c r="S21" s="235"/>
    </row>
    <row r="22" spans="1:19">
      <c r="A22" s="232" t="s">
        <v>67</v>
      </c>
      <c r="B22" s="232" t="s">
        <v>68</v>
      </c>
      <c r="C22" s="232" t="str">
        <f>C2</f>
        <v>Dec'21</v>
      </c>
      <c r="D22" s="232" t="str">
        <f t="shared" ref="D22:O22" si="2">D2</f>
        <v>Jan'22</v>
      </c>
      <c r="E22" s="232" t="str">
        <f t="shared" si="2"/>
        <v>Feb'22</v>
      </c>
      <c r="F22" s="232" t="str">
        <f t="shared" si="2"/>
        <v>Mar'22</v>
      </c>
      <c r="G22" s="232" t="str">
        <f t="shared" si="2"/>
        <v>Apr'22</v>
      </c>
      <c r="H22" s="232" t="str">
        <f t="shared" si="2"/>
        <v>May'22</v>
      </c>
      <c r="I22" s="232" t="str">
        <f t="shared" si="2"/>
        <v>Jun'22</v>
      </c>
      <c r="J22" s="232" t="str">
        <f t="shared" si="2"/>
        <v>Jul'22</v>
      </c>
      <c r="K22" s="232" t="str">
        <f t="shared" si="2"/>
        <v>Aug'22</v>
      </c>
      <c r="L22" s="232" t="str">
        <f t="shared" si="2"/>
        <v>Sep'22</v>
      </c>
      <c r="M22" s="232" t="str">
        <f t="shared" si="2"/>
        <v>Oct'22</v>
      </c>
      <c r="N22" s="232" t="str">
        <f t="shared" si="2"/>
        <v>Nov'22</v>
      </c>
      <c r="O22" s="232" t="str">
        <f t="shared" si="2"/>
        <v>Dec'22</v>
      </c>
      <c r="P22" s="235"/>
      <c r="Q22" s="234">
        <f>10^6</f>
        <v>1000000</v>
      </c>
      <c r="R22" s="235"/>
      <c r="S22" s="235"/>
    </row>
    <row r="23" spans="1:19">
      <c r="A23" s="242" t="s">
        <v>96</v>
      </c>
      <c r="B23" s="233" t="s">
        <v>97</v>
      </c>
      <c r="C23" s="252">
        <v>813.41260112151258</v>
      </c>
      <c r="D23" s="234">
        <v>871.81263758408079</v>
      </c>
      <c r="E23" s="234">
        <v>1069.6593560776769</v>
      </c>
      <c r="F23" s="234">
        <v>1423.9410038750525</v>
      </c>
      <c r="G23" s="234">
        <v>1491.7549152745105</v>
      </c>
      <c r="H23" s="243">
        <v>1183.2710777086659</v>
      </c>
      <c r="I23" s="243">
        <v>4567.0358919132777</v>
      </c>
      <c r="J23" s="234">
        <v>1033.1954550993319</v>
      </c>
      <c r="K23" s="243">
        <v>878.8070822563393</v>
      </c>
      <c r="L23" s="243">
        <v>729.07048091158128</v>
      </c>
      <c r="M23" s="234">
        <v>707.0567346926922</v>
      </c>
      <c r="N23" s="255">
        <v>663.27777523085877</v>
      </c>
      <c r="O23" s="235">
        <v>800.88058885249438</v>
      </c>
      <c r="P23" s="235"/>
      <c r="Q23" s="234"/>
      <c r="R23" s="234"/>
      <c r="S23" s="235"/>
    </row>
    <row r="24" spans="1:19">
      <c r="A24" s="242" t="s">
        <v>98</v>
      </c>
      <c r="B24" s="233"/>
      <c r="C24" s="252"/>
      <c r="D24" s="234"/>
      <c r="E24" s="234"/>
      <c r="F24" s="234"/>
      <c r="G24" s="234"/>
      <c r="H24" s="243"/>
      <c r="I24" s="243"/>
      <c r="J24" s="234"/>
      <c r="K24" s="234"/>
      <c r="L24" s="234"/>
      <c r="M24" s="234"/>
      <c r="N24" s="255"/>
      <c r="O24" s="234"/>
      <c r="P24" s="235"/>
      <c r="Q24" s="234"/>
      <c r="R24" s="234"/>
      <c r="S24" s="235"/>
    </row>
    <row r="25" spans="1:19">
      <c r="A25" s="236" t="s">
        <v>94</v>
      </c>
      <c r="B25" s="237"/>
      <c r="C25" s="238">
        <f>SUM(C23:C24)</f>
        <v>813.41260112151258</v>
      </c>
      <c r="D25" s="238">
        <f t="shared" ref="D25:O25" si="3">SUM(D23:D24)</f>
        <v>871.81263758408079</v>
      </c>
      <c r="E25" s="238">
        <f t="shared" si="3"/>
        <v>1069.6593560776769</v>
      </c>
      <c r="F25" s="238">
        <f t="shared" si="3"/>
        <v>1423.9410038750525</v>
      </c>
      <c r="G25" s="238">
        <f t="shared" si="3"/>
        <v>1491.7549152745105</v>
      </c>
      <c r="H25" s="238">
        <f t="shared" si="3"/>
        <v>1183.2710777086659</v>
      </c>
      <c r="I25" s="238">
        <f t="shared" si="3"/>
        <v>4567.0358919132777</v>
      </c>
      <c r="J25" s="238">
        <f t="shared" si="3"/>
        <v>1033.1954550993319</v>
      </c>
      <c r="K25" s="238">
        <f t="shared" si="3"/>
        <v>878.8070822563393</v>
      </c>
      <c r="L25" s="238">
        <f t="shared" si="3"/>
        <v>729.07048091158128</v>
      </c>
      <c r="M25" s="238">
        <f t="shared" si="3"/>
        <v>707.0567346926922</v>
      </c>
      <c r="N25" s="238">
        <f t="shared" si="3"/>
        <v>663.27777523085877</v>
      </c>
      <c r="O25" s="238">
        <f t="shared" si="3"/>
        <v>800.88058885249438</v>
      </c>
      <c r="P25" s="235"/>
      <c r="Q25" s="234"/>
      <c r="R25" s="234"/>
      <c r="S25" s="235"/>
    </row>
    <row r="26" spans="1:19">
      <c r="B26" s="234"/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5"/>
      <c r="Q26" s="235"/>
      <c r="R26" s="235"/>
      <c r="S26" s="235"/>
    </row>
    <row r="27" spans="1:19">
      <c r="B27" s="2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5"/>
      <c r="Q27" s="235"/>
      <c r="R27" s="235"/>
      <c r="S27" s="235"/>
    </row>
    <row r="28" spans="1:19"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5"/>
      <c r="Q28" s="235"/>
      <c r="R28" s="235"/>
      <c r="S28" s="235"/>
    </row>
    <row r="29" spans="1:19"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5"/>
      <c r="Q29" s="235"/>
      <c r="R29" s="235"/>
      <c r="S29" s="235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U96"/>
  <sheetViews>
    <sheetView showGridLines="0" tabSelected="1" zoomScale="85" zoomScaleNormal="85" workbookViewId="0">
      <pane xSplit="5" ySplit="5" topLeftCell="F33" activePane="bottomRight" state="frozen"/>
      <selection pane="topRight" activeCell="O18" sqref="O18"/>
      <selection pane="bottomLeft" activeCell="O18" sqref="O18"/>
      <selection pane="bottomRight" activeCell="I34" sqref="I34"/>
    </sheetView>
  </sheetViews>
  <sheetFormatPr defaultColWidth="9.140625" defaultRowHeight="20.100000000000001" customHeight="1"/>
  <cols>
    <col min="1" max="1" width="4.42578125" style="231" bestFit="1" customWidth="1"/>
    <col min="2" max="2" width="4.42578125" style="91" customWidth="1"/>
    <col min="3" max="3" width="4.28515625" style="91" customWidth="1"/>
    <col min="4" max="4" width="41.7109375" style="91" bestFit="1" customWidth="1"/>
    <col min="5" max="5" width="12.28515625" style="85" customWidth="1"/>
    <col min="6" max="6" width="12.5703125" style="85" customWidth="1"/>
    <col min="7" max="12" width="12.7109375" style="85" customWidth="1"/>
    <col min="13" max="13" width="12.5703125" style="85" customWidth="1"/>
    <col min="14" max="17" width="12.7109375" style="85" customWidth="1"/>
    <col min="18" max="21" width="12.42578125" style="91" customWidth="1"/>
    <col min="22" max="22" width="11" style="91" bestFit="1" customWidth="1"/>
    <col min="23" max="24" width="8.7109375" style="91" customWidth="1"/>
    <col min="25" max="16384" width="9.140625" style="91"/>
  </cols>
  <sheetData>
    <row r="1" spans="1:21" ht="20.100000000000001" customHeight="1">
      <c r="A1" s="82"/>
      <c r="B1" s="83" t="s">
        <v>99</v>
      </c>
      <c r="C1" s="84"/>
      <c r="D1" s="84"/>
      <c r="F1" s="86"/>
      <c r="G1" s="86"/>
      <c r="H1" s="86"/>
      <c r="I1" s="87"/>
      <c r="J1" s="87"/>
      <c r="R1" s="88"/>
      <c r="S1" s="88"/>
      <c r="T1" s="89"/>
      <c r="U1" s="90"/>
    </row>
    <row r="2" spans="1:21" ht="20.100000000000001" customHeight="1">
      <c r="A2" s="82"/>
      <c r="B2" s="92" t="s">
        <v>100</v>
      </c>
      <c r="C2" s="84"/>
      <c r="D2" s="84"/>
      <c r="F2" s="86"/>
      <c r="I2" s="86"/>
      <c r="J2" s="86"/>
      <c r="M2" s="93"/>
      <c r="N2" s="93"/>
      <c r="O2" s="93"/>
      <c r="P2" s="93"/>
      <c r="Q2" s="93"/>
      <c r="R2" s="94"/>
      <c r="S2" s="94"/>
      <c r="T2" s="95"/>
      <c r="U2" s="95"/>
    </row>
    <row r="3" spans="1:21" ht="20.100000000000001" customHeight="1">
      <c r="A3" s="82"/>
      <c r="B3" s="96" t="s">
        <v>101</v>
      </c>
      <c r="C3" s="84"/>
      <c r="D3" s="84"/>
      <c r="E3" s="97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90"/>
      <c r="S3" s="98"/>
      <c r="T3" s="95"/>
      <c r="U3" s="95"/>
    </row>
    <row r="4" spans="1:21" ht="20.100000000000001" customHeight="1" thickBot="1">
      <c r="A4" s="82"/>
      <c r="B4" s="99"/>
      <c r="C4" s="90"/>
      <c r="D4" s="90"/>
      <c r="E4" s="97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90"/>
      <c r="S4" s="95"/>
      <c r="T4" s="90"/>
      <c r="U4" s="98"/>
    </row>
    <row r="5" spans="1:21" ht="20.100000000000001" customHeight="1" thickBot="1">
      <c r="A5" s="100"/>
      <c r="B5" s="101" t="s">
        <v>102</v>
      </c>
      <c r="C5" s="102"/>
      <c r="D5" s="103"/>
      <c r="E5" s="104" t="s">
        <v>103</v>
      </c>
      <c r="F5" s="105" t="s">
        <v>104</v>
      </c>
      <c r="G5" s="105" t="s">
        <v>105</v>
      </c>
      <c r="H5" s="105" t="s">
        <v>106</v>
      </c>
      <c r="I5" s="105" t="s">
        <v>107</v>
      </c>
      <c r="J5" s="105" t="s">
        <v>108</v>
      </c>
      <c r="K5" s="105" t="s">
        <v>109</v>
      </c>
      <c r="L5" s="105" t="s">
        <v>110</v>
      </c>
      <c r="M5" s="105" t="s">
        <v>111</v>
      </c>
      <c r="N5" s="105" t="s">
        <v>112</v>
      </c>
      <c r="O5" s="105" t="s">
        <v>113</v>
      </c>
      <c r="P5" s="105" t="s">
        <v>114</v>
      </c>
      <c r="Q5" s="106" t="s">
        <v>115</v>
      </c>
      <c r="R5" s="107" t="s">
        <v>26</v>
      </c>
      <c r="S5" s="108" t="s">
        <v>27</v>
      </c>
      <c r="T5" s="108" t="s">
        <v>28</v>
      </c>
      <c r="U5" s="109" t="s">
        <v>29</v>
      </c>
    </row>
    <row r="6" spans="1:21" ht="20.100000000000001" customHeight="1">
      <c r="A6" s="110">
        <v>1</v>
      </c>
      <c r="B6" s="111" t="s">
        <v>116</v>
      </c>
      <c r="C6" s="112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  <c r="R6" s="116"/>
      <c r="S6" s="116"/>
      <c r="T6" s="116"/>
      <c r="U6" s="117"/>
    </row>
    <row r="7" spans="1:21" ht="20.100000000000001" customHeight="1">
      <c r="A7" s="110">
        <f t="shared" ref="A7:A43" si="0">+A6+1</f>
        <v>2</v>
      </c>
      <c r="B7" s="118" t="s">
        <v>117</v>
      </c>
      <c r="C7" s="112"/>
      <c r="D7" s="113"/>
      <c r="E7" s="119">
        <v>812568.22909151262</v>
      </c>
      <c r="F7" s="120">
        <v>870764.75038913917</v>
      </c>
      <c r="G7" s="120">
        <v>1068745.9159092251</v>
      </c>
      <c r="H7" s="120">
        <v>1423035.2947569476</v>
      </c>
      <c r="I7" s="120">
        <v>1490897.0649521064</v>
      </c>
      <c r="J7" s="120">
        <v>1182403.3861775654</v>
      </c>
      <c r="K7" s="120">
        <v>4566213.9297178546</v>
      </c>
      <c r="L7" s="120">
        <v>1032377.780723024</v>
      </c>
      <c r="M7" s="120">
        <v>878008.22954413167</v>
      </c>
      <c r="N7" s="120">
        <v>744185.51777250343</v>
      </c>
      <c r="O7" s="120">
        <v>729248.83656726335</v>
      </c>
      <c r="P7" s="120">
        <v>683972.46772557404</v>
      </c>
      <c r="Q7" s="120">
        <v>806724.16958588851</v>
      </c>
      <c r="R7" s="121">
        <f>+H7</f>
        <v>1423035.2947569476</v>
      </c>
      <c r="S7" s="121">
        <f>+K7</f>
        <v>4566213.9297178546</v>
      </c>
      <c r="T7" s="121">
        <f>+N7</f>
        <v>744185.51777250343</v>
      </c>
      <c r="U7" s="122">
        <f>+Q7</f>
        <v>806724.16958588851</v>
      </c>
    </row>
    <row r="8" spans="1:21" ht="20.100000000000001" customHeight="1">
      <c r="A8" s="110">
        <f t="shared" si="0"/>
        <v>3</v>
      </c>
      <c r="B8" s="118" t="s">
        <v>118</v>
      </c>
      <c r="C8" s="112"/>
      <c r="D8" s="113"/>
      <c r="E8" s="119">
        <v>3144643.4570878339</v>
      </c>
      <c r="F8" s="120">
        <v>3093048.3216716051</v>
      </c>
      <c r="G8" s="120">
        <v>2993721.7693530899</v>
      </c>
      <c r="H8" s="120">
        <v>3061024.5987662189</v>
      </c>
      <c r="I8" s="120">
        <v>3109916.2969825668</v>
      </c>
      <c r="J8" s="120">
        <v>3297948.5925019141</v>
      </c>
      <c r="K8" s="120">
        <v>3595709.7448169449</v>
      </c>
      <c r="L8" s="120">
        <v>3731747.9288019557</v>
      </c>
      <c r="M8" s="120">
        <v>3315784.371064167</v>
      </c>
      <c r="N8" s="120">
        <v>3174865.9525920181</v>
      </c>
      <c r="O8" s="120">
        <v>3309560.638724139</v>
      </c>
      <c r="P8" s="120">
        <v>3099478.9838077445</v>
      </c>
      <c r="Q8" s="120">
        <v>2828567.2084125243</v>
      </c>
      <c r="R8" s="121">
        <f>+H8</f>
        <v>3061024.5987662189</v>
      </c>
      <c r="S8" s="121">
        <f>+K8</f>
        <v>3595709.7448169449</v>
      </c>
      <c r="T8" s="121">
        <f>+N8</f>
        <v>3174865.9525920181</v>
      </c>
      <c r="U8" s="122">
        <f>+Q8</f>
        <v>2828567.2084125243</v>
      </c>
    </row>
    <row r="9" spans="1:21" ht="20.100000000000001" customHeight="1">
      <c r="A9" s="110">
        <f t="shared" si="0"/>
        <v>4</v>
      </c>
      <c r="B9" s="118" t="s">
        <v>119</v>
      </c>
      <c r="C9" s="112"/>
      <c r="D9" s="113"/>
      <c r="E9" s="119">
        <v>25340.036191963998</v>
      </c>
      <c r="F9" s="123">
        <v>20041.976644423121</v>
      </c>
      <c r="G9" s="123">
        <v>28436.292391576004</v>
      </c>
      <c r="H9" s="123">
        <v>23631.122143260003</v>
      </c>
      <c r="I9" s="123">
        <v>21984.00765696662</v>
      </c>
      <c r="J9" s="123">
        <v>26953.561792747198</v>
      </c>
      <c r="K9" s="123">
        <v>33979.154008603182</v>
      </c>
      <c r="L9" s="123">
        <v>36111.115180732682</v>
      </c>
      <c r="M9" s="123">
        <v>32725.483984709666</v>
      </c>
      <c r="N9" s="123">
        <v>24597.350183912677</v>
      </c>
      <c r="O9" s="123">
        <v>16782.762904880277</v>
      </c>
      <c r="P9" s="123">
        <v>22552.373346941684</v>
      </c>
      <c r="Q9" s="123">
        <v>36906.266277698989</v>
      </c>
      <c r="R9" s="121">
        <f>+H9</f>
        <v>23631.122143260003</v>
      </c>
      <c r="S9" s="121">
        <f>+K9</f>
        <v>33979.154008603182</v>
      </c>
      <c r="T9" s="121">
        <f>+N9</f>
        <v>24597.350183912677</v>
      </c>
      <c r="U9" s="122">
        <f>+Q9</f>
        <v>36906.266277698989</v>
      </c>
    </row>
    <row r="10" spans="1:21" ht="20.100000000000001" customHeight="1">
      <c r="A10" s="110">
        <f t="shared" si="0"/>
        <v>5</v>
      </c>
      <c r="B10" s="118" t="s">
        <v>120</v>
      </c>
      <c r="C10" s="112"/>
      <c r="D10" s="113"/>
      <c r="E10" s="119">
        <v>-78.184187828499944</v>
      </c>
      <c r="F10" s="123">
        <v>6905.4753529765167</v>
      </c>
      <c r="G10" s="123">
        <v>-7096.0839000000014</v>
      </c>
      <c r="H10" s="123">
        <v>7687.2532900000006</v>
      </c>
      <c r="I10" s="123">
        <v>28711.515512614063</v>
      </c>
      <c r="J10" s="123">
        <v>10394.998289999992</v>
      </c>
      <c r="K10" s="123">
        <v>412.27393999999913</v>
      </c>
      <c r="L10" s="123">
        <v>316.66038000000117</v>
      </c>
      <c r="M10" s="123">
        <v>168160.917062883</v>
      </c>
      <c r="N10" s="123">
        <v>-402.92801999999938</v>
      </c>
      <c r="O10" s="123">
        <v>-1015.9363023940023</v>
      </c>
      <c r="P10" s="123">
        <v>-897.32147397300287</v>
      </c>
      <c r="Q10" s="123">
        <v>-582.96526782849969</v>
      </c>
      <c r="R10" s="121">
        <f>+H10</f>
        <v>7687.2532900000006</v>
      </c>
      <c r="S10" s="121">
        <f>+K10</f>
        <v>412.27393999999913</v>
      </c>
      <c r="T10" s="121">
        <f>+N10</f>
        <v>-402.92801999999938</v>
      </c>
      <c r="U10" s="122">
        <f>+Q10</f>
        <v>-582.96526782849969</v>
      </c>
    </row>
    <row r="11" spans="1:21" ht="20.100000000000001" customHeight="1">
      <c r="A11" s="110">
        <f t="shared" si="0"/>
        <v>6</v>
      </c>
      <c r="B11" s="118" t="s">
        <v>121</v>
      </c>
      <c r="C11" s="112"/>
      <c r="D11" s="113"/>
      <c r="E11" s="119">
        <v>1620413.1103615523</v>
      </c>
      <c r="F11" s="123">
        <v>2642147.5564900003</v>
      </c>
      <c r="G11" s="123">
        <v>2511289.4799899999</v>
      </c>
      <c r="H11" s="123">
        <v>2498739.01187</v>
      </c>
      <c r="I11" s="123">
        <v>2544461.9787500002</v>
      </c>
      <c r="J11" s="123">
        <v>2595487.06329</v>
      </c>
      <c r="K11" s="123">
        <v>2696053.3956300002</v>
      </c>
      <c r="L11" s="123">
        <v>2676247.1329899998</v>
      </c>
      <c r="M11" s="123">
        <v>2534287.1926799999</v>
      </c>
      <c r="N11" s="123">
        <v>2543036.2580300001</v>
      </c>
      <c r="O11" s="123">
        <v>2467268.0486599999</v>
      </c>
      <c r="P11" s="123">
        <v>2542879.1386799999</v>
      </c>
      <c r="Q11" s="123">
        <v>2851596.9985599997</v>
      </c>
      <c r="R11" s="121">
        <f>+H11</f>
        <v>2498739.01187</v>
      </c>
      <c r="S11" s="121">
        <f>+K11</f>
        <v>2696053.3956300002</v>
      </c>
      <c r="T11" s="121">
        <f>+N11</f>
        <v>2543036.2580300001</v>
      </c>
      <c r="U11" s="122">
        <f>+Q11</f>
        <v>2851596.9985599997</v>
      </c>
    </row>
    <row r="12" spans="1:21" ht="20.100000000000001" customHeight="1">
      <c r="A12" s="110">
        <f t="shared" si="0"/>
        <v>7</v>
      </c>
      <c r="B12" s="118" t="s">
        <v>122</v>
      </c>
      <c r="C12" s="112"/>
      <c r="D12" s="113"/>
      <c r="E12" s="124">
        <v>0</v>
      </c>
      <c r="F12" s="125">
        <v>0</v>
      </c>
      <c r="G12" s="125">
        <v>0</v>
      </c>
      <c r="H12" s="125">
        <v>0</v>
      </c>
      <c r="I12" s="125">
        <v>0</v>
      </c>
      <c r="J12" s="125">
        <v>0</v>
      </c>
      <c r="K12" s="125">
        <v>0</v>
      </c>
      <c r="L12" s="125">
        <v>0</v>
      </c>
      <c r="M12" s="125">
        <v>0</v>
      </c>
      <c r="N12" s="125">
        <v>0</v>
      </c>
      <c r="O12" s="125">
        <v>0</v>
      </c>
      <c r="P12" s="125">
        <v>0</v>
      </c>
      <c r="Q12" s="125">
        <v>0</v>
      </c>
      <c r="R12" s="121">
        <f t="shared" ref="R12:R19" si="1">+H12</f>
        <v>0</v>
      </c>
      <c r="S12" s="121">
        <f t="shared" ref="S12:S19" si="2">+K12</f>
        <v>0</v>
      </c>
      <c r="T12" s="121">
        <f t="shared" ref="T12:T19" si="3">+N12</f>
        <v>0</v>
      </c>
      <c r="U12" s="122">
        <f t="shared" ref="U12:U19" si="4">+Q12</f>
        <v>0</v>
      </c>
    </row>
    <row r="13" spans="1:21" ht="20.100000000000001" customHeight="1">
      <c r="A13" s="110">
        <f t="shared" si="0"/>
        <v>8</v>
      </c>
      <c r="B13" s="118" t="s">
        <v>123</v>
      </c>
      <c r="C13" s="126"/>
      <c r="D13" s="127"/>
      <c r="E13" s="119">
        <v>1237406.9959624014</v>
      </c>
      <c r="F13" s="120">
        <v>1310755.4422325809</v>
      </c>
      <c r="G13" s="120">
        <v>1275528.2709523772</v>
      </c>
      <c r="H13" s="120">
        <v>1391091.8931662813</v>
      </c>
      <c r="I13" s="120">
        <v>1420843.5323784128</v>
      </c>
      <c r="J13" s="120">
        <v>1402300.0019349814</v>
      </c>
      <c r="K13" s="120">
        <v>1353457.9058575137</v>
      </c>
      <c r="L13" s="120">
        <v>1357019.5477099072</v>
      </c>
      <c r="M13" s="120">
        <v>1343716.4932605689</v>
      </c>
      <c r="N13" s="120">
        <v>1423448.0666878766</v>
      </c>
      <c r="O13" s="120">
        <v>1436026.2939629543</v>
      </c>
      <c r="P13" s="120">
        <v>1333956.9452802867</v>
      </c>
      <c r="Q13" s="120">
        <v>1346034.8595306901</v>
      </c>
      <c r="R13" s="121">
        <f t="shared" si="1"/>
        <v>1391091.8931662813</v>
      </c>
      <c r="S13" s="121">
        <f t="shared" si="2"/>
        <v>1353457.9058575137</v>
      </c>
      <c r="T13" s="121">
        <f t="shared" si="3"/>
        <v>1423448.0666878766</v>
      </c>
      <c r="U13" s="122">
        <f t="shared" si="4"/>
        <v>1346034.8595306901</v>
      </c>
    </row>
    <row r="14" spans="1:21" ht="20.100000000000001" customHeight="1">
      <c r="A14" s="110">
        <f t="shared" si="0"/>
        <v>9</v>
      </c>
      <c r="B14" s="128"/>
      <c r="C14" s="126"/>
      <c r="D14" s="127" t="s">
        <v>124</v>
      </c>
      <c r="E14" s="119">
        <v>246805.73021286726</v>
      </c>
      <c r="F14" s="120">
        <v>236017.63876259199</v>
      </c>
      <c r="G14" s="120">
        <v>246624.58011729753</v>
      </c>
      <c r="H14" s="120">
        <v>237209.65076903102</v>
      </c>
      <c r="I14" s="120">
        <v>248655.09435250398</v>
      </c>
      <c r="J14" s="120">
        <v>240376.41939217548</v>
      </c>
      <c r="K14" s="120">
        <v>239622.71665363741</v>
      </c>
      <c r="L14" s="120">
        <v>249135.84710077537</v>
      </c>
      <c r="M14" s="120">
        <v>239802.90496945017</v>
      </c>
      <c r="N14" s="120">
        <v>258972.04446603061</v>
      </c>
      <c r="O14" s="120">
        <v>259316.70325348637</v>
      </c>
      <c r="P14" s="120">
        <v>242564.59731714916</v>
      </c>
      <c r="Q14" s="120">
        <v>269163.0863748875</v>
      </c>
      <c r="R14" s="121">
        <f t="shared" si="1"/>
        <v>237209.65076903102</v>
      </c>
      <c r="S14" s="121">
        <f t="shared" si="2"/>
        <v>239622.71665363741</v>
      </c>
      <c r="T14" s="121">
        <f t="shared" si="3"/>
        <v>258972.04446603061</v>
      </c>
      <c r="U14" s="122">
        <f t="shared" si="4"/>
        <v>269163.0863748875</v>
      </c>
    </row>
    <row r="15" spans="1:21" ht="20.100000000000001" customHeight="1">
      <c r="A15" s="110">
        <f t="shared" si="0"/>
        <v>10</v>
      </c>
      <c r="B15" s="128"/>
      <c r="C15" s="126"/>
      <c r="D15" s="127" t="s">
        <v>125</v>
      </c>
      <c r="E15" s="119">
        <v>1569780.9100577077</v>
      </c>
      <c r="F15" s="120">
        <v>1489541.6304263002</v>
      </c>
      <c r="G15" s="120">
        <v>1411514.491518605</v>
      </c>
      <c r="H15" s="120">
        <v>1450285.3787864482</v>
      </c>
      <c r="I15" s="120">
        <v>1508268.8380292477</v>
      </c>
      <c r="J15" s="120">
        <v>1394005.6575670429</v>
      </c>
      <c r="K15" s="120">
        <v>1465535.9825265519</v>
      </c>
      <c r="L15" s="120">
        <v>1575363.7622588251</v>
      </c>
      <c r="M15" s="120">
        <v>1678817.1867745752</v>
      </c>
      <c r="N15" s="120">
        <v>1666225.225315762</v>
      </c>
      <c r="O15" s="120">
        <v>1584249.0689528682</v>
      </c>
      <c r="P15" s="120">
        <v>1544678.3419941016</v>
      </c>
      <c r="Q15" s="120">
        <v>1545835.8472001376</v>
      </c>
      <c r="R15" s="121">
        <f t="shared" si="1"/>
        <v>1450285.3787864482</v>
      </c>
      <c r="S15" s="121">
        <f t="shared" si="2"/>
        <v>1465535.9825265519</v>
      </c>
      <c r="T15" s="121">
        <f t="shared" si="3"/>
        <v>1666225.225315762</v>
      </c>
      <c r="U15" s="122">
        <f t="shared" si="4"/>
        <v>1545835.8472001376</v>
      </c>
    </row>
    <row r="16" spans="1:21" ht="20.100000000000001" customHeight="1">
      <c r="A16" s="110">
        <f t="shared" si="0"/>
        <v>11</v>
      </c>
      <c r="B16" s="128"/>
      <c r="C16" s="126"/>
      <c r="D16" s="127" t="s">
        <v>126</v>
      </c>
      <c r="E16" s="119">
        <v>136253.03885527671</v>
      </c>
      <c r="F16" s="120">
        <v>135305.34728224401</v>
      </c>
      <c r="G16" s="120">
        <v>134257.04806033499</v>
      </c>
      <c r="H16" s="120">
        <v>137421.76423015801</v>
      </c>
      <c r="I16" s="120">
        <v>137724.30004862399</v>
      </c>
      <c r="J16" s="120">
        <v>137054.34116276351</v>
      </c>
      <c r="K16" s="120">
        <v>141578.81326656998</v>
      </c>
      <c r="L16" s="120">
        <v>138092.50884972501</v>
      </c>
      <c r="M16" s="120">
        <v>138302.23293361999</v>
      </c>
      <c r="N16" s="120">
        <v>137389.91532313649</v>
      </c>
      <c r="O16" s="120">
        <v>137752.9188730405</v>
      </c>
      <c r="P16" s="120">
        <v>134241.02495448099</v>
      </c>
      <c r="Q16" s="120">
        <v>135470.44874947501</v>
      </c>
      <c r="R16" s="121">
        <f t="shared" si="1"/>
        <v>137421.76423015801</v>
      </c>
      <c r="S16" s="121">
        <f t="shared" si="2"/>
        <v>141578.81326656998</v>
      </c>
      <c r="T16" s="121">
        <f t="shared" si="3"/>
        <v>137389.91532313649</v>
      </c>
      <c r="U16" s="122">
        <f t="shared" si="4"/>
        <v>135470.44874947501</v>
      </c>
    </row>
    <row r="17" spans="1:21" ht="20.100000000000001" customHeight="1">
      <c r="A17" s="110">
        <f t="shared" si="0"/>
        <v>12</v>
      </c>
      <c r="B17" s="128"/>
      <c r="C17" s="126"/>
      <c r="D17" s="127" t="s">
        <v>127</v>
      </c>
      <c r="E17" s="119">
        <v>101582.04682305882</v>
      </c>
      <c r="F17" s="120">
        <v>104851.74127140403</v>
      </c>
      <c r="G17" s="120">
        <v>102543.922962849</v>
      </c>
      <c r="H17" s="120">
        <v>100840.66384613299</v>
      </c>
      <c r="I17" s="120">
        <v>106964.81246538401</v>
      </c>
      <c r="J17" s="120">
        <v>104405.5985164865</v>
      </c>
      <c r="K17" s="120">
        <v>111021.81189205</v>
      </c>
      <c r="L17" s="120">
        <v>117150.6138541</v>
      </c>
      <c r="M17" s="120">
        <v>120739.46146084501</v>
      </c>
      <c r="N17" s="120">
        <v>127379.22141348601</v>
      </c>
      <c r="O17" s="120">
        <v>120261.75677671701</v>
      </c>
      <c r="P17" s="120">
        <v>115647.41300231002</v>
      </c>
      <c r="Q17" s="120">
        <v>118250.52099201799</v>
      </c>
      <c r="R17" s="121">
        <f t="shared" si="1"/>
        <v>100840.66384613299</v>
      </c>
      <c r="S17" s="121">
        <f t="shared" si="2"/>
        <v>111021.81189205</v>
      </c>
      <c r="T17" s="121">
        <f t="shared" si="3"/>
        <v>127379.22141348601</v>
      </c>
      <c r="U17" s="122">
        <f t="shared" si="4"/>
        <v>118250.52099201799</v>
      </c>
    </row>
    <row r="18" spans="1:21" ht="20.100000000000001" customHeight="1">
      <c r="A18" s="110">
        <f t="shared" si="0"/>
        <v>13</v>
      </c>
      <c r="B18" s="129"/>
      <c r="C18" s="126"/>
      <c r="D18" s="113" t="s">
        <v>128</v>
      </c>
      <c r="E18" s="119">
        <v>128979.25729739601</v>
      </c>
      <c r="F18" s="120">
        <v>63332.308209663999</v>
      </c>
      <c r="G18" s="120">
        <v>108759.055548242</v>
      </c>
      <c r="H18" s="120">
        <v>73544.660534587994</v>
      </c>
      <c r="I18" s="120">
        <v>48339.468213072003</v>
      </c>
      <c r="J18" s="120">
        <v>143454.44814211549</v>
      </c>
      <c r="K18" s="120">
        <v>126687.95357560499</v>
      </c>
      <c r="L18" s="120">
        <v>111123.38676199999</v>
      </c>
      <c r="M18" s="120">
        <v>195698.52487932754</v>
      </c>
      <c r="N18" s="120">
        <v>324797.1527812705</v>
      </c>
      <c r="O18" s="120">
        <v>303142.33059445303</v>
      </c>
      <c r="P18" s="120">
        <v>120383.32169629401</v>
      </c>
      <c r="Q18" s="120">
        <v>121747.35131961248</v>
      </c>
      <c r="R18" s="121">
        <f t="shared" si="1"/>
        <v>73544.660534587994</v>
      </c>
      <c r="S18" s="121">
        <f t="shared" si="2"/>
        <v>126687.95357560499</v>
      </c>
      <c r="T18" s="121">
        <f t="shared" si="3"/>
        <v>324797.1527812705</v>
      </c>
      <c r="U18" s="122">
        <f t="shared" si="4"/>
        <v>121747.35131961248</v>
      </c>
    </row>
    <row r="19" spans="1:21" ht="20.100000000000001" customHeight="1">
      <c r="A19" s="110">
        <f t="shared" si="0"/>
        <v>14</v>
      </c>
      <c r="B19" s="118" t="s">
        <v>129</v>
      </c>
      <c r="C19" s="112"/>
      <c r="D19" s="113"/>
      <c r="E19" s="130">
        <v>238249.89994654889</v>
      </c>
      <c r="F19" s="131">
        <v>289774.42109820654</v>
      </c>
      <c r="G19" s="131">
        <v>219708.97682831273</v>
      </c>
      <c r="H19" s="131">
        <v>220861.12339193045</v>
      </c>
      <c r="I19" s="131">
        <v>245485.31749192515</v>
      </c>
      <c r="J19" s="131">
        <v>272712.68789973232</v>
      </c>
      <c r="K19" s="131">
        <v>268055.28652834799</v>
      </c>
      <c r="L19" s="131">
        <v>252721.44051863585</v>
      </c>
      <c r="M19" s="131">
        <v>248747.06051970171</v>
      </c>
      <c r="N19" s="131">
        <v>256502.48654784114</v>
      </c>
      <c r="O19" s="131">
        <v>262413.67497005605</v>
      </c>
      <c r="P19" s="131">
        <v>250712.38994122442</v>
      </c>
      <c r="Q19" s="131">
        <v>243464.58698180495</v>
      </c>
      <c r="R19" s="132">
        <f t="shared" si="1"/>
        <v>220861.12339193045</v>
      </c>
      <c r="S19" s="132">
        <f t="shared" si="2"/>
        <v>268055.28652834799</v>
      </c>
      <c r="T19" s="132">
        <f t="shared" si="3"/>
        <v>256502.48654784114</v>
      </c>
      <c r="U19" s="133">
        <f t="shared" si="4"/>
        <v>243464.58698180495</v>
      </c>
    </row>
    <row r="20" spans="1:21" ht="20.100000000000001" customHeight="1">
      <c r="A20" s="110">
        <f t="shared" si="0"/>
        <v>15</v>
      </c>
      <c r="B20" s="128"/>
      <c r="C20" s="126" t="s">
        <v>130</v>
      </c>
      <c r="D20" s="127"/>
      <c r="E20" s="134">
        <f t="shared" ref="E20:U20" si="5">SUM(E7:E19)</f>
        <v>9261944.5277002901</v>
      </c>
      <c r="F20" s="132">
        <f t="shared" si="5"/>
        <v>10262486.609831136</v>
      </c>
      <c r="G20" s="132">
        <f t="shared" si="5"/>
        <v>10094033.719731908</v>
      </c>
      <c r="H20" s="132">
        <f t="shared" si="5"/>
        <v>10625372.415550997</v>
      </c>
      <c r="I20" s="132">
        <f t="shared" si="5"/>
        <v>10912252.226833422</v>
      </c>
      <c r="J20" s="132">
        <f t="shared" si="5"/>
        <v>10807496.756667525</v>
      </c>
      <c r="K20" s="132">
        <f t="shared" si="5"/>
        <v>14598328.968413677</v>
      </c>
      <c r="L20" s="132">
        <f t="shared" si="5"/>
        <v>11277407.725129683</v>
      </c>
      <c r="M20" s="132">
        <f t="shared" si="5"/>
        <v>10894790.05913398</v>
      </c>
      <c r="N20" s="132">
        <f t="shared" si="5"/>
        <v>10680996.263093837</v>
      </c>
      <c r="O20" s="132">
        <f t="shared" si="5"/>
        <v>10625007.097937465</v>
      </c>
      <c r="P20" s="132">
        <f t="shared" si="5"/>
        <v>10090169.676272135</v>
      </c>
      <c r="Q20" s="135">
        <f t="shared" si="5"/>
        <v>10303178.378716908</v>
      </c>
      <c r="R20" s="132">
        <f t="shared" si="5"/>
        <v>10625372.415550997</v>
      </c>
      <c r="S20" s="132">
        <f t="shared" si="5"/>
        <v>14598328.968413677</v>
      </c>
      <c r="T20" s="132">
        <f t="shared" si="5"/>
        <v>10680996.263093837</v>
      </c>
      <c r="U20" s="133">
        <f t="shared" si="5"/>
        <v>10303178.378716908</v>
      </c>
    </row>
    <row r="21" spans="1:21" ht="20.100000000000001" customHeight="1">
      <c r="A21" s="110">
        <f t="shared" si="0"/>
        <v>16</v>
      </c>
      <c r="B21" s="111" t="s">
        <v>131</v>
      </c>
      <c r="C21" s="112"/>
      <c r="D21" s="113"/>
      <c r="E21" s="119">
        <v>19573868.38662529</v>
      </c>
      <c r="F21" s="136">
        <v>13056005.787941353</v>
      </c>
      <c r="G21" s="136">
        <v>12886918.802857177</v>
      </c>
      <c r="H21" s="136">
        <v>13013280.814637681</v>
      </c>
      <c r="I21" s="136">
        <v>13254119.765403809</v>
      </c>
      <c r="J21" s="136">
        <v>13215806.620065371</v>
      </c>
      <c r="K21" s="136">
        <v>13687281.226138018</v>
      </c>
      <c r="L21" s="136">
        <v>14059232.161533661</v>
      </c>
      <c r="M21" s="136">
        <v>13968023.893615372</v>
      </c>
      <c r="N21" s="136">
        <v>14321018.43793571</v>
      </c>
      <c r="O21" s="136">
        <v>14349910.675081007</v>
      </c>
      <c r="P21" s="136">
        <v>13682440.62503273</v>
      </c>
      <c r="Q21" s="136">
        <v>13494091.456967002</v>
      </c>
      <c r="R21" s="121">
        <f>+H21</f>
        <v>13013280.814637681</v>
      </c>
      <c r="S21" s="121">
        <f>+K21</f>
        <v>13687281.226138018</v>
      </c>
      <c r="T21" s="121">
        <f>+N21</f>
        <v>14321018.43793571</v>
      </c>
      <c r="U21" s="122">
        <f>+Q21</f>
        <v>13494091.456967002</v>
      </c>
    </row>
    <row r="22" spans="1:21" ht="16.5" customHeight="1">
      <c r="A22" s="110">
        <f t="shared" si="0"/>
        <v>17</v>
      </c>
      <c r="B22" s="111" t="s">
        <v>132</v>
      </c>
      <c r="C22" s="137"/>
      <c r="D22" s="138"/>
      <c r="E22" s="139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40"/>
      <c r="R22" s="121"/>
      <c r="S22" s="121"/>
      <c r="T22" s="121"/>
      <c r="U22" s="122"/>
    </row>
    <row r="23" spans="1:21" ht="20.100000000000001" customHeight="1">
      <c r="A23" s="110">
        <f t="shared" si="0"/>
        <v>18</v>
      </c>
      <c r="B23" s="118" t="s">
        <v>133</v>
      </c>
      <c r="C23" s="112"/>
      <c r="D23" s="113"/>
      <c r="E23" s="119">
        <v>677666.70792366657</v>
      </c>
      <c r="F23" s="125">
        <v>680784.58383285208</v>
      </c>
      <c r="G23" s="125">
        <v>669261.99895107956</v>
      </c>
      <c r="H23" s="125">
        <v>675633.31059158896</v>
      </c>
      <c r="I23" s="125">
        <v>686206.97671839199</v>
      </c>
      <c r="J23" s="125">
        <v>680377.90436643641</v>
      </c>
      <c r="K23" s="125">
        <v>691900.48924820893</v>
      </c>
      <c r="L23" s="125">
        <v>707625.42861627508</v>
      </c>
      <c r="M23" s="125">
        <v>702880.83484142751</v>
      </c>
      <c r="N23" s="125">
        <v>711827.78310256847</v>
      </c>
      <c r="O23" s="125">
        <v>695831.72409022553</v>
      </c>
      <c r="P23" s="125">
        <v>667906.40072969452</v>
      </c>
      <c r="Q23" s="125">
        <v>742146.36327938945</v>
      </c>
      <c r="R23" s="121">
        <f t="shared" ref="R23:R29" si="6">+H23</f>
        <v>675633.31059158896</v>
      </c>
      <c r="S23" s="121">
        <f t="shared" ref="S23:S29" si="7">+K23</f>
        <v>691900.48924820893</v>
      </c>
      <c r="T23" s="121">
        <f t="shared" ref="T23:T29" si="8">+N23</f>
        <v>711827.78310256847</v>
      </c>
      <c r="U23" s="122">
        <f t="shared" ref="U23:U29" si="9">+Q23</f>
        <v>742146.36327938945</v>
      </c>
    </row>
    <row r="24" spans="1:21" ht="20.100000000000001" customHeight="1">
      <c r="A24" s="110">
        <f t="shared" si="0"/>
        <v>19</v>
      </c>
      <c r="B24" s="118" t="s">
        <v>134</v>
      </c>
      <c r="C24" s="112"/>
      <c r="D24" s="113"/>
      <c r="E24" s="119">
        <v>2802132.3668185654</v>
      </c>
      <c r="F24" s="125">
        <v>2718060.6340695005</v>
      </c>
      <c r="G24" s="125">
        <v>2674680.513092313</v>
      </c>
      <c r="H24" s="125">
        <v>2713216.4205964808</v>
      </c>
      <c r="I24" s="125">
        <v>2754273.1551497518</v>
      </c>
      <c r="J24" s="125">
        <v>2734958.2841969812</v>
      </c>
      <c r="K24" s="125">
        <v>2779344.1593361786</v>
      </c>
      <c r="L24" s="125">
        <v>2961620.0996920252</v>
      </c>
      <c r="M24" s="125">
        <v>2949397.5935200024</v>
      </c>
      <c r="N24" s="125">
        <v>2983959.9200986736</v>
      </c>
      <c r="O24" s="125">
        <v>2923295.1274143346</v>
      </c>
      <c r="P24" s="125">
        <v>2824077.8589173239</v>
      </c>
      <c r="Q24" s="125">
        <v>2982051.04528837</v>
      </c>
      <c r="R24" s="121">
        <f t="shared" si="6"/>
        <v>2713216.4205964808</v>
      </c>
      <c r="S24" s="121">
        <f t="shared" si="7"/>
        <v>2779344.1593361786</v>
      </c>
      <c r="T24" s="121">
        <f t="shared" si="8"/>
        <v>2983959.9200986736</v>
      </c>
      <c r="U24" s="122">
        <f t="shared" si="9"/>
        <v>2982051.04528837</v>
      </c>
    </row>
    <row r="25" spans="1:21" ht="20.100000000000001" customHeight="1">
      <c r="A25" s="110">
        <f t="shared" si="0"/>
        <v>20</v>
      </c>
      <c r="B25" s="118" t="s">
        <v>135</v>
      </c>
      <c r="C25" s="112"/>
      <c r="D25" s="113"/>
      <c r="E25" s="119">
        <v>10193971.833418597</v>
      </c>
      <c r="F25" s="125">
        <v>10402622.574835332</v>
      </c>
      <c r="G25" s="125">
        <v>10308492.128477119</v>
      </c>
      <c r="H25" s="125">
        <v>10428629.563790273</v>
      </c>
      <c r="I25" s="125">
        <v>10534662.388509898</v>
      </c>
      <c r="J25" s="125">
        <v>10481280.078591404</v>
      </c>
      <c r="K25" s="125">
        <v>10640775.04896508</v>
      </c>
      <c r="L25" s="125">
        <v>10882729.054691788</v>
      </c>
      <c r="M25" s="125">
        <v>10847539.324374828</v>
      </c>
      <c r="N25" s="125">
        <v>11013302.646080591</v>
      </c>
      <c r="O25" s="125">
        <v>10869051.846858263</v>
      </c>
      <c r="P25" s="125">
        <v>10593195.736135244</v>
      </c>
      <c r="Q25" s="125">
        <v>11029262.272569375</v>
      </c>
      <c r="R25" s="121">
        <f t="shared" si="6"/>
        <v>10428629.563790273</v>
      </c>
      <c r="S25" s="121">
        <f t="shared" si="7"/>
        <v>10640775.04896508</v>
      </c>
      <c r="T25" s="121">
        <f t="shared" si="8"/>
        <v>11013302.646080591</v>
      </c>
      <c r="U25" s="122">
        <f t="shared" si="9"/>
        <v>11029262.272569375</v>
      </c>
    </row>
    <row r="26" spans="1:21" ht="20.100000000000001" customHeight="1">
      <c r="A26" s="110">
        <f t="shared" si="0"/>
        <v>21</v>
      </c>
      <c r="B26" s="118" t="s">
        <v>136</v>
      </c>
      <c r="C26" s="112"/>
      <c r="D26" s="113"/>
      <c r="E26" s="119">
        <v>354451.86500615953</v>
      </c>
      <c r="F26" s="125">
        <v>348391.72624578804</v>
      </c>
      <c r="G26" s="125">
        <v>338036.78165977547</v>
      </c>
      <c r="H26" s="125">
        <v>345035.07217682101</v>
      </c>
      <c r="I26" s="125">
        <v>352994.36193808797</v>
      </c>
      <c r="J26" s="125">
        <v>348953.09805174847</v>
      </c>
      <c r="K26" s="125">
        <v>351316.97746800096</v>
      </c>
      <c r="L26" s="125">
        <v>363059.18529347499</v>
      </c>
      <c r="M26" s="125">
        <v>357450.84991442249</v>
      </c>
      <c r="N26" s="125">
        <v>360978.09325103246</v>
      </c>
      <c r="O26" s="125">
        <v>349118.72383049747</v>
      </c>
      <c r="P26" s="125">
        <v>333815.41618333501</v>
      </c>
      <c r="Q26" s="125">
        <v>339912.70953448047</v>
      </c>
      <c r="R26" s="121">
        <f t="shared" si="6"/>
        <v>345035.07217682101</v>
      </c>
      <c r="S26" s="121">
        <f t="shared" si="7"/>
        <v>351316.97746800096</v>
      </c>
      <c r="T26" s="121">
        <f t="shared" si="8"/>
        <v>360978.09325103246</v>
      </c>
      <c r="U26" s="122">
        <f t="shared" si="9"/>
        <v>339912.70953448047</v>
      </c>
    </row>
    <row r="27" spans="1:21" ht="20.100000000000001" customHeight="1">
      <c r="A27" s="110">
        <f t="shared" si="0"/>
        <v>22</v>
      </c>
      <c r="B27" s="118" t="s">
        <v>137</v>
      </c>
      <c r="C27" s="112"/>
      <c r="D27" s="113"/>
      <c r="E27" s="119">
        <v>151771.2901663965</v>
      </c>
      <c r="F27" s="125">
        <v>120592.417107428</v>
      </c>
      <c r="G27" s="125">
        <v>120059.91196292551</v>
      </c>
      <c r="H27" s="125">
        <v>121574.089096121</v>
      </c>
      <c r="I27" s="125">
        <v>122972.937858488</v>
      </c>
      <c r="J27" s="125">
        <v>122844.92705679849</v>
      </c>
      <c r="K27" s="125">
        <v>125895.97807066199</v>
      </c>
      <c r="L27" s="125">
        <v>130032.51407795001</v>
      </c>
      <c r="M27" s="125">
        <v>129712.377108195</v>
      </c>
      <c r="N27" s="125">
        <v>130923.11134573298</v>
      </c>
      <c r="O27" s="125">
        <v>129277.502653059</v>
      </c>
      <c r="P27" s="125">
        <v>126506.023701093</v>
      </c>
      <c r="Q27" s="125">
        <v>121007.16390202301</v>
      </c>
      <c r="R27" s="121">
        <f t="shared" si="6"/>
        <v>121574.089096121</v>
      </c>
      <c r="S27" s="121">
        <f t="shared" si="7"/>
        <v>125895.97807066199</v>
      </c>
      <c r="T27" s="121">
        <f t="shared" si="8"/>
        <v>130923.11134573298</v>
      </c>
      <c r="U27" s="122">
        <f t="shared" si="9"/>
        <v>121007.16390202301</v>
      </c>
    </row>
    <row r="28" spans="1:21" ht="20.100000000000001" customHeight="1">
      <c r="A28" s="110">
        <f t="shared" si="0"/>
        <v>23</v>
      </c>
      <c r="B28" s="118" t="s">
        <v>138</v>
      </c>
      <c r="C28" s="112"/>
      <c r="D28" s="113"/>
      <c r="E28" s="119">
        <v>804899.82112939807</v>
      </c>
      <c r="F28" s="125">
        <v>883845.05941359198</v>
      </c>
      <c r="G28" s="125">
        <v>837309.59285020549</v>
      </c>
      <c r="H28" s="125">
        <v>864160.2895178101</v>
      </c>
      <c r="I28" s="125">
        <v>919043.17346487206</v>
      </c>
      <c r="J28" s="125">
        <v>941205.32238891849</v>
      </c>
      <c r="K28" s="125">
        <v>994359.25670155301</v>
      </c>
      <c r="L28" s="125">
        <v>897464.07464605011</v>
      </c>
      <c r="M28" s="125">
        <v>898965.7952338974</v>
      </c>
      <c r="N28" s="125">
        <v>904315.35464570241</v>
      </c>
      <c r="O28" s="125">
        <v>854416.19900112657</v>
      </c>
      <c r="P28" s="125">
        <v>736522.46831089701</v>
      </c>
      <c r="Q28" s="125">
        <v>557721.89426267392</v>
      </c>
      <c r="R28" s="121">
        <f t="shared" si="6"/>
        <v>864160.2895178101</v>
      </c>
      <c r="S28" s="121">
        <f t="shared" si="7"/>
        <v>994359.25670155301</v>
      </c>
      <c r="T28" s="121">
        <f t="shared" si="8"/>
        <v>904315.35464570241</v>
      </c>
      <c r="U28" s="122">
        <f t="shared" si="9"/>
        <v>557721.89426267392</v>
      </c>
    </row>
    <row r="29" spans="1:21" ht="20.100000000000001" customHeight="1">
      <c r="A29" s="110">
        <f t="shared" si="0"/>
        <v>24</v>
      </c>
      <c r="B29" s="118" t="s">
        <v>139</v>
      </c>
      <c r="C29" s="112"/>
      <c r="D29" s="113"/>
      <c r="E29" s="130">
        <v>14787.294886916501</v>
      </c>
      <c r="F29" s="141">
        <v>14903.412258852002</v>
      </c>
      <c r="G29" s="141">
        <v>14578.673177829502</v>
      </c>
      <c r="H29" s="141">
        <v>0</v>
      </c>
      <c r="I29" s="141">
        <v>0</v>
      </c>
      <c r="J29" s="141">
        <v>0</v>
      </c>
      <c r="K29" s="141">
        <v>0</v>
      </c>
      <c r="L29" s="141">
        <v>0</v>
      </c>
      <c r="M29" s="141">
        <v>0</v>
      </c>
      <c r="N29" s="141">
        <v>0</v>
      </c>
      <c r="O29" s="141">
        <v>14942.097</v>
      </c>
      <c r="P29" s="141">
        <v>14942.097</v>
      </c>
      <c r="Q29" s="141">
        <v>10733.5905648015</v>
      </c>
      <c r="R29" s="132">
        <f t="shared" si="6"/>
        <v>0</v>
      </c>
      <c r="S29" s="132">
        <f t="shared" si="7"/>
        <v>0</v>
      </c>
      <c r="T29" s="132">
        <f t="shared" si="8"/>
        <v>0</v>
      </c>
      <c r="U29" s="133">
        <f t="shared" si="9"/>
        <v>10733.5905648015</v>
      </c>
    </row>
    <row r="30" spans="1:21" ht="20.100000000000001" customHeight="1">
      <c r="A30" s="110">
        <f t="shared" si="0"/>
        <v>25</v>
      </c>
      <c r="B30" s="128"/>
      <c r="C30" s="126" t="s">
        <v>94</v>
      </c>
      <c r="D30" s="127"/>
      <c r="E30" s="142">
        <f t="shared" ref="E30:U30" si="10">SUM(E23:E29)</f>
        <v>14999681.1793497</v>
      </c>
      <c r="F30" s="143">
        <f t="shared" si="10"/>
        <v>15169200.407763345</v>
      </c>
      <c r="G30" s="143">
        <f t="shared" si="10"/>
        <v>14962419.600171247</v>
      </c>
      <c r="H30" s="143">
        <f t="shared" si="10"/>
        <v>15148248.745769097</v>
      </c>
      <c r="I30" s="143">
        <f t="shared" si="10"/>
        <v>15370152.99363949</v>
      </c>
      <c r="J30" s="143">
        <f t="shared" si="10"/>
        <v>15309619.614652289</v>
      </c>
      <c r="K30" s="143">
        <f t="shared" si="10"/>
        <v>15583591.909789681</v>
      </c>
      <c r="L30" s="143">
        <f t="shared" si="10"/>
        <v>15942530.357017564</v>
      </c>
      <c r="M30" s="143">
        <f t="shared" si="10"/>
        <v>15885946.774992775</v>
      </c>
      <c r="N30" s="143">
        <f t="shared" si="10"/>
        <v>16105306.908524301</v>
      </c>
      <c r="O30" s="143">
        <f t="shared" si="10"/>
        <v>15835933.220847504</v>
      </c>
      <c r="P30" s="143">
        <f t="shared" si="10"/>
        <v>15296966.000977587</v>
      </c>
      <c r="Q30" s="144">
        <f t="shared" si="10"/>
        <v>15782835.039401114</v>
      </c>
      <c r="R30" s="143">
        <f t="shared" si="10"/>
        <v>15148248.745769097</v>
      </c>
      <c r="S30" s="143">
        <f t="shared" si="10"/>
        <v>15583591.909789681</v>
      </c>
      <c r="T30" s="143">
        <f t="shared" si="10"/>
        <v>16105306.908524301</v>
      </c>
      <c r="U30" s="145">
        <f t="shared" si="10"/>
        <v>15782835.039401114</v>
      </c>
    </row>
    <row r="31" spans="1:21" ht="20.100000000000001" customHeight="1">
      <c r="A31" s="110">
        <f t="shared" si="0"/>
        <v>26</v>
      </c>
      <c r="B31" s="118" t="s">
        <v>140</v>
      </c>
      <c r="C31" s="112"/>
      <c r="D31" s="113"/>
      <c r="E31" s="130">
        <v>-7633916.7873602472</v>
      </c>
      <c r="F31" s="131">
        <v>-7747122.166538408</v>
      </c>
      <c r="G31" s="131">
        <v>-7716642.5096829049</v>
      </c>
      <c r="H31" s="131">
        <v>-7882282.8714463562</v>
      </c>
      <c r="I31" s="131">
        <v>-8059309.5563757345</v>
      </c>
      <c r="J31" s="131">
        <v>-8108351.6556073409</v>
      </c>
      <c r="K31" s="131">
        <v>-8312914.257920891</v>
      </c>
      <c r="L31" s="131">
        <v>-8578079.7043167576</v>
      </c>
      <c r="M31" s="131">
        <v>-8612369.1865369752</v>
      </c>
      <c r="N31" s="131">
        <v>-8806467.1295576859</v>
      </c>
      <c r="O31" s="131">
        <v>-8747374.9914685227</v>
      </c>
      <c r="P31" s="131">
        <v>-8511768.3383844215</v>
      </c>
      <c r="Q31" s="131">
        <v>-8688938.130446272</v>
      </c>
      <c r="R31" s="132">
        <f>+H31</f>
        <v>-7882282.8714463562</v>
      </c>
      <c r="S31" s="132">
        <f>+K31</f>
        <v>-8312914.257920891</v>
      </c>
      <c r="T31" s="132">
        <f>+N31</f>
        <v>-8806467.1295576859</v>
      </c>
      <c r="U31" s="133">
        <f>+Q31</f>
        <v>-8688938.130446272</v>
      </c>
    </row>
    <row r="32" spans="1:21" ht="20.100000000000001" customHeight="1">
      <c r="A32" s="110">
        <f t="shared" si="0"/>
        <v>27</v>
      </c>
      <c r="B32" s="128"/>
      <c r="C32" s="126" t="s">
        <v>141</v>
      </c>
      <c r="D32" s="127"/>
      <c r="E32" s="146">
        <f t="shared" ref="E32:U32" si="11">SUM(E30:E31)</f>
        <v>7365764.3919894528</v>
      </c>
      <c r="F32" s="147">
        <f t="shared" si="11"/>
        <v>7422078.2412249371</v>
      </c>
      <c r="G32" s="147">
        <f t="shared" si="11"/>
        <v>7245777.0904883426</v>
      </c>
      <c r="H32" s="147">
        <f t="shared" si="11"/>
        <v>7265965.8743227404</v>
      </c>
      <c r="I32" s="147">
        <f t="shared" si="11"/>
        <v>7310843.4372637551</v>
      </c>
      <c r="J32" s="147">
        <f t="shared" si="11"/>
        <v>7201267.9590449482</v>
      </c>
      <c r="K32" s="147">
        <f t="shared" si="11"/>
        <v>7270677.6518687904</v>
      </c>
      <c r="L32" s="147">
        <f t="shared" si="11"/>
        <v>7364450.652700806</v>
      </c>
      <c r="M32" s="147">
        <f t="shared" si="11"/>
        <v>7273577.5884558</v>
      </c>
      <c r="N32" s="147">
        <f t="shared" si="11"/>
        <v>7298839.778966615</v>
      </c>
      <c r="O32" s="147">
        <f t="shared" si="11"/>
        <v>7088558.2293789815</v>
      </c>
      <c r="P32" s="147">
        <f t="shared" si="11"/>
        <v>6785197.6625931654</v>
      </c>
      <c r="Q32" s="148">
        <f t="shared" si="11"/>
        <v>7093896.908954842</v>
      </c>
      <c r="R32" s="147">
        <f t="shared" si="11"/>
        <v>7265965.8743227404</v>
      </c>
      <c r="S32" s="147">
        <f t="shared" si="11"/>
        <v>7270677.6518687904</v>
      </c>
      <c r="T32" s="147">
        <f t="shared" si="11"/>
        <v>7298839.778966615</v>
      </c>
      <c r="U32" s="149">
        <f t="shared" si="11"/>
        <v>7093896.908954842</v>
      </c>
    </row>
    <row r="33" spans="1:21" ht="20.100000000000001" customHeight="1">
      <c r="A33" s="110">
        <f t="shared" si="0"/>
        <v>28</v>
      </c>
      <c r="B33" s="150" t="s">
        <v>142</v>
      </c>
      <c r="C33" s="126"/>
      <c r="D33" s="127"/>
      <c r="E33" s="119">
        <v>-3977.3468700000003</v>
      </c>
      <c r="F33" s="151">
        <v>-3977.3468700000003</v>
      </c>
      <c r="G33" s="151">
        <v>-3977.3468700000003</v>
      </c>
      <c r="H33" s="151">
        <v>-3977.3468700000003</v>
      </c>
      <c r="I33" s="151">
        <v>-3977.3468700000003</v>
      </c>
      <c r="J33" s="151">
        <v>-3977.3468700000003</v>
      </c>
      <c r="K33" s="151">
        <v>-3977.3468700000003</v>
      </c>
      <c r="L33" s="151">
        <v>-3977.3468700000003</v>
      </c>
      <c r="M33" s="151">
        <v>-3977.3468700000003</v>
      </c>
      <c r="N33" s="151">
        <v>-3977.3468700000003</v>
      </c>
      <c r="O33" s="151">
        <v>-3977.3468700000003</v>
      </c>
      <c r="P33" s="151">
        <v>-3977.3468700000003</v>
      </c>
      <c r="Q33" s="151">
        <v>-3977.3468700000003</v>
      </c>
      <c r="R33" s="121">
        <f>+H33</f>
        <v>-3977.3468700000003</v>
      </c>
      <c r="S33" s="121">
        <f>+K33</f>
        <v>-3977.3468700000003</v>
      </c>
      <c r="T33" s="121">
        <f>+N33</f>
        <v>-3977.3468700000003</v>
      </c>
      <c r="U33" s="122">
        <f>+Q33</f>
        <v>-3977.3468700000003</v>
      </c>
    </row>
    <row r="34" spans="1:21" ht="20.100000000000001" customHeight="1">
      <c r="A34" s="110">
        <f t="shared" si="0"/>
        <v>29</v>
      </c>
      <c r="B34" s="111" t="s">
        <v>143</v>
      </c>
      <c r="C34" s="112"/>
      <c r="D34" s="113"/>
      <c r="E34" s="139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2"/>
    </row>
    <row r="35" spans="1:21" ht="20.100000000000001" customHeight="1">
      <c r="A35" s="110">
        <f t="shared" si="0"/>
        <v>30</v>
      </c>
      <c r="B35" s="118" t="s">
        <v>144</v>
      </c>
      <c r="C35" s="112"/>
      <c r="D35" s="113"/>
      <c r="E35" s="119">
        <v>6830.2808399999994</v>
      </c>
      <c r="F35" s="120">
        <v>6830.2808399999994</v>
      </c>
      <c r="G35" s="120">
        <v>6830.2808399999994</v>
      </c>
      <c r="H35" s="120">
        <v>6830.2808399999994</v>
      </c>
      <c r="I35" s="120">
        <v>6830.2808399999994</v>
      </c>
      <c r="J35" s="120">
        <v>6830.2808399999994</v>
      </c>
      <c r="K35" s="120">
        <v>6830.2808399999994</v>
      </c>
      <c r="L35" s="120">
        <v>6830.2808399999994</v>
      </c>
      <c r="M35" s="120">
        <v>6830.2808399999994</v>
      </c>
      <c r="N35" s="120">
        <v>6830.2808399999994</v>
      </c>
      <c r="O35" s="120">
        <v>6830.2808399999994</v>
      </c>
      <c r="P35" s="120">
        <v>6830.2808399999994</v>
      </c>
      <c r="Q35" s="120">
        <v>6830.2808399999994</v>
      </c>
      <c r="R35" s="121">
        <f>+H35</f>
        <v>6830.2808399999994</v>
      </c>
      <c r="S35" s="121">
        <f>+K35</f>
        <v>6830.2808399999994</v>
      </c>
      <c r="T35" s="121">
        <f>+N35</f>
        <v>6830.2808399999994</v>
      </c>
      <c r="U35" s="122">
        <f>+Q35</f>
        <v>6830.2808399999994</v>
      </c>
    </row>
    <row r="36" spans="1:21" ht="20.100000000000001" customHeight="1">
      <c r="A36" s="110">
        <f t="shared" si="0"/>
        <v>31</v>
      </c>
      <c r="B36" s="152" t="s">
        <v>145</v>
      </c>
      <c r="C36" s="153"/>
      <c r="D36" s="154"/>
      <c r="E36" s="119">
        <v>16200.996195</v>
      </c>
      <c r="F36" s="125">
        <v>16969.390139999992</v>
      </c>
      <c r="G36" s="125">
        <v>16540.618535000001</v>
      </c>
      <c r="H36" s="125">
        <v>17638.57086</v>
      </c>
      <c r="I36" s="125">
        <v>17894.824679999998</v>
      </c>
      <c r="J36" s="125">
        <v>17559.622065</v>
      </c>
      <c r="K36" s="125">
        <v>17674.86344999999</v>
      </c>
      <c r="L36" s="125">
        <v>18203.66317</v>
      </c>
      <c r="M36" s="125">
        <v>17892.737175000002</v>
      </c>
      <c r="N36" s="125">
        <v>17938.700754999998</v>
      </c>
      <c r="O36" s="125">
        <v>17252.613615000002</v>
      </c>
      <c r="P36" s="125">
        <v>16340.604285000001</v>
      </c>
      <c r="Q36" s="125">
        <v>18632.200315000002</v>
      </c>
      <c r="R36" s="121">
        <f>+H36</f>
        <v>17638.57086</v>
      </c>
      <c r="S36" s="121">
        <f>+K36</f>
        <v>17674.86344999999</v>
      </c>
      <c r="T36" s="121">
        <f>+N36</f>
        <v>17938.700754999998</v>
      </c>
      <c r="U36" s="122">
        <f>+Q36</f>
        <v>18632.200315000002</v>
      </c>
    </row>
    <row r="37" spans="1:21" ht="20.100000000000001" customHeight="1">
      <c r="A37" s="110">
        <f t="shared" si="0"/>
        <v>32</v>
      </c>
      <c r="B37" s="118" t="s">
        <v>146</v>
      </c>
      <c r="C37" s="112"/>
      <c r="D37" s="113"/>
      <c r="E37" s="119">
        <v>56866.586594374152</v>
      </c>
      <c r="F37" s="120">
        <v>101465.31333303844</v>
      </c>
      <c r="G37" s="120">
        <v>106945.52148549764</v>
      </c>
      <c r="H37" s="120">
        <v>100633.05599534842</v>
      </c>
      <c r="I37" s="120">
        <v>106045.65710957586</v>
      </c>
      <c r="J37" s="120">
        <v>102031.12592568512</v>
      </c>
      <c r="K37" s="120">
        <v>103986.01162154255</v>
      </c>
      <c r="L37" s="120">
        <v>99603.810396720801</v>
      </c>
      <c r="M37" s="120">
        <v>103346.34513366301</v>
      </c>
      <c r="N37" s="120">
        <v>99968.957595415559</v>
      </c>
      <c r="O37" s="120">
        <v>100871.15716245584</v>
      </c>
      <c r="P37" s="120">
        <v>107011.32042813851</v>
      </c>
      <c r="Q37" s="120">
        <v>107399.72246889469</v>
      </c>
      <c r="R37" s="121">
        <f>+H37</f>
        <v>100633.05599534842</v>
      </c>
      <c r="S37" s="121">
        <f>+K37</f>
        <v>103986.01162154255</v>
      </c>
      <c r="T37" s="121">
        <f>+N37</f>
        <v>99968.957595415559</v>
      </c>
      <c r="U37" s="122">
        <f>+Q37</f>
        <v>107399.72246889469</v>
      </c>
    </row>
    <row r="38" spans="1:21" ht="20.100000000000001" customHeight="1">
      <c r="A38" s="110">
        <f t="shared" si="0"/>
        <v>33</v>
      </c>
      <c r="B38" s="118" t="s">
        <v>147</v>
      </c>
      <c r="C38" s="112"/>
      <c r="D38" s="113"/>
      <c r="E38" s="130">
        <v>-62292.108694494877</v>
      </c>
      <c r="F38" s="131">
        <v>138032.58337694799</v>
      </c>
      <c r="G38" s="131">
        <v>133586.4393668065</v>
      </c>
      <c r="H38" s="131">
        <v>133739.878071215</v>
      </c>
      <c r="I38" s="131">
        <v>154885.87712412799</v>
      </c>
      <c r="J38" s="131">
        <v>132328.9858773255</v>
      </c>
      <c r="K38" s="131">
        <v>133604.45433087699</v>
      </c>
      <c r="L38" s="131">
        <v>135924.29793514998</v>
      </c>
      <c r="M38" s="131">
        <v>132986.27916457501</v>
      </c>
      <c r="N38" s="131">
        <v>133538.830958721</v>
      </c>
      <c r="O38" s="131">
        <v>123480.49695738249</v>
      </c>
      <c r="P38" s="131">
        <v>122589.92019231251</v>
      </c>
      <c r="Q38" s="131">
        <v>149097.10232867702</v>
      </c>
      <c r="R38" s="132">
        <f>+H38</f>
        <v>133739.878071215</v>
      </c>
      <c r="S38" s="132">
        <f>+K38</f>
        <v>133604.45433087699</v>
      </c>
      <c r="T38" s="132">
        <f>+N38</f>
        <v>133538.830958721</v>
      </c>
      <c r="U38" s="133">
        <f>+Q38</f>
        <v>149097.10232867702</v>
      </c>
    </row>
    <row r="39" spans="1:21" ht="20.100000000000001" customHeight="1">
      <c r="A39" s="110">
        <f t="shared" si="0"/>
        <v>34</v>
      </c>
      <c r="B39" s="128"/>
      <c r="C39" s="126" t="s">
        <v>148</v>
      </c>
      <c r="D39" s="127"/>
      <c r="E39" s="155">
        <f t="shared" ref="E39:U39" si="12">SUM(E35:E38)</f>
        <v>17605.754934879282</v>
      </c>
      <c r="F39" s="147">
        <f t="shared" si="12"/>
        <v>263297.56768998643</v>
      </c>
      <c r="G39" s="147">
        <f t="shared" si="12"/>
        <v>263902.86022730416</v>
      </c>
      <c r="H39" s="147">
        <f t="shared" si="12"/>
        <v>258841.78576656344</v>
      </c>
      <c r="I39" s="147">
        <f t="shared" si="12"/>
        <v>285656.63975370384</v>
      </c>
      <c r="J39" s="147">
        <f t="shared" si="12"/>
        <v>258750.0147080106</v>
      </c>
      <c r="K39" s="147">
        <f t="shared" si="12"/>
        <v>262095.61024241953</v>
      </c>
      <c r="L39" s="147">
        <f t="shared" si="12"/>
        <v>260562.05234187079</v>
      </c>
      <c r="M39" s="147">
        <f t="shared" si="12"/>
        <v>261055.64231323803</v>
      </c>
      <c r="N39" s="147">
        <f t="shared" si="12"/>
        <v>258276.77014913654</v>
      </c>
      <c r="O39" s="147">
        <f t="shared" si="12"/>
        <v>248434.54857483832</v>
      </c>
      <c r="P39" s="147">
        <f t="shared" si="12"/>
        <v>252772.12574545102</v>
      </c>
      <c r="Q39" s="148">
        <f t="shared" si="12"/>
        <v>281959.30595257168</v>
      </c>
      <c r="R39" s="147">
        <f t="shared" si="12"/>
        <v>258841.78576656344</v>
      </c>
      <c r="S39" s="147">
        <f t="shared" si="12"/>
        <v>262095.61024241953</v>
      </c>
      <c r="T39" s="147">
        <f t="shared" si="12"/>
        <v>258276.77014913654</v>
      </c>
      <c r="U39" s="149">
        <f t="shared" si="12"/>
        <v>281959.30595257168</v>
      </c>
    </row>
    <row r="40" spans="1:21" ht="20.100000000000001" customHeight="1">
      <c r="A40" s="110">
        <f t="shared" si="0"/>
        <v>35</v>
      </c>
      <c r="B40" s="128"/>
      <c r="C40" s="126"/>
      <c r="D40" s="127"/>
      <c r="E40" s="139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40"/>
      <c r="R40" s="121"/>
      <c r="S40" s="121"/>
      <c r="T40" s="121"/>
      <c r="U40" s="122"/>
    </row>
    <row r="41" spans="1:21" ht="20.100000000000001" customHeight="1" thickBot="1">
      <c r="A41" s="110">
        <f t="shared" si="0"/>
        <v>36</v>
      </c>
      <c r="B41" s="156" t="s">
        <v>149</v>
      </c>
      <c r="C41" s="157"/>
      <c r="D41" s="158"/>
      <c r="E41" s="159">
        <f t="shared" ref="E41:U41" si="13">+E20+E21+E32+E33+E39</f>
        <v>36215205.714379914</v>
      </c>
      <c r="F41" s="160">
        <f t="shared" si="13"/>
        <v>30999890.859817412</v>
      </c>
      <c r="G41" s="160">
        <f t="shared" si="13"/>
        <v>30486655.126434736</v>
      </c>
      <c r="H41" s="160">
        <f t="shared" si="13"/>
        <v>31159483.54340798</v>
      </c>
      <c r="I41" s="160">
        <f t="shared" si="13"/>
        <v>31758894.722384691</v>
      </c>
      <c r="J41" s="160">
        <f t="shared" si="13"/>
        <v>31479344.003615852</v>
      </c>
      <c r="K41" s="160">
        <f t="shared" si="13"/>
        <v>35814406.109792903</v>
      </c>
      <c r="L41" s="160">
        <f t="shared" si="13"/>
        <v>32957675.244836021</v>
      </c>
      <c r="M41" s="160">
        <f t="shared" si="13"/>
        <v>32393469.83664839</v>
      </c>
      <c r="N41" s="160">
        <f t="shared" si="13"/>
        <v>32555153.903275296</v>
      </c>
      <c r="O41" s="160">
        <f t="shared" si="13"/>
        <v>32307933.204102293</v>
      </c>
      <c r="P41" s="160">
        <f t="shared" si="13"/>
        <v>30806602.742773481</v>
      </c>
      <c r="Q41" s="161">
        <f t="shared" si="13"/>
        <v>31169148.703721326</v>
      </c>
      <c r="R41" s="162">
        <f t="shared" si="13"/>
        <v>31159483.54340798</v>
      </c>
      <c r="S41" s="160">
        <f t="shared" si="13"/>
        <v>35814406.109792903</v>
      </c>
      <c r="T41" s="160">
        <f t="shared" si="13"/>
        <v>32555153.903275296</v>
      </c>
      <c r="U41" s="161">
        <f t="shared" si="13"/>
        <v>31169148.703721326</v>
      </c>
    </row>
    <row r="42" spans="1:21" ht="20.100000000000001" customHeight="1" thickTop="1">
      <c r="A42" s="110">
        <f t="shared" si="0"/>
        <v>37</v>
      </c>
      <c r="B42" s="111" t="s">
        <v>150</v>
      </c>
      <c r="C42" s="112"/>
      <c r="D42" s="113"/>
      <c r="E42" s="163">
        <v>1571</v>
      </c>
      <c r="F42" s="164">
        <v>1706</v>
      </c>
      <c r="G42" s="164">
        <v>1683</v>
      </c>
      <c r="H42" s="164">
        <v>1671</v>
      </c>
      <c r="I42" s="164">
        <v>1662</v>
      </c>
      <c r="J42" s="164">
        <v>1652</v>
      </c>
      <c r="K42" s="164">
        <v>1679</v>
      </c>
      <c r="L42" s="164">
        <v>1671</v>
      </c>
      <c r="M42" s="164">
        <v>1674</v>
      </c>
      <c r="N42" s="164">
        <v>1675</v>
      </c>
      <c r="O42" s="164">
        <v>6313</v>
      </c>
      <c r="P42" s="164">
        <v>6272</v>
      </c>
      <c r="Q42" s="164">
        <v>6250</v>
      </c>
      <c r="R42" s="165">
        <f>+H42</f>
        <v>1671</v>
      </c>
      <c r="S42" s="165">
        <f>+K42</f>
        <v>1679</v>
      </c>
      <c r="T42" s="165">
        <f>+N42</f>
        <v>1675</v>
      </c>
      <c r="U42" s="166">
        <f>+Q42</f>
        <v>6250</v>
      </c>
    </row>
    <row r="43" spans="1:21" ht="20.100000000000001" customHeight="1" thickBot="1">
      <c r="A43" s="110">
        <f t="shared" si="0"/>
        <v>38</v>
      </c>
      <c r="B43" s="167"/>
      <c r="C43" s="168"/>
      <c r="D43" s="169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1"/>
      <c r="R43" s="172"/>
      <c r="S43" s="172"/>
      <c r="T43" s="172"/>
      <c r="U43" s="173"/>
    </row>
    <row r="44" spans="1:21" ht="20.100000000000001" customHeight="1">
      <c r="A44" s="110"/>
      <c r="B44" s="174"/>
      <c r="C44" s="174"/>
      <c r="D44" s="174"/>
      <c r="R44" s="174"/>
      <c r="S44" s="174"/>
      <c r="T44" s="174"/>
      <c r="U44" s="174"/>
    </row>
    <row r="45" spans="1:21" ht="20.100000000000001" customHeight="1">
      <c r="A45" s="110"/>
      <c r="B45" s="96" t="str">
        <f>+B1</f>
        <v>Thai Containers Business THAILAND</v>
      </c>
      <c r="C45" s="174"/>
      <c r="D45" s="174"/>
      <c r="R45" s="174"/>
      <c r="S45" s="174"/>
      <c r="T45" s="174"/>
      <c r="U45" s="174"/>
    </row>
    <row r="46" spans="1:21" ht="20.100000000000001" customHeight="1">
      <c r="A46" s="110"/>
      <c r="B46" s="92" t="s">
        <v>100</v>
      </c>
      <c r="C46" s="174"/>
      <c r="D46" s="174"/>
      <c r="R46" s="174"/>
      <c r="S46" s="174"/>
      <c r="T46" s="174"/>
      <c r="U46" s="174"/>
    </row>
    <row r="47" spans="1:21" ht="20.100000000000001" customHeight="1">
      <c r="A47" s="110"/>
      <c r="B47" s="96" t="str">
        <f>+B3</f>
        <v>Actual 2022</v>
      </c>
      <c r="C47" s="174"/>
      <c r="D47" s="174"/>
      <c r="E47" s="175"/>
      <c r="G47" s="87"/>
      <c r="H47" s="87"/>
      <c r="I47" s="87"/>
      <c r="J47" s="87"/>
      <c r="K47" s="87"/>
      <c r="L47" s="87"/>
      <c r="M47" s="87"/>
      <c r="N47" s="87"/>
      <c r="O47" s="175"/>
      <c r="P47" s="87"/>
      <c r="Q47" s="95"/>
      <c r="R47" s="176"/>
      <c r="S47" s="176"/>
      <c r="T47" s="176"/>
      <c r="U47" s="176"/>
    </row>
    <row r="48" spans="1:21" ht="20.100000000000001" customHeight="1" thickBot="1">
      <c r="A48" s="110"/>
      <c r="B48" s="176"/>
      <c r="C48" s="176"/>
      <c r="D48" s="176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95"/>
      <c r="R48" s="174"/>
      <c r="S48" s="174"/>
      <c r="T48" s="174"/>
      <c r="U48" s="177" t="s">
        <v>151</v>
      </c>
    </row>
    <row r="49" spans="1:21" ht="20.100000000000001" customHeight="1" thickBot="1">
      <c r="A49" s="178"/>
      <c r="B49" s="179" t="s">
        <v>152</v>
      </c>
      <c r="C49" s="180"/>
      <c r="D49" s="181"/>
      <c r="E49" s="182" t="str">
        <f t="shared" ref="E49:Q49" si="14">E5</f>
        <v>2021</v>
      </c>
      <c r="F49" s="105" t="str">
        <f t="shared" si="14"/>
        <v>Jan</v>
      </c>
      <c r="G49" s="105" t="str">
        <f t="shared" si="14"/>
        <v>Feb</v>
      </c>
      <c r="H49" s="105" t="str">
        <f t="shared" si="14"/>
        <v>Mar</v>
      </c>
      <c r="I49" s="105" t="str">
        <f t="shared" si="14"/>
        <v>Apr</v>
      </c>
      <c r="J49" s="105" t="str">
        <f t="shared" si="14"/>
        <v>May</v>
      </c>
      <c r="K49" s="105" t="str">
        <f t="shared" si="14"/>
        <v>Jun</v>
      </c>
      <c r="L49" s="105" t="str">
        <f t="shared" si="14"/>
        <v>Jul</v>
      </c>
      <c r="M49" s="105" t="str">
        <f t="shared" si="14"/>
        <v>Aug</v>
      </c>
      <c r="N49" s="105" t="str">
        <f t="shared" si="14"/>
        <v>Sep</v>
      </c>
      <c r="O49" s="105" t="str">
        <f t="shared" si="14"/>
        <v>Oct</v>
      </c>
      <c r="P49" s="105" t="str">
        <f t="shared" si="14"/>
        <v>Nov</v>
      </c>
      <c r="Q49" s="106" t="str">
        <f t="shared" si="14"/>
        <v>Dec</v>
      </c>
      <c r="R49" s="108" t="s">
        <v>26</v>
      </c>
      <c r="S49" s="108" t="s">
        <v>27</v>
      </c>
      <c r="T49" s="108" t="s">
        <v>28</v>
      </c>
      <c r="U49" s="109" t="s">
        <v>29</v>
      </c>
    </row>
    <row r="50" spans="1:21" ht="20.100000000000001" customHeight="1">
      <c r="A50" s="110">
        <v>1</v>
      </c>
      <c r="B50" s="111" t="s">
        <v>153</v>
      </c>
      <c r="C50" s="112"/>
      <c r="D50" s="113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83"/>
      <c r="R50" s="116"/>
      <c r="S50" s="116"/>
      <c r="T50" s="116"/>
      <c r="U50" s="117"/>
    </row>
    <row r="51" spans="1:21" ht="20.100000000000001" customHeight="1">
      <c r="A51" s="110">
        <f t="shared" ref="A51:A61" si="15">+A50+1</f>
        <v>2</v>
      </c>
      <c r="B51" s="118" t="s">
        <v>154</v>
      </c>
      <c r="C51" s="112"/>
      <c r="D51" s="113"/>
      <c r="E51" s="119">
        <v>746410.57091733115</v>
      </c>
      <c r="F51" s="184">
        <v>828270.846937928</v>
      </c>
      <c r="G51" s="184">
        <v>808747.84140526399</v>
      </c>
      <c r="H51" s="184">
        <v>894643.0850052695</v>
      </c>
      <c r="I51" s="184">
        <v>812038.29270682589</v>
      </c>
      <c r="J51" s="184">
        <v>799954.01999520755</v>
      </c>
      <c r="K51" s="184">
        <v>872110.74362720293</v>
      </c>
      <c r="L51" s="184">
        <v>870253.51262282196</v>
      </c>
      <c r="M51" s="184">
        <v>687170.480619304</v>
      </c>
      <c r="N51" s="184">
        <v>718383.42868984293</v>
      </c>
      <c r="O51" s="184">
        <v>695056.73870219302</v>
      </c>
      <c r="P51" s="184">
        <v>576891.4975726105</v>
      </c>
      <c r="Q51" s="184">
        <v>633826.5330811945</v>
      </c>
      <c r="R51" s="121">
        <f t="shared" ref="R51:R60" si="16">+H51</f>
        <v>894643.0850052695</v>
      </c>
      <c r="S51" s="121">
        <f t="shared" ref="S51:S60" si="17">+K51</f>
        <v>872110.74362720293</v>
      </c>
      <c r="T51" s="121">
        <f t="shared" ref="T51:T60" si="18">+N51</f>
        <v>718383.42868984293</v>
      </c>
      <c r="U51" s="122">
        <f t="shared" ref="U51:U60" si="19">+Q51</f>
        <v>633826.5330811945</v>
      </c>
    </row>
    <row r="52" spans="1:21" ht="20.100000000000001" customHeight="1">
      <c r="A52" s="110">
        <f t="shared" si="15"/>
        <v>3</v>
      </c>
      <c r="B52" s="118" t="s">
        <v>155</v>
      </c>
      <c r="C52" s="112"/>
      <c r="D52" s="113"/>
      <c r="E52" s="119">
        <v>75217.693694070505</v>
      </c>
      <c r="F52" s="185">
        <v>73219.588047256009</v>
      </c>
      <c r="G52" s="185">
        <v>67815.144218817499</v>
      </c>
      <c r="H52" s="185">
        <v>71544.158411487006</v>
      </c>
      <c r="I52" s="185">
        <v>63261.452705919997</v>
      </c>
      <c r="J52" s="185">
        <v>57129.733168985491</v>
      </c>
      <c r="K52" s="185">
        <v>59629.782565317</v>
      </c>
      <c r="L52" s="185">
        <v>57524.767280925</v>
      </c>
      <c r="M52" s="185">
        <v>55616.170269087503</v>
      </c>
      <c r="N52" s="185">
        <v>56029.909601860993</v>
      </c>
      <c r="O52" s="185">
        <v>47134.306462565502</v>
      </c>
      <c r="P52" s="185">
        <v>43922.035680709501</v>
      </c>
      <c r="Q52" s="185">
        <v>36180.543395724999</v>
      </c>
      <c r="R52" s="121">
        <f t="shared" si="16"/>
        <v>71544.158411487006</v>
      </c>
      <c r="S52" s="121">
        <f t="shared" si="17"/>
        <v>59629.782565317</v>
      </c>
      <c r="T52" s="121">
        <f t="shared" si="18"/>
        <v>56029.909601860993</v>
      </c>
      <c r="U52" s="122">
        <f t="shared" si="19"/>
        <v>36180.543395724999</v>
      </c>
    </row>
    <row r="53" spans="1:21" ht="20.100000000000001" customHeight="1">
      <c r="A53" s="110">
        <f t="shared" si="15"/>
        <v>4</v>
      </c>
      <c r="B53" s="118" t="s">
        <v>156</v>
      </c>
      <c r="C53" s="112"/>
      <c r="D53" s="113"/>
      <c r="E53" s="119">
        <v>1991232.4273716884</v>
      </c>
      <c r="F53" s="184">
        <v>1593761.1668256843</v>
      </c>
      <c r="G53" s="184">
        <v>1346582.8445232445</v>
      </c>
      <c r="H53" s="184">
        <v>1347773.3429237322</v>
      </c>
      <c r="I53" s="184">
        <v>1367553.7663374883</v>
      </c>
      <c r="J53" s="184">
        <v>1390531.7664219975</v>
      </c>
      <c r="K53" s="184">
        <v>1387005.4513652336</v>
      </c>
      <c r="L53" s="184">
        <v>1314765.2734897642</v>
      </c>
      <c r="M53" s="184">
        <v>1319835.898116753</v>
      </c>
      <c r="N53" s="184">
        <v>1492440.7469188157</v>
      </c>
      <c r="O53" s="184">
        <v>1438625.8319956928</v>
      </c>
      <c r="P53" s="184">
        <v>1295173.8827996764</v>
      </c>
      <c r="Q53" s="184">
        <v>1285558.0145727068</v>
      </c>
      <c r="R53" s="121">
        <f t="shared" si="16"/>
        <v>1347773.3429237322</v>
      </c>
      <c r="S53" s="121">
        <f t="shared" si="17"/>
        <v>1387005.4513652336</v>
      </c>
      <c r="T53" s="121">
        <f t="shared" si="18"/>
        <v>1492440.7469188157</v>
      </c>
      <c r="U53" s="122">
        <f t="shared" si="19"/>
        <v>1285558.0145727068</v>
      </c>
    </row>
    <row r="54" spans="1:21" ht="20.100000000000001" customHeight="1">
      <c r="A54" s="110">
        <f t="shared" si="15"/>
        <v>5</v>
      </c>
      <c r="B54" s="118" t="s">
        <v>157</v>
      </c>
      <c r="C54" s="112"/>
      <c r="D54" s="113"/>
      <c r="E54" s="119">
        <v>496456.22380797548</v>
      </c>
      <c r="F54" s="184">
        <v>414795.66857913195</v>
      </c>
      <c r="G54" s="184">
        <v>378496.56865277851</v>
      </c>
      <c r="H54" s="184">
        <v>325541.15681638737</v>
      </c>
      <c r="I54" s="184">
        <v>300900.2019310639</v>
      </c>
      <c r="J54" s="184">
        <v>277501.89932008041</v>
      </c>
      <c r="K54" s="184">
        <v>262053.93923206287</v>
      </c>
      <c r="L54" s="184">
        <v>352997.39266997593</v>
      </c>
      <c r="M54" s="184">
        <v>324558.57920761843</v>
      </c>
      <c r="N54" s="184">
        <v>246519.3128072749</v>
      </c>
      <c r="O54" s="184">
        <v>265058.63608590898</v>
      </c>
      <c r="P54" s="184">
        <v>251839.01527247191</v>
      </c>
      <c r="Q54" s="184">
        <v>269328.02727348945</v>
      </c>
      <c r="R54" s="121">
        <f t="shared" si="16"/>
        <v>325541.15681638737</v>
      </c>
      <c r="S54" s="121">
        <f t="shared" si="17"/>
        <v>262053.93923206287</v>
      </c>
      <c r="T54" s="121">
        <f t="shared" si="18"/>
        <v>246519.3128072749</v>
      </c>
      <c r="U54" s="122">
        <f t="shared" si="19"/>
        <v>269328.02727348945</v>
      </c>
    </row>
    <row r="55" spans="1:21" ht="20.100000000000001" customHeight="1">
      <c r="A55" s="110">
        <f t="shared" si="15"/>
        <v>6</v>
      </c>
      <c r="B55" s="118" t="s">
        <v>158</v>
      </c>
      <c r="C55" s="112"/>
      <c r="D55" s="113"/>
      <c r="E55" s="119">
        <v>65821.907058864002</v>
      </c>
      <c r="F55" s="186">
        <v>14009.587703607122</v>
      </c>
      <c r="G55" s="186">
        <v>49030.272152686499</v>
      </c>
      <c r="H55" s="186">
        <v>75978.070227061995</v>
      </c>
      <c r="I55" s="186">
        <v>72483.184185374615</v>
      </c>
      <c r="J55" s="186">
        <v>78483.808898893694</v>
      </c>
      <c r="K55" s="186">
        <v>79812.298779058692</v>
      </c>
      <c r="L55" s="186">
        <v>112617.16387773766</v>
      </c>
      <c r="M55" s="186">
        <v>40024.119487118165</v>
      </c>
      <c r="N55" s="186">
        <v>85521.055533884675</v>
      </c>
      <c r="O55" s="186">
        <v>79469.992084015757</v>
      </c>
      <c r="P55" s="186">
        <v>64648.753671158658</v>
      </c>
      <c r="Q55" s="186">
        <v>71842.641642133443</v>
      </c>
      <c r="R55" s="121">
        <f t="shared" si="16"/>
        <v>75978.070227061995</v>
      </c>
      <c r="S55" s="121">
        <f t="shared" si="17"/>
        <v>79812.298779058692</v>
      </c>
      <c r="T55" s="121">
        <f t="shared" si="18"/>
        <v>85521.055533884675</v>
      </c>
      <c r="U55" s="122">
        <f t="shared" si="19"/>
        <v>71842.641642133443</v>
      </c>
    </row>
    <row r="56" spans="1:21" ht="20.100000000000001" customHeight="1">
      <c r="A56" s="110">
        <f t="shared" si="15"/>
        <v>7</v>
      </c>
      <c r="B56" s="118" t="s">
        <v>159</v>
      </c>
      <c r="C56" s="112"/>
      <c r="D56" s="113"/>
      <c r="E56" s="119">
        <v>33994.386066314502</v>
      </c>
      <c r="F56" s="187">
        <v>17469.426849589512</v>
      </c>
      <c r="G56" s="187">
        <v>17816.514758753001</v>
      </c>
      <c r="H56" s="187">
        <v>12510.075708352997</v>
      </c>
      <c r="I56" s="187">
        <v>32775.19368861556</v>
      </c>
      <c r="J56" s="187">
        <v>16084.733305427992</v>
      </c>
      <c r="K56" s="187">
        <v>-16737.388888924008</v>
      </c>
      <c r="L56" s="187">
        <v>-7183.3250959474972</v>
      </c>
      <c r="M56" s="187">
        <v>214764.57278561752</v>
      </c>
      <c r="N56" s="187">
        <v>-41194.511639252996</v>
      </c>
      <c r="O56" s="187">
        <v>-45052.817411449505</v>
      </c>
      <c r="P56" s="187">
        <v>-45879.938932387005</v>
      </c>
      <c r="Q56" s="187">
        <v>131235.17890347302</v>
      </c>
      <c r="R56" s="121">
        <f t="shared" si="16"/>
        <v>12510.075708352997</v>
      </c>
      <c r="S56" s="121">
        <f t="shared" si="17"/>
        <v>-16737.388888924008</v>
      </c>
      <c r="T56" s="121">
        <f t="shared" si="18"/>
        <v>-41194.511639252996</v>
      </c>
      <c r="U56" s="122">
        <f t="shared" si="19"/>
        <v>131235.17890347302</v>
      </c>
    </row>
    <row r="57" spans="1:21" ht="20.100000000000001" customHeight="1">
      <c r="A57" s="110">
        <f t="shared" si="15"/>
        <v>8</v>
      </c>
      <c r="B57" s="118" t="s">
        <v>160</v>
      </c>
      <c r="C57" s="112"/>
      <c r="D57" s="113"/>
      <c r="E57" s="119">
        <v>5926471.543697509</v>
      </c>
      <c r="F57" s="187">
        <v>7426873.5220764782</v>
      </c>
      <c r="G57" s="187">
        <v>7490587.5721437428</v>
      </c>
      <c r="H57" s="187">
        <v>7817692.2548867818</v>
      </c>
      <c r="I57" s="187">
        <v>8236168.189397729</v>
      </c>
      <c r="J57" s="187">
        <v>7906855.6530206138</v>
      </c>
      <c r="K57" s="187">
        <v>11516400.834830906</v>
      </c>
      <c r="L57" s="187">
        <v>11771399.308887485</v>
      </c>
      <c r="M57" s="187">
        <v>5167490.1050416976</v>
      </c>
      <c r="N57" s="187">
        <v>4739709.6569035575</v>
      </c>
      <c r="O57" s="187">
        <v>4658716.2139593139</v>
      </c>
      <c r="P57" s="187">
        <v>4406474.7479293477</v>
      </c>
      <c r="Q57" s="187">
        <v>4950089.0651200227</v>
      </c>
      <c r="R57" s="121">
        <f t="shared" si="16"/>
        <v>7817692.2548867818</v>
      </c>
      <c r="S57" s="121">
        <f t="shared" si="17"/>
        <v>11516400.834830906</v>
      </c>
      <c r="T57" s="121">
        <f t="shared" si="18"/>
        <v>4739709.6569035575</v>
      </c>
      <c r="U57" s="122">
        <f t="shared" si="19"/>
        <v>4950089.0651200227</v>
      </c>
    </row>
    <row r="58" spans="1:21" ht="20.100000000000001" customHeight="1">
      <c r="A58" s="110">
        <f t="shared" si="15"/>
        <v>9</v>
      </c>
      <c r="B58" s="118" t="s">
        <v>161</v>
      </c>
      <c r="C58" s="112"/>
      <c r="D58" s="113"/>
      <c r="E58" s="119">
        <v>568253.21586039255</v>
      </c>
      <c r="F58" s="184">
        <v>361140.36664389301</v>
      </c>
      <c r="G58" s="184">
        <v>260607.14307703849</v>
      </c>
      <c r="H58" s="184">
        <v>272975.37758700899</v>
      </c>
      <c r="I58" s="184">
        <v>302588.30017208902</v>
      </c>
      <c r="J58" s="184">
        <v>314221.88644659793</v>
      </c>
      <c r="K58" s="184">
        <v>327889.43909781222</v>
      </c>
      <c r="L58" s="184">
        <v>354719.04121394065</v>
      </c>
      <c r="M58" s="184">
        <v>372715.31010074762</v>
      </c>
      <c r="N58" s="184">
        <v>407215.7414723151</v>
      </c>
      <c r="O58" s="184">
        <v>397983.81274488888</v>
      </c>
      <c r="P58" s="184">
        <v>395621.80109226785</v>
      </c>
      <c r="Q58" s="184">
        <v>262805.88573970163</v>
      </c>
      <c r="R58" s="121">
        <f t="shared" si="16"/>
        <v>272975.37758700899</v>
      </c>
      <c r="S58" s="121">
        <f t="shared" si="17"/>
        <v>327889.43909781222</v>
      </c>
      <c r="T58" s="121">
        <f t="shared" si="18"/>
        <v>407215.7414723151</v>
      </c>
      <c r="U58" s="122">
        <f t="shared" si="19"/>
        <v>262805.88573970163</v>
      </c>
    </row>
    <row r="59" spans="1:21" ht="20.100000000000001" customHeight="1">
      <c r="A59" s="110">
        <f t="shared" si="15"/>
        <v>10</v>
      </c>
      <c r="B59" s="118" t="s">
        <v>162</v>
      </c>
      <c r="C59" s="112"/>
      <c r="D59" s="113"/>
      <c r="E59" s="119">
        <v>66668.424554992002</v>
      </c>
      <c r="F59" s="184">
        <v>53027.835453644002</v>
      </c>
      <c r="G59" s="184">
        <v>55129.191176029504</v>
      </c>
      <c r="H59" s="184">
        <v>63476.017853269994</v>
      </c>
      <c r="I59" s="184">
        <v>50133.020746080001</v>
      </c>
      <c r="J59" s="184">
        <v>61609.303530805497</v>
      </c>
      <c r="K59" s="184">
        <v>52594.072404794992</v>
      </c>
      <c r="L59" s="184">
        <v>58294.112117700002</v>
      </c>
      <c r="M59" s="184">
        <v>55026.800455767501</v>
      </c>
      <c r="N59" s="184">
        <v>63309.177502332997</v>
      </c>
      <c r="O59" s="184">
        <v>33874.487642259497</v>
      </c>
      <c r="P59" s="184">
        <v>51078.425634527506</v>
      </c>
      <c r="Q59" s="184">
        <v>55136.412867938823</v>
      </c>
      <c r="R59" s="121">
        <f t="shared" si="16"/>
        <v>63476.017853269994</v>
      </c>
      <c r="S59" s="121">
        <f t="shared" si="17"/>
        <v>52594.072404794992</v>
      </c>
      <c r="T59" s="121">
        <f t="shared" si="18"/>
        <v>63309.177502332997</v>
      </c>
      <c r="U59" s="122">
        <f t="shared" si="19"/>
        <v>55136.412867938823</v>
      </c>
    </row>
    <row r="60" spans="1:21" ht="20.100000000000001" customHeight="1">
      <c r="A60" s="110">
        <f t="shared" si="15"/>
        <v>11</v>
      </c>
      <c r="B60" s="118" t="s">
        <v>163</v>
      </c>
      <c r="C60" s="112"/>
      <c r="D60" s="113"/>
      <c r="E60" s="130">
        <v>3066509.6167170596</v>
      </c>
      <c r="F60" s="188">
        <v>3191355.8523152238</v>
      </c>
      <c r="G60" s="188">
        <v>3201573.3115511029</v>
      </c>
      <c r="H60" s="188">
        <v>3255491.3135580639</v>
      </c>
      <c r="I60" s="188">
        <v>3330030.6116205109</v>
      </c>
      <c r="J60" s="188">
        <v>3272731.5389505504</v>
      </c>
      <c r="K60" s="188">
        <v>4003592.5440093265</v>
      </c>
      <c r="L60" s="188">
        <v>447566.91585779999</v>
      </c>
      <c r="M60" s="188">
        <v>445468.23083717655</v>
      </c>
      <c r="N60" s="188">
        <v>438965.45772713941</v>
      </c>
      <c r="O60" s="188">
        <v>406056.54742041766</v>
      </c>
      <c r="P60" s="188">
        <v>380459.99042674911</v>
      </c>
      <c r="Q60" s="188">
        <v>322933.78351866128</v>
      </c>
      <c r="R60" s="132">
        <f t="shared" si="16"/>
        <v>3255491.3135580639</v>
      </c>
      <c r="S60" s="132">
        <f t="shared" si="17"/>
        <v>4003592.5440093265</v>
      </c>
      <c r="T60" s="132">
        <f t="shared" si="18"/>
        <v>438965.45772713941</v>
      </c>
      <c r="U60" s="133">
        <f t="shared" si="19"/>
        <v>322933.78351866128</v>
      </c>
    </row>
    <row r="61" spans="1:21" ht="20.100000000000001" customHeight="1">
      <c r="A61" s="110">
        <f t="shared" si="15"/>
        <v>12</v>
      </c>
      <c r="B61" s="118"/>
      <c r="C61" s="112" t="s">
        <v>164</v>
      </c>
      <c r="D61" s="113"/>
      <c r="E61" s="134">
        <f>SUM(E51:E60)</f>
        <v>13037036.009746198</v>
      </c>
      <c r="F61" s="134">
        <f>SUM(F51:F60)</f>
        <v>13973923.861432437</v>
      </c>
      <c r="G61" s="134">
        <f t="shared" ref="G61:U61" si="20">SUM(G51:G60)</f>
        <v>13676386.403659457</v>
      </c>
      <c r="H61" s="134">
        <f t="shared" si="20"/>
        <v>14137624.852977416</v>
      </c>
      <c r="I61" s="134">
        <f t="shared" si="20"/>
        <v>14567932.213491697</v>
      </c>
      <c r="J61" s="134">
        <f t="shared" si="20"/>
        <v>14175104.34305916</v>
      </c>
      <c r="K61" s="134">
        <f t="shared" si="20"/>
        <v>18544351.717022792</v>
      </c>
      <c r="L61" s="134">
        <f t="shared" si="20"/>
        <v>15332954.162922204</v>
      </c>
      <c r="M61" s="134">
        <f t="shared" si="20"/>
        <v>8682670.2669208869</v>
      </c>
      <c r="N61" s="134">
        <f t="shared" si="20"/>
        <v>8206899.9755177721</v>
      </c>
      <c r="O61" s="134">
        <f t="shared" si="20"/>
        <v>7976923.7496858062</v>
      </c>
      <c r="P61" s="134">
        <f t="shared" si="20"/>
        <v>7420230.2111471323</v>
      </c>
      <c r="Q61" s="189">
        <f t="shared" si="20"/>
        <v>8018936.0861150473</v>
      </c>
      <c r="R61" s="132">
        <f t="shared" si="20"/>
        <v>14137624.852977416</v>
      </c>
      <c r="S61" s="132">
        <f t="shared" si="20"/>
        <v>18544351.717022792</v>
      </c>
      <c r="T61" s="132">
        <f t="shared" si="20"/>
        <v>8206899.9755177721</v>
      </c>
      <c r="U61" s="133">
        <f t="shared" si="20"/>
        <v>8018936.0861150473</v>
      </c>
    </row>
    <row r="62" spans="1:21" ht="20.100000000000001" customHeight="1">
      <c r="A62" s="110">
        <f>+A60+1</f>
        <v>12</v>
      </c>
      <c r="B62" s="118" t="s">
        <v>165</v>
      </c>
      <c r="C62" s="112"/>
      <c r="D62" s="113"/>
      <c r="E62" s="119">
        <v>0</v>
      </c>
      <c r="F62" s="185">
        <v>0</v>
      </c>
      <c r="G62" s="185">
        <v>0</v>
      </c>
      <c r="H62" s="185">
        <v>0</v>
      </c>
      <c r="I62" s="185">
        <v>0</v>
      </c>
      <c r="J62" s="185">
        <v>0</v>
      </c>
      <c r="K62" s="185">
        <v>0</v>
      </c>
      <c r="L62" s="185">
        <v>0</v>
      </c>
      <c r="M62" s="185">
        <v>0</v>
      </c>
      <c r="N62" s="185">
        <v>0</v>
      </c>
      <c r="O62" s="185">
        <v>0</v>
      </c>
      <c r="P62" s="185">
        <v>0</v>
      </c>
      <c r="Q62" s="185">
        <v>0</v>
      </c>
      <c r="R62" s="121">
        <f t="shared" ref="R62:R67" si="21">+H62</f>
        <v>0</v>
      </c>
      <c r="S62" s="121">
        <f t="shared" ref="S62:S67" si="22">+K62</f>
        <v>0</v>
      </c>
      <c r="T62" s="121">
        <f t="shared" ref="T62:T67" si="23">+N62</f>
        <v>0</v>
      </c>
      <c r="U62" s="122">
        <f t="shared" ref="U62:U67" si="24">+Q62</f>
        <v>0</v>
      </c>
    </row>
    <row r="63" spans="1:21" ht="20.100000000000001" customHeight="1">
      <c r="A63" s="110">
        <f>+A61+1</f>
        <v>13</v>
      </c>
      <c r="B63" s="118" t="s">
        <v>166</v>
      </c>
      <c r="C63" s="112"/>
      <c r="D63" s="113"/>
      <c r="E63" s="119">
        <v>0</v>
      </c>
      <c r="F63" s="184">
        <v>0</v>
      </c>
      <c r="G63" s="184">
        <v>0</v>
      </c>
      <c r="H63" s="184">
        <v>0</v>
      </c>
      <c r="I63" s="184">
        <v>0</v>
      </c>
      <c r="J63" s="184">
        <v>0</v>
      </c>
      <c r="K63" s="184">
        <v>0</v>
      </c>
      <c r="L63" s="184">
        <v>0</v>
      </c>
      <c r="M63" s="184">
        <v>0</v>
      </c>
      <c r="N63" s="184">
        <v>0</v>
      </c>
      <c r="O63" s="184">
        <v>0</v>
      </c>
      <c r="P63" s="184">
        <v>0</v>
      </c>
      <c r="Q63" s="184">
        <v>0</v>
      </c>
      <c r="R63" s="121">
        <f t="shared" si="21"/>
        <v>0</v>
      </c>
      <c r="S63" s="121">
        <f t="shared" si="22"/>
        <v>0</v>
      </c>
      <c r="T63" s="121">
        <f t="shared" si="23"/>
        <v>0</v>
      </c>
      <c r="U63" s="122">
        <f t="shared" si="24"/>
        <v>0</v>
      </c>
    </row>
    <row r="64" spans="1:21" ht="20.100000000000001" customHeight="1">
      <c r="A64" s="110">
        <f t="shared" ref="A64:A89" si="25">+A63+1</f>
        <v>14</v>
      </c>
      <c r="B64" s="190" t="s">
        <v>167</v>
      </c>
      <c r="C64" s="112"/>
      <c r="D64" s="113"/>
      <c r="E64" s="119">
        <v>222492.97604598381</v>
      </c>
      <c r="F64" s="184">
        <v>217636.13526761808</v>
      </c>
      <c r="G64" s="184">
        <v>217967.80461533507</v>
      </c>
      <c r="H64" s="184">
        <v>208275.45984651722</v>
      </c>
      <c r="I64" s="184">
        <v>198760.17574920773</v>
      </c>
      <c r="J64" s="184">
        <v>198891.34673134776</v>
      </c>
      <c r="K64" s="184">
        <v>200383.75286780525</v>
      </c>
      <c r="L64" s="184">
        <v>202949.69992998778</v>
      </c>
      <c r="M64" s="184">
        <v>203911.7497567714</v>
      </c>
      <c r="N64" s="184">
        <v>204944.0573224909</v>
      </c>
      <c r="O64" s="184">
        <v>205707.22180973119</v>
      </c>
      <c r="P64" s="184">
        <v>205641.53047194632</v>
      </c>
      <c r="Q64" s="184">
        <v>183642.1506674928</v>
      </c>
      <c r="R64" s="121">
        <f t="shared" si="21"/>
        <v>208275.45984651722</v>
      </c>
      <c r="S64" s="121">
        <f t="shared" si="22"/>
        <v>200383.75286780525</v>
      </c>
      <c r="T64" s="121">
        <f t="shared" si="23"/>
        <v>204944.0573224909</v>
      </c>
      <c r="U64" s="122">
        <f t="shared" si="24"/>
        <v>183642.1506674928</v>
      </c>
    </row>
    <row r="65" spans="1:21" ht="20.100000000000001" customHeight="1">
      <c r="A65" s="110">
        <f t="shared" si="25"/>
        <v>15</v>
      </c>
      <c r="B65" s="128" t="s">
        <v>168</v>
      </c>
      <c r="C65" s="126"/>
      <c r="D65" s="127"/>
      <c r="E65" s="119">
        <v>2421757.2454828136</v>
      </c>
      <c r="F65" s="191">
        <v>768344.32539073203</v>
      </c>
      <c r="G65" s="191">
        <v>688486.20210872951</v>
      </c>
      <c r="H65" s="191">
        <v>589575.33839764399</v>
      </c>
      <c r="I65" s="191">
        <v>581001.34183189995</v>
      </c>
      <c r="J65" s="191">
        <v>576170.91965490603</v>
      </c>
      <c r="K65" s="191">
        <v>546248.3905687579</v>
      </c>
      <c r="L65" s="191">
        <v>452286.36002094706</v>
      </c>
      <c r="M65" s="191">
        <v>409961.28344561107</v>
      </c>
      <c r="N65" s="191">
        <v>403315.943309505</v>
      </c>
      <c r="O65" s="191">
        <v>387779.07602925453</v>
      </c>
      <c r="P65" s="191">
        <v>352579.24295803759</v>
      </c>
      <c r="Q65" s="191">
        <v>287875.21070638049</v>
      </c>
      <c r="R65" s="121">
        <f t="shared" si="21"/>
        <v>589575.33839764399</v>
      </c>
      <c r="S65" s="121">
        <f t="shared" si="22"/>
        <v>546248.3905687579</v>
      </c>
      <c r="T65" s="121">
        <f t="shared" si="23"/>
        <v>403315.943309505</v>
      </c>
      <c r="U65" s="122">
        <f t="shared" si="24"/>
        <v>287875.21070638049</v>
      </c>
    </row>
    <row r="66" spans="1:21" ht="20.100000000000001" customHeight="1">
      <c r="A66" s="110">
        <f t="shared" si="25"/>
        <v>16</v>
      </c>
      <c r="B66" s="128" t="s">
        <v>169</v>
      </c>
      <c r="C66" s="112"/>
      <c r="D66" s="113"/>
      <c r="E66" s="192">
        <v>441925.33128081699</v>
      </c>
      <c r="F66" s="193">
        <v>438987.05998212006</v>
      </c>
      <c r="G66" s="193">
        <v>422711.64600913652</v>
      </c>
      <c r="H66" s="193">
        <v>438687.67135789001</v>
      </c>
      <c r="I66" s="193">
        <v>440129.57795702398</v>
      </c>
      <c r="J66" s="193">
        <v>424718.97203102947</v>
      </c>
      <c r="K66" s="193">
        <v>427421.69467863097</v>
      </c>
      <c r="L66" s="193">
        <v>435064.89225197496</v>
      </c>
      <c r="M66" s="193">
        <v>426457.76015571749</v>
      </c>
      <c r="N66" s="193">
        <v>406105.45710656198</v>
      </c>
      <c r="O66" s="193">
        <v>408674.92254385102</v>
      </c>
      <c r="P66" s="193">
        <v>398858.68233876798</v>
      </c>
      <c r="Q66" s="193">
        <v>402634.66869035648</v>
      </c>
      <c r="R66" s="194">
        <f t="shared" si="21"/>
        <v>438687.67135789001</v>
      </c>
      <c r="S66" s="121">
        <f t="shared" si="22"/>
        <v>427421.69467863097</v>
      </c>
      <c r="T66" s="121">
        <f t="shared" si="23"/>
        <v>406105.45710656198</v>
      </c>
      <c r="U66" s="122">
        <f t="shared" si="24"/>
        <v>402634.66869035648</v>
      </c>
    </row>
    <row r="67" spans="1:21" ht="20.100000000000001" customHeight="1">
      <c r="A67" s="110">
        <f t="shared" si="25"/>
        <v>17</v>
      </c>
      <c r="B67" s="128"/>
      <c r="C67" s="126"/>
      <c r="D67" s="127"/>
      <c r="E67" s="195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89"/>
      <c r="R67" s="132">
        <f t="shared" si="21"/>
        <v>0</v>
      </c>
      <c r="S67" s="132">
        <f t="shared" si="22"/>
        <v>0</v>
      </c>
      <c r="T67" s="132">
        <f t="shared" si="23"/>
        <v>0</v>
      </c>
      <c r="U67" s="133">
        <f t="shared" si="24"/>
        <v>0</v>
      </c>
    </row>
    <row r="68" spans="1:21" ht="20.100000000000001" customHeight="1">
      <c r="A68" s="110">
        <f t="shared" si="25"/>
        <v>18</v>
      </c>
      <c r="B68" s="128"/>
      <c r="C68" s="112" t="s">
        <v>170</v>
      </c>
      <c r="D68" s="113"/>
      <c r="E68" s="195">
        <f>SUM(E61:E67)</f>
        <v>16123211.56255581</v>
      </c>
      <c r="F68" s="134">
        <f>SUM(F61:F67)</f>
        <v>15398891.382072907</v>
      </c>
      <c r="G68" s="134">
        <f t="shared" ref="G68:U68" si="26">SUM(G61:G67)</f>
        <v>15005552.056392659</v>
      </c>
      <c r="H68" s="134">
        <f t="shared" si="26"/>
        <v>15374163.322579468</v>
      </c>
      <c r="I68" s="134">
        <f t="shared" si="26"/>
        <v>15787823.309029829</v>
      </c>
      <c r="J68" s="134">
        <f t="shared" si="26"/>
        <v>15374885.581476443</v>
      </c>
      <c r="K68" s="134">
        <f t="shared" si="26"/>
        <v>19718405.555137988</v>
      </c>
      <c r="L68" s="134">
        <f t="shared" si="26"/>
        <v>16423255.115125114</v>
      </c>
      <c r="M68" s="134">
        <f t="shared" si="26"/>
        <v>9723001.0602789875</v>
      </c>
      <c r="N68" s="134">
        <f t="shared" si="26"/>
        <v>9221265.43325633</v>
      </c>
      <c r="O68" s="134">
        <f t="shared" si="26"/>
        <v>8979084.9700686429</v>
      </c>
      <c r="P68" s="134">
        <f t="shared" si="26"/>
        <v>8377309.6669158833</v>
      </c>
      <c r="Q68" s="189">
        <f t="shared" si="26"/>
        <v>8893088.1161792781</v>
      </c>
      <c r="R68" s="132">
        <f t="shared" si="26"/>
        <v>15374163.322579468</v>
      </c>
      <c r="S68" s="132">
        <f t="shared" si="26"/>
        <v>19718405.555137988</v>
      </c>
      <c r="T68" s="132">
        <f t="shared" si="26"/>
        <v>9221265.43325633</v>
      </c>
      <c r="U68" s="133">
        <f t="shared" si="26"/>
        <v>8893088.1161792781</v>
      </c>
    </row>
    <row r="69" spans="1:21" ht="20.100000000000001" customHeight="1">
      <c r="A69" s="110">
        <f t="shared" si="25"/>
        <v>19</v>
      </c>
      <c r="B69" s="111" t="s">
        <v>171</v>
      </c>
      <c r="C69" s="112"/>
      <c r="D69" s="113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96"/>
      <c r="R69" s="121"/>
      <c r="S69" s="121"/>
      <c r="T69" s="121"/>
      <c r="U69" s="122"/>
    </row>
    <row r="70" spans="1:21" ht="20.100000000000001" customHeight="1">
      <c r="A70" s="110">
        <f t="shared" si="25"/>
        <v>20</v>
      </c>
      <c r="B70" s="118" t="s">
        <v>172</v>
      </c>
      <c r="C70" s="112"/>
      <c r="D70" s="113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96"/>
      <c r="R70" s="121"/>
      <c r="S70" s="121"/>
      <c r="T70" s="121"/>
      <c r="U70" s="122"/>
    </row>
    <row r="71" spans="1:21" ht="20.100000000000001" customHeight="1">
      <c r="A71" s="110">
        <f t="shared" si="25"/>
        <v>21</v>
      </c>
      <c r="B71" s="118"/>
      <c r="C71" s="126" t="s">
        <v>173</v>
      </c>
      <c r="D71" s="113"/>
      <c r="E71" s="197">
        <v>14221186.347661151</v>
      </c>
      <c r="F71" s="198">
        <v>11165420.54248835</v>
      </c>
      <c r="G71" s="198">
        <v>11162497.273608549</v>
      </c>
      <c r="H71" s="198">
        <v>11165000.694860799</v>
      </c>
      <c r="I71" s="198">
        <v>11160982.650568949</v>
      </c>
      <c r="J71" s="198">
        <v>11163243.175174398</v>
      </c>
      <c r="K71" s="198">
        <v>11163792.400076399</v>
      </c>
      <c r="L71" s="198">
        <v>11165597.300080048</v>
      </c>
      <c r="M71" s="198">
        <v>17330560.71907419</v>
      </c>
      <c r="N71" s="198">
        <v>17332978.082199186</v>
      </c>
      <c r="O71" s="198">
        <v>17335399.506494239</v>
      </c>
      <c r="P71" s="198">
        <v>17330614.287841037</v>
      </c>
      <c r="Q71" s="199">
        <v>17331517.994871691</v>
      </c>
      <c r="R71" s="121">
        <f t="shared" ref="R71:R79" si="27">+H71</f>
        <v>11165000.694860799</v>
      </c>
      <c r="S71" s="121">
        <f t="shared" ref="S71:S79" si="28">+K71</f>
        <v>11163792.400076399</v>
      </c>
      <c r="T71" s="121">
        <f t="shared" ref="T71:T79" si="29">+N71</f>
        <v>17332978.082199186</v>
      </c>
      <c r="U71" s="122">
        <f t="shared" ref="U71:U79" si="30">+Q71</f>
        <v>17331517.994871691</v>
      </c>
    </row>
    <row r="72" spans="1:21" ht="20.100000000000001" customHeight="1">
      <c r="A72" s="110">
        <f t="shared" si="25"/>
        <v>22</v>
      </c>
      <c r="B72" s="118" t="s">
        <v>174</v>
      </c>
      <c r="C72" s="112"/>
      <c r="D72" s="113"/>
      <c r="E72" s="197">
        <v>1939539.0398324961</v>
      </c>
      <c r="F72" s="198">
        <v>188248.537677296</v>
      </c>
      <c r="G72" s="198">
        <v>187255.868952082</v>
      </c>
      <c r="H72" s="198">
        <v>188105.96796292451</v>
      </c>
      <c r="I72" s="198">
        <v>186741.54099125401</v>
      </c>
      <c r="J72" s="198">
        <v>187509.1583985725</v>
      </c>
      <c r="K72" s="198">
        <v>187695.66138743248</v>
      </c>
      <c r="L72" s="198">
        <v>188308.560118077</v>
      </c>
      <c r="M72" s="198">
        <v>187314.2496412005</v>
      </c>
      <c r="N72" s="198">
        <v>188135.12547245051</v>
      </c>
      <c r="O72" s="198">
        <v>188957.38037509701</v>
      </c>
      <c r="P72" s="198">
        <v>187332.440249621</v>
      </c>
      <c r="Q72" s="199">
        <v>139270.226</v>
      </c>
      <c r="R72" s="121">
        <f t="shared" si="27"/>
        <v>188105.96796292451</v>
      </c>
      <c r="S72" s="121">
        <f t="shared" si="28"/>
        <v>187695.66138743248</v>
      </c>
      <c r="T72" s="121">
        <f t="shared" si="29"/>
        <v>188135.12547245051</v>
      </c>
      <c r="U72" s="122">
        <f t="shared" si="30"/>
        <v>139270.226</v>
      </c>
    </row>
    <row r="73" spans="1:21" ht="20.100000000000001" customHeight="1">
      <c r="A73" s="110">
        <f t="shared" si="25"/>
        <v>23</v>
      </c>
      <c r="B73" s="118" t="s">
        <v>175</v>
      </c>
      <c r="C73" s="112"/>
      <c r="D73" s="113"/>
      <c r="E73" s="124">
        <v>408731.91521603498</v>
      </c>
      <c r="F73" s="198">
        <v>409586.97136633599</v>
      </c>
      <c r="G73" s="198">
        <v>352176.95556287299</v>
      </c>
      <c r="H73" s="198">
        <v>398923.01062021899</v>
      </c>
      <c r="I73" s="198">
        <v>484887.36152440251</v>
      </c>
      <c r="J73" s="198">
        <v>471713.90863505</v>
      </c>
      <c r="K73" s="198">
        <v>560059.03564855945</v>
      </c>
      <c r="L73" s="198">
        <v>668490.52543351101</v>
      </c>
      <c r="M73" s="198">
        <v>722049.145115947</v>
      </c>
      <c r="N73" s="198">
        <v>1075058.8485028329</v>
      </c>
      <c r="O73" s="198">
        <v>1105143.6914225207</v>
      </c>
      <c r="P73" s="198">
        <v>448946.48787288205</v>
      </c>
      <c r="Q73" s="199">
        <v>248842.2892279255</v>
      </c>
      <c r="R73" s="121">
        <f t="shared" si="27"/>
        <v>398923.01062021899</v>
      </c>
      <c r="S73" s="121">
        <f t="shared" si="28"/>
        <v>560059.03564855945</v>
      </c>
      <c r="T73" s="121">
        <f t="shared" si="29"/>
        <v>1075058.8485028329</v>
      </c>
      <c r="U73" s="122">
        <f t="shared" si="30"/>
        <v>248842.2892279255</v>
      </c>
    </row>
    <row r="74" spans="1:21" ht="20.100000000000001" customHeight="1">
      <c r="A74" s="110">
        <f t="shared" si="25"/>
        <v>24</v>
      </c>
      <c r="B74" s="128" t="s">
        <v>176</v>
      </c>
      <c r="C74" s="126"/>
      <c r="D74" s="127"/>
      <c r="E74" s="124">
        <v>67096.447778090849</v>
      </c>
      <c r="F74" s="125">
        <v>520119.71086968761</v>
      </c>
      <c r="G74" s="200">
        <v>397882.00985112379</v>
      </c>
      <c r="H74" s="200">
        <v>477120.64698642126</v>
      </c>
      <c r="I74" s="200">
        <v>574865.06089496391</v>
      </c>
      <c r="J74" s="200">
        <v>519047.79257735581</v>
      </c>
      <c r="K74" s="200">
        <v>630559.8421220968</v>
      </c>
      <c r="L74" s="200">
        <v>804877.93261593534</v>
      </c>
      <c r="M74" s="200">
        <v>745101.19632563833</v>
      </c>
      <c r="N74" s="200">
        <v>842668.04420917865</v>
      </c>
      <c r="O74" s="200">
        <v>679680.10749795812</v>
      </c>
      <c r="P74" s="200">
        <v>366472.44946157548</v>
      </c>
      <c r="Q74" s="201">
        <v>399476.35037266201</v>
      </c>
      <c r="R74" s="121">
        <f t="shared" si="27"/>
        <v>477120.64698642126</v>
      </c>
      <c r="S74" s="121">
        <f t="shared" si="28"/>
        <v>630559.8421220968</v>
      </c>
      <c r="T74" s="121">
        <f t="shared" si="29"/>
        <v>842668.04420917865</v>
      </c>
      <c r="U74" s="122">
        <f t="shared" si="30"/>
        <v>399476.35037266201</v>
      </c>
    </row>
    <row r="75" spans="1:21" ht="20.100000000000001" customHeight="1">
      <c r="A75" s="110">
        <f t="shared" si="25"/>
        <v>25</v>
      </c>
      <c r="B75" s="128" t="s">
        <v>177</v>
      </c>
      <c r="C75" s="126"/>
      <c r="D75" s="127"/>
      <c r="E75" s="197">
        <v>0</v>
      </c>
      <c r="F75" s="185">
        <v>-179246.89765934402</v>
      </c>
      <c r="G75" s="185">
        <v>-179246.89765934402</v>
      </c>
      <c r="H75" s="185">
        <v>-179246.89765934402</v>
      </c>
      <c r="I75" s="185">
        <v>-179246.89765934402</v>
      </c>
      <c r="J75" s="185">
        <v>-179246.89765934402</v>
      </c>
      <c r="K75" s="185">
        <v>-179246.89765934402</v>
      </c>
      <c r="L75" s="185">
        <v>-179246.89765934402</v>
      </c>
      <c r="M75" s="185">
        <v>-179246.89765934402</v>
      </c>
      <c r="N75" s="185">
        <v>-179246.89765934402</v>
      </c>
      <c r="O75" s="185">
        <v>-179246.89765934402</v>
      </c>
      <c r="P75" s="185">
        <v>-179246.89765934402</v>
      </c>
      <c r="Q75" s="202">
        <v>-179246.89765934402</v>
      </c>
      <c r="R75" s="121">
        <f t="shared" si="27"/>
        <v>-179246.89765934402</v>
      </c>
      <c r="S75" s="121">
        <f t="shared" si="28"/>
        <v>-179246.89765934402</v>
      </c>
      <c r="T75" s="121">
        <f t="shared" si="29"/>
        <v>-179246.89765934402</v>
      </c>
      <c r="U75" s="122">
        <f t="shared" si="30"/>
        <v>-179246.89765934402</v>
      </c>
    </row>
    <row r="76" spans="1:21" ht="20.100000000000001" customHeight="1">
      <c r="A76" s="110">
        <f t="shared" si="25"/>
        <v>26</v>
      </c>
      <c r="B76" s="118"/>
      <c r="C76" s="112" t="s">
        <v>178</v>
      </c>
      <c r="D76" s="113"/>
      <c r="E76" s="197">
        <v>98407.823000000004</v>
      </c>
      <c r="F76" s="185">
        <v>126166.25862752002</v>
      </c>
      <c r="G76" s="185">
        <v>126166.25862752002</v>
      </c>
      <c r="H76" s="185">
        <v>126166.25862752002</v>
      </c>
      <c r="I76" s="185">
        <v>137016.25862752</v>
      </c>
      <c r="J76" s="185">
        <v>137028.43562752</v>
      </c>
      <c r="K76" s="185">
        <v>137016.25862752</v>
      </c>
      <c r="L76" s="185">
        <v>137016.25862752</v>
      </c>
      <c r="M76" s="185">
        <v>137016.25862752</v>
      </c>
      <c r="N76" s="185">
        <v>137016.25862752</v>
      </c>
      <c r="O76" s="185">
        <v>137016.25862752</v>
      </c>
      <c r="P76" s="185">
        <v>137016.25862752</v>
      </c>
      <c r="Q76" s="202">
        <v>137016.25862752</v>
      </c>
      <c r="R76" s="121">
        <f t="shared" si="27"/>
        <v>126166.25862752002</v>
      </c>
      <c r="S76" s="121">
        <f t="shared" si="28"/>
        <v>137016.25862752</v>
      </c>
      <c r="T76" s="121">
        <f t="shared" si="29"/>
        <v>137016.25862752</v>
      </c>
      <c r="U76" s="122">
        <f t="shared" si="30"/>
        <v>137016.25862752</v>
      </c>
    </row>
    <row r="77" spans="1:21" ht="20.100000000000001" customHeight="1">
      <c r="A77" s="110">
        <f t="shared" si="25"/>
        <v>27</v>
      </c>
      <c r="B77" s="118"/>
      <c r="C77" s="112" t="s">
        <v>179</v>
      </c>
      <c r="D77" s="113"/>
      <c r="E77" s="197">
        <v>37517.049685500002</v>
      </c>
      <c r="F77" s="185">
        <v>105415.39886386797</v>
      </c>
      <c r="G77" s="185">
        <v>105415.39886386797</v>
      </c>
      <c r="H77" s="185">
        <v>105415.39886386797</v>
      </c>
      <c r="I77" s="185">
        <v>105415.39886386797</v>
      </c>
      <c r="J77" s="185">
        <v>105415.39886386797</v>
      </c>
      <c r="K77" s="185">
        <v>105415.39886386797</v>
      </c>
      <c r="L77" s="185">
        <v>105415.39886386797</v>
      </c>
      <c r="M77" s="185">
        <v>105415.39886386797</v>
      </c>
      <c r="N77" s="185">
        <v>105415.39886386797</v>
      </c>
      <c r="O77" s="185">
        <v>105415.39886386797</v>
      </c>
      <c r="P77" s="185">
        <v>105415.39886386797</v>
      </c>
      <c r="Q77" s="202">
        <v>105415.39886386797</v>
      </c>
      <c r="R77" s="121">
        <f t="shared" si="27"/>
        <v>105415.39886386797</v>
      </c>
      <c r="S77" s="121">
        <f t="shared" si="28"/>
        <v>105415.39886386797</v>
      </c>
      <c r="T77" s="121">
        <f t="shared" si="29"/>
        <v>105415.39886386797</v>
      </c>
      <c r="U77" s="122">
        <f t="shared" si="30"/>
        <v>105415.39886386797</v>
      </c>
    </row>
    <row r="78" spans="1:21" ht="20.100000000000001" customHeight="1">
      <c r="A78" s="110">
        <f t="shared" si="25"/>
        <v>28</v>
      </c>
      <c r="B78" s="118" t="s">
        <v>180</v>
      </c>
      <c r="C78" s="112"/>
      <c r="D78" s="113"/>
      <c r="E78" s="197">
        <v>1681177.1123711222</v>
      </c>
      <c r="F78" s="185">
        <v>3120219.89548503</v>
      </c>
      <c r="G78" s="185">
        <v>3120219.6154850298</v>
      </c>
      <c r="H78" s="185">
        <v>3120219.4531324296</v>
      </c>
      <c r="I78" s="185">
        <v>2964340.6831324301</v>
      </c>
      <c r="J78" s="185">
        <v>2964271.1061324296</v>
      </c>
      <c r="K78" s="185">
        <v>2964283.2831324297</v>
      </c>
      <c r="L78" s="185">
        <v>2964283.2831324297</v>
      </c>
      <c r="M78" s="185">
        <v>2723867.5831324295</v>
      </c>
      <c r="N78" s="185">
        <v>2782368.5726472666</v>
      </c>
      <c r="O78" s="185">
        <v>2782368.5726472666</v>
      </c>
      <c r="P78" s="185">
        <v>2782368.5726472666</v>
      </c>
      <c r="Q78" s="202">
        <v>2784460.3549659601</v>
      </c>
      <c r="R78" s="121">
        <f t="shared" si="27"/>
        <v>3120219.4531324296</v>
      </c>
      <c r="S78" s="121">
        <f t="shared" si="28"/>
        <v>2964283.2831324297</v>
      </c>
      <c r="T78" s="121">
        <f t="shared" si="29"/>
        <v>2782368.5726472666</v>
      </c>
      <c r="U78" s="122">
        <f t="shared" si="30"/>
        <v>2784460.3549659601</v>
      </c>
    </row>
    <row r="79" spans="1:21" ht="20.100000000000001" customHeight="1">
      <c r="A79" s="110">
        <f t="shared" si="25"/>
        <v>29</v>
      </c>
      <c r="B79" s="128" t="s">
        <v>181</v>
      </c>
      <c r="C79" s="126"/>
      <c r="D79" s="127"/>
      <c r="E79" s="203">
        <v>1435644.6638298756</v>
      </c>
      <c r="F79" s="188">
        <v>145069.68483065118</v>
      </c>
      <c r="G79" s="188">
        <v>208736.41257745947</v>
      </c>
      <c r="H79" s="188">
        <v>383615.60012194904</v>
      </c>
      <c r="I79" s="188">
        <v>536068.62814000982</v>
      </c>
      <c r="J79" s="188">
        <v>735475.61490925413</v>
      </c>
      <c r="K79" s="188">
        <v>526424.81926425733</v>
      </c>
      <c r="L79" s="188">
        <v>679677.41235883301</v>
      </c>
      <c r="M79" s="188">
        <v>898390.65961086017</v>
      </c>
      <c r="N79" s="188">
        <v>1049494.3694423898</v>
      </c>
      <c r="O79" s="188">
        <v>1174113.8773409291</v>
      </c>
      <c r="P79" s="188">
        <v>1250373.9147279954</v>
      </c>
      <c r="Q79" s="204">
        <v>1309308.2698907228</v>
      </c>
      <c r="R79" s="132">
        <f t="shared" si="27"/>
        <v>383615.60012194904</v>
      </c>
      <c r="S79" s="132">
        <f t="shared" si="28"/>
        <v>526424.81926425733</v>
      </c>
      <c r="T79" s="132">
        <f t="shared" si="29"/>
        <v>1049494.3694423898</v>
      </c>
      <c r="U79" s="133">
        <f t="shared" si="30"/>
        <v>1309308.2698907228</v>
      </c>
    </row>
    <row r="80" spans="1:21" ht="20.100000000000001" customHeight="1">
      <c r="A80" s="110">
        <f t="shared" si="25"/>
        <v>30</v>
      </c>
      <c r="B80" s="128"/>
      <c r="C80" s="112" t="s">
        <v>182</v>
      </c>
      <c r="D80" s="113"/>
      <c r="E80" s="134">
        <f>SUM(E71:E79)</f>
        <v>19889300.399374269</v>
      </c>
      <c r="F80" s="134">
        <f>SUM(F71:F79)</f>
        <v>15601000.102549396</v>
      </c>
      <c r="G80" s="134">
        <f t="shared" ref="G80:U80" si="31">SUM(G71:G79)</f>
        <v>15481102.895869162</v>
      </c>
      <c r="H80" s="134">
        <f t="shared" si="31"/>
        <v>15785320.133516788</v>
      </c>
      <c r="I80" s="134">
        <f t="shared" si="31"/>
        <v>15971070.685084056</v>
      </c>
      <c r="J80" s="134">
        <f t="shared" si="31"/>
        <v>16104457.692659104</v>
      </c>
      <c r="K80" s="134">
        <f t="shared" si="31"/>
        <v>16095999.80146322</v>
      </c>
      <c r="L80" s="134">
        <f t="shared" si="31"/>
        <v>16534419.77357088</v>
      </c>
      <c r="M80" s="134">
        <f t="shared" si="31"/>
        <v>22670468.312732305</v>
      </c>
      <c r="N80" s="134">
        <f t="shared" si="31"/>
        <v>23333887.802305344</v>
      </c>
      <c r="O80" s="134">
        <f t="shared" si="31"/>
        <v>23328847.895610053</v>
      </c>
      <c r="P80" s="134">
        <f t="shared" si="31"/>
        <v>22429292.912632424</v>
      </c>
      <c r="Q80" s="189">
        <f t="shared" si="31"/>
        <v>22276060.245161001</v>
      </c>
      <c r="R80" s="132">
        <f t="shared" si="31"/>
        <v>15785320.133516788</v>
      </c>
      <c r="S80" s="132">
        <f t="shared" si="31"/>
        <v>16095999.80146322</v>
      </c>
      <c r="T80" s="132">
        <f t="shared" si="31"/>
        <v>23333887.802305344</v>
      </c>
      <c r="U80" s="133">
        <f t="shared" si="31"/>
        <v>22276060.245161001</v>
      </c>
    </row>
    <row r="81" spans="1:21" ht="20.100000000000001" customHeight="1">
      <c r="A81" s="110">
        <f t="shared" si="25"/>
        <v>31</v>
      </c>
      <c r="B81" s="128"/>
      <c r="C81" s="205"/>
      <c r="D81" s="113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96"/>
      <c r="R81" s="121"/>
      <c r="S81" s="121"/>
      <c r="T81" s="121"/>
      <c r="U81" s="122"/>
    </row>
    <row r="82" spans="1:21" ht="20.100000000000001" customHeight="1">
      <c r="A82" s="110">
        <f t="shared" si="25"/>
        <v>32</v>
      </c>
      <c r="B82" s="128"/>
      <c r="C82" s="112"/>
      <c r="D82" s="113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96"/>
      <c r="R82" s="121"/>
      <c r="S82" s="121"/>
      <c r="T82" s="121"/>
      <c r="U82" s="122"/>
    </row>
    <row r="83" spans="1:21" ht="20.100000000000001" customHeight="1">
      <c r="A83" s="110">
        <f t="shared" si="25"/>
        <v>33</v>
      </c>
      <c r="B83" s="128"/>
      <c r="C83" s="112"/>
      <c r="D83" s="113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96"/>
      <c r="R83" s="121"/>
      <c r="S83" s="121"/>
      <c r="T83" s="121"/>
      <c r="U83" s="122"/>
    </row>
    <row r="84" spans="1:21" ht="20.100000000000001" customHeight="1">
      <c r="A84" s="110">
        <f t="shared" si="25"/>
        <v>34</v>
      </c>
      <c r="B84" s="206"/>
      <c r="C84" s="112"/>
      <c r="D84" s="113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96"/>
      <c r="R84" s="121"/>
      <c r="S84" s="121"/>
      <c r="T84" s="121"/>
      <c r="U84" s="122"/>
    </row>
    <row r="85" spans="1:21" ht="20.100000000000001" customHeight="1">
      <c r="A85" s="110">
        <f t="shared" si="25"/>
        <v>35</v>
      </c>
      <c r="B85" s="128"/>
      <c r="C85" s="112"/>
      <c r="D85" s="113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96"/>
      <c r="R85" s="121"/>
      <c r="S85" s="121"/>
      <c r="T85" s="121"/>
      <c r="U85" s="122"/>
    </row>
    <row r="86" spans="1:21" ht="20.100000000000001" customHeight="1">
      <c r="A86" s="110">
        <f t="shared" si="25"/>
        <v>36</v>
      </c>
      <c r="B86" s="128"/>
      <c r="C86" s="112"/>
      <c r="D86" s="113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89"/>
      <c r="R86" s="132"/>
      <c r="S86" s="132"/>
      <c r="T86" s="132"/>
      <c r="U86" s="133"/>
    </row>
    <row r="87" spans="1:21" ht="20.100000000000001" customHeight="1" thickBot="1">
      <c r="A87" s="110">
        <f t="shared" si="25"/>
        <v>37</v>
      </c>
      <c r="B87" s="207" t="s">
        <v>183</v>
      </c>
      <c r="C87" s="208"/>
      <c r="D87" s="209"/>
      <c r="E87" s="159">
        <f>+E68+E80</f>
        <v>36012511.961930081</v>
      </c>
      <c r="F87" s="159">
        <f>+F68+F80</f>
        <v>30999891.484622303</v>
      </c>
      <c r="G87" s="159">
        <f t="shared" ref="G87:U87" si="32">+G68+G80</f>
        <v>30486654.95226182</v>
      </c>
      <c r="H87" s="159">
        <f t="shared" si="32"/>
        <v>31159483.456096254</v>
      </c>
      <c r="I87" s="159">
        <f t="shared" si="32"/>
        <v>31758893.994113885</v>
      </c>
      <c r="J87" s="159">
        <f t="shared" si="32"/>
        <v>31479343.274135545</v>
      </c>
      <c r="K87" s="159">
        <f t="shared" si="32"/>
        <v>35814405.356601208</v>
      </c>
      <c r="L87" s="159">
        <f t="shared" si="32"/>
        <v>32957674.888695993</v>
      </c>
      <c r="M87" s="159">
        <f t="shared" si="32"/>
        <v>32393469.373011291</v>
      </c>
      <c r="N87" s="159">
        <f t="shared" si="32"/>
        <v>32555153.235561676</v>
      </c>
      <c r="O87" s="159">
        <f t="shared" si="32"/>
        <v>32307932.865678698</v>
      </c>
      <c r="P87" s="159">
        <f t="shared" si="32"/>
        <v>30806602.579548307</v>
      </c>
      <c r="Q87" s="210">
        <f t="shared" si="32"/>
        <v>31169148.361340277</v>
      </c>
      <c r="R87" s="162">
        <f t="shared" si="32"/>
        <v>31159483.456096254</v>
      </c>
      <c r="S87" s="162">
        <f t="shared" si="32"/>
        <v>35814405.356601208</v>
      </c>
      <c r="T87" s="162">
        <f t="shared" si="32"/>
        <v>32555153.235561676</v>
      </c>
      <c r="U87" s="211">
        <f t="shared" si="32"/>
        <v>31169148.361340277</v>
      </c>
    </row>
    <row r="88" spans="1:21" ht="20.100000000000001" customHeight="1" thickTop="1">
      <c r="A88" s="110">
        <f t="shared" si="25"/>
        <v>38</v>
      </c>
      <c r="B88" s="212"/>
      <c r="C88" s="213"/>
      <c r="D88" s="214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215"/>
      <c r="R88" s="216"/>
      <c r="S88" s="216"/>
      <c r="T88" s="216"/>
      <c r="U88" s="217"/>
    </row>
    <row r="89" spans="1:21" ht="20.100000000000001" customHeight="1" thickBot="1">
      <c r="A89" s="110">
        <f t="shared" si="25"/>
        <v>39</v>
      </c>
      <c r="B89" s="218" t="s">
        <v>184</v>
      </c>
      <c r="C89" s="219"/>
      <c r="D89" s="220"/>
      <c r="E89" s="221" t="str">
        <f t="shared" ref="E89:U89" si="33">IF(E80=0,"#NA#",ROUND(E66/E80,1))&amp;" : "&amp;" 1"</f>
        <v>0 :  1</v>
      </c>
      <c r="F89" s="221" t="str">
        <f t="shared" si="33"/>
        <v>0 :  1</v>
      </c>
      <c r="G89" s="221" t="str">
        <f t="shared" si="33"/>
        <v>0 :  1</v>
      </c>
      <c r="H89" s="221" t="str">
        <f t="shared" si="33"/>
        <v>0 :  1</v>
      </c>
      <c r="I89" s="221" t="str">
        <f t="shared" si="33"/>
        <v>0 :  1</v>
      </c>
      <c r="J89" s="221" t="str">
        <f t="shared" si="33"/>
        <v>0 :  1</v>
      </c>
      <c r="K89" s="221" t="str">
        <f t="shared" si="33"/>
        <v>0 :  1</v>
      </c>
      <c r="L89" s="221" t="str">
        <f t="shared" si="33"/>
        <v>0 :  1</v>
      </c>
      <c r="M89" s="221" t="str">
        <f t="shared" si="33"/>
        <v>0 :  1</v>
      </c>
      <c r="N89" s="221" t="str">
        <f t="shared" si="33"/>
        <v>0 :  1</v>
      </c>
      <c r="O89" s="221" t="str">
        <f t="shared" si="33"/>
        <v>0 :  1</v>
      </c>
      <c r="P89" s="221" t="str">
        <f t="shared" si="33"/>
        <v>0 :  1</v>
      </c>
      <c r="Q89" s="222" t="str">
        <f t="shared" si="33"/>
        <v>0 :  1</v>
      </c>
      <c r="R89" s="223" t="str">
        <f t="shared" si="33"/>
        <v>0 :  1</v>
      </c>
      <c r="S89" s="223" t="str">
        <f t="shared" si="33"/>
        <v>0 :  1</v>
      </c>
      <c r="T89" s="223" t="str">
        <f t="shared" si="33"/>
        <v>0 :  1</v>
      </c>
      <c r="U89" s="224" t="str">
        <f t="shared" si="33"/>
        <v>0 :  1</v>
      </c>
    </row>
    <row r="90" spans="1:21" ht="20.100000000000001" customHeight="1">
      <c r="A90" s="225"/>
      <c r="B90" s="226"/>
    </row>
    <row r="91" spans="1:21" ht="20.100000000000001" customHeight="1">
      <c r="A91" s="225"/>
      <c r="B91" s="227" t="s">
        <v>185</v>
      </c>
      <c r="E91" s="85">
        <f t="shared" ref="E91:U91" si="34">+E41-E87</f>
        <v>202693.75244983286</v>
      </c>
      <c r="F91" s="174">
        <f>+F41-F87</f>
        <v>-0.62480489164590836</v>
      </c>
      <c r="G91" s="85">
        <f t="shared" si="34"/>
        <v>0.17417291551828384</v>
      </c>
      <c r="H91" s="85">
        <f t="shared" si="34"/>
        <v>8.7311726063489914E-2</v>
      </c>
      <c r="I91" s="85">
        <f t="shared" si="34"/>
        <v>0.72827080637216568</v>
      </c>
      <c r="J91" s="85">
        <f t="shared" si="34"/>
        <v>0.7294803075492382</v>
      </c>
      <c r="K91" s="85">
        <f t="shared" si="34"/>
        <v>0.75319169461727142</v>
      </c>
      <c r="L91" s="85">
        <f t="shared" si="34"/>
        <v>0.35614002868533134</v>
      </c>
      <c r="M91" s="85">
        <f t="shared" si="34"/>
        <v>0.4636370986700058</v>
      </c>
      <c r="N91" s="85">
        <f t="shared" si="34"/>
        <v>0.66771361976861954</v>
      </c>
      <c r="O91" s="85">
        <f t="shared" si="34"/>
        <v>0.33842359483242035</v>
      </c>
      <c r="P91" s="85">
        <f t="shared" si="34"/>
        <v>0.16322517395019531</v>
      </c>
      <c r="Q91" s="85">
        <f t="shared" si="34"/>
        <v>0.34238104894757271</v>
      </c>
      <c r="R91" s="174">
        <f t="shared" si="34"/>
        <v>8.7311726063489914E-2</v>
      </c>
      <c r="S91" s="174">
        <f t="shared" si="34"/>
        <v>0.75319169461727142</v>
      </c>
      <c r="T91" s="174">
        <f t="shared" si="34"/>
        <v>0.66771361976861954</v>
      </c>
      <c r="U91" s="174">
        <f t="shared" si="34"/>
        <v>0.34238104894757271</v>
      </c>
    </row>
    <row r="92" spans="1:21" ht="20.100000000000001" hidden="1" customHeight="1">
      <c r="A92" s="225"/>
      <c r="D92" s="228"/>
      <c r="E92" s="229" t="s">
        <v>186</v>
      </c>
      <c r="F92" s="230">
        <f>E78+E79-F78</f>
        <v>-3398.1192840323783</v>
      </c>
      <c r="R92" s="85"/>
      <c r="S92" s="174"/>
      <c r="T92" s="174"/>
      <c r="U92" s="85"/>
    </row>
    <row r="93" spans="1:21" ht="20.100000000000001" customHeight="1">
      <c r="R93" s="85"/>
    </row>
    <row r="94" spans="1:21" ht="20.100000000000001" customHeight="1">
      <c r="B94" s="239"/>
      <c r="C94" s="239"/>
      <c r="D94" s="239" t="s">
        <v>187</v>
      </c>
      <c r="E94" s="240"/>
      <c r="F94" s="240"/>
      <c r="G94" s="240"/>
      <c r="H94" s="240"/>
      <c r="I94" s="240">
        <f>1086379141.82/1000</f>
        <v>1086379.14182</v>
      </c>
      <c r="J94" s="240">
        <f>-1098605782.39/-1000</f>
        <v>1098605.7823900001</v>
      </c>
      <c r="K94" s="240">
        <v>2829534.8806417524</v>
      </c>
      <c r="L94" s="240">
        <v>2934793.8818524028</v>
      </c>
      <c r="M94" s="241">
        <f t="shared" ref="M94:Q94" si="35">L94</f>
        <v>2934793.8818524028</v>
      </c>
      <c r="N94" s="241">
        <f t="shared" si="35"/>
        <v>2934793.8818524028</v>
      </c>
      <c r="O94" s="260">
        <v>2806095.7002353515</v>
      </c>
      <c r="P94" s="241">
        <f t="shared" si="35"/>
        <v>2806095.7002353515</v>
      </c>
      <c r="Q94" s="241">
        <f t="shared" si="35"/>
        <v>2806095.7002353515</v>
      </c>
    </row>
    <row r="96" spans="1:21" ht="20.100000000000001" customHeight="1">
      <c r="F96" s="85">
        <f>'CPP(ROIC)'!D3-'CPP (BS Act)'!F80/1000</f>
        <v>-93.849474935801481</v>
      </c>
      <c r="G96" s="85">
        <f>'CPP(ROIC)'!E3-'CPP (BS Act)'!G80/1000</f>
        <v>-223.16580881992923</v>
      </c>
      <c r="H96" s="85">
        <f>'CPP(ROIC)'!F3-'CPP (BS Act)'!H80/1000</f>
        <v>-176.60038361283659</v>
      </c>
      <c r="I96" s="85">
        <f>'CPP(ROIC)'!G3-'CPP (BS Act)'!I80/1000</f>
        <v>-305.03418457749649</v>
      </c>
      <c r="J96" s="85">
        <f>'CPP(ROIC)'!H3-'CPP (BS Act)'!J80/1000</f>
        <v>-379.81180150533328</v>
      </c>
      <c r="K96" s="85">
        <f>'CPP(ROIC)'!I3-'CPP (BS Act)'!K80/1000</f>
        <v>-459.09606202365831</v>
      </c>
      <c r="L96" s="85">
        <f>'CPP(ROIC)'!J3-'CPP (BS Act)'!L80/1000</f>
        <v>-558.13551571442622</v>
      </c>
      <c r="M96" s="85">
        <f>'CPP(ROIC)'!K3-'CPP (BS Act)'!M80/1000</f>
        <v>-645.67538863821028</v>
      </c>
    </row>
  </sheetData>
  <printOptions horizontalCentered="1"/>
  <pageMargins left="0" right="0" top="0.39370078740157483" bottom="0.39370078740157483" header="0.19685039370078741" footer="0.19685039370078741"/>
  <pageSetup paperSize="9" scale="61" fitToHeight="3" orientation="landscape" blackAndWhite="1" r:id="rId1"/>
  <headerFooter alignWithMargins="0">
    <oddFooter>&amp;L&amp;"Arial,Regular"&amp;9&amp;D  &amp;T</oddFooter>
  </headerFooter>
  <rowBreaks count="2" manualBreakCount="2">
    <brk id="44" max="20" man="1"/>
    <brk id="90" max="20" man="1"/>
  </rowBreaks>
  <customProperties>
    <customPr name="EpmWorksheetKeyString_GUID" r:id="rId2"/>
  </customProperties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BADB5735860047A3FAB40410CF6B84" ma:contentTypeVersion="3" ma:contentTypeDescription="Create a new document." ma:contentTypeScope="" ma:versionID="e25bd90b5fdb84264ee600d52e097d3b">
  <xsd:schema xmlns:xsd="http://www.w3.org/2001/XMLSchema" xmlns:xs="http://www.w3.org/2001/XMLSchema" xmlns:p="http://schemas.microsoft.com/office/2006/metadata/properties" xmlns:ns2="c1f35e6d-47f2-4824-9833-a94db51640c3" targetNamespace="http://schemas.microsoft.com/office/2006/metadata/properties" ma:root="true" ma:fieldsID="1c58b66218380aa58430725f05c7b1b1" ns2:_="">
    <xsd:import namespace="c1f35e6d-47f2-4824-9833-a94db5164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35e6d-47f2-4824-9833-a94db5164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F9E308-D58A-47D7-A3BC-B133EA091E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CB1A6D-EA7F-443F-A07D-562853037F2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8B8A3C-CBEB-4D57-851C-B2C71171D1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f35e6d-47f2-4824-9833-a94db5164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CPP(ROIC)</vt:lpstr>
      <vt:lpstr>CPP(ROE)</vt:lpstr>
      <vt:lpstr>Data_CFSS</vt:lpstr>
      <vt:lpstr>CPP (BS Act)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Srisuda</dc:creator>
  <cp:keywords/>
  <dc:description/>
  <cp:lastModifiedBy>Sirarat Imura</cp:lastModifiedBy>
  <cp:revision/>
  <dcterms:created xsi:type="dcterms:W3CDTF">2020-06-05T06:25:34Z</dcterms:created>
  <dcterms:modified xsi:type="dcterms:W3CDTF">2023-11-29T04:29:58Z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0x0101002BBADB5735860047A3FAB40410CF6B84</vt:lpwstr>
  </property>
  <property fmtid="{D5CDD505-2E9C-101B-9397-08002B2CF9AE}" pid="3" name="MSIP_Label_282ec11f-0307-4ba2-9c7f-1e910abb2b8a_Enabled">
    <vt:lpwstr>true</vt:lpwstr>
  </property>
  <property fmtid="{D5CDD505-2E9C-101B-9397-08002B2CF9AE}" pid="4" name="MSIP_Label_282ec11f-0307-4ba2-9c7f-1e910abb2b8a_SetDate">
    <vt:lpwstr>2023-10-25T15:39:16Z</vt:lpwstr>
  </property>
  <property fmtid="{D5CDD505-2E9C-101B-9397-08002B2CF9AE}" pid="5" name="MSIP_Label_282ec11f-0307-4ba2-9c7f-1e910abb2b8a_Method">
    <vt:lpwstr>Standard</vt:lpwstr>
  </property>
  <property fmtid="{D5CDD505-2E9C-101B-9397-08002B2CF9AE}" pid="6" name="MSIP_Label_282ec11f-0307-4ba2-9c7f-1e910abb2b8a_Name">
    <vt:lpwstr>282ec11f-0307-4ba2-9c7f-1e910abb2b8a</vt:lpwstr>
  </property>
  <property fmtid="{D5CDD505-2E9C-101B-9397-08002B2CF9AE}" pid="7" name="MSIP_Label_282ec11f-0307-4ba2-9c7f-1e910abb2b8a_SiteId">
    <vt:lpwstr>5db8bf0e-8592-4ed0-82b2-a6d4d77933d4</vt:lpwstr>
  </property>
  <property fmtid="{D5CDD505-2E9C-101B-9397-08002B2CF9AE}" pid="8" name="MSIP_Label_282ec11f-0307-4ba2-9c7f-1e910abb2b8a_ActionId">
    <vt:lpwstr>0a0df404-b9ba-4182-b1cd-627856e34aeb</vt:lpwstr>
  </property>
  <property fmtid="{D5CDD505-2E9C-101B-9397-08002B2CF9AE}" pid="9" name="MSIP_Label_282ec11f-0307-4ba2-9c7f-1e910abb2b8a_ContentBits">
    <vt:lpwstr>0</vt:lpwstr>
  </property>
</Properties>
</file>